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1e1a2ab545b7d0bb/Downloads/GOBER/GOBER 2026/PLAN DE MEDIOS/"/>
    </mc:Choice>
  </mc:AlternateContent>
  <xr:revisionPtr revIDLastSave="74" documentId="8_{BC8AD3E2-33D1-43C5-B345-6A2AFC1930F2}" xr6:coauthVersionLast="47" xr6:coauthVersionMax="47" xr10:uidLastSave="{61FD95CC-95A3-4B97-A8EF-DF49842C7CBC}"/>
  <bookViews>
    <workbookView xWindow="-108" yWindow="-108" windowWidth="23256" windowHeight="12456" xr2:uid="{03C0B8BE-D314-43C4-BDDA-32F6CFD30DBE}"/>
  </bookViews>
  <sheets>
    <sheet name="PPTO 3 MESES" sheetId="2" r:id="rId1"/>
    <sheet name="ESPECIF TECNICAS" sheetId="4" r:id="rId2"/>
    <sheet name="ESTUDIO DE MERCAD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22" i="2" l="1"/>
  <c r="I124" i="2" s="1"/>
  <c r="I113" i="2"/>
  <c r="I101" i="2"/>
  <c r="I87" i="2"/>
  <c r="I73" i="2"/>
  <c r="I60" i="2"/>
  <c r="I46" i="2"/>
  <c r="I17" i="2"/>
  <c r="M112" i="3"/>
  <c r="M113" i="3"/>
  <c r="M114" i="3"/>
  <c r="M115" i="3"/>
  <c r="M111" i="3"/>
  <c r="M96" i="3"/>
  <c r="M97" i="3"/>
  <c r="M98" i="3"/>
  <c r="M99" i="3"/>
  <c r="M100" i="3"/>
  <c r="M101" i="3"/>
  <c r="M102" i="3"/>
  <c r="M103" i="3"/>
  <c r="M104" i="3"/>
  <c r="M105" i="3"/>
  <c r="M83" i="3"/>
  <c r="M84" i="3"/>
  <c r="M85" i="3"/>
  <c r="M86" i="3"/>
  <c r="M87" i="3"/>
  <c r="M88" i="3"/>
  <c r="M89" i="3"/>
  <c r="M90" i="3"/>
  <c r="M91" i="3"/>
  <c r="M92" i="3"/>
  <c r="M70" i="3"/>
  <c r="M71" i="3"/>
  <c r="M72" i="3"/>
  <c r="M73" i="3"/>
  <c r="M74" i="3"/>
  <c r="M75" i="3"/>
  <c r="M76" i="3"/>
  <c r="M77" i="3"/>
  <c r="M78" i="3"/>
  <c r="M79" i="3"/>
  <c r="M58" i="3"/>
  <c r="M59" i="3"/>
  <c r="M60" i="3"/>
  <c r="M61" i="3"/>
  <c r="M62" i="3"/>
  <c r="M63" i="3"/>
  <c r="M64" i="3"/>
  <c r="M65" i="3"/>
  <c r="M66" i="3"/>
  <c r="M45" i="3"/>
  <c r="M46" i="3"/>
  <c r="M47" i="3"/>
  <c r="M48" i="3"/>
  <c r="M49" i="3"/>
  <c r="M50" i="3"/>
  <c r="M51" i="3"/>
  <c r="M52" i="3"/>
  <c r="M53" i="3"/>
  <c r="M54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16" i="3"/>
  <c r="M4" i="3"/>
  <c r="M5" i="3"/>
  <c r="M6" i="3"/>
  <c r="M7" i="3"/>
  <c r="M8" i="3"/>
  <c r="M9" i="3"/>
  <c r="M10" i="3"/>
  <c r="M11" i="3"/>
  <c r="M12" i="3"/>
  <c r="M3" i="3"/>
  <c r="K112" i="3"/>
  <c r="K113" i="3"/>
  <c r="K114" i="3"/>
  <c r="K115" i="3"/>
  <c r="K111" i="3"/>
  <c r="K96" i="3"/>
  <c r="K97" i="3"/>
  <c r="K98" i="3"/>
  <c r="K99" i="3"/>
  <c r="K100" i="3"/>
  <c r="K101" i="3"/>
  <c r="K102" i="3"/>
  <c r="K103" i="3"/>
  <c r="K104" i="3"/>
  <c r="K105" i="3"/>
  <c r="K83" i="3"/>
  <c r="K84" i="3"/>
  <c r="K85" i="3"/>
  <c r="K86" i="3"/>
  <c r="K87" i="3"/>
  <c r="K88" i="3"/>
  <c r="K89" i="3"/>
  <c r="K90" i="3"/>
  <c r="K91" i="3"/>
  <c r="K92" i="3"/>
  <c r="K70" i="3"/>
  <c r="K71" i="3"/>
  <c r="K72" i="3"/>
  <c r="K73" i="3"/>
  <c r="K74" i="3"/>
  <c r="K75" i="3"/>
  <c r="K76" i="3"/>
  <c r="K77" i="3"/>
  <c r="K78" i="3"/>
  <c r="K79" i="3"/>
  <c r="K58" i="3"/>
  <c r="K59" i="3"/>
  <c r="K60" i="3"/>
  <c r="K61" i="3"/>
  <c r="K62" i="3"/>
  <c r="K63" i="3"/>
  <c r="K64" i="3"/>
  <c r="K65" i="3"/>
  <c r="K66" i="3"/>
  <c r="K45" i="3"/>
  <c r="K46" i="3"/>
  <c r="K47" i="3"/>
  <c r="K48" i="3"/>
  <c r="K49" i="3"/>
  <c r="K50" i="3"/>
  <c r="K51" i="3"/>
  <c r="K52" i="3"/>
  <c r="K53" i="3"/>
  <c r="K54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16" i="3"/>
  <c r="K4" i="3"/>
  <c r="K5" i="3"/>
  <c r="K6" i="3"/>
  <c r="K7" i="3"/>
  <c r="K8" i="3"/>
  <c r="K9" i="3"/>
  <c r="K10" i="3"/>
  <c r="K11" i="3"/>
  <c r="K12" i="3"/>
  <c r="K3" i="3"/>
  <c r="I115" i="3"/>
  <c r="I114" i="3"/>
  <c r="I113" i="3"/>
  <c r="I112" i="3"/>
  <c r="I111" i="3"/>
  <c r="I105" i="3"/>
  <c r="I104" i="3"/>
  <c r="I103" i="3"/>
  <c r="I102" i="3"/>
  <c r="I101" i="3"/>
  <c r="I100" i="3"/>
  <c r="I99" i="3"/>
  <c r="I98" i="3"/>
  <c r="I97" i="3"/>
  <c r="I96" i="3"/>
  <c r="I92" i="3"/>
  <c r="I91" i="3"/>
  <c r="I90" i="3"/>
  <c r="I89" i="3"/>
  <c r="I88" i="3"/>
  <c r="I87" i="3"/>
  <c r="I86" i="3"/>
  <c r="I85" i="3"/>
  <c r="I84" i="3"/>
  <c r="I83" i="3"/>
  <c r="I79" i="3"/>
  <c r="I78" i="3"/>
  <c r="I77" i="3"/>
  <c r="I76" i="3"/>
  <c r="I75" i="3"/>
  <c r="I74" i="3"/>
  <c r="I73" i="3"/>
  <c r="I72" i="3"/>
  <c r="I71" i="3"/>
  <c r="I66" i="3"/>
  <c r="I65" i="3"/>
  <c r="I64" i="3"/>
  <c r="I63" i="3"/>
  <c r="I62" i="3"/>
  <c r="I61" i="3"/>
  <c r="I60" i="3"/>
  <c r="I59" i="3"/>
  <c r="I58" i="3"/>
  <c r="I54" i="3"/>
  <c r="I53" i="3"/>
  <c r="I52" i="3"/>
  <c r="I51" i="3"/>
  <c r="I50" i="3"/>
  <c r="I49" i="3"/>
  <c r="I48" i="3"/>
  <c r="I47" i="3"/>
  <c r="I46" i="3"/>
  <c r="I45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2" i="3"/>
  <c r="I11" i="3"/>
  <c r="I10" i="3"/>
  <c r="I9" i="3"/>
  <c r="I8" i="3"/>
  <c r="I7" i="3"/>
  <c r="I6" i="3"/>
  <c r="I5" i="3"/>
  <c r="I4" i="3"/>
  <c r="I3" i="3"/>
  <c r="J16" i="2"/>
  <c r="J24" i="2"/>
  <c r="J25" i="2"/>
  <c r="J26" i="2"/>
  <c r="J27" i="2"/>
  <c r="J28" i="2"/>
  <c r="J31" i="2"/>
  <c r="J32" i="2"/>
  <c r="J33" i="2"/>
  <c r="J34" i="2"/>
  <c r="J35" i="2"/>
  <c r="J36" i="2"/>
  <c r="J37" i="2"/>
  <c r="J43" i="2"/>
  <c r="K43" i="2"/>
  <c r="M43" i="2"/>
  <c r="J47" i="2"/>
  <c r="J51" i="2"/>
  <c r="J54" i="2"/>
  <c r="J55" i="2"/>
  <c r="J56" i="2"/>
  <c r="J57" i="2"/>
  <c r="K57" i="2"/>
  <c r="J64" i="2"/>
  <c r="J70" i="2" s="1"/>
  <c r="J65" i="2"/>
  <c r="J66" i="2"/>
  <c r="J67" i="2"/>
  <c r="J68" i="2"/>
  <c r="J69" i="2"/>
  <c r="K70" i="2"/>
  <c r="J75" i="2"/>
  <c r="J76" i="2"/>
  <c r="J77" i="2"/>
  <c r="J78" i="2"/>
  <c r="J79" i="2"/>
  <c r="J80" i="2"/>
  <c r="J81" i="2"/>
  <c r="J82" i="2"/>
  <c r="J83" i="2"/>
  <c r="I121" i="2"/>
  <c r="I120" i="2"/>
  <c r="I119" i="2"/>
  <c r="I118" i="2"/>
  <c r="I117" i="2"/>
  <c r="M122" i="2" s="1"/>
  <c r="I111" i="2"/>
  <c r="J111" i="2" s="1"/>
  <c r="I110" i="2"/>
  <c r="J110" i="2" s="1"/>
  <c r="I109" i="2"/>
  <c r="J109" i="2" s="1"/>
  <c r="I108" i="2"/>
  <c r="I107" i="2"/>
  <c r="I106" i="2"/>
  <c r="I105" i="2"/>
  <c r="I104" i="2"/>
  <c r="I103" i="2"/>
  <c r="J103" i="2" s="1"/>
  <c r="I102" i="2"/>
  <c r="H101" i="2"/>
  <c r="I97" i="2"/>
  <c r="I96" i="2"/>
  <c r="I95" i="2"/>
  <c r="I94" i="2"/>
  <c r="I93" i="2"/>
  <c r="I92" i="2"/>
  <c r="I91" i="2"/>
  <c r="I90" i="2"/>
  <c r="I89" i="2"/>
  <c r="I88" i="2"/>
  <c r="H87" i="2"/>
  <c r="I83" i="2"/>
  <c r="I82" i="2"/>
  <c r="I81" i="2"/>
  <c r="I80" i="2"/>
  <c r="I79" i="2"/>
  <c r="I78" i="2"/>
  <c r="I77" i="2"/>
  <c r="I76" i="2"/>
  <c r="I75" i="2"/>
  <c r="H73" i="2"/>
  <c r="I69" i="2"/>
  <c r="I68" i="2"/>
  <c r="I67" i="2"/>
  <c r="I66" i="2"/>
  <c r="I65" i="2"/>
  <c r="I64" i="2"/>
  <c r="I63" i="2"/>
  <c r="I62" i="2"/>
  <c r="I61" i="2"/>
  <c r="H60" i="2"/>
  <c r="I56" i="2"/>
  <c r="I55" i="2"/>
  <c r="I54" i="2"/>
  <c r="I53" i="2"/>
  <c r="I52" i="2"/>
  <c r="I51" i="2"/>
  <c r="I50" i="2"/>
  <c r="J50" i="2" s="1"/>
  <c r="I49" i="2"/>
  <c r="J49" i="2" s="1"/>
  <c r="I48" i="2"/>
  <c r="J48" i="2" s="1"/>
  <c r="I47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H17" i="2"/>
  <c r="I16" i="2"/>
  <c r="I12" i="2"/>
  <c r="J12" i="2" s="1"/>
  <c r="I11" i="2"/>
  <c r="J11" i="2" s="1"/>
  <c r="I10" i="2"/>
  <c r="J10" i="2" s="1"/>
  <c r="I9" i="2"/>
  <c r="I8" i="2"/>
  <c r="I7" i="2"/>
  <c r="I6" i="2"/>
  <c r="J6" i="2" s="1"/>
  <c r="I5" i="2"/>
  <c r="J5" i="2" s="1"/>
  <c r="K5" i="2" s="1"/>
  <c r="K13" i="2" s="1"/>
  <c r="I4" i="2"/>
  <c r="J4" i="2" s="1"/>
  <c r="J13" i="2" s="1"/>
  <c r="I3" i="2"/>
  <c r="I55" i="3" l="1"/>
  <c r="M42" i="3"/>
  <c r="M106" i="3"/>
  <c r="K116" i="3"/>
  <c r="I93" i="3"/>
  <c r="M116" i="3"/>
  <c r="I116" i="3"/>
  <c r="M80" i="3"/>
  <c r="I106" i="3"/>
  <c r="M93" i="3"/>
  <c r="K80" i="3"/>
  <c r="I80" i="3"/>
  <c r="M67" i="3"/>
  <c r="K67" i="3"/>
  <c r="I67" i="3"/>
  <c r="M55" i="3"/>
  <c r="I42" i="3"/>
  <c r="K42" i="3"/>
  <c r="I43" i="2"/>
  <c r="N43" i="2" s="1"/>
  <c r="I112" i="2"/>
  <c r="N112" i="2" s="1"/>
  <c r="I70" i="2"/>
  <c r="N70" i="2" s="1"/>
  <c r="K106" i="3"/>
  <c r="M13" i="3"/>
  <c r="K13" i="3"/>
  <c r="K93" i="3"/>
  <c r="K55" i="3"/>
  <c r="I13" i="3"/>
  <c r="I98" i="2"/>
  <c r="N98" i="2" s="1"/>
  <c r="I57" i="2"/>
  <c r="N57" i="2" s="1"/>
  <c r="I84" i="2"/>
  <c r="N84" i="2" s="1"/>
  <c r="I13" i="2"/>
  <c r="N13" i="2" s="1"/>
  <c r="I107" i="3" l="1"/>
  <c r="I118" i="3" s="1"/>
  <c r="M107" i="3"/>
  <c r="M118" i="3" s="1"/>
  <c r="K107" i="3"/>
  <c r="K118" i="3" s="1"/>
  <c r="N113" i="2"/>
  <c r="I120" i="3" l="1"/>
  <c r="I126" i="2"/>
</calcChain>
</file>

<file path=xl/sharedStrings.xml><?xml version="1.0" encoding="utf-8"?>
<sst xmlns="http://schemas.openxmlformats.org/spreadsheetml/2006/main" count="1447" uniqueCount="175">
  <si>
    <t xml:space="preserve">ESTRATEGIA DE IEC INFORMACIÓN, EDUCACIÓN, Y COMUNICACIÓN DE LA SECRETARIA DE DESARROLLO DE LA SALUD DE CÓRDOBA - PLAN DE MEDIOS </t>
  </si>
  <si>
    <t>Línea estratégica</t>
  </si>
  <si>
    <t>Actividad</t>
  </si>
  <si>
    <t>Cantidad</t>
  </si>
  <si>
    <t>Unidad</t>
  </si>
  <si>
    <t xml:space="preserve">Canal </t>
  </si>
  <si>
    <t>Servicio/Descripción</t>
  </si>
  <si>
    <t xml:space="preserve">Medio de verificación </t>
  </si>
  <si>
    <t>Valor unitario IVA Incluida</t>
  </si>
  <si>
    <t>Valor Total</t>
  </si>
  <si>
    <t>PORCENTAJE</t>
  </si>
  <si>
    <t>Actividades de información, educación y comunicación en SALUD MENTAL</t>
  </si>
  <si>
    <t xml:space="preserve">Actualización de estrategia de IEC Información, Educación y Comunicación de la Secretaría de Desarrollo de la Salud de Córdoba SDSC a través del diseño, producción y difusión de contenido educomunicativo e informativo, orientado a fortalecer prácticas de prevención y cuidado en salud ambiental en el territorio departamental, en la línea estratégica TODOS POR LA SALUD MENTAL </t>
  </si>
  <si>
    <r>
      <t xml:space="preserve">Documento: estrategia de comunicación </t>
    </r>
    <r>
      <rPr>
        <b/>
        <sz val="9"/>
        <rFont val="Aptos Narrow"/>
        <family val="2"/>
      </rPr>
      <t xml:space="preserve">línea salud mental  </t>
    </r>
  </si>
  <si>
    <t xml:space="preserve">Digital </t>
  </si>
  <si>
    <t xml:space="preserve">Actualización de estrategia de comunicación, actualizando: 
- Objetivos
- Imagen gráfica
- Estilo del lenguaje para la creación de contenido
- Línea de mensaje de divulgación para medios
- Público objeto de la campaña / impacto o métricas de alcance </t>
  </si>
  <si>
    <t>Documento con contenidos, en línea gráfica institucional, Pantallazo cargue (micrositio Gobernación de Córdoba), Entrega copia digital a la SDSC</t>
  </si>
  <si>
    <t>Cuña radial</t>
  </si>
  <si>
    <t xml:space="preserve">Radial </t>
  </si>
  <si>
    <r>
      <t xml:space="preserve">Cuñas radiales de 25 segundos en emisoras AM, con información y educación relacionada con </t>
    </r>
    <r>
      <rPr>
        <b/>
        <sz val="9"/>
        <rFont val="Aptos Narrow"/>
        <family val="2"/>
      </rPr>
      <t>salud menta</t>
    </r>
    <r>
      <rPr>
        <sz val="9"/>
        <rFont val="Aptos Narrow"/>
        <family val="2"/>
      </rPr>
      <t xml:space="preserve">l, previamente concertada con el área </t>
    </r>
  </si>
  <si>
    <t>Certificado de emisión, que contenga reporte del operador del impacto/alcance y grabación de la cuña al aire en emisora AM, Entrega copia digital a la SDSC, Acta de concertación de contenidos con el referente del área</t>
  </si>
  <si>
    <r>
      <t xml:space="preserve">Cuñas radiales de 25 segundos en emisoras FM, con información y educación relacionada con </t>
    </r>
    <r>
      <rPr>
        <b/>
        <sz val="9"/>
        <rFont val="Aptos Narrow"/>
        <family val="2"/>
      </rPr>
      <t>salud mental,</t>
    </r>
    <r>
      <rPr>
        <sz val="9"/>
        <rFont val="Aptos Narrow"/>
        <family val="2"/>
      </rPr>
      <t xml:space="preserve"> previamente concertada con el área </t>
    </r>
  </si>
  <si>
    <t>Certificado de emisión, que contenga reporte del operador del impacto/alcance y grabación de la cuña al aire en emisora FM, Entrega copia digital a la SDSC, Acta de concertación de contenidos con el referente del área</t>
  </si>
  <si>
    <t xml:space="preserve">Pautas digitales </t>
  </si>
  <si>
    <r>
      <t xml:space="preserve">Pautas digitales </t>
    </r>
    <r>
      <rPr>
        <sz val="9"/>
        <rFont val="Aptos Narrow"/>
        <family val="2"/>
      </rPr>
      <t xml:space="preserve">de contenido audiovisual a través de plataformas de medios de comunicación digital del departamento con temas relacionados a la </t>
    </r>
    <r>
      <rPr>
        <b/>
        <sz val="9"/>
        <rFont val="Aptos Narrow"/>
        <family val="2"/>
      </rPr>
      <t>promoción de la salud mental, el autocuidado emocional y la reducción del estigma asociado a los trastornos mentales.</t>
    </r>
  </si>
  <si>
    <t xml:space="preserve">Pantallazo, con métrica y alcance en medios digitales, Certificado emitido por parte del apoyo a la supervisión de la SDSC, Entrega copia digital a la SDSC </t>
  </si>
  <si>
    <r>
      <t xml:space="preserve">Diseño de </t>
    </r>
    <r>
      <rPr>
        <b/>
        <sz val="9"/>
        <rFont val="Aptos Narrow"/>
        <family val="2"/>
      </rPr>
      <t>piezas tipo historia</t>
    </r>
    <r>
      <rPr>
        <sz val="9"/>
        <rFont val="Aptos Narrow"/>
        <family val="2"/>
      </rPr>
      <t xml:space="preserve"> relacionadas con temas de salud mental.</t>
    </r>
  </si>
  <si>
    <t>Entrega en medio magnético del contenido producido y enlace permanente de Google Drive, Certificado emitido por parte del apoyo a la supervisión de la SDSC</t>
  </si>
  <si>
    <r>
      <t xml:space="preserve">Diseño de </t>
    </r>
    <r>
      <rPr>
        <b/>
        <sz val="9"/>
        <rFont val="Aptos Narrow"/>
        <family val="2"/>
      </rPr>
      <t>piezas infográficas</t>
    </r>
    <r>
      <rPr>
        <sz val="9"/>
        <rFont val="Aptos Narrow"/>
        <family val="2"/>
      </rPr>
      <t xml:space="preserve"> tipo post relacionadas con temas de </t>
    </r>
    <r>
      <rPr>
        <b/>
        <sz val="9"/>
        <rFont val="Aptos Narrow"/>
        <family val="2"/>
      </rPr>
      <t>suicido y violencia basada en genero</t>
    </r>
  </si>
  <si>
    <t xml:space="preserve">Reel (videos cortos) digitales </t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</si>
  <si>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 con una duración de 15 a 30 segundos sobre temas relacionados con </t>
    </r>
    <r>
      <rPr>
        <b/>
        <sz val="9"/>
        <rFont val="Aptos Narrow"/>
        <family val="2"/>
      </rPr>
      <t>salud mental</t>
    </r>
  </si>
  <si>
    <t xml:space="preserve">Cartilla digital </t>
  </si>
  <si>
    <r>
      <t xml:space="preserve">Diseño de </t>
    </r>
    <r>
      <rPr>
        <b/>
        <sz val="9"/>
        <rFont val="Aptos Narrow"/>
        <family val="2"/>
      </rPr>
      <t>cartillas digitales</t>
    </r>
    <r>
      <rPr>
        <sz val="9"/>
        <rFont val="Aptos Narrow"/>
        <family val="2"/>
      </rPr>
      <t xml:space="preserve"> en formato PDF de tres (3) páginas cada una con información acerca de </t>
    </r>
    <r>
      <rPr>
        <b/>
        <sz val="9"/>
        <rFont val="Aptos Narrow"/>
        <family val="2"/>
      </rPr>
      <t>suicidio y violencia basada en género.</t>
    </r>
  </si>
  <si>
    <t>Pantallazo de cargue en landing page, Entrega copia digital a la SDSC, Certificado emitido por parte del apoyo a la supervisión de la SDSC</t>
  </si>
  <si>
    <t xml:space="preserve">Video pedagógico </t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</si>
  <si>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de 1 minuto para las redes sociales de la entidad, relacionados con el</t>
    </r>
    <r>
      <rPr>
        <b/>
        <sz val="9"/>
        <rFont val="Aptos Narrow"/>
        <family val="2"/>
      </rPr>
      <t xml:space="preserve"> suicidio y la prevención de la violencia de genero</t>
    </r>
    <r>
      <rPr>
        <sz val="9"/>
        <rFont val="Aptos Narrow"/>
        <family val="2"/>
      </rPr>
      <t>.</t>
    </r>
  </si>
  <si>
    <t xml:space="preserve">Landing page (Página de aterrizaje) </t>
  </si>
  <si>
    <r>
      <t>Desarrollo de</t>
    </r>
    <r>
      <rPr>
        <b/>
        <sz val="9"/>
        <rFont val="Aptos Narrow"/>
        <family val="2"/>
      </rPr>
      <t xml:space="preserve"> landing page</t>
    </r>
    <r>
      <rPr>
        <sz val="9"/>
        <rFont val="Aptos Narrow"/>
        <family val="2"/>
      </rPr>
      <t xml:space="preserve"> informativa para actividades BTL que incluya canales de comunicación, cronograma de actividades, material audiovisual, documentos guía con información relevante, diseño de la campaña, incluye suscripción paga hasta 31/12/2026. Relacionada con la estrategia </t>
    </r>
  </si>
  <si>
    <t>Pantallazo de cargue, Link de la Landig page, Métrica de visitas a la Landig page, Certificado emitido por parte del apoyo a la supervisión de la SDSC</t>
  </si>
  <si>
    <t>SALDO RUBRO</t>
  </si>
  <si>
    <t xml:space="preserve">SUBTOTAL </t>
  </si>
  <si>
    <t>RUBRO</t>
  </si>
  <si>
    <t xml:space="preserve">Actividades de información, educación y comunicación en Salud Ambiental / Inocuidad </t>
  </si>
  <si>
    <t xml:space="preserve">Actualización de estrategia de IEC Información, Educación y Comunicación de la Secretaría de Desarrollo de la Salud de Córdoba SDSC a través del diseño, producción y difusión de contenido educomunicativo e informativo, orientado a fortalecer prácticas de prevención y cuidado en salud ambiental en el territorio departamental, en la línea estratégica SALUD AMBIENTAL / INOCUIDAD </t>
  </si>
  <si>
    <r>
      <t xml:space="preserve">Documento: estrategia de comunicación </t>
    </r>
    <r>
      <rPr>
        <b/>
        <sz val="9"/>
        <rFont val="Aptos Narrow"/>
        <family val="2"/>
      </rPr>
      <t>Salud Ambiental</t>
    </r>
  </si>
  <si>
    <t>NA</t>
  </si>
  <si>
    <t>Hoja de vida, documentos soportes de Hoja de vida, Seguridad Social</t>
  </si>
  <si>
    <r>
      <t xml:space="preserve">Cuñas radiales de 25 segundos en emisoras AM, con información y educación relacionada con </t>
    </r>
    <r>
      <rPr>
        <b/>
        <sz val="9"/>
        <rFont val="Aptos Narrow"/>
        <family val="2"/>
      </rPr>
      <t>Inocuidad de alimentos</t>
    </r>
    <r>
      <rPr>
        <sz val="9"/>
        <rFont val="Aptos Narrow"/>
        <family val="2"/>
      </rPr>
      <t xml:space="preserve">, previamente concertada con el área </t>
    </r>
  </si>
  <si>
    <r>
      <t xml:space="preserve">Cuñas radiales de 25 segundos en emisoras FM, con información y educación relacionada con </t>
    </r>
    <r>
      <rPr>
        <b/>
        <sz val="9"/>
        <rFont val="Aptos Narrow"/>
        <family val="2"/>
      </rPr>
      <t xml:space="preserve"> Inocuidad de alimentos,</t>
    </r>
    <r>
      <rPr>
        <sz val="9"/>
        <rFont val="Aptos Narrow"/>
        <family val="2"/>
      </rPr>
      <t xml:space="preserve"> previamente concertada con el área </t>
    </r>
  </si>
  <si>
    <r>
      <t xml:space="preserve">Pautas digitales </t>
    </r>
    <r>
      <rPr>
        <sz val="9"/>
        <rFont val="Aptos Narrow"/>
        <family val="2"/>
      </rPr>
      <t xml:space="preserve">de contenido audiovisual a través de plataformas de medios de comunicación digital del departamento con temas relacionados a la </t>
    </r>
    <r>
      <rPr>
        <b/>
        <sz val="9"/>
        <rFont val="Aptos Narrow"/>
        <family val="2"/>
      </rPr>
      <t>manipulación, almacenamiento, Conservación, prevención de las ETA</t>
    </r>
  </si>
  <si>
    <r>
      <t xml:space="preserve">Diseño de </t>
    </r>
    <r>
      <rPr>
        <b/>
        <sz val="9"/>
        <rFont val="Aptos Narrow"/>
        <family val="2"/>
      </rPr>
      <t>piezas tipo historia</t>
    </r>
    <r>
      <rPr>
        <sz val="9"/>
        <rFont val="Aptos Narrow"/>
        <family val="2"/>
      </rPr>
      <t xml:space="preserve"> relacionadas con temas de </t>
    </r>
    <r>
      <rPr>
        <b/>
        <sz val="9"/>
        <rFont val="Aptos Narrow"/>
        <family val="2"/>
      </rPr>
      <t xml:space="preserve"> Inocuidad de alimentos</t>
    </r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</si>
  <si>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 con una duración de 15 a 30 segundos sobre temas relacionados con </t>
    </r>
    <r>
      <rPr>
        <b/>
        <sz val="9"/>
        <rFont val="Aptos Narrow"/>
        <family val="2"/>
      </rPr>
      <t xml:space="preserve"> Inocuidad de alimentos</t>
    </r>
  </si>
  <si>
    <r>
      <t xml:space="preserve">Diseño de </t>
    </r>
    <r>
      <rPr>
        <b/>
        <sz val="9"/>
        <rFont val="Aptos Narrow"/>
        <family val="2"/>
      </rPr>
      <t>cartillas digitales</t>
    </r>
    <r>
      <rPr>
        <sz val="9"/>
        <rFont val="Aptos Narrow"/>
        <family val="2"/>
      </rPr>
      <t xml:space="preserve"> en formato PDF de tres (3) páginas cada una con información acerca de </t>
    </r>
    <r>
      <rPr>
        <b/>
        <sz val="9"/>
        <rFont val="Aptos Narrow"/>
        <family val="2"/>
      </rPr>
      <t xml:space="preserve"> manipulación, almacenamiento, Conservación, prevención de las ETA</t>
    </r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</si>
  <si>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de 1 minuto para las redes sociales de la entidad, relacionados con el</t>
    </r>
    <r>
      <rPr>
        <b/>
        <sz val="9"/>
        <rFont val="Aptos Narrow"/>
        <family val="2"/>
      </rPr>
      <t xml:space="preserve">  manipulación, almacenamiento, Conservación, prevención de las ETA</t>
    </r>
  </si>
  <si>
    <t xml:space="preserve">Video institucional </t>
  </si>
  <si>
    <r>
      <t xml:space="preserve">Producción de </t>
    </r>
    <r>
      <rPr>
        <b/>
        <sz val="9"/>
        <rFont val="Aptos Narrow"/>
        <family val="2"/>
      </rPr>
      <t xml:space="preserve">video institucional </t>
    </r>
    <r>
      <rPr>
        <sz val="9"/>
        <rFont val="Aptos Narrow"/>
        <family val="2"/>
      </rPr>
      <t>en formato horizontal y vertical, de 1 minuto sobre la</t>
    </r>
    <r>
      <rPr>
        <b/>
        <sz val="9"/>
        <rFont val="Aptos Narrow"/>
        <family val="2"/>
      </rPr>
      <t xml:space="preserve"> Gestión Integral de Salud Ambiental.</t>
    </r>
  </si>
  <si>
    <r>
      <t xml:space="preserve">Producción de </t>
    </r>
    <r>
      <rPr>
        <b/>
        <sz val="9"/>
        <rFont val="Aptos Narrow"/>
        <family val="2"/>
      </rPr>
      <t>video institucional</t>
    </r>
    <r>
      <rPr>
        <sz val="9"/>
        <rFont val="Aptos Narrow"/>
        <family val="2"/>
      </rPr>
      <t xml:space="preserve"> en formato horizontal y vertical, de 1 minuto sobre </t>
    </r>
    <r>
      <rPr>
        <b/>
        <sz val="9"/>
        <rFont val="Aptos Narrow"/>
        <family val="2"/>
      </rPr>
      <t>efectos del cambio climático y su abordaje desde la entidad.</t>
    </r>
  </si>
  <si>
    <r>
      <t xml:space="preserve">Producción de </t>
    </r>
    <r>
      <rPr>
        <b/>
        <sz val="9"/>
        <rFont val="Aptos Narrow"/>
        <family val="2"/>
      </rPr>
      <t>video institucional</t>
    </r>
    <r>
      <rPr>
        <sz val="9"/>
        <rFont val="Aptos Narrow"/>
        <family val="2"/>
      </rPr>
      <t xml:space="preserve"> en formato horizontal y vertical, de 1 minuto sobre las </t>
    </r>
    <r>
      <rPr>
        <b/>
        <sz val="9"/>
        <rFont val="Aptos Narrow"/>
        <family val="2"/>
      </rPr>
      <t>competencias territoriales para emisión de concepto sanitario en establecimientos de interés en salud pública.</t>
    </r>
  </si>
  <si>
    <r>
      <t xml:space="preserve">Producción de </t>
    </r>
    <r>
      <rPr>
        <b/>
        <sz val="9"/>
        <rFont val="Aptos Narrow"/>
        <family val="2"/>
      </rPr>
      <t>video institucional</t>
    </r>
    <r>
      <rPr>
        <sz val="9"/>
        <rFont val="Aptos Narrow"/>
        <family val="2"/>
      </rPr>
      <t xml:space="preserve"> en formato horizontal y vertical, de 1 minuto haciendo énfasis en la </t>
    </r>
    <r>
      <rPr>
        <b/>
        <sz val="9"/>
        <rFont val="Aptos Narrow"/>
        <family val="2"/>
      </rPr>
      <t>consciencia ambiental.</t>
    </r>
  </si>
  <si>
    <r>
      <t xml:space="preserve">Pautas digitales </t>
    </r>
    <r>
      <rPr>
        <sz val="9"/>
        <rFont val="Aptos Narrow"/>
        <family val="2"/>
      </rPr>
      <t xml:space="preserve">de contenido audiovisual a través de plataformas de medios de comunicación digital del departamento. </t>
    </r>
  </si>
  <si>
    <t xml:space="preserve">Pantallazo, con métrica y con alcance en medios digitales,  Certificado emitido por parte del apoyo a la supervisión de la SDSC, Entrega copia digital a la SDSC </t>
  </si>
  <si>
    <t xml:space="preserve">Pieza historia </t>
  </si>
  <si>
    <r>
      <t xml:space="preserve">Diseño de </t>
    </r>
    <r>
      <rPr>
        <b/>
        <sz val="9"/>
        <rFont val="Aptos Narrow"/>
        <family val="2"/>
      </rPr>
      <t>piezas tipo historia</t>
    </r>
    <r>
      <rPr>
        <sz val="9"/>
        <rFont val="Aptos Narrow"/>
        <family val="2"/>
      </rPr>
      <t xml:space="preserve"> relacionadas con temas de</t>
    </r>
    <r>
      <rPr>
        <b/>
        <sz val="9"/>
        <rFont val="Aptos Narrow"/>
        <family val="2"/>
      </rPr>
      <t xml:space="preserve"> salud ambiental.</t>
    </r>
  </si>
  <si>
    <t xml:space="preserve">Infografía </t>
  </si>
  <si>
    <r>
      <t>Diseño de</t>
    </r>
    <r>
      <rPr>
        <b/>
        <sz val="9"/>
        <rFont val="Aptos Narrow"/>
        <family val="2"/>
      </rPr>
      <t xml:space="preserve"> piezas infográficas</t>
    </r>
    <r>
      <rPr>
        <sz val="9"/>
        <rFont val="Aptos Narrow"/>
        <family val="2"/>
      </rPr>
      <t xml:space="preserve"> tipo post relacionadas con temas de </t>
    </r>
    <r>
      <rPr>
        <b/>
        <sz val="9"/>
        <rFont val="Aptos Narrow"/>
        <family val="2"/>
      </rPr>
      <t>salud ambiental</t>
    </r>
    <r>
      <rPr>
        <sz val="9"/>
        <rFont val="Aptos Narrow"/>
        <family val="2"/>
      </rPr>
      <t xml:space="preserve"> e inocuidad</t>
    </r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</si>
  <si>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 con una duración de 15 a 30 segundos sobre temas relacionados con </t>
    </r>
    <r>
      <rPr>
        <b/>
        <sz val="9"/>
        <rFont val="Aptos Narrow"/>
        <family val="2"/>
      </rPr>
      <t>salud ambiental</t>
    </r>
    <r>
      <rPr>
        <sz val="9"/>
        <rFont val="Aptos Narrow"/>
        <family val="2"/>
      </rPr>
      <t xml:space="preserve"> e inocuidad</t>
    </r>
  </si>
  <si>
    <r>
      <t xml:space="preserve">Diseño de </t>
    </r>
    <r>
      <rPr>
        <b/>
        <sz val="9"/>
        <rFont val="Aptos Narrow"/>
        <family val="2"/>
      </rPr>
      <t>cartillas digital</t>
    </r>
    <r>
      <rPr>
        <sz val="9"/>
        <rFont val="Aptos Narrow"/>
        <family val="2"/>
      </rPr>
      <t xml:space="preserve"> en formato PDF de tres (3) páginas cada una con información acerca de </t>
    </r>
    <r>
      <rPr>
        <b/>
        <sz val="9"/>
        <rFont val="Aptos Narrow"/>
        <family val="2"/>
      </rPr>
      <t>apoyo para las Asistencias Técnicas en temas higiene y manipulación de alimentos.</t>
    </r>
  </si>
  <si>
    <r>
      <t xml:space="preserve">Diseño de </t>
    </r>
    <r>
      <rPr>
        <b/>
        <sz val="9"/>
        <rFont val="Aptos Narrow"/>
        <family val="2"/>
      </rPr>
      <t>cartillas digital</t>
    </r>
    <r>
      <rPr>
        <sz val="9"/>
        <rFont val="Aptos Narrow"/>
        <family val="2"/>
      </rPr>
      <t xml:space="preserve"> en formato PDF de tres (3) páginas cada una con información acerca de temas</t>
    </r>
    <r>
      <rPr>
        <b/>
        <sz val="9"/>
        <rFont val="Aptos Narrow"/>
        <family val="2"/>
      </rPr>
      <t xml:space="preserve"> diseño e implementación de planes de saneamiento en establecimientos de interés en salud pública.</t>
    </r>
  </si>
  <si>
    <r>
      <t xml:space="preserve">Diseño de </t>
    </r>
    <r>
      <rPr>
        <b/>
        <sz val="9"/>
        <rFont val="Aptos Narrow"/>
        <family val="2"/>
      </rPr>
      <t>cartillas digital</t>
    </r>
    <r>
      <rPr>
        <sz val="9"/>
        <rFont val="Aptos Narrow"/>
        <family val="2"/>
      </rPr>
      <t xml:space="preserve"> en formato PDF de tres (3) páginas cada una con información acerca de temas</t>
    </r>
    <r>
      <rPr>
        <b/>
        <sz val="9"/>
        <rFont val="Aptos Narrow"/>
        <family val="2"/>
      </rPr>
      <t xml:space="preserve"> inocuidad y calidad de los alimentos.</t>
    </r>
  </si>
  <si>
    <r>
      <t xml:space="preserve">Producción de </t>
    </r>
    <r>
      <rPr>
        <b/>
        <sz val="9"/>
        <rFont val="Aptos Narrow"/>
        <family val="2"/>
      </rPr>
      <t>videos institucional</t>
    </r>
    <r>
      <rPr>
        <sz val="9"/>
        <rFont val="Aptos Narrow"/>
        <family val="2"/>
      </rPr>
      <t xml:space="preserve">, guion y entrega final sobre </t>
    </r>
    <r>
      <rPr>
        <b/>
        <sz val="9"/>
        <rFont val="Aptos Narrow"/>
        <family val="2"/>
      </rPr>
      <t>competencias territoriales para emisión de concepto sanitario en establecimientos de interés en salud pública.</t>
    </r>
  </si>
  <si>
    <r>
      <t xml:space="preserve">Producción de </t>
    </r>
    <r>
      <rPr>
        <b/>
        <sz val="9"/>
        <rFont val="Aptos Narrow"/>
        <family val="2"/>
      </rPr>
      <t>videos institucional</t>
    </r>
    <r>
      <rPr>
        <sz val="9"/>
        <rFont val="Aptos Narrow"/>
        <family val="2"/>
      </rPr>
      <t xml:space="preserve">, guion y entrega final sobre inocuidad y </t>
    </r>
    <r>
      <rPr>
        <b/>
        <sz val="9"/>
        <rFont val="Aptos Narrow"/>
        <family val="2"/>
      </rPr>
      <t>consciencia ambiental</t>
    </r>
    <r>
      <rPr>
        <sz val="9"/>
        <rFont val="Aptos Narrow"/>
        <family val="2"/>
      </rPr>
      <t>.</t>
    </r>
  </si>
  <si>
    <t xml:space="preserve">Video informativos y pedagógicos </t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</si>
  <si>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cortos para redes sociales, guion y entrega final sobre  </t>
    </r>
    <r>
      <rPr>
        <b/>
        <sz val="9"/>
        <rFont val="Aptos Narrow"/>
        <family val="2"/>
      </rPr>
      <t>gestión Integral de Salud Ambiental e inocuidad</t>
    </r>
  </si>
  <si>
    <r>
      <t xml:space="preserve">Producción de </t>
    </r>
    <r>
      <rPr>
        <b/>
        <sz val="9"/>
        <rFont val="Aptos Narrow"/>
        <family val="2"/>
      </rPr>
      <t>videos institucional</t>
    </r>
    <r>
      <rPr>
        <sz val="9"/>
        <rFont val="Aptos Narrow"/>
        <family val="2"/>
      </rPr>
      <t xml:space="preserve">, guion y entrega final sobre  </t>
    </r>
    <r>
      <rPr>
        <b/>
        <sz val="9"/>
        <rFont val="Aptos Narrow"/>
        <family val="2"/>
      </rPr>
      <t>efectos del cambio climático y su abordaje desde la entidad.</t>
    </r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</si>
  <si>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, guion y entrega final sobre  </t>
    </r>
    <r>
      <rPr>
        <b/>
        <sz val="9"/>
        <rFont val="Aptos Narrow"/>
        <family val="2"/>
      </rPr>
      <t>temas de salud ambiental</t>
    </r>
  </si>
  <si>
    <t>Actividades de información, educación y comunicación en la línea estratégica ETV y Zoonosis</t>
  </si>
  <si>
    <t xml:space="preserve">Actualización de estrategia de IEC Información, Educación y Comunicación de la Secretaría de Desarrollo de la Salud de Córdoba SDSC a traves del diseño, producción y difusión de contenido educomunicativo e informativo, orientado a fortalecer prácticas de prevención y cuidado en salud ambiental en el territorio departamental, en la línea estratégica ETV y ZOONOSIS </t>
  </si>
  <si>
    <t>N/A</t>
  </si>
  <si>
    <t>Hoja de vida, documentos soportes de Hoja de Vida, Seguridad Social</t>
  </si>
  <si>
    <r>
      <t xml:space="preserve">Cuñas radiales de 25 segundos en emisoras AM, con información y educación relacionada con </t>
    </r>
    <r>
      <rPr>
        <b/>
        <sz val="9"/>
        <rFont val="Aptos Narrow"/>
        <family val="2"/>
      </rPr>
      <t>ETV y Zoonosis</t>
    </r>
    <r>
      <rPr>
        <sz val="9"/>
        <rFont val="Aptos Narrow"/>
        <family val="2"/>
      </rPr>
      <t xml:space="preserve">, previamente concertada con el área </t>
    </r>
  </si>
  <si>
    <r>
      <t xml:space="preserve">Cuñas radiales de 25 segundos en emisoras FM, con información y educación relacionada con </t>
    </r>
    <r>
      <rPr>
        <b/>
        <sz val="9"/>
        <rFont val="Aptos Narrow"/>
        <family val="2"/>
      </rPr>
      <t xml:space="preserve">ETV y Zoonosis, </t>
    </r>
    <r>
      <rPr>
        <sz val="9"/>
        <rFont val="Aptos Narrow"/>
        <family val="2"/>
      </rPr>
      <t xml:space="preserve">previamente concertada con el área </t>
    </r>
  </si>
  <si>
    <t>Pautas digitales de contenido audiovisual a través de plataformas de medios de comunicación digital del departamento con temas relacionados a la Prevención y control de enfermedades transmitidas por vectores, tenencia responsable de animales y Vigilancia comunitaria y promoción de consulta oportuna frente a eventos zoonóticos y ETV.</t>
  </si>
  <si>
    <t xml:space="preserve">Pantallazo, con alcance en medios digitales, Certificado emitido por parte del apoyo a la supervisión de la SDSC, Entrega copia digital a la SDSC </t>
  </si>
  <si>
    <t>Diseño de piezas tipo historia relacionadas con temas de Prevención y control de enfermedades transmitidas por vectores, tenencia responsable de animales y Vigilancia comunitaria y promoción de consulta oportuna frente a eventos zoonóticos y ETV.</t>
  </si>
  <si>
    <t>Diseño de piezas infográficas tipo post relacionadas con temas de Prevención y control de enfermedades transmitidas por vectores, tenencia responsable de animales y Vigilancia comunitaria y promoción de consulta oportuna frente a eventos zoonóticos y ETV.</t>
  </si>
  <si>
    <t>Producción de reels con una duración de 15 a 30 segundos sobre temas relacionados con Prevención y control de enfermedades transmitidas por vectores, tenencia responsable de animales y Vigilancia comunitaria y promoción de consulta oportuna frente a eventos zoonóticos y ETV.</t>
  </si>
  <si>
    <r>
      <t xml:space="preserve">Diseño de </t>
    </r>
    <r>
      <rPr>
        <b/>
        <sz val="9"/>
        <rFont val="Aptos Narrow"/>
        <family val="2"/>
      </rPr>
      <t>cartillas digitales</t>
    </r>
    <r>
      <rPr>
        <sz val="9"/>
        <rFont val="Aptos Narrow"/>
        <family val="2"/>
      </rPr>
      <t xml:space="preserve"> en formato PDF de tres (3) páginas cada una con información acerca de </t>
    </r>
    <r>
      <rPr>
        <b/>
        <sz val="9"/>
        <rFont val="Aptos Narrow"/>
        <family val="2"/>
      </rPr>
      <t xml:space="preserve">ETV y Zoonosis </t>
    </r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</si>
  <si>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de 1 minuto para las redes sociales de la entidad, relacionados con el</t>
    </r>
    <r>
      <rPr>
        <b/>
        <sz val="9"/>
        <rFont val="Aptos Narrow"/>
        <family val="2"/>
      </rPr>
      <t xml:space="preserve"> ETV y Zoonosis </t>
    </r>
  </si>
  <si>
    <t>Pantallazo de cargue, Link de la Landig page, Certificado emitido por parte del apoyo a la supervisión de la SDSC</t>
  </si>
  <si>
    <t>Actividades de información, educación y comunicación en la línea estratégica CÁNCER</t>
  </si>
  <si>
    <t>Actualización de estrategia de IEC Información, Educación y Comunicación de la Secretaría de Desarrollo de la Salud de Córdoba SDSC a través del diseño, producción y difusión de contenido educomunicativo e informativo, orientado a fortalecer prácticas de prevención y cuidado en salud en el territorio departamental, en la línea estratégica CANCER</t>
  </si>
  <si>
    <r>
      <t xml:space="preserve">Documento: estrategia de comunicación </t>
    </r>
    <r>
      <rPr>
        <b/>
        <sz val="9"/>
        <rFont val="Aptos Narrow"/>
        <family val="2"/>
      </rPr>
      <t xml:space="preserve">Cáncer </t>
    </r>
  </si>
  <si>
    <r>
      <t xml:space="preserve">Cuñas radiales de 25 segundos en emisoras AM, con información y educación relacionada con </t>
    </r>
    <r>
      <rPr>
        <b/>
        <sz val="9"/>
        <rFont val="Aptos Narrow"/>
        <family val="2"/>
      </rPr>
      <t>citología, autoexamen, examen de próstata, cáncer infantil.</t>
    </r>
    <r>
      <rPr>
        <sz val="9"/>
        <rFont val="Aptos Narrow"/>
        <family val="2"/>
      </rPr>
      <t xml:space="preserve">, previamente concertada con el área </t>
    </r>
  </si>
  <si>
    <t>Certificado de emisión, que contenga reporte del operador del impacto/alcance/ métrica y grabación de la cuña al aire en emisora AM, Entrega copia digital a la SDSC, Acta de concertación de contenidos con el referente del área</t>
  </si>
  <si>
    <r>
      <t xml:space="preserve">Cuñas radiales de 25 segundos en emisoras FM, con información y educación relacionada con </t>
    </r>
    <r>
      <rPr>
        <b/>
        <sz val="9"/>
        <rFont val="Aptos Narrow"/>
        <family val="2"/>
      </rPr>
      <t xml:space="preserve">citología, autoexamen, examen de próstata, cáncer infantil., </t>
    </r>
    <r>
      <rPr>
        <sz val="9"/>
        <rFont val="Aptos Narrow"/>
        <family val="2"/>
      </rPr>
      <t xml:space="preserve">previamente concertada con el área </t>
    </r>
  </si>
  <si>
    <t>Certificado de emisión, que contenga reporte del operador del impacto/alcance/métrica y grabación de la cuña al aire en emisora FM, Entrega copia digital a la SDSC, Acta de concertación de contenidos con el referente del área</t>
  </si>
  <si>
    <r>
      <t xml:space="preserve">Pautas digitales </t>
    </r>
    <r>
      <rPr>
        <sz val="9"/>
        <rFont val="Aptos Narrow"/>
        <family val="2"/>
      </rPr>
      <t xml:space="preserve">de contenido audiovisual a través de plataformas de medios de comunicación digital del departamento con temas relacionados a la </t>
    </r>
    <r>
      <rPr>
        <b/>
        <sz val="9"/>
        <rFont val="Aptos Narrow"/>
        <family val="2"/>
      </rPr>
      <t>Salud mental en el proceso de diagnóstico y tratamiento de cáncer y prevención de diferentes tipos de cáncer y detección oportuna</t>
    </r>
  </si>
  <si>
    <r>
      <t xml:space="preserve">Diseño de </t>
    </r>
    <r>
      <rPr>
        <b/>
        <sz val="9"/>
        <rFont val="Aptos Narrow"/>
        <family val="2"/>
      </rPr>
      <t>piezas tipo historia</t>
    </r>
    <r>
      <rPr>
        <sz val="9"/>
        <rFont val="Aptos Narrow"/>
        <family val="2"/>
      </rPr>
      <t xml:space="preserve"> relacionadas con temas de Prevención y control de </t>
    </r>
    <r>
      <rPr>
        <b/>
        <sz val="9"/>
        <rFont val="Aptos Narrow"/>
        <family val="2"/>
      </rPr>
      <t>Salud mental en el proceso de diagnóstico y tratamiento de cáncer y prevención de diferentes tipos de cáncer y detección oportuna</t>
    </r>
  </si>
  <si>
    <t>Diseño de piezas infográficas tipo post relacionadas con temas de Prevención y control de enfermedadF68:F71les y Vigilancia comunitaria y promoción de consulta oportuna frente a eventos zoonóticos y ETV.</t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</si>
  <si>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 con una duración de 15 a 30 segundos sobre temas relacionados con </t>
    </r>
    <r>
      <rPr>
        <b/>
        <sz val="9"/>
        <rFont val="Aptos Narrow"/>
        <family val="2"/>
      </rPr>
      <t>Salud mental en el proceso de diagnóstico y tratamiento de cáncer y prevención de diferentes tipos de cáncer y detección oportuna</t>
    </r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</si>
  <si>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de 1 minuto para las redes sociales de la entidad, relacionados con el</t>
    </r>
    <r>
      <rPr>
        <b/>
        <sz val="9"/>
        <rFont val="Aptos Narrow"/>
        <family val="2"/>
      </rPr>
      <t xml:space="preserve"> citología, autoexamen, examen de próstata, cáncer infantil.</t>
    </r>
  </si>
  <si>
    <t>Actividades de información, educación y comunicación en  la línea estratégica POR UNA MEJOR SALUD SEXUAL Y REPRODUCTIVA</t>
  </si>
  <si>
    <t xml:space="preserve">Actualización de estrategia de IEC Información, Educación y Comunicación de la Secretaría de Desarrollo de la Salud de Córdoba SDSC a través del diseño, producción y difusión de contenido educomunicativo e informativo, orientado a fortalecer prácticas de prevención y cuidado en salud ambiental en el territorio departamental, en la línea estratégica SALUD SEXUAL Y REPRODUCTIVA </t>
  </si>
  <si>
    <t xml:space="preserve">Documento: estrategia de comunicación Salud Sexual y Reproductiva </t>
  </si>
  <si>
    <r>
      <t xml:space="preserve">Diseño de estrategia de comunicación para línea de </t>
    </r>
    <r>
      <rPr>
        <b/>
        <sz val="9"/>
        <rFont val="Aptos Narrow"/>
        <family val="2"/>
      </rPr>
      <t>Salud Sexual</t>
    </r>
    <r>
      <rPr>
        <sz val="9"/>
        <rFont val="Aptos Narrow"/>
        <family val="2"/>
      </rPr>
      <t xml:space="preserve">, que incluye: 
- Objetivos
- Imagen gráfica
- Estilo del lenguaje para la creación de contenido
- Línea de mensaje de divulgación para medios
- Público objeto de la campaña / impacto o métricas de alcance </t>
    </r>
  </si>
  <si>
    <r>
      <t xml:space="preserve">Producción y emisión de </t>
    </r>
    <r>
      <rPr>
        <b/>
        <sz val="9"/>
        <rFont val="Aptos Narrow"/>
        <family val="2"/>
      </rPr>
      <t>cuñas</t>
    </r>
    <r>
      <rPr>
        <sz val="9"/>
        <rFont val="Aptos Narrow"/>
        <family val="2"/>
      </rPr>
      <t xml:space="preserve"> radiales de 25 segundos en emisoras AM con cobertura departamental/regional con información educativa sobre </t>
    </r>
    <r>
      <rPr>
        <b/>
        <sz val="9"/>
        <rFont val="Aptos Narrow"/>
        <family val="2"/>
      </rPr>
      <t>ruta materno perinatal, planificación a través de preservativos durante la gestación y lactancia, con el fin de prevenir la transmisión de enfermedades; Interrupción voluntaria del embarazo, que no lo vean como un método de planificación; Signos de alarma durante la gestación, sexualidad responsable y sana con el fin de prevenir las infecciones de transmisión sexual VIH - SIDA, hepatitis B y C y controlar la transmisión de estas ITS; Que la mujer cuando llegue al parto haya decidido el método de planificación para evitar embarazos que pongan en riesgo la salud de la mujer.</t>
    </r>
  </si>
  <si>
    <r>
      <t xml:space="preserve">Producción y emisión de </t>
    </r>
    <r>
      <rPr>
        <b/>
        <sz val="9"/>
        <rFont val="Aptos Narrow"/>
        <family val="2"/>
      </rPr>
      <t>cuñas</t>
    </r>
    <r>
      <rPr>
        <sz val="9"/>
        <rFont val="Aptos Narrow"/>
        <family val="2"/>
      </rPr>
      <t xml:space="preserve"> radiales de 25 segundos en emisoras FM con cobertura departamental/regional con información educativa sobre </t>
    </r>
    <r>
      <rPr>
        <b/>
        <sz val="9"/>
        <rFont val="Aptos Narrow"/>
        <family val="2"/>
      </rPr>
      <t>ruta materno perinatal, planificación a través de preservativos durante la gestación y lactancia, con el fin de prevenir la transmisión de enfermedades; Interrupción voluntaria del embarazo, que no lo vean como un método de planificación; Signos de alarma durante la gestación, sexualidad responsable y sana con el fin de prevenir las infecciones de transmisión sexual VIH - SIDA, hepatitis B y C y controlar la transmisión de estas ITS; Que la mujer cuando llegue al parto haya decidido el método de planificación para evitar embarazos que pongan en riesgo la salud de la mujer.</t>
    </r>
  </si>
  <si>
    <t xml:space="preserve">Video </t>
  </si>
  <si>
    <r>
      <t xml:space="preserve">Producción de </t>
    </r>
    <r>
      <rPr>
        <b/>
        <sz val="9"/>
        <rFont val="Aptos Narrow"/>
        <family val="2"/>
      </rPr>
      <t xml:space="preserve">videos </t>
    </r>
    <r>
      <rPr>
        <sz val="9"/>
        <rFont val="Aptos Narrow"/>
        <family val="2"/>
      </rPr>
      <t xml:space="preserve">con testimonios de expertos en formato horizontal y vertical, de 1 minuto sobre </t>
    </r>
    <r>
      <rPr>
        <b/>
        <sz val="9"/>
        <rFont val="Aptos Narrow"/>
        <family val="2"/>
      </rPr>
      <t>el uso de preservativos, ruta materno perinatal, planificación a través de preservativos durante la gestación y lactancia, con el fin de prevenir la transmisión de enfermedades; Interrupción voluntaria del embarazo, que no lo vean como un método de planificación; Signos de alarma durante la gestación, sexualidad responsable y sana con el fin de prevenir las infecciones de transmisión sexual VIH - SIDA, hepatitis B y C y controlar la transmisión de estas ITS; Que la mujer cuando llegue al parto haya decidido el método de planificación para evitar embarazos que pongan en riesgo la salud de la mujer.</t>
    </r>
  </si>
  <si>
    <t>Video animado</t>
  </si>
  <si>
    <r>
      <t xml:space="preserve">Producción de </t>
    </r>
    <r>
      <rPr>
        <b/>
        <sz val="9"/>
        <rFont val="Aptos Narrow"/>
        <family val="2"/>
      </rPr>
      <t>contenido animado en video</t>
    </r>
    <r>
      <rPr>
        <sz val="9"/>
        <rFont val="Aptos Narrow"/>
        <family val="2"/>
      </rPr>
      <t xml:space="preserve"> para contar </t>
    </r>
    <r>
      <rPr>
        <b/>
        <sz val="9"/>
        <rFont val="Aptos Narrow"/>
        <family val="2"/>
      </rPr>
      <t>rutas de atención de temas de gestantes e ITS, formato vertical y horizontal.</t>
    </r>
  </si>
  <si>
    <t xml:space="preserve">Pieza para historia </t>
  </si>
  <si>
    <r>
      <t xml:space="preserve">Diseño de </t>
    </r>
    <r>
      <rPr>
        <b/>
        <sz val="9"/>
        <rFont val="Aptos Narrow"/>
        <family val="2"/>
      </rPr>
      <t>piezas</t>
    </r>
    <r>
      <rPr>
        <sz val="9"/>
        <rFont val="Aptos Narrow"/>
        <family val="2"/>
      </rPr>
      <t xml:space="preserve"> </t>
    </r>
    <r>
      <rPr>
        <b/>
        <sz val="9"/>
        <rFont val="Aptos Narrow"/>
        <family val="2"/>
      </rPr>
      <t>graficas tipo historia</t>
    </r>
    <r>
      <rPr>
        <sz val="9"/>
        <rFont val="Aptos Narrow"/>
        <family val="2"/>
      </rPr>
      <t xml:space="preserve"> por mes sobre </t>
    </r>
    <r>
      <rPr>
        <b/>
        <sz val="9"/>
        <rFont val="Aptos Narrow"/>
        <family val="2"/>
      </rPr>
      <t>mitos alrededor del cuidado de la salud sexual.</t>
    </r>
  </si>
  <si>
    <r>
      <t xml:space="preserve">Diseño de piezas infográficas tipo post relacionadas sobre </t>
    </r>
    <r>
      <rPr>
        <b/>
        <sz val="9"/>
        <rFont val="Aptos Narrow"/>
        <family val="2"/>
      </rPr>
      <t>sobre el uso de preservativos, ruta materno perinatal, planificación a través de preservativos durante la gestación y lactancia, con el fin de prevenir la transmisión de enfermedades; Interrupción voluntaria del embarazo, que no lo vean como un método de planificación; Signos de alarma durante la gestación, sexualidad responsable y sana con el fin de prevenir las infecciones de transmisión sexual VIH - SIDA, hepatitis B y C y controlar la transmisión de estas ITS; Que la mujer cuando llegue al parto haya decidido el método de planificación para evitar embarazos que pongan en riesgo la salud de la mujer.</t>
    </r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</si>
  <si>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 con una duración de 15 a 30 segundos </t>
    </r>
    <r>
      <rPr>
        <b/>
        <sz val="9"/>
        <rFont val="Aptos Narrow"/>
        <family val="2"/>
      </rPr>
      <t>sobre temas relacionados sobre sobre el uso de preservativos, ruta materno perinatal, planificación a través de preservativos durante la gestación y lactancia, con el fin de prevenir la transmisión de enfermedades; Interrupción voluntaria del embarazo, que no lo vean como un método de planificación; Signos de alarma durante la gestación, sexualidad responsable y sana con el fin de prevenir las infecciones de transmisión sexual VIH - SIDA, hepatitis B y C y controlar la transmisión de estas ITS; Que la mujer cuando llegue al parto haya decidido el método de planificación para evitar embarazos que pongan en riesgo la salud de la mujer.</t>
    </r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</si>
  <si>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de 1 minuto para las redes sociales de la entidad, relacionados con el</t>
    </r>
    <r>
      <rPr>
        <b/>
        <sz val="9"/>
        <rFont val="Aptos Narrow"/>
        <family val="2"/>
      </rPr>
      <t xml:space="preserve"> sobre el uso de preservativos, ruta materno perinatal, planificación a través de preservativos durante la gestación y lactancia, con el fin de prevenir la transmisión de enfermedades; Interrupción voluntaria del embarazo, que no lo vean como un método de planificación; Signos de alarma durante la gestación, sexualidad responsable y sana con el fin de prevenir las infecciones de transmisión sexual VIH - SIDA, hepatitis B y C y controlar la transmisión de estas ITS; Que la mujer cuando llegue al parto haya decidido el método de planificación para evitar embarazos que pongan en riesgo la salud de la mujer.</t>
    </r>
  </si>
  <si>
    <t>SUBTOTAL</t>
  </si>
  <si>
    <t>Actividades de información, educación y comunicación en el marco de la línea estratégica: POR UNA NIÑEZ SANA, NUTRIDA E INMUNIZADA</t>
  </si>
  <si>
    <t>Actualización de estrategia de IEC Información, Educación y Comunicación de la Secretaría de Desarrollo de la Salud de Córdoba SDSC a través del diseño, producción y difusión de contenido educomunicativo e informativo, orientado a fortalecer prácticas de prevención y cuidado en salud ambiental en el territorio departamental, en la línea estratégica POR UNA NIÑEZ SANA, NUTRIDA E INMUNIZADA</t>
  </si>
  <si>
    <t>Documento: estrategia de comunicación línea NIÑEZ SANA Y NUTRIDA</t>
  </si>
  <si>
    <r>
      <t xml:space="preserve">Cuñas radiales de 25 segundos en emisoras AM, con información y educación relacionada con </t>
    </r>
    <r>
      <rPr>
        <b/>
        <sz val="9"/>
        <rFont val="Aptos Narrow"/>
        <family val="2"/>
      </rPr>
      <t>Niñez Sana: Crecimiento y desarrollo integral, Niñez Nutrida: Alimentación saludable y prevención de la desnutrición y Niñez Inmunizada: Protección contra enfermedades prevenibles - Vacunación</t>
    </r>
    <r>
      <rPr>
        <sz val="9"/>
        <rFont val="Aptos Narrow"/>
        <family val="2"/>
      </rPr>
      <t xml:space="preserve">, previamente concertada con el área </t>
    </r>
  </si>
  <si>
    <r>
      <t xml:space="preserve">Cuñas radiales de 25 segundos en emisoras FM, con información y educación relacionada con </t>
    </r>
    <r>
      <rPr>
        <b/>
        <sz val="9"/>
        <rFont val="Aptos Narrow"/>
        <family val="2"/>
      </rPr>
      <t xml:space="preserve">Niñez Sana: Crecimiento y desarrollo integral, Niñez Nutrida: Alimentación saludable y prevención de la desnutrición y Niñez Inmunizada: Protección contra enfermedades prevenibles - Vacunación, </t>
    </r>
    <r>
      <rPr>
        <sz val="9"/>
        <rFont val="Aptos Narrow"/>
        <family val="2"/>
      </rPr>
      <t xml:space="preserve">previamente concertada con el área </t>
    </r>
  </si>
  <si>
    <r>
      <t xml:space="preserve">Pautas digitales </t>
    </r>
    <r>
      <rPr>
        <sz val="9"/>
        <rFont val="Aptos Narrow"/>
        <family val="2"/>
      </rPr>
      <t xml:space="preserve">de contenido audiovisual a través de plataformas de medios de comunicación digital del departamento con temas relacionados a la </t>
    </r>
    <r>
      <rPr>
        <b/>
        <sz val="9"/>
        <rFont val="Aptos Narrow"/>
        <family val="2"/>
      </rPr>
      <t>Niñez Sana: Crecimiento y desarrollo integral, Niñez Nutrida: Alimentación saludable y prevención de la desnutrición y Niñez Inmunizada: Protección contra enfermedades prevenibles - Vacunación.</t>
    </r>
  </si>
  <si>
    <r>
      <t xml:space="preserve">Diseño de </t>
    </r>
    <r>
      <rPr>
        <b/>
        <sz val="9"/>
        <rFont val="Aptos Narrow"/>
        <family val="2"/>
      </rPr>
      <t>piezas tipo historia</t>
    </r>
    <r>
      <rPr>
        <sz val="9"/>
        <rFont val="Aptos Narrow"/>
        <family val="2"/>
      </rPr>
      <t xml:space="preserve"> relacionadas con temas de Prevención y control de </t>
    </r>
    <r>
      <rPr>
        <b/>
        <sz val="9"/>
        <rFont val="Aptos Narrow"/>
        <family val="2"/>
      </rPr>
      <t>Niñez Sana: Crecimiento y desarrollo integral, Niñez Nutrida: Alimentación saludable y prevención de la desnutrición y Niñez Inmunizada: Protección contra enfermedades prevenibles - Vacunación.</t>
    </r>
  </si>
  <si>
    <r>
      <t xml:space="preserve">Diseño de </t>
    </r>
    <r>
      <rPr>
        <b/>
        <sz val="9"/>
        <rFont val="Aptos Narrow"/>
        <family val="2"/>
      </rPr>
      <t>piezas infográficas</t>
    </r>
    <r>
      <rPr>
        <sz val="9"/>
        <rFont val="Aptos Narrow"/>
        <family val="2"/>
      </rPr>
      <t xml:space="preserve"> tipo post relacionadas con temas de </t>
    </r>
    <r>
      <rPr>
        <b/>
        <sz val="9"/>
        <rFont val="Aptos Narrow"/>
        <family val="2"/>
      </rPr>
      <t>Niñez Sana: Crecimiento y desarrollo integral, Niñez Nutrida: Alimentación saludable y prevención de la desnutrición y Niñez Inmunizada: Protección contra enfermedades prevenibles - Vacunación.</t>
    </r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</si>
  <si>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 con una duración de 15 a 30 segundos sobre temas relacionados con </t>
    </r>
    <r>
      <rPr>
        <b/>
        <sz val="9"/>
        <rFont val="Aptos Narrow"/>
        <family val="2"/>
      </rPr>
      <t>Niñez Sana: Crecimiento y desarrollo integral, Niñez Nutrida: Alimentación saludable y prevención de la desnutrición y Niñez Inmunizada: Protección contra enfermedades prevenibles - Vacunación.</t>
    </r>
  </si>
  <si>
    <r>
      <t xml:space="preserve">Diseño de </t>
    </r>
    <r>
      <rPr>
        <b/>
        <sz val="9"/>
        <rFont val="Aptos Narrow"/>
        <family val="2"/>
      </rPr>
      <t>cartillas digitales</t>
    </r>
    <r>
      <rPr>
        <sz val="9"/>
        <rFont val="Aptos Narrow"/>
        <family val="2"/>
      </rPr>
      <t xml:space="preserve"> en formato PDF de tres (3) páginas cada una con información acerca de </t>
    </r>
    <r>
      <rPr>
        <b/>
        <sz val="9"/>
        <rFont val="Aptos Narrow"/>
        <family val="2"/>
      </rPr>
      <t>Niñez Sana: Crecimiento y desarrollo integral, Niñez Nutrida: Alimentación saludable y prevención de la desnutrición y Niñez Inmunizada: Protección contra enfermedades prevenibles - Vacunación</t>
    </r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</si>
  <si>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de 1 minuto para las redes sociales de la entidad, relacionados con</t>
    </r>
    <r>
      <rPr>
        <b/>
        <sz val="9"/>
        <rFont val="Aptos Narrow"/>
        <family val="2"/>
      </rPr>
      <t xml:space="preserve"> Niñez Sana: Crecimiento y desarrollo integral, Niñez Nutrida: Alimentación saludable y prevención de la desnutrición y Niñez Inmunizada: Protección contra enfermedades prevenibles - Vacunación</t>
    </r>
  </si>
  <si>
    <t>Actividades de información, educación y comunicación en la línea estratégica CRÓNICOS IDENTIFICADOS TEMPRANAMENTE</t>
  </si>
  <si>
    <t>Actualización de estrategia de IEC Información, Educación y Comunicación de la Secretaría de Desarrollo de la Salud de Córdoba SDSC a través del diseño, producción y difusión de contenido educomunicativo e informativo, orientado a fortalecer prácticas de prevención y cuidado en salud ambiental en el territorio departamental, en la línea estratégica  CRÓNICOS IDENTIFICADOS TEMPRANAMENTE</t>
  </si>
  <si>
    <r>
      <t>Cuñas radiales de 25 segundos en emisoras AM, con información y educación relacionada con</t>
    </r>
    <r>
      <rPr>
        <b/>
        <sz val="9"/>
        <rFont val="Aptos Narrow"/>
        <family val="2"/>
      </rPr>
      <t xml:space="preserve">1) Salud Oral en menores de edad, gestantes y población en general, 2)Estilos y hábitos de vida saludables: promoción de la actividad física, alimentación saludable, prevención de enfermedades crónicas Hipertensión Arterial HTA-y Diabetes Mellitus-DM y 3)Agudeza visual. </t>
    </r>
    <r>
      <rPr>
        <sz val="9"/>
        <rFont val="Aptos Narrow"/>
        <family val="2"/>
      </rPr>
      <t xml:space="preserve"> previamente concertada con el área </t>
    </r>
  </si>
  <si>
    <r>
      <t>Cuñas radiales de 25 segundos en emisoras FM, con información y educación relacionada con</t>
    </r>
    <r>
      <rPr>
        <b/>
        <sz val="9"/>
        <rFont val="Aptos Narrow"/>
        <family val="2"/>
      </rPr>
      <t>1) Salud Oral en menores de edad, gestantes y población en general, 2)Estilos y hábitos de vida saludables: promoción de la actividad física, alimentación saludable, prevención de enfermedades crónicas Hipertensión Arterial HTA-y Diabetes Mellitus-DM y 3)Agudeza visual</t>
    </r>
    <r>
      <rPr>
        <sz val="9"/>
        <rFont val="Aptos Narrow"/>
        <family val="2"/>
      </rPr>
      <t xml:space="preserve">. </t>
    </r>
    <r>
      <rPr>
        <b/>
        <sz val="9"/>
        <rFont val="Aptos Narrow"/>
        <family val="2"/>
      </rPr>
      <t xml:space="preserve"> </t>
    </r>
    <r>
      <rPr>
        <sz val="9"/>
        <rFont val="Aptos Narrow"/>
        <family val="2"/>
      </rPr>
      <t xml:space="preserve">previamente concertada con el área </t>
    </r>
  </si>
  <si>
    <r>
      <t xml:space="preserve">Pautas digitales </t>
    </r>
    <r>
      <rPr>
        <sz val="9"/>
        <rFont val="Aptos Narrow"/>
        <family val="2"/>
      </rPr>
      <t xml:space="preserve">de contenido audiovisual a través de plataformas de medios de comunicación digital del departamento con temas relacionados a la </t>
    </r>
    <r>
      <rPr>
        <b/>
        <sz val="9"/>
        <rFont val="Aptos Narrow"/>
        <family val="2"/>
      </rPr>
      <t xml:space="preserve">1) Salud Oral en menores de edad, gestantes y población en general, 2)Estilos y hábitos de vida saludables: promoción de la actividad física, alimentación saludable, prevención de enfermedades crónicas Hipertensión Arterial HTA-y Diabetes Mellitus-DM y 3)Agudeza visual. </t>
    </r>
  </si>
  <si>
    <r>
      <t xml:space="preserve">Diseño de </t>
    </r>
    <r>
      <rPr>
        <b/>
        <sz val="9"/>
        <rFont val="Aptos Narrow"/>
        <family val="2"/>
      </rPr>
      <t>piezas tipo historia</t>
    </r>
    <r>
      <rPr>
        <sz val="9"/>
        <rFont val="Aptos Narrow"/>
        <family val="2"/>
      </rPr>
      <t xml:space="preserve"> relacionadas con temas de Prevención y control de </t>
    </r>
    <r>
      <rPr>
        <b/>
        <sz val="9"/>
        <rFont val="Aptos Narrow"/>
        <family val="2"/>
      </rPr>
      <t xml:space="preserve">1) Salud Oral en menores de edad, gestantes y población en general, 2)Estilos y hábitos de vida saludables: promoción de la actividad física, alimentación saludable, prevención de enfermedades crónicas Hipertensión Arterial HTA-y Diabetes Mellitus-DM y 3)Agudeza visual. </t>
    </r>
  </si>
  <si>
    <r>
      <t xml:space="preserve">Diseño de </t>
    </r>
    <r>
      <rPr>
        <b/>
        <sz val="9"/>
        <rFont val="Aptos Narrow"/>
        <family val="2"/>
      </rPr>
      <t>piezas infográficas</t>
    </r>
    <r>
      <rPr>
        <sz val="9"/>
        <rFont val="Aptos Narrow"/>
        <family val="2"/>
      </rPr>
      <t xml:space="preserve"> tipo post relacionadas con temas tales como: </t>
    </r>
    <r>
      <rPr>
        <b/>
        <sz val="9"/>
        <rFont val="Aptos Narrow"/>
        <family val="2"/>
      </rPr>
      <t xml:space="preserve">1) Salud Oral en menores de edad, gestantes y población en general, 2)Estilos y hábitos de vida saludables: promoción de la actividad física, alimentación saludable, prevención de enfermedades crónicas Hipertensión Arterial HTA-y Diabetes Mellitus-DM y 3)Agudeza visual. </t>
    </r>
  </si>
  <si>
    <r>
      <t xml:space="preserve">Producción de </t>
    </r>
    <r>
      <rPr>
        <b/>
        <sz val="9"/>
        <rFont val="Aptos Narrow"/>
        <family val="2"/>
      </rPr>
      <t>reels</t>
    </r>
    <r>
      <rPr>
        <sz val="9"/>
        <rFont val="Aptos Narrow"/>
        <family val="2"/>
      </rPr>
      <t xml:space="preserve"> con una duración de 15 a 30 segundos sobre temas relacionados con</t>
    </r>
    <r>
      <rPr>
        <b/>
        <sz val="9"/>
        <rFont val="Aptos Narrow"/>
        <family val="2"/>
      </rPr>
      <t xml:space="preserve"> 1) Salud Oral en menores de edad, gestantes y población en general, 2)Estilos y hábitos de vida saludables: promoción de la actividad física, alimentación saludable, prevención de enfermedades crónicas Hipertensión Arterial HTA-y Diabetes Mellitus-DM y 3)Agudeza visual. </t>
    </r>
  </si>
  <si>
    <r>
      <t xml:space="preserve">Diseño de </t>
    </r>
    <r>
      <rPr>
        <b/>
        <sz val="9"/>
        <rFont val="Aptos Narrow"/>
        <family val="2"/>
      </rPr>
      <t>cartillas digitales</t>
    </r>
    <r>
      <rPr>
        <sz val="9"/>
        <rFont val="Aptos Narrow"/>
        <family val="2"/>
      </rPr>
      <t xml:space="preserve"> en formato PDF de tres (3) páginas cada una con información acerca de </t>
    </r>
    <r>
      <rPr>
        <b/>
        <sz val="9"/>
        <rFont val="Aptos Narrow"/>
        <family val="2"/>
      </rPr>
      <t xml:space="preserve">1) Salud Oral en menores de edad, gestantes y población en general, 2)Estilos y hábitos de vida saludables: promoción de la actividad física, alimentación saludable, prevención de enfermedades crónicas Hipertensión Arterial HTA-y Diabetes Mellitus-DM y 3)Agudeza visual. </t>
    </r>
  </si>
  <si>
    <r>
      <t xml:space="preserve">Producción de </t>
    </r>
    <r>
      <rPr>
        <b/>
        <sz val="9"/>
        <rFont val="Aptos Narrow"/>
        <family val="2"/>
      </rPr>
      <t>videos informativos y pedagógicos</t>
    </r>
    <r>
      <rPr>
        <sz val="9"/>
        <rFont val="Aptos Narrow"/>
        <family val="2"/>
      </rPr>
      <t xml:space="preserve"> de 1 minuto para las redes sociales de la entidad, relacionados </t>
    </r>
    <r>
      <rPr>
        <b/>
        <sz val="9"/>
        <rFont val="Aptos Narrow"/>
        <family val="2"/>
      </rPr>
      <t xml:space="preserve">sobre: 1) Salud Oral en menores de edad, gestantes y población en general, 2)Estilos y hábitos de vida saludables: promoción de la actividad física, alimentación saludable, prevención de enfermedades crónicas Hipertensión Arterial HTA-y Diabetes Mellitus-DM y 3)Agudeza visual. </t>
    </r>
  </si>
  <si>
    <t>SUBTOTAL RUBRO SGP</t>
  </si>
  <si>
    <t xml:space="preserve">CAPÍTULO : RECURSOS ICLD - APORTES DE LIBRE DESTINACIÓN ESTRATEGIA DE IEC INFORMACIÓN, EDUCACIÓN, Y COMUNICACIÓN DE LA SECRETARIA DE DESARROLLO DE LA SALUD DE CÓRDOBA - PLAN DE MEDIOS </t>
  </si>
  <si>
    <t>Acciones de IEC, a través de recursos de libre destinación para apoyar las líneas estratégicas</t>
  </si>
  <si>
    <t>Acciones de IEC, a través de recursos de libre destinación para apoyar las líneas estratégicas: Salud ambiental e Inocuidad, Todos por la salud mental,  Crónicos identificados tempranamente, Por una mejor salud sexual y reproductiva, 
Por la reducción del cáncer, 
ETV, zoonosis y 
Por una niñez sana, nutrida e inmunizada</t>
  </si>
  <si>
    <t xml:space="preserve">Cápsula Estrategia Exprésate </t>
  </si>
  <si>
    <t>Comunicación visual impresa - exterior</t>
  </si>
  <si>
    <t xml:space="preserve">
Construcción de un escenario tipo cápsula con medidas 300x200x200 donde la comunidad entre a contarnos: 
Qué los estresa? 
Qué les preocupa 
Qué te hace feliz ? 
Qué te hace dar ira ? 
A cada una de estas emociones les daremos luego una respuesta con un especialista
El material será usado para entregar 2 contenidos para redes sociales institucionales. Esta estrategia será llevada a parques principales de 5 municipios priorizados
Incluye Logística, transporte y acompañamiento de personal profesional</t>
  </si>
  <si>
    <t>Fotografías (mínimo 2), donde se evidencie la la cápsula y la actividad desarrollada en el municpio por los profesionales, medio magnético del contenido producido y enlace permanente en google drive.</t>
  </si>
  <si>
    <t xml:space="preserve">Publicidad en buses </t>
  </si>
  <si>
    <r>
      <t xml:space="preserve">Diseño, impresión e instalación de publicidad, en </t>
    </r>
    <r>
      <rPr>
        <b/>
        <sz val="9"/>
        <rFont val="Aptos Narrow"/>
        <family val="2"/>
      </rPr>
      <t>buses</t>
    </r>
    <r>
      <rPr>
        <sz val="9"/>
        <rFont val="Aptos Narrow"/>
        <family val="2"/>
      </rPr>
      <t xml:space="preserve"> intermunicipales y municipales promoviendo </t>
    </r>
    <r>
      <rPr>
        <b/>
        <sz val="9"/>
        <rFont val="Aptos Narrow"/>
        <family val="2"/>
      </rPr>
      <t>la reducción del cáncer,  ETV, zoonosis y  Por una niñez sana, nutrida e inmunizada</t>
    </r>
  </si>
  <si>
    <t xml:space="preserve">Fotografías (mínimo 2), donde se evidencie cada publicidad instalada, Certificado de la empresa de transporte con la que se contrató </t>
  </si>
  <si>
    <t>Puntos de información</t>
  </si>
  <si>
    <t>Instalacion de punto de información por un dia, en parques principales para atención a la comunidad en cada municipio, promoviendo las lineas estratégicas:  Salud ambiental e Inocuidad, Todos por la salud mental,  Crónicos identificados tempranamente, Por una mejor salud sexual y reproductiva,  Por la reducción del cáncer,  ETV, zoonosis y  Por una niñez sana, nutrida e inmunizada. Incluye counter modular en PVC con medidas 90X80X40 con imagen institucional, 1000 volantes media carta impresión 4x0, incluye logistica y transporte</t>
  </si>
  <si>
    <t xml:space="preserve">Fotografías (mínimo 2), donde se evidencie cada counter ubicado y la actividad realizada en cada municipio, con coordenadas </t>
  </si>
  <si>
    <t>Pasacalles</t>
  </si>
  <si>
    <t>Comunicación impresa - visual exterior</t>
  </si>
  <si>
    <r>
      <t xml:space="preserve">Diseño e impresión de </t>
    </r>
    <r>
      <rPr>
        <b/>
        <sz val="9"/>
        <rFont val="Calibri"/>
        <family val="2"/>
        <scheme val="minor"/>
      </rPr>
      <t>pasacalles</t>
    </r>
    <r>
      <rPr>
        <sz val="9"/>
        <rFont val="Calibri"/>
        <family val="2"/>
        <scheme val="minor"/>
      </rPr>
      <t xml:space="preserve"> informativos: promoviendo la</t>
    </r>
    <r>
      <rPr>
        <b/>
        <sz val="9"/>
        <rFont val="Calibri"/>
        <family val="2"/>
        <scheme val="minor"/>
      </rPr>
      <t xml:space="preserve"> promoviendo las líneas estratégicas: Salud ambiental e Inocuidad, Todos por la salud mental,  Crónicos identificados tempranamente, Por una mejor salud sexual y reproductiva,  Por la reducción del cáncer,  ETV, zoonosis y  Por una niñez sana, nutrida e inmunizada</t>
    </r>
  </si>
  <si>
    <t>Fotografías (mínimo 2) y acta de entrega a los municipios, certificado de entrada y salida de almacén.</t>
  </si>
  <si>
    <t>Avisos en medios impresos (Periódico local impreso)</t>
  </si>
  <si>
    <r>
      <t xml:space="preserve">Diseño y difusión de avisos en </t>
    </r>
    <r>
      <rPr>
        <b/>
        <sz val="9"/>
        <rFont val="Calibri"/>
        <family val="2"/>
        <scheme val="minor"/>
      </rPr>
      <t>medios impresos</t>
    </r>
    <r>
      <rPr>
        <sz val="9"/>
        <rFont val="Calibri"/>
        <family val="2"/>
        <scheme val="minor"/>
      </rPr>
      <t xml:space="preserve"> de circulación departamental, con mensaje alusivos a las</t>
    </r>
    <r>
      <rPr>
        <b/>
        <sz val="9"/>
        <rFont val="Calibri"/>
        <family val="2"/>
        <scheme val="minor"/>
      </rPr>
      <t xml:space="preserve"> líneas estratégicas: Salud ambiental e Inocuidad, Todos por la salud mental,  Crónicos identificados tempranamente, Por una mejor salud sexual y reproductiva,  Por la reducción del cáncer,  ETV, zoonosis y  Por una niñez sana, nutrida e inmunizada</t>
    </r>
  </si>
  <si>
    <t xml:space="preserve">Copia de la emisión impresa. Certificado de la empresa emisora, con alcance. </t>
  </si>
  <si>
    <t>SUBTOTAL RUBRO ICLD</t>
  </si>
  <si>
    <t>TOTAL CONTRATO</t>
  </si>
  <si>
    <t>VALOR CDP</t>
  </si>
  <si>
    <t>SALDO CDP</t>
  </si>
  <si>
    <t>PROMEDIO</t>
  </si>
  <si>
    <t>Valor unitario IVA Incluida CLIPSE PRODUCCIONES</t>
  </si>
  <si>
    <t>Valor Total  CLIPSE PRODUCCIONES</t>
  </si>
  <si>
    <t>Valor unitario IVA Incluida DPT PRODUCCIONES</t>
  </si>
  <si>
    <t>Valor Total DPT PRODUCCIONES</t>
  </si>
  <si>
    <t>Valor unitario IVA Incluida ZOOM PRODUCCIONES</t>
  </si>
  <si>
    <t>Valor Total ZOOM PRODUCCIONES</t>
  </si>
  <si>
    <t>Profesional universitario II: Profesionales en trabajo social
con mínimo un (01) año de experiencia profesional certificada 
Por 3 meses</t>
  </si>
  <si>
    <t>TÉCNICO II: Técnico en fotografía y/o video, con más de un (1) año de experiencia laboral certificada
Por 3 meses</t>
  </si>
  <si>
    <t>Profesional universitario II: Profesionales en comunicación social
con mínimo un (01) año de experiencia profesional certificada 
Por 3 meses</t>
  </si>
  <si>
    <t>TÉCNICO II: Técnico en diseño gráfico, con más de un (1) año de experiencia laboral certificada
Por 3 meses</t>
  </si>
  <si>
    <t>TÉCNICO II: Técnico en realización audiovisual, con más de un (1) año de experiencia laboral certificada
Por 3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</si>
</sst>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  <numFmt numFmtId="166" formatCode="_-&quot;$&quot;\ * #,##0_-;\-&quot;$&quot;\ * #,##0_-;_-&quot;$&quot;\ * &quot;-&quot;??_-;_-@_-"/>
    <numFmt numFmtId="167" formatCode="\$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ptos Narrow"/>
      <family val="2"/>
    </font>
    <font>
      <sz val="9"/>
      <name val="Aptos Narrow"/>
      <family val="2"/>
    </font>
    <font>
      <sz val="11"/>
      <name val="Calibri"/>
      <family val="2"/>
      <scheme val="minor"/>
    </font>
    <font>
      <b/>
      <sz val="9"/>
      <name val="Aptos Narrow"/>
      <family val="2"/>
    </font>
    <font>
      <b/>
      <sz val="9"/>
      <color theme="3" tint="0.14999847407452621"/>
      <name val="Aptos Narrow"/>
      <family val="2"/>
    </font>
    <font>
      <b/>
      <sz val="9"/>
      <color rgb="FFFF0000"/>
      <name val="Aptos Narrow"/>
      <family val="2"/>
    </font>
    <font>
      <b/>
      <sz val="9"/>
      <color theme="1"/>
      <name val="Aptos Narrow"/>
      <family val="2"/>
    </font>
    <font>
      <sz val="8"/>
      <name val="Calibri"/>
      <family val="2"/>
      <scheme val="minor"/>
    </font>
    <font>
      <sz val="9"/>
      <color theme="1"/>
      <name val="Aptos Narrow"/>
      <family val="2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ptos Narrow"/>
      <family val="2"/>
    </font>
    <font>
      <i/>
      <sz val="7"/>
      <name val="Aptos Narrow"/>
      <family val="2"/>
    </font>
    <font>
      <i/>
      <sz val="7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Aptos Narrow"/>
      <family val="2"/>
    </font>
    <font>
      <b/>
      <sz val="12"/>
      <name val="Aptos Narrow"/>
      <family val="2"/>
    </font>
    <font>
      <b/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justify" vertical="center" wrapText="1"/>
    </xf>
    <xf numFmtId="164" fontId="3" fillId="3" borderId="4" xfId="0" applyNumberFormat="1" applyFont="1" applyFill="1" applyBorder="1" applyAlignment="1">
      <alignment horizontal="right" vertical="center" wrapText="1"/>
    </xf>
    <xf numFmtId="165" fontId="3" fillId="3" borderId="4" xfId="0" applyNumberFormat="1" applyFont="1" applyFill="1" applyBorder="1" applyAlignment="1">
      <alignment horizontal="right" vertical="center" wrapText="1"/>
    </xf>
    <xf numFmtId="10" fontId="3" fillId="0" borderId="4" xfId="2" applyNumberFormat="1" applyFont="1" applyBorder="1" applyAlignment="1">
      <alignment horizontal="right" vertical="center"/>
    </xf>
    <xf numFmtId="10" fontId="3" fillId="0" borderId="4" xfId="2" applyNumberFormat="1" applyFont="1" applyBorder="1"/>
    <xf numFmtId="165" fontId="3" fillId="0" borderId="4" xfId="0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justify" vertical="center" wrapText="1"/>
    </xf>
    <xf numFmtId="10" fontId="3" fillId="0" borderId="4" xfId="2" applyNumberFormat="1" applyFont="1" applyBorder="1" applyAlignment="1">
      <alignment vertical="center"/>
    </xf>
    <xf numFmtId="10" fontId="3" fillId="0" borderId="4" xfId="2" applyNumberFormat="1" applyFont="1" applyFill="1" applyBorder="1" applyAlignment="1">
      <alignment horizontal="right" vertical="center"/>
    </xf>
    <xf numFmtId="10" fontId="3" fillId="4" borderId="4" xfId="2" applyNumberFormat="1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justify" vertical="center" wrapText="1"/>
    </xf>
    <xf numFmtId="164" fontId="3" fillId="3" borderId="6" xfId="0" applyNumberFormat="1" applyFont="1" applyFill="1" applyBorder="1" applyAlignment="1">
      <alignment horizontal="right" vertical="center" wrapText="1"/>
    </xf>
    <xf numFmtId="165" fontId="3" fillId="3" borderId="6" xfId="0" applyNumberFormat="1" applyFont="1" applyFill="1" applyBorder="1" applyAlignment="1">
      <alignment horizontal="right" vertical="center" wrapText="1"/>
    </xf>
    <xf numFmtId="165" fontId="7" fillId="5" borderId="4" xfId="0" applyNumberFormat="1" applyFont="1" applyFill="1" applyBorder="1" applyAlignment="1">
      <alignment horizontal="right" vertical="center" wrapText="1"/>
    </xf>
    <xf numFmtId="10" fontId="3" fillId="6" borderId="4" xfId="2" applyNumberFormat="1" applyFont="1" applyFill="1" applyBorder="1"/>
    <xf numFmtId="10" fontId="3" fillId="7" borderId="4" xfId="2" applyNumberFormat="1" applyFont="1" applyFill="1" applyBorder="1"/>
    <xf numFmtId="165" fontId="4" fillId="0" borderId="0" xfId="0" applyNumberFormat="1" applyFont="1"/>
    <xf numFmtId="164" fontId="4" fillId="0" borderId="0" xfId="0" applyNumberFormat="1" applyFont="1"/>
    <xf numFmtId="44" fontId="4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165" fontId="5" fillId="0" borderId="5" xfId="0" applyNumberFormat="1" applyFont="1" applyBorder="1" applyAlignment="1">
      <alignment horizontal="right" vertical="center" wrapText="1"/>
    </xf>
    <xf numFmtId="10" fontId="3" fillId="0" borderId="4" xfId="2" applyNumberFormat="1" applyFont="1" applyFill="1" applyBorder="1"/>
    <xf numFmtId="10" fontId="3" fillId="0" borderId="0" xfId="2" applyNumberFormat="1" applyFont="1" applyFill="1" applyBorder="1"/>
    <xf numFmtId="9" fontId="3" fillId="0" borderId="0" xfId="2" applyFont="1"/>
    <xf numFmtId="10" fontId="3" fillId="4" borderId="4" xfId="2" applyNumberFormat="1" applyFont="1" applyFill="1" applyBorder="1" applyAlignment="1">
      <alignment horizontal="right" vertical="center"/>
    </xf>
    <xf numFmtId="10" fontId="3" fillId="4" borderId="4" xfId="2" applyNumberFormat="1" applyFont="1" applyFill="1" applyBorder="1"/>
    <xf numFmtId="165" fontId="9" fillId="0" borderId="0" xfId="0" applyNumberFormat="1" applyFont="1"/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 wrapText="1"/>
    </xf>
    <xf numFmtId="165" fontId="10" fillId="0" borderId="4" xfId="0" applyNumberFormat="1" applyFont="1" applyBorder="1" applyAlignment="1">
      <alignment horizontal="right" vertical="center" wrapText="1"/>
    </xf>
    <xf numFmtId="10" fontId="3" fillId="0" borderId="4" xfId="2" applyNumberFormat="1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165" fontId="3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justify" vertical="center" wrapText="1"/>
    </xf>
    <xf numFmtId="164" fontId="7" fillId="4" borderId="9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10" fontId="3" fillId="7" borderId="0" xfId="2" applyNumberFormat="1" applyFont="1" applyFill="1" applyBorder="1"/>
    <xf numFmtId="10" fontId="5" fillId="0" borderId="4" xfId="0" applyNumberFormat="1" applyFont="1" applyBorder="1" applyAlignment="1">
      <alignment horizontal="center"/>
    </xf>
    <xf numFmtId="10" fontId="3" fillId="0" borderId="4" xfId="0" applyNumberFormat="1" applyFont="1" applyBorder="1" applyAlignment="1">
      <alignment horizontal="right" vertical="center"/>
    </xf>
    <xf numFmtId="10" fontId="3" fillId="4" borderId="4" xfId="0" applyNumberFormat="1" applyFont="1" applyFill="1" applyBorder="1" applyAlignment="1">
      <alignment horizontal="right" vertical="center"/>
    </xf>
    <xf numFmtId="165" fontId="5" fillId="4" borderId="4" xfId="0" applyNumberFormat="1" applyFont="1" applyFill="1" applyBorder="1" applyAlignment="1">
      <alignment horizontal="right" vertical="center" wrapText="1"/>
    </xf>
    <xf numFmtId="10" fontId="3" fillId="6" borderId="4" xfId="0" applyNumberFormat="1" applyFont="1" applyFill="1" applyBorder="1"/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right" vertical="center" wrapText="1"/>
    </xf>
    <xf numFmtId="165" fontId="5" fillId="0" borderId="0" xfId="0" applyNumberFormat="1" applyFont="1" applyAlignment="1">
      <alignment horizontal="right" vertical="center" wrapText="1"/>
    </xf>
    <xf numFmtId="10" fontId="3" fillId="6" borderId="10" xfId="0" applyNumberFormat="1" applyFont="1" applyFill="1" applyBorder="1"/>
    <xf numFmtId="165" fontId="7" fillId="6" borderId="4" xfId="0" applyNumberFormat="1" applyFont="1" applyFill="1" applyBorder="1" applyAlignment="1">
      <alignment horizontal="right" vertical="center" wrapText="1"/>
    </xf>
    <xf numFmtId="0" fontId="3" fillId="8" borderId="4" xfId="0" applyFont="1" applyFill="1" applyBorder="1" applyAlignment="1">
      <alignment horizontal="center" vertical="center" wrapText="1"/>
    </xf>
    <xf numFmtId="164" fontId="3" fillId="8" borderId="10" xfId="0" applyNumberFormat="1" applyFont="1" applyFill="1" applyBorder="1" applyAlignment="1">
      <alignment horizontal="right" vertical="center" wrapText="1"/>
    </xf>
    <xf numFmtId="165" fontId="3" fillId="8" borderId="10" xfId="0" applyNumberFormat="1" applyFont="1" applyFill="1" applyBorder="1" applyAlignment="1">
      <alignment horizontal="right" vertical="center" wrapText="1"/>
    </xf>
    <xf numFmtId="164" fontId="5" fillId="9" borderId="9" xfId="0" applyNumberFormat="1" applyFont="1" applyFill="1" applyBorder="1" applyAlignment="1">
      <alignment horizontal="right" vertical="center" wrapText="1"/>
    </xf>
    <xf numFmtId="0" fontId="3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164" fontId="5" fillId="10" borderId="4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right"/>
    </xf>
    <xf numFmtId="164" fontId="3" fillId="0" borderId="15" xfId="0" applyNumberFormat="1" applyFont="1" applyBorder="1" applyAlignment="1">
      <alignment horizontal="right" vertical="center" wrapText="1"/>
    </xf>
    <xf numFmtId="164" fontId="5" fillId="11" borderId="4" xfId="0" applyNumberFormat="1" applyFont="1" applyFill="1" applyBorder="1" applyAlignment="1">
      <alignment horizontal="right" wrapText="1"/>
    </xf>
    <xf numFmtId="165" fontId="13" fillId="0" borderId="4" xfId="0" applyNumberFormat="1" applyFont="1" applyBorder="1" applyAlignment="1">
      <alignment horizontal="right" wrapText="1"/>
    </xf>
    <xf numFmtId="9" fontId="3" fillId="0" borderId="5" xfId="2" applyFont="1" applyBorder="1"/>
    <xf numFmtId="0" fontId="14" fillId="0" borderId="0" xfId="0" applyFont="1" applyAlignment="1">
      <alignment horizontal="right"/>
    </xf>
    <xf numFmtId="44" fontId="15" fillId="0" borderId="0" xfId="1" applyFont="1" applyAlignment="1">
      <alignment horizontal="right"/>
    </xf>
    <xf numFmtId="0" fontId="16" fillId="0" borderId="4" xfId="0" applyFont="1" applyBorder="1" applyAlignment="1">
      <alignment horizontal="justify" vertical="center" wrapText="1"/>
    </xf>
    <xf numFmtId="0" fontId="16" fillId="0" borderId="4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44" fontId="4" fillId="0" borderId="0" xfId="1" applyFont="1"/>
    <xf numFmtId="165" fontId="3" fillId="0" borderId="0" xfId="0" applyNumberFormat="1" applyFont="1" applyAlignment="1">
      <alignment horizontal="right"/>
    </xf>
    <xf numFmtId="3" fontId="4" fillId="0" borderId="0" xfId="0" applyNumberFormat="1" applyFont="1"/>
    <xf numFmtId="165" fontId="3" fillId="0" borderId="0" xfId="0" applyNumberFormat="1" applyFont="1"/>
    <xf numFmtId="44" fontId="3" fillId="0" borderId="0" xfId="1" applyFont="1" applyAlignment="1">
      <alignment horizontal="right" wrapText="1"/>
    </xf>
    <xf numFmtId="166" fontId="4" fillId="0" borderId="0" xfId="0" applyNumberFormat="1" applyFont="1"/>
    <xf numFmtId="165" fontId="12" fillId="0" borderId="0" xfId="0" applyNumberFormat="1" applyFont="1"/>
    <xf numFmtId="166" fontId="12" fillId="12" borderId="0" xfId="0" applyNumberFormat="1" applyFont="1" applyFill="1"/>
    <xf numFmtId="167" fontId="17" fillId="0" borderId="16" xfId="0" applyNumberFormat="1" applyFont="1" applyBorder="1" applyAlignment="1">
      <alignment vertical="center" wrapText="1"/>
    </xf>
    <xf numFmtId="166" fontId="3" fillId="0" borderId="4" xfId="1" applyNumberFormat="1" applyFont="1" applyBorder="1" applyAlignment="1">
      <alignment vertical="center"/>
    </xf>
    <xf numFmtId="0" fontId="5" fillId="13" borderId="4" xfId="0" applyFont="1" applyFill="1" applyBorder="1" applyAlignment="1">
      <alignment horizontal="center" vertical="center" wrapText="1"/>
    </xf>
    <xf numFmtId="0" fontId="5" fillId="14" borderId="4" xfId="0" applyFont="1" applyFill="1" applyBorder="1" applyAlignment="1">
      <alignment horizontal="center" vertical="center" wrapText="1"/>
    </xf>
    <xf numFmtId="167" fontId="10" fillId="0" borderId="4" xfId="0" applyNumberFormat="1" applyFont="1" applyBorder="1" applyAlignment="1">
      <alignment vertical="center" wrapText="1"/>
    </xf>
    <xf numFmtId="166" fontId="10" fillId="0" borderId="4" xfId="1" applyNumberFormat="1" applyFont="1" applyFill="1" applyBorder="1" applyAlignment="1">
      <alignment vertical="center" wrapText="1"/>
    </xf>
    <xf numFmtId="166" fontId="10" fillId="0" borderId="4" xfId="1" applyNumberFormat="1" applyFont="1" applyBorder="1" applyAlignment="1">
      <alignment vertical="center" wrapText="1"/>
    </xf>
    <xf numFmtId="165" fontId="3" fillId="8" borderId="4" xfId="0" applyNumberFormat="1" applyFont="1" applyFill="1" applyBorder="1" applyAlignment="1">
      <alignment horizontal="right" vertical="center" wrapText="1"/>
    </xf>
    <xf numFmtId="166" fontId="3" fillId="0" borderId="4" xfId="1" applyNumberFormat="1" applyFont="1" applyBorder="1" applyAlignment="1">
      <alignment horizontal="right" vertical="center"/>
    </xf>
    <xf numFmtId="166" fontId="3" fillId="0" borderId="4" xfId="1" applyNumberFormat="1" applyFont="1" applyFill="1" applyBorder="1" applyAlignment="1">
      <alignment vertical="center"/>
    </xf>
    <xf numFmtId="166" fontId="3" fillId="0" borderId="4" xfId="0" applyNumberFormat="1" applyFont="1" applyBorder="1" applyAlignment="1">
      <alignment vertical="center"/>
    </xf>
    <xf numFmtId="165" fontId="18" fillId="2" borderId="4" xfId="0" applyNumberFormat="1" applyFont="1" applyFill="1" applyBorder="1" applyAlignment="1">
      <alignment horizontal="right"/>
    </xf>
    <xf numFmtId="44" fontId="10" fillId="0" borderId="4" xfId="1" applyFont="1" applyFill="1" applyBorder="1" applyAlignment="1">
      <alignment horizontal="right" vertical="center" wrapText="1"/>
    </xf>
    <xf numFmtId="164" fontId="3" fillId="0" borderId="10" xfId="0" applyNumberFormat="1" applyFont="1" applyBorder="1" applyAlignment="1">
      <alignment horizontal="right" vertical="center" wrapText="1"/>
    </xf>
    <xf numFmtId="165" fontId="3" fillId="0" borderId="10" xfId="0" applyNumberFormat="1" applyFont="1" applyBorder="1" applyAlignment="1">
      <alignment horizontal="righ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2C33C-1E0E-48A8-A935-C03614B737D8}">
  <sheetPr>
    <pageSetUpPr fitToPage="1"/>
  </sheetPr>
  <dimension ref="A1:O126"/>
  <sheetViews>
    <sheetView tabSelected="1" topLeftCell="A119" zoomScale="90" zoomScaleNormal="90" zoomScalePageLayoutView="115" workbookViewId="0">
      <selection activeCell="I124" sqref="I124"/>
    </sheetView>
  </sheetViews>
  <sheetFormatPr baseColWidth="10" defaultColWidth="14.44140625" defaultRowHeight="15" customHeight="1" x14ac:dyDescent="0.3"/>
  <cols>
    <col min="1" max="1" width="16" style="28" customWidth="1"/>
    <col min="2" max="2" width="17.33203125" style="29" customWidth="1"/>
    <col min="3" max="3" width="8.6640625" style="28" customWidth="1"/>
    <col min="4" max="4" width="14.6640625" style="28" customWidth="1"/>
    <col min="5" max="5" width="10.33203125" style="28" customWidth="1"/>
    <col min="6" max="6" width="44.44140625" style="50" customWidth="1"/>
    <col min="7" max="7" width="34" style="51" customWidth="1"/>
    <col min="8" max="8" width="17.44140625" style="52" customWidth="1"/>
    <col min="9" max="9" width="18.33203125" style="52" customWidth="1"/>
    <col min="10" max="10" width="15.44140625" style="1" hidden="1" customWidth="1"/>
    <col min="11" max="11" width="10.6640625" style="1" hidden="1" customWidth="1"/>
    <col min="12" max="13" width="17.6640625" style="2" bestFit="1" customWidth="1"/>
    <col min="14" max="14" width="17.109375" style="2" bestFit="1" customWidth="1"/>
    <col min="15" max="29" width="10.6640625" style="2" customWidth="1"/>
    <col min="30" max="16384" width="14.44140625" style="2"/>
  </cols>
  <sheetData>
    <row r="1" spans="1:15" ht="42" customHeight="1" x14ac:dyDescent="0.3">
      <c r="A1" s="128" t="s">
        <v>0</v>
      </c>
      <c r="B1" s="129"/>
      <c r="C1" s="129"/>
      <c r="D1" s="129"/>
      <c r="E1" s="129"/>
      <c r="F1" s="129"/>
      <c r="G1" s="129"/>
      <c r="H1" s="129"/>
      <c r="I1" s="130"/>
    </row>
    <row r="2" spans="1:15" ht="24.6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</row>
    <row r="3" spans="1:15" ht="84" customHeight="1" x14ac:dyDescent="0.3">
      <c r="A3" s="131" t="s">
        <v>11</v>
      </c>
      <c r="B3" s="131" t="s">
        <v>12</v>
      </c>
      <c r="C3" s="5">
        <v>1</v>
      </c>
      <c r="D3" s="5" t="s">
        <v>13</v>
      </c>
      <c r="E3" s="5" t="s">
        <v>14</v>
      </c>
      <c r="F3" s="6" t="s">
        <v>15</v>
      </c>
      <c r="G3" s="5" t="s">
        <v>16</v>
      </c>
      <c r="H3" s="7">
        <v>3819560</v>
      </c>
      <c r="I3" s="8">
        <f t="shared" ref="I3:I12" si="0">H3*C3</f>
        <v>3819560</v>
      </c>
      <c r="J3" s="4"/>
    </row>
    <row r="4" spans="1:15" ht="69" customHeight="1" x14ac:dyDescent="0.3">
      <c r="A4" s="131"/>
      <c r="B4" s="131"/>
      <c r="C4" s="139">
        <v>50</v>
      </c>
      <c r="D4" s="5" t="s">
        <v>17</v>
      </c>
      <c r="E4" s="5" t="s">
        <v>18</v>
      </c>
      <c r="F4" s="6" t="s">
        <v>19</v>
      </c>
      <c r="G4" s="5" t="s">
        <v>20</v>
      </c>
      <c r="H4" s="7">
        <v>202300</v>
      </c>
      <c r="I4" s="8">
        <f t="shared" si="0"/>
        <v>10115000</v>
      </c>
      <c r="J4" s="9" t="e">
        <f>I4/#REF!</f>
        <v>#REF!</v>
      </c>
      <c r="K4" s="10">
        <v>5.580735471876941E-3</v>
      </c>
    </row>
    <row r="5" spans="1:15" ht="61.05" customHeight="1" x14ac:dyDescent="0.3">
      <c r="A5" s="131"/>
      <c r="B5" s="131"/>
      <c r="C5" s="139">
        <v>50</v>
      </c>
      <c r="D5" s="5" t="s">
        <v>17</v>
      </c>
      <c r="E5" s="5" t="s">
        <v>18</v>
      </c>
      <c r="F5" s="6" t="s">
        <v>21</v>
      </c>
      <c r="G5" s="5" t="s">
        <v>22</v>
      </c>
      <c r="H5" s="7">
        <v>238000</v>
      </c>
      <c r="I5" s="8">
        <f t="shared" si="0"/>
        <v>11900000</v>
      </c>
      <c r="J5" s="11" t="e">
        <f>I5*F5</f>
        <v>#VALUE!</v>
      </c>
      <c r="K5" s="11" t="e">
        <f>J5*#REF!</f>
        <v>#VALUE!</v>
      </c>
    </row>
    <row r="6" spans="1:15" ht="69" customHeight="1" x14ac:dyDescent="0.3">
      <c r="A6" s="131"/>
      <c r="B6" s="131"/>
      <c r="C6" s="140">
        <v>50</v>
      </c>
      <c r="D6" s="12" t="s">
        <v>23</v>
      </c>
      <c r="E6" s="12" t="s">
        <v>14</v>
      </c>
      <c r="F6" s="13" t="s">
        <v>24</v>
      </c>
      <c r="G6" s="5" t="s">
        <v>25</v>
      </c>
      <c r="H6" s="7">
        <v>714000</v>
      </c>
      <c r="I6" s="8">
        <f t="shared" si="0"/>
        <v>35700000</v>
      </c>
      <c r="J6" s="9" t="e">
        <f>I6/#REF!</f>
        <v>#REF!</v>
      </c>
      <c r="K6" s="14">
        <v>7.2690251944615609E-4</v>
      </c>
    </row>
    <row r="7" spans="1:15" ht="48" x14ac:dyDescent="0.3">
      <c r="A7" s="131"/>
      <c r="B7" s="131"/>
      <c r="C7" s="12">
        <v>50</v>
      </c>
      <c r="D7" s="12" t="s">
        <v>23</v>
      </c>
      <c r="E7" s="12" t="s">
        <v>14</v>
      </c>
      <c r="F7" s="6" t="s">
        <v>26</v>
      </c>
      <c r="G7" s="5" t="s">
        <v>27</v>
      </c>
      <c r="H7" s="7">
        <v>261800</v>
      </c>
      <c r="I7" s="8">
        <f t="shared" si="0"/>
        <v>13090000</v>
      </c>
      <c r="J7" s="9"/>
      <c r="K7" s="14"/>
    </row>
    <row r="8" spans="1:15" ht="48" x14ac:dyDescent="0.3">
      <c r="A8" s="131"/>
      <c r="B8" s="131"/>
      <c r="C8" s="12">
        <v>50</v>
      </c>
      <c r="D8" s="12" t="s">
        <v>23</v>
      </c>
      <c r="E8" s="12" t="s">
        <v>14</v>
      </c>
      <c r="F8" s="6" t="s">
        <v>28</v>
      </c>
      <c r="G8" s="5" t="s">
        <v>27</v>
      </c>
      <c r="H8" s="7">
        <v>261800</v>
      </c>
      <c r="I8" s="8">
        <f t="shared" si="0"/>
        <v>13090000</v>
      </c>
      <c r="J8" s="9"/>
      <c r="K8" s="14"/>
    </row>
    <row r="9" spans="1:15" ht="48" x14ac:dyDescent="0.3">
      <c r="A9" s="131"/>
      <c r="B9" s="131"/>
      <c r="C9" s="12">
        <v>10</v>
      </c>
      <c r="D9" s="5" t="s">
        <v>29</v>
      </c>
      <c r="E9" s="12" t="s">
        <v>14</v>
      </c>
      <c r="F9" s="6" t="s">
        <v>30</v>
      </c>
      <c r="G9" s="5" t="s">
        <v>27</v>
      </c>
      <c r="H9" s="7">
        <v>952000</v>
      </c>
      <c r="I9" s="8">
        <f t="shared" si="0"/>
        <v>9520000</v>
      </c>
      <c r="J9" s="9"/>
      <c r="K9" s="14"/>
    </row>
    <row r="10" spans="1:15" ht="36" x14ac:dyDescent="0.3">
      <c r="A10" s="131"/>
      <c r="B10" s="131"/>
      <c r="C10" s="12">
        <v>5</v>
      </c>
      <c r="D10" s="12" t="s">
        <v>31</v>
      </c>
      <c r="E10" s="12" t="s">
        <v>14</v>
      </c>
      <c r="F10" s="6" t="s">
        <v>32</v>
      </c>
      <c r="G10" s="5" t="s">
        <v>33</v>
      </c>
      <c r="H10" s="7">
        <v>714000</v>
      </c>
      <c r="I10" s="8">
        <f t="shared" si="0"/>
        <v>3570000</v>
      </c>
      <c r="J10" s="9" t="e">
        <f>I10/#REF!</f>
        <v>#REF!</v>
      </c>
      <c r="K10" s="14">
        <v>3.7517549390769351E-3</v>
      </c>
    </row>
    <row r="11" spans="1:15" ht="48" x14ac:dyDescent="0.3">
      <c r="A11" s="131"/>
      <c r="B11" s="131"/>
      <c r="C11" s="12">
        <v>5</v>
      </c>
      <c r="D11" s="12" t="s">
        <v>34</v>
      </c>
      <c r="E11" s="12" t="s">
        <v>14</v>
      </c>
      <c r="F11" s="6" t="s">
        <v>35</v>
      </c>
      <c r="G11" s="5" t="s">
        <v>27</v>
      </c>
      <c r="H11" s="7">
        <v>952000</v>
      </c>
      <c r="I11" s="8">
        <f t="shared" si="0"/>
        <v>4760000</v>
      </c>
      <c r="J11" s="15" t="e">
        <f>I11/#REF!</f>
        <v>#REF!</v>
      </c>
      <c r="K11" s="16">
        <v>0</v>
      </c>
    </row>
    <row r="12" spans="1:15" ht="67.05" customHeight="1" x14ac:dyDescent="0.3">
      <c r="A12" s="131"/>
      <c r="B12" s="131"/>
      <c r="C12" s="17">
        <v>1</v>
      </c>
      <c r="D12" s="18" t="s">
        <v>36</v>
      </c>
      <c r="E12" s="17" t="s">
        <v>14</v>
      </c>
      <c r="F12" s="19" t="s">
        <v>37</v>
      </c>
      <c r="G12" s="18" t="s">
        <v>38</v>
      </c>
      <c r="H12" s="20">
        <v>4760000</v>
      </c>
      <c r="I12" s="21">
        <f t="shared" si="0"/>
        <v>4760000</v>
      </c>
      <c r="J12" s="15" t="e">
        <f>I12/#REF!</f>
        <v>#REF!</v>
      </c>
      <c r="K12" s="16">
        <v>0</v>
      </c>
      <c r="N12" s="2" t="s">
        <v>39</v>
      </c>
    </row>
    <row r="13" spans="1:15" ht="14.55" customHeight="1" x14ac:dyDescent="0.3">
      <c r="A13" s="117" t="s">
        <v>40</v>
      </c>
      <c r="B13" s="117"/>
      <c r="C13" s="117"/>
      <c r="D13" s="117"/>
      <c r="E13" s="117"/>
      <c r="F13" s="117"/>
      <c r="G13" s="117"/>
      <c r="H13" s="117"/>
      <c r="I13" s="22">
        <f>SUM(I3:I12)</f>
        <v>110324560</v>
      </c>
      <c r="J13" s="23" t="e">
        <f>SUM(J4:J12)</f>
        <v>#REF!</v>
      </c>
      <c r="K13" s="24" t="e">
        <f>SUM(K4:K12)</f>
        <v>#VALUE!</v>
      </c>
      <c r="L13" s="25" t="s">
        <v>41</v>
      </c>
      <c r="M13" s="26">
        <v>110437387.86</v>
      </c>
      <c r="N13" s="27">
        <f>M13-I13</f>
        <v>112827.8599999994</v>
      </c>
    </row>
    <row r="14" spans="1:15" ht="5.55" customHeight="1" x14ac:dyDescent="0.3">
      <c r="F14" s="30"/>
      <c r="G14" s="31"/>
      <c r="H14" s="32"/>
      <c r="I14" s="33"/>
      <c r="J14" s="34"/>
      <c r="K14" s="35"/>
    </row>
    <row r="15" spans="1:15" ht="24" customHeight="1" x14ac:dyDescent="0.3">
      <c r="A15" s="3" t="s">
        <v>1</v>
      </c>
      <c r="B15" s="3" t="s">
        <v>2</v>
      </c>
      <c r="C15" s="3" t="s">
        <v>3</v>
      </c>
      <c r="D15" s="3" t="s">
        <v>4</v>
      </c>
      <c r="E15" s="3" t="s">
        <v>5</v>
      </c>
      <c r="F15" s="3" t="s">
        <v>6</v>
      </c>
      <c r="G15" s="3" t="s">
        <v>7</v>
      </c>
      <c r="H15" s="3" t="s">
        <v>8</v>
      </c>
      <c r="I15" s="3" t="s">
        <v>9</v>
      </c>
      <c r="J15" s="4" t="s">
        <v>10</v>
      </c>
      <c r="K15" s="36"/>
    </row>
    <row r="16" spans="1:15" ht="91.95" customHeight="1" x14ac:dyDescent="0.3">
      <c r="A16" s="108" t="s">
        <v>42</v>
      </c>
      <c r="B16" s="108" t="s">
        <v>43</v>
      </c>
      <c r="C16" s="5">
        <v>1</v>
      </c>
      <c r="D16" s="5" t="s">
        <v>44</v>
      </c>
      <c r="E16" s="5" t="s">
        <v>14</v>
      </c>
      <c r="F16" s="6" t="s">
        <v>15</v>
      </c>
      <c r="G16" s="5" t="s">
        <v>16</v>
      </c>
      <c r="H16" s="7">
        <v>3819560</v>
      </c>
      <c r="I16" s="8">
        <f>H16*C16</f>
        <v>3819560</v>
      </c>
      <c r="J16" s="37" t="e">
        <f>#REF!/#REF!</f>
        <v>#REF!</v>
      </c>
      <c r="K16" s="38">
        <v>0</v>
      </c>
      <c r="M16" s="39"/>
      <c r="N16" s="39"/>
      <c r="O16" s="26"/>
    </row>
    <row r="17" spans="1:15" ht="48" customHeight="1" x14ac:dyDescent="0.3">
      <c r="A17" s="109"/>
      <c r="B17" s="109"/>
      <c r="C17" s="40">
        <v>2</v>
      </c>
      <c r="D17" s="40" t="s">
        <v>45</v>
      </c>
      <c r="E17" s="40" t="s">
        <v>45</v>
      </c>
      <c r="F17" s="41" t="s">
        <v>171</v>
      </c>
      <c r="G17" s="5" t="s">
        <v>46</v>
      </c>
      <c r="H17" s="7">
        <f>2136000</f>
        <v>2136000</v>
      </c>
      <c r="I17" s="42">
        <f>H17*C17*3</f>
        <v>12816000</v>
      </c>
      <c r="J17" s="37"/>
      <c r="K17" s="38"/>
      <c r="M17" s="39"/>
      <c r="N17" s="39"/>
      <c r="O17" s="26"/>
    </row>
    <row r="18" spans="1:15" ht="55.05" customHeight="1" x14ac:dyDescent="0.3">
      <c r="A18" s="109"/>
      <c r="B18" s="109"/>
      <c r="C18" s="139">
        <v>50</v>
      </c>
      <c r="D18" s="5" t="s">
        <v>17</v>
      </c>
      <c r="E18" s="5" t="s">
        <v>18</v>
      </c>
      <c r="F18" s="6" t="s">
        <v>47</v>
      </c>
      <c r="G18" s="5" t="s">
        <v>20</v>
      </c>
      <c r="H18" s="7">
        <v>202300</v>
      </c>
      <c r="I18" s="8">
        <f t="shared" ref="I18:I42" si="1">H18*C18</f>
        <v>10115000</v>
      </c>
      <c r="J18" s="37"/>
      <c r="K18" s="38"/>
      <c r="M18" s="39"/>
      <c r="N18" s="39"/>
      <c r="O18" s="26"/>
    </row>
    <row r="19" spans="1:15" ht="57" customHeight="1" x14ac:dyDescent="0.3">
      <c r="A19" s="109"/>
      <c r="B19" s="109"/>
      <c r="C19" s="139">
        <v>50</v>
      </c>
      <c r="D19" s="5" t="s">
        <v>17</v>
      </c>
      <c r="E19" s="5" t="s">
        <v>18</v>
      </c>
      <c r="F19" s="6" t="s">
        <v>48</v>
      </c>
      <c r="G19" s="5" t="s">
        <v>22</v>
      </c>
      <c r="H19" s="7">
        <v>238000</v>
      </c>
      <c r="I19" s="8">
        <f t="shared" si="1"/>
        <v>11900000</v>
      </c>
      <c r="J19" s="37"/>
      <c r="K19" s="38"/>
      <c r="M19" s="39"/>
      <c r="N19" s="39"/>
      <c r="O19" s="26"/>
    </row>
    <row r="20" spans="1:15" ht="64.05" customHeight="1" x14ac:dyDescent="0.3">
      <c r="A20" s="109"/>
      <c r="B20" s="109"/>
      <c r="C20" s="140">
        <v>55</v>
      </c>
      <c r="D20" s="12" t="s">
        <v>23</v>
      </c>
      <c r="E20" s="12" t="s">
        <v>14</v>
      </c>
      <c r="F20" s="13" t="s">
        <v>49</v>
      </c>
      <c r="G20" s="5" t="s">
        <v>25</v>
      </c>
      <c r="H20" s="7">
        <v>714000</v>
      </c>
      <c r="I20" s="8">
        <f t="shared" si="1"/>
        <v>39270000</v>
      </c>
      <c r="J20" s="37"/>
      <c r="K20" s="38"/>
      <c r="M20" s="39"/>
      <c r="N20" s="39"/>
      <c r="O20" s="26"/>
    </row>
    <row r="21" spans="1:15" ht="48" customHeight="1" x14ac:dyDescent="0.3">
      <c r="A21" s="109"/>
      <c r="B21" s="109"/>
      <c r="C21" s="12">
        <v>60</v>
      </c>
      <c r="D21" s="12" t="s">
        <v>23</v>
      </c>
      <c r="E21" s="12" t="s">
        <v>14</v>
      </c>
      <c r="F21" s="6" t="s">
        <v>50</v>
      </c>
      <c r="G21" s="5" t="s">
        <v>27</v>
      </c>
      <c r="H21" s="7">
        <v>261800</v>
      </c>
      <c r="I21" s="8">
        <f t="shared" si="1"/>
        <v>15708000</v>
      </c>
      <c r="J21" s="37"/>
      <c r="K21" s="38"/>
      <c r="M21" s="39"/>
      <c r="N21" s="39"/>
      <c r="O21" s="26"/>
    </row>
    <row r="22" spans="1:15" ht="48" customHeight="1" x14ac:dyDescent="0.3">
      <c r="A22" s="109"/>
      <c r="B22" s="109"/>
      <c r="C22" s="12">
        <v>60</v>
      </c>
      <c r="D22" s="12" t="s">
        <v>23</v>
      </c>
      <c r="E22" s="12" t="s">
        <v>14</v>
      </c>
      <c r="F22" s="6" t="s">
        <v>28</v>
      </c>
      <c r="G22" s="5" t="s">
        <v>27</v>
      </c>
      <c r="H22" s="7">
        <v>261800</v>
      </c>
      <c r="I22" s="8">
        <f t="shared" si="1"/>
        <v>15708000</v>
      </c>
      <c r="J22" s="37"/>
      <c r="K22" s="38"/>
      <c r="M22" s="39"/>
      <c r="N22" s="39"/>
      <c r="O22" s="26"/>
    </row>
    <row r="23" spans="1:15" ht="48" customHeight="1" x14ac:dyDescent="0.3">
      <c r="A23" s="109"/>
      <c r="B23" s="109"/>
      <c r="C23" s="12">
        <v>10</v>
      </c>
      <c r="D23" s="5" t="s">
        <v>29</v>
      </c>
      <c r="E23" s="12" t="s">
        <v>14</v>
      </c>
      <c r="F23" s="6" t="s">
        <v>51</v>
      </c>
      <c r="G23" s="5" t="s">
        <v>27</v>
      </c>
      <c r="H23" s="7">
        <v>952000</v>
      </c>
      <c r="I23" s="8">
        <f t="shared" si="1"/>
        <v>9520000</v>
      </c>
      <c r="J23" s="37"/>
      <c r="K23" s="38"/>
      <c r="M23" s="39"/>
      <c r="N23" s="39"/>
      <c r="O23" s="26"/>
    </row>
    <row r="24" spans="1:15" ht="36" x14ac:dyDescent="0.3">
      <c r="A24" s="109"/>
      <c r="B24" s="109"/>
      <c r="C24" s="12">
        <v>10</v>
      </c>
      <c r="D24" s="12" t="s">
        <v>31</v>
      </c>
      <c r="E24" s="12" t="s">
        <v>14</v>
      </c>
      <c r="F24" s="6" t="s">
        <v>52</v>
      </c>
      <c r="G24" s="5" t="s">
        <v>33</v>
      </c>
      <c r="H24" s="7">
        <v>714000</v>
      </c>
      <c r="I24" s="8">
        <f t="shared" si="1"/>
        <v>7140000</v>
      </c>
      <c r="J24" s="37" t="e">
        <f>I24/#REF!</f>
        <v>#REF!</v>
      </c>
      <c r="K24" s="38">
        <v>0</v>
      </c>
    </row>
    <row r="25" spans="1:15" ht="48" x14ac:dyDescent="0.3">
      <c r="A25" s="109"/>
      <c r="B25" s="109"/>
      <c r="C25" s="12">
        <v>12</v>
      </c>
      <c r="D25" s="12" t="s">
        <v>34</v>
      </c>
      <c r="E25" s="12" t="s">
        <v>14</v>
      </c>
      <c r="F25" s="6" t="s">
        <v>53</v>
      </c>
      <c r="G25" s="5" t="s">
        <v>27</v>
      </c>
      <c r="H25" s="7">
        <v>952000</v>
      </c>
      <c r="I25" s="8">
        <f t="shared" si="1"/>
        <v>11424000</v>
      </c>
      <c r="J25" s="9" t="e">
        <f>I25/#REF!</f>
        <v>#REF!</v>
      </c>
      <c r="K25" s="43">
        <v>1.8172562986153905E-2</v>
      </c>
    </row>
    <row r="26" spans="1:15" ht="72" x14ac:dyDescent="0.3">
      <c r="A26" s="109"/>
      <c r="B26" s="109"/>
      <c r="C26" s="17">
        <v>1</v>
      </c>
      <c r="D26" s="18" t="s">
        <v>36</v>
      </c>
      <c r="E26" s="17" t="s">
        <v>14</v>
      </c>
      <c r="F26" s="19" t="s">
        <v>37</v>
      </c>
      <c r="G26" s="18" t="s">
        <v>38</v>
      </c>
      <c r="H26" s="20">
        <v>4760000</v>
      </c>
      <c r="I26" s="21">
        <f t="shared" si="1"/>
        <v>4760000</v>
      </c>
      <c r="J26" s="9" t="e">
        <f>I26/#REF!</f>
        <v>#REF!</v>
      </c>
      <c r="K26" s="43">
        <v>3.3296825084307797E-3</v>
      </c>
    </row>
    <row r="27" spans="1:15" ht="48" x14ac:dyDescent="0.3">
      <c r="A27" s="109"/>
      <c r="B27" s="109"/>
      <c r="C27" s="44">
        <v>3</v>
      </c>
      <c r="D27" s="44" t="s">
        <v>54</v>
      </c>
      <c r="E27" s="44" t="s">
        <v>14</v>
      </c>
      <c r="F27" s="45" t="s">
        <v>55</v>
      </c>
      <c r="G27" s="5" t="s">
        <v>27</v>
      </c>
      <c r="H27" s="46">
        <v>1190000</v>
      </c>
      <c r="I27" s="47">
        <f t="shared" si="1"/>
        <v>3570000</v>
      </c>
      <c r="J27" s="9" t="e">
        <f>I27/#REF!</f>
        <v>#REF!</v>
      </c>
      <c r="K27" s="14">
        <v>7.2690251944615609E-4</v>
      </c>
    </row>
    <row r="28" spans="1:15" ht="48" x14ac:dyDescent="0.3">
      <c r="A28" s="109"/>
      <c r="B28" s="109"/>
      <c r="C28" s="44">
        <v>3</v>
      </c>
      <c r="D28" s="44" t="s">
        <v>54</v>
      </c>
      <c r="E28" s="44" t="s">
        <v>14</v>
      </c>
      <c r="F28" s="45" t="s">
        <v>56</v>
      </c>
      <c r="G28" s="5" t="s">
        <v>27</v>
      </c>
      <c r="H28" s="46">
        <v>1190000</v>
      </c>
      <c r="I28" s="47">
        <f t="shared" si="1"/>
        <v>3570000</v>
      </c>
      <c r="J28" s="9" t="e">
        <f>I28/#REF!</f>
        <v>#REF!</v>
      </c>
      <c r="K28" s="14">
        <v>2.5441588180615464E-3</v>
      </c>
    </row>
    <row r="29" spans="1:15" ht="48" x14ac:dyDescent="0.3">
      <c r="A29" s="109"/>
      <c r="B29" s="109"/>
      <c r="C29" s="44">
        <v>2</v>
      </c>
      <c r="D29" s="44" t="s">
        <v>54</v>
      </c>
      <c r="E29" s="44" t="s">
        <v>14</v>
      </c>
      <c r="F29" s="45" t="s">
        <v>57</v>
      </c>
      <c r="G29" s="5" t="s">
        <v>27</v>
      </c>
      <c r="H29" s="46">
        <v>1190000</v>
      </c>
      <c r="I29" s="47">
        <f t="shared" si="1"/>
        <v>2380000</v>
      </c>
      <c r="J29" s="9"/>
      <c r="K29" s="14"/>
    </row>
    <row r="30" spans="1:15" ht="48" x14ac:dyDescent="0.3">
      <c r="A30" s="109"/>
      <c r="B30" s="109"/>
      <c r="C30" s="44">
        <v>2</v>
      </c>
      <c r="D30" s="44" t="s">
        <v>54</v>
      </c>
      <c r="E30" s="44" t="s">
        <v>14</v>
      </c>
      <c r="F30" s="45" t="s">
        <v>58</v>
      </c>
      <c r="G30" s="5" t="s">
        <v>27</v>
      </c>
      <c r="H30" s="46">
        <v>1190000</v>
      </c>
      <c r="I30" s="47">
        <f t="shared" si="1"/>
        <v>2380000</v>
      </c>
      <c r="J30" s="9"/>
      <c r="K30" s="14"/>
    </row>
    <row r="31" spans="1:15" ht="48" x14ac:dyDescent="0.3">
      <c r="A31" s="109"/>
      <c r="B31" s="109"/>
      <c r="C31" s="44">
        <v>15</v>
      </c>
      <c r="D31" s="44" t="s">
        <v>23</v>
      </c>
      <c r="E31" s="44" t="s">
        <v>14</v>
      </c>
      <c r="F31" s="48" t="s">
        <v>59</v>
      </c>
      <c r="G31" s="5" t="s">
        <v>60</v>
      </c>
      <c r="H31" s="46">
        <v>714000</v>
      </c>
      <c r="I31" s="47">
        <f t="shared" si="1"/>
        <v>10710000</v>
      </c>
      <c r="J31" s="15" t="e">
        <f>I31/#REF!</f>
        <v>#REF!</v>
      </c>
      <c r="K31" s="43">
        <v>0</v>
      </c>
    </row>
    <row r="32" spans="1:15" ht="48" x14ac:dyDescent="0.3">
      <c r="A32" s="109"/>
      <c r="B32" s="109"/>
      <c r="C32" s="44">
        <v>21</v>
      </c>
      <c r="D32" s="44" t="s">
        <v>61</v>
      </c>
      <c r="E32" s="44" t="s">
        <v>14</v>
      </c>
      <c r="F32" s="45" t="s">
        <v>62</v>
      </c>
      <c r="G32" s="5" t="s">
        <v>27</v>
      </c>
      <c r="H32" s="46">
        <v>261800</v>
      </c>
      <c r="I32" s="47">
        <f t="shared" si="1"/>
        <v>5497800</v>
      </c>
      <c r="J32" s="15" t="e">
        <f>I32/#REF!</f>
        <v>#REF!</v>
      </c>
      <c r="K32" s="34">
        <v>0</v>
      </c>
    </row>
    <row r="33" spans="1:14" ht="48" x14ac:dyDescent="0.3">
      <c r="A33" s="109"/>
      <c r="B33" s="109"/>
      <c r="C33" s="44">
        <v>20</v>
      </c>
      <c r="D33" s="44" t="s">
        <v>63</v>
      </c>
      <c r="E33" s="44" t="s">
        <v>14</v>
      </c>
      <c r="F33" s="45" t="s">
        <v>64</v>
      </c>
      <c r="G33" s="5" t="s">
        <v>27</v>
      </c>
      <c r="H33" s="46">
        <v>261800</v>
      </c>
      <c r="I33" s="47">
        <f t="shared" si="1"/>
        <v>5236000</v>
      </c>
      <c r="J33" s="9" t="e">
        <f>I33/#REF!</f>
        <v>#REF!</v>
      </c>
      <c r="K33" s="43">
        <v>3.6016847415138577E-3</v>
      </c>
    </row>
    <row r="34" spans="1:14" ht="48" x14ac:dyDescent="0.3">
      <c r="A34" s="109"/>
      <c r="B34" s="109"/>
      <c r="C34" s="44">
        <v>17</v>
      </c>
      <c r="D34" s="5" t="s">
        <v>29</v>
      </c>
      <c r="E34" s="44" t="s">
        <v>14</v>
      </c>
      <c r="F34" s="45" t="s">
        <v>65</v>
      </c>
      <c r="G34" s="5" t="s">
        <v>27</v>
      </c>
      <c r="H34" s="46">
        <v>952000</v>
      </c>
      <c r="I34" s="47">
        <f t="shared" si="1"/>
        <v>16184000</v>
      </c>
      <c r="J34" s="15" t="e">
        <f>I34/#REF!</f>
        <v>#REF!</v>
      </c>
      <c r="K34" s="38">
        <v>0</v>
      </c>
    </row>
    <row r="35" spans="1:14" ht="57" customHeight="1" x14ac:dyDescent="0.3">
      <c r="A35" s="109"/>
      <c r="B35" s="109"/>
      <c r="C35" s="44">
        <v>2</v>
      </c>
      <c r="D35" s="12" t="s">
        <v>31</v>
      </c>
      <c r="E35" s="44" t="s">
        <v>14</v>
      </c>
      <c r="F35" s="45" t="s">
        <v>66</v>
      </c>
      <c r="G35" s="5" t="s">
        <v>33</v>
      </c>
      <c r="H35" s="46">
        <v>714000</v>
      </c>
      <c r="I35" s="47">
        <f t="shared" si="1"/>
        <v>1428000</v>
      </c>
      <c r="J35" s="9" t="e">
        <f>I35/#REF!</f>
        <v>#REF!</v>
      </c>
      <c r="K35" s="14">
        <v>4.5021059268923217E-3</v>
      </c>
    </row>
    <row r="36" spans="1:14" ht="48" x14ac:dyDescent="0.3">
      <c r="A36" s="109"/>
      <c r="B36" s="109"/>
      <c r="C36" s="44">
        <v>2</v>
      </c>
      <c r="D36" s="12" t="s">
        <v>31</v>
      </c>
      <c r="E36" s="44" t="s">
        <v>14</v>
      </c>
      <c r="F36" s="45" t="s">
        <v>67</v>
      </c>
      <c r="G36" s="5" t="s">
        <v>33</v>
      </c>
      <c r="H36" s="46">
        <v>714000</v>
      </c>
      <c r="I36" s="47">
        <f t="shared" si="1"/>
        <v>1428000</v>
      </c>
      <c r="J36" s="9" t="e">
        <f>I36/#REF!</f>
        <v>#REF!</v>
      </c>
      <c r="K36" s="14">
        <v>2.8999999999999998E-3</v>
      </c>
    </row>
    <row r="37" spans="1:14" ht="36" x14ac:dyDescent="0.3">
      <c r="A37" s="109"/>
      <c r="B37" s="109"/>
      <c r="C37" s="44">
        <v>2</v>
      </c>
      <c r="D37" s="12" t="s">
        <v>31</v>
      </c>
      <c r="E37" s="44" t="s">
        <v>14</v>
      </c>
      <c r="F37" s="45" t="s">
        <v>68</v>
      </c>
      <c r="G37" s="5" t="s">
        <v>33</v>
      </c>
      <c r="H37" s="46">
        <v>714000</v>
      </c>
      <c r="I37" s="47">
        <f t="shared" si="1"/>
        <v>1428000</v>
      </c>
      <c r="J37" s="9" t="e">
        <f>I37/#REF!</f>
        <v>#REF!</v>
      </c>
      <c r="K37" s="10"/>
    </row>
    <row r="38" spans="1:14" ht="48" x14ac:dyDescent="0.3">
      <c r="A38" s="109"/>
      <c r="B38" s="109"/>
      <c r="C38" s="44">
        <v>1</v>
      </c>
      <c r="D38" s="12" t="s">
        <v>54</v>
      </c>
      <c r="E38" s="12" t="s">
        <v>14</v>
      </c>
      <c r="F38" s="45" t="s">
        <v>69</v>
      </c>
      <c r="G38" s="5" t="s">
        <v>27</v>
      </c>
      <c r="H38" s="46">
        <v>476000</v>
      </c>
      <c r="I38" s="47">
        <f t="shared" si="1"/>
        <v>476000</v>
      </c>
      <c r="J38" s="9"/>
      <c r="K38" s="10"/>
    </row>
    <row r="39" spans="1:14" ht="48" x14ac:dyDescent="0.3">
      <c r="A39" s="109"/>
      <c r="B39" s="109"/>
      <c r="C39" s="44">
        <v>4</v>
      </c>
      <c r="D39" s="12" t="s">
        <v>54</v>
      </c>
      <c r="E39" s="12" t="s">
        <v>14</v>
      </c>
      <c r="F39" s="45" t="s">
        <v>70</v>
      </c>
      <c r="G39" s="5" t="s">
        <v>27</v>
      </c>
      <c r="H39" s="46">
        <v>476000</v>
      </c>
      <c r="I39" s="47">
        <f t="shared" si="1"/>
        <v>1904000</v>
      </c>
      <c r="J39" s="9"/>
      <c r="K39" s="10"/>
    </row>
    <row r="40" spans="1:14" ht="48" x14ac:dyDescent="0.3">
      <c r="A40" s="109"/>
      <c r="B40" s="109"/>
      <c r="C40" s="44">
        <v>4</v>
      </c>
      <c r="D40" s="5" t="s">
        <v>71</v>
      </c>
      <c r="E40" s="12" t="s">
        <v>14</v>
      </c>
      <c r="F40" s="45" t="s">
        <v>72</v>
      </c>
      <c r="G40" s="5" t="s">
        <v>27</v>
      </c>
      <c r="H40" s="46">
        <v>476000</v>
      </c>
      <c r="I40" s="47">
        <f t="shared" si="1"/>
        <v>1904000</v>
      </c>
      <c r="J40" s="9"/>
      <c r="K40" s="10"/>
    </row>
    <row r="41" spans="1:14" ht="48" x14ac:dyDescent="0.3">
      <c r="A41" s="109"/>
      <c r="B41" s="109"/>
      <c r="C41" s="44">
        <v>2</v>
      </c>
      <c r="D41" s="12" t="s">
        <v>54</v>
      </c>
      <c r="E41" s="12" t="s">
        <v>14</v>
      </c>
      <c r="F41" s="45" t="s">
        <v>73</v>
      </c>
      <c r="G41" s="5" t="s">
        <v>27</v>
      </c>
      <c r="H41" s="46">
        <v>476000</v>
      </c>
      <c r="I41" s="47">
        <f t="shared" si="1"/>
        <v>952000</v>
      </c>
      <c r="J41" s="9"/>
      <c r="K41" s="10"/>
    </row>
    <row r="42" spans="1:14" ht="48" x14ac:dyDescent="0.3">
      <c r="A42" s="110"/>
      <c r="B42" s="110"/>
      <c r="C42" s="44">
        <v>28</v>
      </c>
      <c r="D42" s="5" t="s">
        <v>29</v>
      </c>
      <c r="E42" s="44" t="s">
        <v>14</v>
      </c>
      <c r="F42" s="45" t="s">
        <v>74</v>
      </c>
      <c r="G42" s="5" t="s">
        <v>27</v>
      </c>
      <c r="H42" s="46">
        <v>476000</v>
      </c>
      <c r="I42" s="47">
        <f t="shared" si="1"/>
        <v>13328000</v>
      </c>
      <c r="J42" s="9"/>
      <c r="K42" s="10"/>
      <c r="N42" s="2" t="s">
        <v>39</v>
      </c>
    </row>
    <row r="43" spans="1:14" ht="14.4" x14ac:dyDescent="0.3">
      <c r="A43" s="125" t="s">
        <v>40</v>
      </c>
      <c r="B43" s="125"/>
      <c r="C43" s="125"/>
      <c r="D43" s="125"/>
      <c r="E43" s="125"/>
      <c r="F43" s="125"/>
      <c r="G43" s="125"/>
      <c r="H43" s="125"/>
      <c r="I43" s="49">
        <f>SUM(I16:I42)</f>
        <v>214556360</v>
      </c>
      <c r="J43" s="23" t="e">
        <f>SUM(J16:J37)</f>
        <v>#REF!</v>
      </c>
      <c r="K43" s="24">
        <f>SUM(K16:K37)</f>
        <v>3.5777097500498567E-2</v>
      </c>
      <c r="L43" s="25" t="s">
        <v>41</v>
      </c>
      <c r="M43" s="26">
        <f>110437387.86*2</f>
        <v>220874775.72</v>
      </c>
      <c r="N43" s="27">
        <f>M43-I43</f>
        <v>6318415.7199999988</v>
      </c>
    </row>
    <row r="44" spans="1:14" ht="14.4" x14ac:dyDescent="0.3">
      <c r="J44" s="23"/>
      <c r="K44" s="53"/>
    </row>
    <row r="45" spans="1:14" ht="24" x14ac:dyDescent="0.3">
      <c r="A45" s="3" t="s">
        <v>1</v>
      </c>
      <c r="B45" s="3" t="s">
        <v>2</v>
      </c>
      <c r="C45" s="3" t="s">
        <v>3</v>
      </c>
      <c r="D45" s="3" t="s">
        <v>4</v>
      </c>
      <c r="E45" s="3" t="s">
        <v>5</v>
      </c>
      <c r="F45" s="3" t="s">
        <v>6</v>
      </c>
      <c r="G45" s="3" t="s">
        <v>7</v>
      </c>
      <c r="H45" s="3" t="s">
        <v>8</v>
      </c>
      <c r="I45" s="3" t="s">
        <v>9</v>
      </c>
      <c r="J45" s="54" t="s">
        <v>10</v>
      </c>
      <c r="K45" s="36"/>
    </row>
    <row r="46" spans="1:14" ht="55.95" customHeight="1" x14ac:dyDescent="0.3">
      <c r="A46" s="123" t="s">
        <v>75</v>
      </c>
      <c r="B46" s="124" t="s">
        <v>76</v>
      </c>
      <c r="C46" s="44">
        <v>1</v>
      </c>
      <c r="D46" s="44" t="s">
        <v>77</v>
      </c>
      <c r="E46" s="44" t="s">
        <v>77</v>
      </c>
      <c r="F46" s="44" t="s">
        <v>172</v>
      </c>
      <c r="G46" s="44" t="s">
        <v>78</v>
      </c>
      <c r="H46" s="46">
        <v>4510000</v>
      </c>
      <c r="I46" s="47">
        <f>H46*C46*3</f>
        <v>13530000</v>
      </c>
      <c r="J46" s="54"/>
      <c r="K46" s="36"/>
    </row>
    <row r="47" spans="1:14" ht="84" x14ac:dyDescent="0.3">
      <c r="A47" s="123"/>
      <c r="B47" s="124"/>
      <c r="C47" s="5">
        <v>1</v>
      </c>
      <c r="D47" s="5" t="s">
        <v>13</v>
      </c>
      <c r="E47" s="5" t="s">
        <v>14</v>
      </c>
      <c r="F47" s="6" t="s">
        <v>15</v>
      </c>
      <c r="G47" s="5" t="s">
        <v>16</v>
      </c>
      <c r="H47" s="7">
        <v>3819560</v>
      </c>
      <c r="I47" s="8">
        <f t="shared" ref="I47:I56" si="2">H47*C47</f>
        <v>3819560</v>
      </c>
      <c r="J47" s="55" t="e">
        <f>I47/#REF!</f>
        <v>#REF!</v>
      </c>
      <c r="K47" s="9">
        <v>1.2193203552000039E-2</v>
      </c>
    </row>
    <row r="48" spans="1:14" ht="60" x14ac:dyDescent="0.3">
      <c r="A48" s="123"/>
      <c r="B48" s="124"/>
      <c r="C48" s="139">
        <v>33</v>
      </c>
      <c r="D48" s="5" t="s">
        <v>17</v>
      </c>
      <c r="E48" s="5" t="s">
        <v>18</v>
      </c>
      <c r="F48" s="6" t="s">
        <v>79</v>
      </c>
      <c r="G48" s="5" t="s">
        <v>20</v>
      </c>
      <c r="H48" s="7">
        <v>202300</v>
      </c>
      <c r="I48" s="8">
        <f t="shared" si="2"/>
        <v>6675900</v>
      </c>
      <c r="J48" s="55" t="e">
        <f>I48/#REF!</f>
        <v>#REF!</v>
      </c>
      <c r="K48" s="34">
        <v>5.580735471876941E-3</v>
      </c>
    </row>
    <row r="49" spans="1:14" ht="60" x14ac:dyDescent="0.3">
      <c r="A49" s="123"/>
      <c r="B49" s="124"/>
      <c r="C49" s="139">
        <v>33</v>
      </c>
      <c r="D49" s="5" t="s">
        <v>17</v>
      </c>
      <c r="E49" s="5" t="s">
        <v>18</v>
      </c>
      <c r="F49" s="6" t="s">
        <v>80</v>
      </c>
      <c r="G49" s="5" t="s">
        <v>22</v>
      </c>
      <c r="H49" s="7">
        <v>238000</v>
      </c>
      <c r="I49" s="8">
        <f t="shared" si="2"/>
        <v>7854000</v>
      </c>
      <c r="J49" s="55" t="e">
        <f>I49/#REF!</f>
        <v>#REF!</v>
      </c>
      <c r="K49" s="14">
        <v>1.4538050388923123E-2</v>
      </c>
    </row>
    <row r="50" spans="1:14" ht="84" x14ac:dyDescent="0.3">
      <c r="A50" s="123"/>
      <c r="B50" s="124"/>
      <c r="C50" s="140">
        <v>30</v>
      </c>
      <c r="D50" s="12" t="s">
        <v>23</v>
      </c>
      <c r="E50" s="12" t="s">
        <v>14</v>
      </c>
      <c r="F50" s="13" t="s">
        <v>81</v>
      </c>
      <c r="G50" s="5" t="s">
        <v>82</v>
      </c>
      <c r="H50" s="7">
        <v>714000</v>
      </c>
      <c r="I50" s="8">
        <f t="shared" si="2"/>
        <v>21420000</v>
      </c>
      <c r="J50" s="55" t="e">
        <f>I50/#REF!</f>
        <v>#REF!</v>
      </c>
      <c r="K50" s="14">
        <v>1.6648412542153899E-3</v>
      </c>
    </row>
    <row r="51" spans="1:14" ht="60" x14ac:dyDescent="0.3">
      <c r="A51" s="123"/>
      <c r="B51" s="124"/>
      <c r="C51" s="12">
        <v>40</v>
      </c>
      <c r="D51" s="12" t="s">
        <v>23</v>
      </c>
      <c r="E51" s="12" t="s">
        <v>14</v>
      </c>
      <c r="F51" s="6" t="s">
        <v>83</v>
      </c>
      <c r="G51" s="5" t="s">
        <v>27</v>
      </c>
      <c r="H51" s="7">
        <v>261800</v>
      </c>
      <c r="I51" s="8">
        <f t="shared" si="2"/>
        <v>10472000</v>
      </c>
      <c r="J51" s="55" t="e">
        <f>I51/#REF!</f>
        <v>#REF!</v>
      </c>
      <c r="K51" s="14">
        <v>3.001403951261548E-3</v>
      </c>
    </row>
    <row r="52" spans="1:14" ht="60" x14ac:dyDescent="0.3">
      <c r="A52" s="123"/>
      <c r="B52" s="124"/>
      <c r="C52" s="12">
        <v>40</v>
      </c>
      <c r="D52" s="12" t="s">
        <v>23</v>
      </c>
      <c r="E52" s="12" t="s">
        <v>14</v>
      </c>
      <c r="F52" s="6" t="s">
        <v>84</v>
      </c>
      <c r="G52" s="5" t="s">
        <v>27</v>
      </c>
      <c r="H52" s="7">
        <v>261800</v>
      </c>
      <c r="I52" s="8">
        <f t="shared" si="2"/>
        <v>10472000</v>
      </c>
      <c r="J52" s="55"/>
      <c r="K52" s="14"/>
    </row>
    <row r="53" spans="1:14" ht="72" x14ac:dyDescent="0.3">
      <c r="A53" s="123"/>
      <c r="B53" s="124"/>
      <c r="C53" s="12">
        <v>12</v>
      </c>
      <c r="D53" s="5" t="s">
        <v>29</v>
      </c>
      <c r="E53" s="12" t="s">
        <v>14</v>
      </c>
      <c r="F53" s="6" t="s">
        <v>85</v>
      </c>
      <c r="G53" s="5" t="s">
        <v>27</v>
      </c>
      <c r="H53" s="7">
        <v>952000</v>
      </c>
      <c r="I53" s="8">
        <f t="shared" si="2"/>
        <v>11424000</v>
      </c>
      <c r="J53" s="55"/>
      <c r="K53" s="14"/>
    </row>
    <row r="54" spans="1:14" ht="36" x14ac:dyDescent="0.3">
      <c r="A54" s="123"/>
      <c r="B54" s="124"/>
      <c r="C54" s="12">
        <v>5</v>
      </c>
      <c r="D54" s="12" t="s">
        <v>31</v>
      </c>
      <c r="E54" s="12" t="s">
        <v>14</v>
      </c>
      <c r="F54" s="6" t="s">
        <v>86</v>
      </c>
      <c r="G54" s="5" t="s">
        <v>33</v>
      </c>
      <c r="H54" s="7">
        <v>714000</v>
      </c>
      <c r="I54" s="8">
        <f t="shared" si="2"/>
        <v>3570000</v>
      </c>
      <c r="J54" s="55" t="e">
        <f>I54/#REF!</f>
        <v>#REF!</v>
      </c>
      <c r="K54" s="14">
        <v>4.0518953342030895E-3</v>
      </c>
    </row>
    <row r="55" spans="1:14" ht="48" x14ac:dyDescent="0.3">
      <c r="A55" s="123"/>
      <c r="B55" s="124"/>
      <c r="C55" s="12">
        <v>5</v>
      </c>
      <c r="D55" s="12" t="s">
        <v>34</v>
      </c>
      <c r="E55" s="12" t="s">
        <v>14</v>
      </c>
      <c r="F55" s="6" t="s">
        <v>87</v>
      </c>
      <c r="G55" s="5" t="s">
        <v>27</v>
      </c>
      <c r="H55" s="7">
        <v>952000</v>
      </c>
      <c r="I55" s="8">
        <f t="shared" si="2"/>
        <v>4760000</v>
      </c>
      <c r="J55" s="55" t="e">
        <f>I55/#REF!</f>
        <v>#REF!</v>
      </c>
      <c r="K55" s="14">
        <v>3.7517549390769351E-3</v>
      </c>
    </row>
    <row r="56" spans="1:14" ht="72" x14ac:dyDescent="0.3">
      <c r="A56" s="123"/>
      <c r="B56" s="124"/>
      <c r="C56" s="12">
        <v>1</v>
      </c>
      <c r="D56" s="5" t="s">
        <v>36</v>
      </c>
      <c r="E56" s="12" t="s">
        <v>14</v>
      </c>
      <c r="F56" s="19" t="s">
        <v>37</v>
      </c>
      <c r="G56" s="5" t="s">
        <v>88</v>
      </c>
      <c r="H56" s="7">
        <v>4760000</v>
      </c>
      <c r="I56" s="21">
        <f t="shared" si="2"/>
        <v>4760000</v>
      </c>
      <c r="J56" s="56" t="e">
        <f>I56/#REF!</f>
        <v>#REF!</v>
      </c>
      <c r="K56" s="16">
        <v>2.8999999999999998E-3</v>
      </c>
      <c r="N56" s="2" t="s">
        <v>39</v>
      </c>
    </row>
    <row r="57" spans="1:14" ht="14.4" x14ac:dyDescent="0.3">
      <c r="A57" s="117" t="s">
        <v>40</v>
      </c>
      <c r="B57" s="117"/>
      <c r="C57" s="117"/>
      <c r="D57" s="117"/>
      <c r="E57" s="117"/>
      <c r="F57" s="117"/>
      <c r="G57" s="117"/>
      <c r="H57" s="117"/>
      <c r="I57" s="57">
        <f>SUM(I46:I56)</f>
        <v>98757460</v>
      </c>
      <c r="J57" s="58" t="e">
        <f>SUM(J47:J56)</f>
        <v>#REF!</v>
      </c>
      <c r="K57" s="24">
        <f>SUM(K47:K56)</f>
        <v>4.7681884891557065E-2</v>
      </c>
      <c r="L57" s="25" t="s">
        <v>41</v>
      </c>
      <c r="M57" s="26">
        <v>110437387.86</v>
      </c>
      <c r="N57" s="27">
        <f>M57-I57</f>
        <v>11679927.859999999</v>
      </c>
    </row>
    <row r="58" spans="1:14" ht="6.45" customHeight="1" x14ac:dyDescent="0.3">
      <c r="F58" s="59"/>
      <c r="G58" s="31"/>
      <c r="H58" s="60"/>
      <c r="I58" s="61"/>
      <c r="J58" s="62"/>
      <c r="K58" s="53"/>
    </row>
    <row r="59" spans="1:14" ht="25.2" customHeight="1" x14ac:dyDescent="0.3">
      <c r="A59" s="3" t="s">
        <v>1</v>
      </c>
      <c r="B59" s="3" t="s">
        <v>2</v>
      </c>
      <c r="C59" s="3" t="s">
        <v>3</v>
      </c>
      <c r="D59" s="3" t="s">
        <v>4</v>
      </c>
      <c r="E59" s="3" t="s">
        <v>5</v>
      </c>
      <c r="F59" s="3" t="s">
        <v>6</v>
      </c>
      <c r="G59" s="3" t="s">
        <v>7</v>
      </c>
      <c r="H59" s="3" t="s">
        <v>8</v>
      </c>
      <c r="I59" s="3" t="s">
        <v>9</v>
      </c>
      <c r="J59" s="4" t="s">
        <v>10</v>
      </c>
      <c r="K59" s="36"/>
    </row>
    <row r="60" spans="1:14" ht="48" customHeight="1" x14ac:dyDescent="0.3">
      <c r="A60" s="126" t="s">
        <v>89</v>
      </c>
      <c r="B60" s="108" t="s">
        <v>90</v>
      </c>
      <c r="C60" s="40">
        <v>2</v>
      </c>
      <c r="D60" s="40" t="s">
        <v>77</v>
      </c>
      <c r="E60" s="40" t="s">
        <v>77</v>
      </c>
      <c r="F60" s="41" t="s">
        <v>173</v>
      </c>
      <c r="G60" s="40" t="s">
        <v>78</v>
      </c>
      <c r="H60" s="105">
        <f>2136000</f>
        <v>2136000</v>
      </c>
      <c r="I60" s="42">
        <f>H60*C60*3</f>
        <v>12816000</v>
      </c>
      <c r="J60" s="4"/>
      <c r="K60" s="36"/>
    </row>
    <row r="61" spans="1:14" ht="84" x14ac:dyDescent="0.3">
      <c r="A61" s="127"/>
      <c r="B61" s="109"/>
      <c r="C61" s="5">
        <v>1</v>
      </c>
      <c r="D61" s="5" t="s">
        <v>91</v>
      </c>
      <c r="E61" s="5" t="s">
        <v>14</v>
      </c>
      <c r="F61" s="6" t="s">
        <v>15</v>
      </c>
      <c r="G61" s="5" t="s">
        <v>16</v>
      </c>
      <c r="H61" s="7">
        <v>3819560</v>
      </c>
      <c r="I61" s="8">
        <f t="shared" ref="I61:I69" si="3">H61*C61</f>
        <v>3819560</v>
      </c>
      <c r="J61" s="4"/>
      <c r="K61" s="36"/>
    </row>
    <row r="62" spans="1:14" ht="72" x14ac:dyDescent="0.3">
      <c r="A62" s="127"/>
      <c r="B62" s="109"/>
      <c r="C62" s="139">
        <v>31</v>
      </c>
      <c r="D62" s="5" t="s">
        <v>17</v>
      </c>
      <c r="E62" s="5" t="s">
        <v>18</v>
      </c>
      <c r="F62" s="6" t="s">
        <v>92</v>
      </c>
      <c r="G62" s="5" t="s">
        <v>93</v>
      </c>
      <c r="H62" s="7">
        <v>202300</v>
      </c>
      <c r="I62" s="8">
        <f t="shared" si="3"/>
        <v>6271300</v>
      </c>
      <c r="J62" s="4"/>
      <c r="K62" s="36"/>
    </row>
    <row r="63" spans="1:14" ht="72" x14ac:dyDescent="0.3">
      <c r="A63" s="127"/>
      <c r="B63" s="109"/>
      <c r="C63" s="139">
        <v>31</v>
      </c>
      <c r="D63" s="5" t="s">
        <v>17</v>
      </c>
      <c r="E63" s="5" t="s">
        <v>18</v>
      </c>
      <c r="F63" s="6" t="s">
        <v>94</v>
      </c>
      <c r="G63" s="5" t="s">
        <v>95</v>
      </c>
      <c r="H63" s="7">
        <v>238000</v>
      </c>
      <c r="I63" s="8">
        <f t="shared" si="3"/>
        <v>7378000</v>
      </c>
      <c r="J63" s="4"/>
      <c r="K63" s="36"/>
    </row>
    <row r="64" spans="1:14" ht="60" x14ac:dyDescent="0.3">
      <c r="A64" s="127"/>
      <c r="B64" s="109"/>
      <c r="C64" s="140">
        <v>30</v>
      </c>
      <c r="D64" s="12" t="s">
        <v>23</v>
      </c>
      <c r="E64" s="12" t="s">
        <v>14</v>
      </c>
      <c r="F64" s="13" t="s">
        <v>96</v>
      </c>
      <c r="G64" s="5" t="s">
        <v>82</v>
      </c>
      <c r="H64" s="7">
        <v>714000</v>
      </c>
      <c r="I64" s="8">
        <f t="shared" si="3"/>
        <v>21420000</v>
      </c>
      <c r="J64" s="9" t="e">
        <f>I64/#REF!</f>
        <v>#REF!</v>
      </c>
      <c r="K64" s="9">
        <v>1.2193203552000039E-2</v>
      </c>
    </row>
    <row r="65" spans="1:14" ht="48" x14ac:dyDescent="0.3">
      <c r="A65" s="127"/>
      <c r="B65" s="109"/>
      <c r="C65" s="12">
        <v>40</v>
      </c>
      <c r="D65" s="12" t="s">
        <v>23</v>
      </c>
      <c r="E65" s="12" t="s">
        <v>14</v>
      </c>
      <c r="F65" s="6" t="s">
        <v>97</v>
      </c>
      <c r="G65" s="5" t="s">
        <v>27</v>
      </c>
      <c r="H65" s="7">
        <v>261800</v>
      </c>
      <c r="I65" s="8">
        <f t="shared" si="3"/>
        <v>10472000</v>
      </c>
      <c r="J65" s="9" t="e">
        <f>I65/#REF!</f>
        <v>#REF!</v>
      </c>
      <c r="K65" s="10">
        <v>5.580735471876941E-3</v>
      </c>
    </row>
    <row r="66" spans="1:14" ht="48" x14ac:dyDescent="0.3">
      <c r="A66" s="127"/>
      <c r="B66" s="109"/>
      <c r="C66" s="12">
        <v>40</v>
      </c>
      <c r="D66" s="12" t="s">
        <v>23</v>
      </c>
      <c r="E66" s="12" t="s">
        <v>14</v>
      </c>
      <c r="F66" s="6" t="s">
        <v>98</v>
      </c>
      <c r="G66" s="5" t="s">
        <v>27</v>
      </c>
      <c r="H66" s="7">
        <v>261800</v>
      </c>
      <c r="I66" s="8">
        <f t="shared" si="3"/>
        <v>10472000</v>
      </c>
      <c r="J66" s="9" t="e">
        <f>I66/#REF!</f>
        <v>#REF!</v>
      </c>
      <c r="K66" s="10">
        <v>7.4097160046769465E-3</v>
      </c>
    </row>
    <row r="67" spans="1:14" ht="48" x14ac:dyDescent="0.3">
      <c r="A67" s="127"/>
      <c r="B67" s="109"/>
      <c r="C67" s="12">
        <v>14</v>
      </c>
      <c r="D67" s="5" t="s">
        <v>29</v>
      </c>
      <c r="E67" s="12" t="s">
        <v>14</v>
      </c>
      <c r="F67" s="6" t="s">
        <v>99</v>
      </c>
      <c r="G67" s="5" t="s">
        <v>27</v>
      </c>
      <c r="H67" s="7">
        <v>952000</v>
      </c>
      <c r="I67" s="8">
        <f t="shared" si="3"/>
        <v>13328000</v>
      </c>
      <c r="J67" s="9" t="e">
        <f>I67/#REF!</f>
        <v>#REF!</v>
      </c>
      <c r="K67" s="14">
        <v>8.1037906684061796E-4</v>
      </c>
    </row>
    <row r="68" spans="1:14" ht="48" x14ac:dyDescent="0.3">
      <c r="A68" s="127"/>
      <c r="B68" s="109"/>
      <c r="C68" s="12">
        <v>6</v>
      </c>
      <c r="D68" s="12" t="s">
        <v>34</v>
      </c>
      <c r="E68" s="12" t="s">
        <v>14</v>
      </c>
      <c r="F68" s="6" t="s">
        <v>100</v>
      </c>
      <c r="G68" s="5" t="s">
        <v>27</v>
      </c>
      <c r="H68" s="7">
        <v>952000</v>
      </c>
      <c r="I68" s="8">
        <f t="shared" si="3"/>
        <v>5712000</v>
      </c>
      <c r="J68" s="37" t="e">
        <f>I68/#REF!</f>
        <v>#REF!</v>
      </c>
      <c r="K68" s="37">
        <v>3.0000000000000001E-3</v>
      </c>
    </row>
    <row r="69" spans="1:14" ht="72" x14ac:dyDescent="0.3">
      <c r="A69" s="127"/>
      <c r="B69" s="109"/>
      <c r="C69" s="17">
        <v>1</v>
      </c>
      <c r="D69" s="18" t="s">
        <v>36</v>
      </c>
      <c r="E69" s="17" t="s">
        <v>14</v>
      </c>
      <c r="F69" s="19" t="s">
        <v>37</v>
      </c>
      <c r="G69" s="18" t="s">
        <v>88</v>
      </c>
      <c r="H69" s="20">
        <v>4760000</v>
      </c>
      <c r="I69" s="21">
        <f t="shared" si="3"/>
        <v>4760000</v>
      </c>
      <c r="J69" s="37" t="e">
        <f>I69/#REF!</f>
        <v>#REF!</v>
      </c>
      <c r="K69" s="38">
        <v>0</v>
      </c>
      <c r="N69" s="2" t="s">
        <v>39</v>
      </c>
    </row>
    <row r="70" spans="1:14" ht="14.4" x14ac:dyDescent="0.3">
      <c r="A70" s="120" t="s">
        <v>40</v>
      </c>
      <c r="B70" s="121"/>
      <c r="C70" s="121"/>
      <c r="D70" s="121"/>
      <c r="E70" s="121"/>
      <c r="F70" s="121"/>
      <c r="G70" s="121"/>
      <c r="H70" s="122"/>
      <c r="I70" s="63">
        <f>SUM(I60:I69)</f>
        <v>96448860</v>
      </c>
      <c r="J70" s="23" t="e">
        <f>SUM(J64:J69)</f>
        <v>#REF!</v>
      </c>
      <c r="K70" s="24">
        <f>SUM(K64:K69)</f>
        <v>2.8994034095394541E-2</v>
      </c>
      <c r="L70" s="25" t="s">
        <v>41</v>
      </c>
      <c r="M70" s="26">
        <v>110437387.86</v>
      </c>
      <c r="N70" s="27">
        <f>M70-I70</f>
        <v>13988527.859999999</v>
      </c>
    </row>
    <row r="71" spans="1:14" ht="14.4" x14ac:dyDescent="0.3">
      <c r="J71" s="23"/>
      <c r="K71" s="53"/>
    </row>
    <row r="72" spans="1:14" ht="24" customHeight="1" x14ac:dyDescent="0.3">
      <c r="A72" s="3" t="s">
        <v>1</v>
      </c>
      <c r="B72" s="3" t="s">
        <v>2</v>
      </c>
      <c r="C72" s="3" t="s">
        <v>3</v>
      </c>
      <c r="D72" s="3" t="s">
        <v>4</v>
      </c>
      <c r="E72" s="3" t="s">
        <v>5</v>
      </c>
      <c r="F72" s="3" t="s">
        <v>6</v>
      </c>
      <c r="G72" s="3" t="s">
        <v>7</v>
      </c>
      <c r="H72" s="3" t="s">
        <v>8</v>
      </c>
      <c r="I72" s="3" t="s">
        <v>9</v>
      </c>
      <c r="J72" s="4" t="s">
        <v>10</v>
      </c>
      <c r="K72" s="36"/>
    </row>
    <row r="73" spans="1:14" ht="55.95" customHeight="1" x14ac:dyDescent="0.3">
      <c r="A73" s="108" t="s">
        <v>101</v>
      </c>
      <c r="B73" s="108" t="s">
        <v>102</v>
      </c>
      <c r="C73" s="44">
        <v>1</v>
      </c>
      <c r="D73" s="44" t="s">
        <v>77</v>
      </c>
      <c r="E73" s="44" t="s">
        <v>77</v>
      </c>
      <c r="F73" s="45" t="s">
        <v>170</v>
      </c>
      <c r="G73" s="44" t="s">
        <v>78</v>
      </c>
      <c r="H73" s="106">
        <f>22550000/5</f>
        <v>4510000</v>
      </c>
      <c r="I73" s="107">
        <f>H73*C73*3</f>
        <v>13530000</v>
      </c>
      <c r="J73" s="4"/>
      <c r="K73" s="36"/>
    </row>
    <row r="74" spans="1:14" ht="96" x14ac:dyDescent="0.3">
      <c r="A74" s="109"/>
      <c r="B74" s="109"/>
      <c r="C74" s="44">
        <v>1</v>
      </c>
      <c r="D74" s="5" t="s">
        <v>103</v>
      </c>
      <c r="E74" s="5" t="s">
        <v>14</v>
      </c>
      <c r="F74" s="45" t="s">
        <v>104</v>
      </c>
      <c r="G74" s="64" t="s">
        <v>16</v>
      </c>
      <c r="H74" s="65">
        <v>3819560</v>
      </c>
      <c r="I74" s="66">
        <v>3819560</v>
      </c>
      <c r="J74" s="4"/>
      <c r="K74" s="36"/>
    </row>
    <row r="75" spans="1:14" ht="156" x14ac:dyDescent="0.3">
      <c r="A75" s="109"/>
      <c r="B75" s="109"/>
      <c r="C75" s="139">
        <v>30</v>
      </c>
      <c r="D75" s="5" t="s">
        <v>17</v>
      </c>
      <c r="E75" s="5" t="s">
        <v>18</v>
      </c>
      <c r="F75" s="45" t="s">
        <v>105</v>
      </c>
      <c r="G75" s="5" t="s">
        <v>93</v>
      </c>
      <c r="H75" s="46">
        <v>202300</v>
      </c>
      <c r="I75" s="47">
        <f t="shared" ref="I75:I83" si="4">H75*C75</f>
        <v>6069000</v>
      </c>
      <c r="J75" s="9" t="e">
        <f>I75/#REF!</f>
        <v>#REF!</v>
      </c>
      <c r="K75" s="9">
        <v>1.2193203552000039E-2</v>
      </c>
    </row>
    <row r="76" spans="1:14" ht="156" x14ac:dyDescent="0.3">
      <c r="A76" s="109"/>
      <c r="B76" s="109"/>
      <c r="C76" s="139">
        <v>30</v>
      </c>
      <c r="D76" s="5" t="s">
        <v>17</v>
      </c>
      <c r="E76" s="5" t="s">
        <v>18</v>
      </c>
      <c r="F76" s="45" t="s">
        <v>106</v>
      </c>
      <c r="G76" s="5" t="s">
        <v>95</v>
      </c>
      <c r="H76" s="46">
        <v>238000</v>
      </c>
      <c r="I76" s="47">
        <f t="shared" si="4"/>
        <v>7140000</v>
      </c>
      <c r="J76" s="9" t="e">
        <f>I76/#REF!</f>
        <v>#REF!</v>
      </c>
      <c r="K76" s="10">
        <v>2.7903677359384705E-3</v>
      </c>
    </row>
    <row r="77" spans="1:14" ht="144" x14ac:dyDescent="0.3">
      <c r="A77" s="109"/>
      <c r="B77" s="109"/>
      <c r="C77" s="44">
        <v>20</v>
      </c>
      <c r="D77" s="44" t="s">
        <v>107</v>
      </c>
      <c r="E77" s="44" t="s">
        <v>14</v>
      </c>
      <c r="F77" s="45" t="s">
        <v>108</v>
      </c>
      <c r="G77" s="5" t="s">
        <v>27</v>
      </c>
      <c r="H77" s="46">
        <v>952000</v>
      </c>
      <c r="I77" s="47">
        <f t="shared" si="4"/>
        <v>19040000</v>
      </c>
      <c r="J77" s="9" t="e">
        <f>I77/#REF!</f>
        <v>#REF!</v>
      </c>
      <c r="K77" s="14">
        <v>1.6648412542153899E-3</v>
      </c>
    </row>
    <row r="78" spans="1:14" ht="48" x14ac:dyDescent="0.3">
      <c r="A78" s="109"/>
      <c r="B78" s="109"/>
      <c r="C78" s="44">
        <v>4</v>
      </c>
      <c r="D78" s="44" t="s">
        <v>109</v>
      </c>
      <c r="E78" s="44" t="s">
        <v>14</v>
      </c>
      <c r="F78" s="45" t="s">
        <v>110</v>
      </c>
      <c r="G78" s="5" t="s">
        <v>27</v>
      </c>
      <c r="H78" s="46">
        <v>952000</v>
      </c>
      <c r="I78" s="47">
        <f t="shared" si="4"/>
        <v>3808000</v>
      </c>
      <c r="J78" s="9" t="e">
        <f>I78/#REF!</f>
        <v>#REF!</v>
      </c>
      <c r="K78" s="14">
        <v>3.6345125972307808E-3</v>
      </c>
    </row>
    <row r="79" spans="1:14" ht="48" x14ac:dyDescent="0.3">
      <c r="A79" s="109"/>
      <c r="B79" s="109"/>
      <c r="C79" s="44">
        <v>60</v>
      </c>
      <c r="D79" s="44" t="s">
        <v>111</v>
      </c>
      <c r="E79" s="44" t="s">
        <v>14</v>
      </c>
      <c r="F79" s="45" t="s">
        <v>112</v>
      </c>
      <c r="G79" s="5" t="s">
        <v>27</v>
      </c>
      <c r="H79" s="46">
        <v>261800</v>
      </c>
      <c r="I79" s="47">
        <f t="shared" si="4"/>
        <v>15708000</v>
      </c>
      <c r="J79" s="37" t="e">
        <f>I79/#REF!</f>
        <v>#REF!</v>
      </c>
      <c r="K79" s="16">
        <v>6.0028079025230959E-3</v>
      </c>
    </row>
    <row r="80" spans="1:14" ht="144" x14ac:dyDescent="0.3">
      <c r="A80" s="109"/>
      <c r="B80" s="109"/>
      <c r="C80" s="12">
        <v>50</v>
      </c>
      <c r="D80" s="12" t="s">
        <v>23</v>
      </c>
      <c r="E80" s="12" t="s">
        <v>14</v>
      </c>
      <c r="F80" s="6" t="s">
        <v>113</v>
      </c>
      <c r="G80" s="5" t="s">
        <v>27</v>
      </c>
      <c r="H80" s="7">
        <v>261800</v>
      </c>
      <c r="I80" s="8">
        <f t="shared" si="4"/>
        <v>13090000</v>
      </c>
      <c r="J80" s="9" t="e">
        <f>I80/#REF!</f>
        <v>#REF!</v>
      </c>
      <c r="K80" s="14">
        <v>9.8483567150769551E-3</v>
      </c>
    </row>
    <row r="81" spans="1:14" ht="144" x14ac:dyDescent="0.3">
      <c r="A81" s="109"/>
      <c r="B81" s="109"/>
      <c r="C81" s="12">
        <v>12</v>
      </c>
      <c r="D81" s="5" t="s">
        <v>29</v>
      </c>
      <c r="E81" s="12" t="s">
        <v>14</v>
      </c>
      <c r="F81" s="6" t="s">
        <v>114</v>
      </c>
      <c r="G81" s="5" t="s">
        <v>27</v>
      </c>
      <c r="H81" s="7">
        <v>952000</v>
      </c>
      <c r="I81" s="8">
        <f t="shared" si="4"/>
        <v>11424000</v>
      </c>
      <c r="J81" s="9" t="e">
        <f>I81/#REF!</f>
        <v>#REF!</v>
      </c>
      <c r="K81" s="14">
        <v>4.0518953342030895E-3</v>
      </c>
    </row>
    <row r="82" spans="1:14" ht="156" x14ac:dyDescent="0.3">
      <c r="A82" s="109"/>
      <c r="B82" s="109"/>
      <c r="C82" s="12">
        <v>8</v>
      </c>
      <c r="D82" s="12" t="s">
        <v>34</v>
      </c>
      <c r="E82" s="12" t="s">
        <v>14</v>
      </c>
      <c r="F82" s="6" t="s">
        <v>115</v>
      </c>
      <c r="G82" s="5" t="s">
        <v>27</v>
      </c>
      <c r="H82" s="7">
        <v>952000</v>
      </c>
      <c r="I82" s="8">
        <f t="shared" si="4"/>
        <v>7616000</v>
      </c>
      <c r="J82" s="9" t="e">
        <f>I82/#REF!</f>
        <v>#REF!</v>
      </c>
      <c r="K82" s="14">
        <v>7.5035098781538702E-3</v>
      </c>
    </row>
    <row r="83" spans="1:14" ht="72" x14ac:dyDescent="0.3">
      <c r="A83" s="109"/>
      <c r="B83" s="109"/>
      <c r="C83" s="17">
        <v>1</v>
      </c>
      <c r="D83" s="18" t="s">
        <v>36</v>
      </c>
      <c r="E83" s="17" t="s">
        <v>14</v>
      </c>
      <c r="F83" s="19" t="s">
        <v>37</v>
      </c>
      <c r="G83" s="18" t="s">
        <v>88</v>
      </c>
      <c r="H83" s="20">
        <v>4760000</v>
      </c>
      <c r="I83" s="21">
        <f t="shared" si="4"/>
        <v>4760000</v>
      </c>
      <c r="J83" s="9" t="e">
        <f>I83/#REF!</f>
        <v>#REF!</v>
      </c>
      <c r="K83" s="43">
        <v>7.2690251944615616E-3</v>
      </c>
      <c r="N83" s="2" t="s">
        <v>39</v>
      </c>
    </row>
    <row r="84" spans="1:14" ht="14.4" x14ac:dyDescent="0.3">
      <c r="A84" s="120" t="s">
        <v>116</v>
      </c>
      <c r="B84" s="121"/>
      <c r="C84" s="121"/>
      <c r="D84" s="121"/>
      <c r="E84" s="121"/>
      <c r="F84" s="121"/>
      <c r="G84" s="121"/>
      <c r="H84" s="122"/>
      <c r="I84" s="67">
        <f>SUM(I73:I83)</f>
        <v>106004560</v>
      </c>
      <c r="J84" s="9"/>
      <c r="K84" s="43"/>
      <c r="L84" s="25" t="s">
        <v>41</v>
      </c>
      <c r="M84" s="26">
        <v>110437387.86</v>
      </c>
      <c r="N84" s="27">
        <f>M84-I84</f>
        <v>4432827.8599999994</v>
      </c>
    </row>
    <row r="85" spans="1:14" ht="14.4" x14ac:dyDescent="0.3">
      <c r="A85" s="68"/>
      <c r="C85" s="69"/>
      <c r="D85" s="69"/>
      <c r="E85" s="69"/>
      <c r="F85" s="70"/>
      <c r="G85" s="71"/>
      <c r="H85" s="72"/>
      <c r="I85" s="72"/>
      <c r="J85" s="9"/>
      <c r="K85" s="43"/>
    </row>
    <row r="86" spans="1:14" ht="27" customHeight="1" x14ac:dyDescent="0.3">
      <c r="A86" s="3" t="s">
        <v>1</v>
      </c>
      <c r="B86" s="3" t="s">
        <v>2</v>
      </c>
      <c r="C86" s="3" t="s">
        <v>3</v>
      </c>
      <c r="D86" s="3" t="s">
        <v>4</v>
      </c>
      <c r="E86" s="3" t="s">
        <v>5</v>
      </c>
      <c r="F86" s="3" t="s">
        <v>6</v>
      </c>
      <c r="G86" s="3" t="s">
        <v>7</v>
      </c>
      <c r="H86" s="3" t="s">
        <v>8</v>
      </c>
      <c r="I86" s="3" t="s">
        <v>9</v>
      </c>
      <c r="J86" s="9"/>
      <c r="K86" s="43"/>
    </row>
    <row r="87" spans="1:14" ht="97.95" customHeight="1" x14ac:dyDescent="0.3">
      <c r="A87" s="123" t="s">
        <v>117</v>
      </c>
      <c r="B87" s="124" t="s">
        <v>118</v>
      </c>
      <c r="C87" s="44">
        <v>2</v>
      </c>
      <c r="D87" s="44" t="s">
        <v>77</v>
      </c>
      <c r="E87" s="44" t="s">
        <v>77</v>
      </c>
      <c r="F87" s="45" t="s">
        <v>174</v>
      </c>
      <c r="G87" s="44" t="s">
        <v>78</v>
      </c>
      <c r="H87" s="46">
        <f>2136000</f>
        <v>2136000</v>
      </c>
      <c r="I87" s="47">
        <f>H87*C87*3</f>
        <v>12816000</v>
      </c>
      <c r="J87" s="9"/>
      <c r="K87" s="43"/>
    </row>
    <row r="88" spans="1:14" ht="97.95" customHeight="1" x14ac:dyDescent="0.3">
      <c r="A88" s="123"/>
      <c r="B88" s="124"/>
      <c r="C88" s="5">
        <v>1</v>
      </c>
      <c r="D88" s="5" t="s">
        <v>119</v>
      </c>
      <c r="E88" s="5" t="s">
        <v>14</v>
      </c>
      <c r="F88" s="6" t="s">
        <v>15</v>
      </c>
      <c r="G88" s="5" t="s">
        <v>16</v>
      </c>
      <c r="H88" s="7">
        <v>3819560</v>
      </c>
      <c r="I88" s="8">
        <f t="shared" ref="I88:I97" si="5">H88*C88</f>
        <v>3819560</v>
      </c>
      <c r="J88" s="9"/>
      <c r="K88" s="43"/>
    </row>
    <row r="89" spans="1:14" ht="72" x14ac:dyDescent="0.3">
      <c r="A89" s="123"/>
      <c r="B89" s="124"/>
      <c r="C89" s="139">
        <v>30</v>
      </c>
      <c r="D89" s="5" t="s">
        <v>17</v>
      </c>
      <c r="E89" s="5" t="s">
        <v>18</v>
      </c>
      <c r="F89" s="6" t="s">
        <v>120</v>
      </c>
      <c r="G89" s="5" t="s">
        <v>20</v>
      </c>
      <c r="H89" s="7">
        <v>202300</v>
      </c>
      <c r="I89" s="8">
        <f t="shared" si="5"/>
        <v>6069000</v>
      </c>
      <c r="J89" s="9"/>
      <c r="K89" s="43"/>
    </row>
    <row r="90" spans="1:14" ht="72" x14ac:dyDescent="0.3">
      <c r="A90" s="123"/>
      <c r="B90" s="124"/>
      <c r="C90" s="139">
        <v>30</v>
      </c>
      <c r="D90" s="5" t="s">
        <v>17</v>
      </c>
      <c r="E90" s="5" t="s">
        <v>18</v>
      </c>
      <c r="F90" s="6" t="s">
        <v>121</v>
      </c>
      <c r="G90" s="5" t="s">
        <v>22</v>
      </c>
      <c r="H90" s="7">
        <v>238000</v>
      </c>
      <c r="I90" s="8">
        <f t="shared" si="5"/>
        <v>7140000</v>
      </c>
      <c r="J90" s="9"/>
      <c r="K90" s="43"/>
    </row>
    <row r="91" spans="1:14" ht="84" x14ac:dyDescent="0.3">
      <c r="A91" s="123"/>
      <c r="B91" s="124"/>
      <c r="C91" s="12">
        <v>40</v>
      </c>
      <c r="D91" s="12" t="s">
        <v>23</v>
      </c>
      <c r="E91" s="12" t="s">
        <v>14</v>
      </c>
      <c r="F91" s="13" t="s">
        <v>122</v>
      </c>
      <c r="G91" s="5" t="s">
        <v>82</v>
      </c>
      <c r="H91" s="7">
        <v>714000</v>
      </c>
      <c r="I91" s="8">
        <f t="shared" si="5"/>
        <v>28560000</v>
      </c>
      <c r="J91" s="9"/>
      <c r="K91" s="43"/>
    </row>
    <row r="92" spans="1:14" ht="60" x14ac:dyDescent="0.3">
      <c r="A92" s="123"/>
      <c r="B92" s="124"/>
      <c r="C92" s="12">
        <v>40</v>
      </c>
      <c r="D92" s="12" t="s">
        <v>23</v>
      </c>
      <c r="E92" s="12" t="s">
        <v>14</v>
      </c>
      <c r="F92" s="6" t="s">
        <v>123</v>
      </c>
      <c r="G92" s="5" t="s">
        <v>27</v>
      </c>
      <c r="H92" s="7">
        <v>261800</v>
      </c>
      <c r="I92" s="8">
        <f t="shared" si="5"/>
        <v>10472000</v>
      </c>
      <c r="J92" s="9"/>
      <c r="K92" s="43"/>
    </row>
    <row r="93" spans="1:14" ht="60" x14ac:dyDescent="0.3">
      <c r="A93" s="123"/>
      <c r="B93" s="124"/>
      <c r="C93" s="12">
        <v>40</v>
      </c>
      <c r="D93" s="12" t="s">
        <v>23</v>
      </c>
      <c r="E93" s="12" t="s">
        <v>14</v>
      </c>
      <c r="F93" s="6" t="s">
        <v>124</v>
      </c>
      <c r="G93" s="5" t="s">
        <v>27</v>
      </c>
      <c r="H93" s="7">
        <v>261800</v>
      </c>
      <c r="I93" s="8">
        <f t="shared" si="5"/>
        <v>10472000</v>
      </c>
      <c r="J93" s="9"/>
      <c r="K93" s="43"/>
    </row>
    <row r="94" spans="1:14" ht="60" x14ac:dyDescent="0.3">
      <c r="A94" s="123"/>
      <c r="B94" s="124"/>
      <c r="C94" s="12">
        <v>12</v>
      </c>
      <c r="D94" s="5" t="s">
        <v>29</v>
      </c>
      <c r="E94" s="12" t="s">
        <v>14</v>
      </c>
      <c r="F94" s="6" t="s">
        <v>125</v>
      </c>
      <c r="G94" s="5" t="s">
        <v>27</v>
      </c>
      <c r="H94" s="7">
        <v>952000</v>
      </c>
      <c r="I94" s="8">
        <f t="shared" si="5"/>
        <v>11424000</v>
      </c>
      <c r="J94" s="9"/>
      <c r="K94" s="43"/>
    </row>
    <row r="95" spans="1:14" ht="72" x14ac:dyDescent="0.3">
      <c r="A95" s="123"/>
      <c r="B95" s="124"/>
      <c r="C95" s="12">
        <v>5</v>
      </c>
      <c r="D95" s="12" t="s">
        <v>31</v>
      </c>
      <c r="E95" s="12" t="s">
        <v>14</v>
      </c>
      <c r="F95" s="6" t="s">
        <v>126</v>
      </c>
      <c r="G95" s="5" t="s">
        <v>33</v>
      </c>
      <c r="H95" s="7">
        <v>714000</v>
      </c>
      <c r="I95" s="8">
        <f t="shared" si="5"/>
        <v>3570000</v>
      </c>
      <c r="J95" s="9"/>
      <c r="K95" s="43"/>
    </row>
    <row r="96" spans="1:14" ht="72" x14ac:dyDescent="0.3">
      <c r="A96" s="123"/>
      <c r="B96" s="124"/>
      <c r="C96" s="12">
        <v>5</v>
      </c>
      <c r="D96" s="12" t="s">
        <v>34</v>
      </c>
      <c r="E96" s="12" t="s">
        <v>14</v>
      </c>
      <c r="F96" s="6" t="s">
        <v>127</v>
      </c>
      <c r="G96" s="5" t="s">
        <v>27</v>
      </c>
      <c r="H96" s="7">
        <v>952000</v>
      </c>
      <c r="I96" s="8">
        <f t="shared" si="5"/>
        <v>4760000</v>
      </c>
      <c r="J96" s="9"/>
      <c r="K96" s="43"/>
    </row>
    <row r="97" spans="1:14" ht="72" x14ac:dyDescent="0.3">
      <c r="A97" s="123"/>
      <c r="B97" s="124"/>
      <c r="C97" s="12">
        <v>1</v>
      </c>
      <c r="D97" s="5" t="s">
        <v>36</v>
      </c>
      <c r="E97" s="12" t="s">
        <v>14</v>
      </c>
      <c r="F97" s="6" t="s">
        <v>37</v>
      </c>
      <c r="G97" s="5" t="s">
        <v>88</v>
      </c>
      <c r="H97" s="7">
        <v>4760000</v>
      </c>
      <c r="I97" s="21">
        <f t="shared" si="5"/>
        <v>4760000</v>
      </c>
      <c r="J97" s="9"/>
      <c r="K97" s="43"/>
      <c r="N97" s="2" t="s">
        <v>39</v>
      </c>
    </row>
    <row r="98" spans="1:14" ht="14.4" x14ac:dyDescent="0.3">
      <c r="A98" s="117" t="s">
        <v>116</v>
      </c>
      <c r="B98" s="117"/>
      <c r="C98" s="117"/>
      <c r="D98" s="117"/>
      <c r="E98" s="117"/>
      <c r="F98" s="117"/>
      <c r="G98" s="117"/>
      <c r="H98" s="117"/>
      <c r="I98" s="73">
        <f>SUM(I87:I97)</f>
        <v>103862560</v>
      </c>
      <c r="J98" s="9"/>
      <c r="K98" s="14"/>
      <c r="L98" s="25" t="s">
        <v>41</v>
      </c>
      <c r="M98" s="26">
        <v>110437387.86</v>
      </c>
      <c r="N98" s="27">
        <f>M98-I98</f>
        <v>6574827.8599999994</v>
      </c>
    </row>
    <row r="99" spans="1:14" ht="14.4" x14ac:dyDescent="0.3">
      <c r="A99" s="69"/>
      <c r="B99" s="74"/>
      <c r="C99" s="69"/>
      <c r="D99" s="69"/>
      <c r="E99" s="69"/>
      <c r="F99" s="70"/>
      <c r="G99" s="71"/>
      <c r="H99" s="75"/>
      <c r="I99" s="76"/>
      <c r="J99" s="9"/>
      <c r="K99" s="14"/>
    </row>
    <row r="100" spans="1:14" ht="29.4" customHeight="1" x14ac:dyDescent="0.3">
      <c r="A100" s="3" t="s">
        <v>1</v>
      </c>
      <c r="B100" s="3" t="s">
        <v>2</v>
      </c>
      <c r="C100" s="3" t="s">
        <v>3</v>
      </c>
      <c r="D100" s="3" t="s">
        <v>4</v>
      </c>
      <c r="E100" s="3" t="s">
        <v>5</v>
      </c>
      <c r="F100" s="3" t="s">
        <v>6</v>
      </c>
      <c r="G100" s="3" t="s">
        <v>7</v>
      </c>
      <c r="H100" s="3" t="s">
        <v>8</v>
      </c>
      <c r="I100" s="3" t="s">
        <v>9</v>
      </c>
      <c r="J100" s="9"/>
      <c r="K100" s="14"/>
    </row>
    <row r="101" spans="1:14" ht="55.95" customHeight="1" x14ac:dyDescent="0.3">
      <c r="A101" s="108" t="s">
        <v>128</v>
      </c>
      <c r="B101" s="108" t="s">
        <v>129</v>
      </c>
      <c r="C101" s="44">
        <v>1</v>
      </c>
      <c r="D101" s="44" t="s">
        <v>77</v>
      </c>
      <c r="E101" s="44" t="s">
        <v>77</v>
      </c>
      <c r="F101" s="45" t="s">
        <v>170</v>
      </c>
      <c r="G101" s="44" t="s">
        <v>78</v>
      </c>
      <c r="H101" s="46">
        <f>22550000/5</f>
        <v>4510000</v>
      </c>
      <c r="I101" s="47">
        <f>H101*C101*3</f>
        <v>13530000</v>
      </c>
      <c r="J101" s="9"/>
      <c r="K101" s="14"/>
    </row>
    <row r="102" spans="1:14" ht="84" x14ac:dyDescent="0.3">
      <c r="A102" s="109"/>
      <c r="B102" s="109"/>
      <c r="C102" s="5">
        <v>1</v>
      </c>
      <c r="D102" s="5" t="s">
        <v>13</v>
      </c>
      <c r="E102" s="5" t="s">
        <v>14</v>
      </c>
      <c r="F102" s="6" t="s">
        <v>15</v>
      </c>
      <c r="G102" s="5" t="s">
        <v>16</v>
      </c>
      <c r="H102" s="7">
        <v>3819560</v>
      </c>
      <c r="I102" s="8">
        <f t="shared" ref="I102:I111" si="6">H102*C102</f>
        <v>3819560</v>
      </c>
      <c r="J102" s="9"/>
      <c r="K102" s="14"/>
    </row>
    <row r="103" spans="1:14" ht="84" x14ac:dyDescent="0.3">
      <c r="A103" s="109"/>
      <c r="B103" s="109"/>
      <c r="C103" s="139">
        <v>30</v>
      </c>
      <c r="D103" s="5" t="s">
        <v>17</v>
      </c>
      <c r="E103" s="5" t="s">
        <v>18</v>
      </c>
      <c r="F103" s="6" t="s">
        <v>130</v>
      </c>
      <c r="G103" s="5" t="s">
        <v>20</v>
      </c>
      <c r="H103" s="7">
        <v>202300</v>
      </c>
      <c r="I103" s="8">
        <f t="shared" si="6"/>
        <v>6069000</v>
      </c>
      <c r="J103" s="9" t="e">
        <f>I103/#REF!</f>
        <v>#REF!</v>
      </c>
      <c r="K103" s="43">
        <v>1.500701975630774E-2</v>
      </c>
    </row>
    <row r="104" spans="1:14" ht="84" x14ac:dyDescent="0.3">
      <c r="A104" s="109"/>
      <c r="B104" s="109"/>
      <c r="C104" s="139">
        <v>30</v>
      </c>
      <c r="D104" s="5" t="s">
        <v>17</v>
      </c>
      <c r="E104" s="5" t="s">
        <v>18</v>
      </c>
      <c r="F104" s="6" t="s">
        <v>131</v>
      </c>
      <c r="G104" s="5" t="s">
        <v>22</v>
      </c>
      <c r="H104" s="7">
        <v>238000</v>
      </c>
      <c r="I104" s="8">
        <f t="shared" si="6"/>
        <v>7140000</v>
      </c>
      <c r="J104" s="9"/>
      <c r="K104" s="43"/>
    </row>
    <row r="105" spans="1:14" ht="96" x14ac:dyDescent="0.3">
      <c r="A105" s="109"/>
      <c r="B105" s="109"/>
      <c r="C105" s="12">
        <v>40</v>
      </c>
      <c r="D105" s="12" t="s">
        <v>23</v>
      </c>
      <c r="E105" s="12" t="s">
        <v>14</v>
      </c>
      <c r="F105" s="13" t="s">
        <v>132</v>
      </c>
      <c r="G105" s="5" t="s">
        <v>82</v>
      </c>
      <c r="H105" s="7">
        <v>714000</v>
      </c>
      <c r="I105" s="8">
        <f t="shared" si="6"/>
        <v>28560000</v>
      </c>
      <c r="J105" s="9"/>
      <c r="K105" s="43"/>
    </row>
    <row r="106" spans="1:14" ht="84" x14ac:dyDescent="0.3">
      <c r="A106" s="109"/>
      <c r="B106" s="109"/>
      <c r="C106" s="12">
        <v>40</v>
      </c>
      <c r="D106" s="12" t="s">
        <v>23</v>
      </c>
      <c r="E106" s="12" t="s">
        <v>14</v>
      </c>
      <c r="F106" s="6" t="s">
        <v>133</v>
      </c>
      <c r="G106" s="5" t="s">
        <v>27</v>
      </c>
      <c r="H106" s="7">
        <v>261800</v>
      </c>
      <c r="I106" s="8">
        <f t="shared" si="6"/>
        <v>10472000</v>
      </c>
      <c r="J106" s="9"/>
      <c r="K106" s="43"/>
    </row>
    <row r="107" spans="1:14" ht="84" x14ac:dyDescent="0.3">
      <c r="A107" s="109"/>
      <c r="B107" s="109"/>
      <c r="C107" s="12">
        <v>40</v>
      </c>
      <c r="D107" s="12" t="s">
        <v>23</v>
      </c>
      <c r="E107" s="12" t="s">
        <v>14</v>
      </c>
      <c r="F107" s="6" t="s">
        <v>134</v>
      </c>
      <c r="G107" s="5" t="s">
        <v>27</v>
      </c>
      <c r="H107" s="7">
        <v>261800</v>
      </c>
      <c r="I107" s="8">
        <f t="shared" si="6"/>
        <v>10472000</v>
      </c>
      <c r="J107" s="9"/>
      <c r="K107" s="43"/>
    </row>
    <row r="108" spans="1:14" ht="84" x14ac:dyDescent="0.3">
      <c r="A108" s="109"/>
      <c r="B108" s="109"/>
      <c r="C108" s="12">
        <v>12</v>
      </c>
      <c r="D108" s="5" t="s">
        <v>29</v>
      </c>
      <c r="E108" s="12" t="s">
        <v>14</v>
      </c>
      <c r="F108" s="6" t="s">
        <v>135</v>
      </c>
      <c r="G108" s="5" t="s">
        <v>27</v>
      </c>
      <c r="H108" s="7">
        <v>952000</v>
      </c>
      <c r="I108" s="8">
        <f t="shared" si="6"/>
        <v>11424000</v>
      </c>
      <c r="J108" s="9"/>
      <c r="K108" s="43"/>
    </row>
    <row r="109" spans="1:14" ht="84" x14ac:dyDescent="0.3">
      <c r="A109" s="109"/>
      <c r="B109" s="109"/>
      <c r="C109" s="12">
        <v>5</v>
      </c>
      <c r="D109" s="12" t="s">
        <v>31</v>
      </c>
      <c r="E109" s="12" t="s">
        <v>14</v>
      </c>
      <c r="F109" s="6" t="s">
        <v>136</v>
      </c>
      <c r="G109" s="5" t="s">
        <v>33</v>
      </c>
      <c r="H109" s="7">
        <v>714000</v>
      </c>
      <c r="I109" s="8">
        <f t="shared" si="6"/>
        <v>3570000</v>
      </c>
      <c r="J109" s="9" t="e">
        <f>I109/#REF!</f>
        <v>#REF!</v>
      </c>
      <c r="K109" s="14">
        <v>3.8572730467384735E-2</v>
      </c>
    </row>
    <row r="110" spans="1:14" ht="84" x14ac:dyDescent="0.3">
      <c r="A110" s="109"/>
      <c r="B110" s="109"/>
      <c r="C110" s="12">
        <v>4</v>
      </c>
      <c r="D110" s="12" t="s">
        <v>34</v>
      </c>
      <c r="E110" s="12" t="s">
        <v>14</v>
      </c>
      <c r="F110" s="6" t="s">
        <v>137</v>
      </c>
      <c r="G110" s="5" t="s">
        <v>27</v>
      </c>
      <c r="H110" s="7">
        <v>952000</v>
      </c>
      <c r="I110" s="8">
        <f t="shared" si="6"/>
        <v>3808000</v>
      </c>
      <c r="J110" s="9" t="e">
        <f>I110/#REF!</f>
        <v>#REF!</v>
      </c>
      <c r="K110" s="43">
        <v>2.5793315206153928E-2</v>
      </c>
    </row>
    <row r="111" spans="1:14" ht="72" x14ac:dyDescent="0.3">
      <c r="A111" s="109"/>
      <c r="B111" s="110"/>
      <c r="C111" s="12">
        <v>1</v>
      </c>
      <c r="D111" s="5" t="s">
        <v>36</v>
      </c>
      <c r="E111" s="12" t="s">
        <v>14</v>
      </c>
      <c r="F111" s="6" t="s">
        <v>37</v>
      </c>
      <c r="G111" s="5" t="s">
        <v>88</v>
      </c>
      <c r="H111" s="7">
        <v>4760000</v>
      </c>
      <c r="I111" s="21">
        <f t="shared" si="6"/>
        <v>4760000</v>
      </c>
      <c r="J111" s="9" t="e">
        <f>I111/#REF!</f>
        <v>#REF!</v>
      </c>
      <c r="K111" s="14">
        <v>4.3520357293292448E-2</v>
      </c>
      <c r="N111" s="2" t="s">
        <v>39</v>
      </c>
    </row>
    <row r="112" spans="1:14" ht="14.4" x14ac:dyDescent="0.3">
      <c r="A112" s="118" t="s">
        <v>116</v>
      </c>
      <c r="B112" s="118"/>
      <c r="C112" s="118"/>
      <c r="D112" s="118"/>
      <c r="E112" s="118"/>
      <c r="F112" s="118"/>
      <c r="G112" s="118"/>
      <c r="H112" s="118"/>
      <c r="I112" s="77">
        <f>SUM(I101:I111)</f>
        <v>103624560</v>
      </c>
      <c r="J112" s="23"/>
      <c r="K112" s="10"/>
      <c r="L112" s="25" t="s">
        <v>41</v>
      </c>
      <c r="M112" s="26">
        <v>110437387.86</v>
      </c>
      <c r="N112" s="90">
        <f>M112-I112</f>
        <v>6812827.8599999994</v>
      </c>
    </row>
    <row r="113" spans="1:14" ht="14.4" x14ac:dyDescent="0.3">
      <c r="A113" s="114" t="s">
        <v>138</v>
      </c>
      <c r="B113" s="115"/>
      <c r="C113" s="115"/>
      <c r="D113" s="115"/>
      <c r="E113" s="115"/>
      <c r="F113" s="115"/>
      <c r="G113" s="115"/>
      <c r="H113" s="116"/>
      <c r="I113" s="78">
        <f>SUM(I13+I43+I57+I70+I84+I98+I112)</f>
        <v>833578920</v>
      </c>
      <c r="J113" s="79">
        <v>0.19</v>
      </c>
      <c r="L113" s="91" t="s">
        <v>41</v>
      </c>
      <c r="M113" s="91">
        <v>833499103</v>
      </c>
      <c r="N113" s="92">
        <f>M113-I113</f>
        <v>-79817</v>
      </c>
    </row>
    <row r="114" spans="1:14" ht="15" customHeight="1" x14ac:dyDescent="0.3">
      <c r="A114" s="69"/>
      <c r="B114" s="74"/>
      <c r="C114" s="69"/>
      <c r="D114" s="69"/>
      <c r="E114" s="69"/>
      <c r="H114" s="80"/>
      <c r="I114" s="81"/>
    </row>
    <row r="115" spans="1:14" ht="27" customHeight="1" x14ac:dyDescent="0.3">
      <c r="A115" s="119" t="s">
        <v>139</v>
      </c>
      <c r="B115" s="119"/>
      <c r="C115" s="119"/>
      <c r="D115" s="119"/>
      <c r="E115" s="119"/>
      <c r="F115" s="119"/>
      <c r="G115" s="119"/>
      <c r="H115" s="119"/>
      <c r="I115" s="119"/>
      <c r="L115" s="27"/>
      <c r="M115" s="87"/>
    </row>
    <row r="116" spans="1:14" s="1" customFormat="1" ht="24" x14ac:dyDescent="0.25">
      <c r="A116" s="3" t="s">
        <v>1</v>
      </c>
      <c r="B116" s="3" t="s">
        <v>2</v>
      </c>
      <c r="C116" s="3" t="s">
        <v>3</v>
      </c>
      <c r="D116" s="3" t="s">
        <v>4</v>
      </c>
      <c r="E116" s="3" t="s">
        <v>5</v>
      </c>
      <c r="F116" s="3" t="s">
        <v>6</v>
      </c>
      <c r="G116" s="3" t="s">
        <v>7</v>
      </c>
      <c r="H116" s="3" t="s">
        <v>8</v>
      </c>
      <c r="I116" s="3" t="s">
        <v>9</v>
      </c>
      <c r="L116" s="88"/>
      <c r="M116" s="88"/>
    </row>
    <row r="117" spans="1:14" s="1" customFormat="1" ht="187.2" customHeight="1" x14ac:dyDescent="0.25">
      <c r="A117" s="108" t="s">
        <v>140</v>
      </c>
      <c r="B117" s="108" t="s">
        <v>141</v>
      </c>
      <c r="C117" s="44">
        <v>5</v>
      </c>
      <c r="D117" s="44" t="s">
        <v>142</v>
      </c>
      <c r="E117" s="44" t="s">
        <v>143</v>
      </c>
      <c r="F117" s="45" t="s">
        <v>144</v>
      </c>
      <c r="G117" s="44" t="s">
        <v>145</v>
      </c>
      <c r="H117" s="46">
        <v>10472000</v>
      </c>
      <c r="I117" s="47">
        <f>H117*C117</f>
        <v>52360000</v>
      </c>
    </row>
    <row r="118" spans="1:14" s="1" customFormat="1" ht="63" customHeight="1" x14ac:dyDescent="0.25">
      <c r="A118" s="109"/>
      <c r="B118" s="109"/>
      <c r="C118" s="44">
        <v>3</v>
      </c>
      <c r="D118" s="44" t="s">
        <v>146</v>
      </c>
      <c r="E118" s="44" t="s">
        <v>143</v>
      </c>
      <c r="F118" s="45" t="s">
        <v>147</v>
      </c>
      <c r="G118" s="44" t="s">
        <v>148</v>
      </c>
      <c r="H118" s="46">
        <v>4760000</v>
      </c>
      <c r="I118" s="47">
        <f>H118*C118</f>
        <v>14280000</v>
      </c>
    </row>
    <row r="119" spans="1:14" s="1" customFormat="1" ht="124.8" customHeight="1" x14ac:dyDescent="0.25">
      <c r="A119" s="109"/>
      <c r="B119" s="109"/>
      <c r="C119" s="44">
        <v>14</v>
      </c>
      <c r="D119" s="44" t="s">
        <v>149</v>
      </c>
      <c r="E119" s="44" t="s">
        <v>143</v>
      </c>
      <c r="F119" s="45" t="s">
        <v>150</v>
      </c>
      <c r="G119" s="44" t="s">
        <v>151</v>
      </c>
      <c r="H119" s="46">
        <v>2975000</v>
      </c>
      <c r="I119" s="47">
        <f>H119*C119</f>
        <v>41650000</v>
      </c>
    </row>
    <row r="120" spans="1:14" ht="81.45" customHeight="1" x14ac:dyDescent="0.3">
      <c r="A120" s="109"/>
      <c r="B120" s="109"/>
      <c r="C120" s="44">
        <v>14</v>
      </c>
      <c r="D120" s="44" t="s">
        <v>152</v>
      </c>
      <c r="E120" s="44" t="s">
        <v>153</v>
      </c>
      <c r="F120" s="82" t="s">
        <v>154</v>
      </c>
      <c r="G120" s="44" t="s">
        <v>155</v>
      </c>
      <c r="H120" s="46">
        <v>595000</v>
      </c>
      <c r="I120" s="47">
        <f>H120*C120</f>
        <v>8330000</v>
      </c>
    </row>
    <row r="121" spans="1:14" ht="74.55" customHeight="1" x14ac:dyDescent="0.3">
      <c r="A121" s="110"/>
      <c r="B121" s="110"/>
      <c r="C121" s="44">
        <v>7</v>
      </c>
      <c r="D121" s="44" t="s">
        <v>156</v>
      </c>
      <c r="E121" s="44" t="s">
        <v>153</v>
      </c>
      <c r="F121" s="82" t="s">
        <v>157</v>
      </c>
      <c r="G121" s="83" t="s">
        <v>158</v>
      </c>
      <c r="H121" s="84">
        <v>11900000</v>
      </c>
      <c r="I121" s="47">
        <f>H121*C121</f>
        <v>83300000</v>
      </c>
    </row>
    <row r="122" spans="1:14" ht="15" customHeight="1" x14ac:dyDescent="0.3">
      <c r="A122" s="111" t="s">
        <v>159</v>
      </c>
      <c r="B122" s="112"/>
      <c r="C122" s="112"/>
      <c r="D122" s="112"/>
      <c r="E122" s="112"/>
      <c r="F122" s="112"/>
      <c r="G122" s="112"/>
      <c r="H122" s="113"/>
      <c r="I122" s="77">
        <f>SUM(I117:I121)</f>
        <v>199920000</v>
      </c>
      <c r="L122" s="85">
        <v>200000000</v>
      </c>
      <c r="M122" s="27">
        <f>L122-I122</f>
        <v>80000</v>
      </c>
    </row>
    <row r="124" spans="1:14" ht="15" customHeight="1" x14ac:dyDescent="0.3">
      <c r="A124" s="114" t="s">
        <v>160</v>
      </c>
      <c r="B124" s="115"/>
      <c r="C124" s="115"/>
      <c r="D124" s="115"/>
      <c r="E124" s="115"/>
      <c r="F124" s="115"/>
      <c r="G124" s="115"/>
      <c r="H124" s="116"/>
      <c r="I124" s="78">
        <f>I122+I113</f>
        <v>1033498920</v>
      </c>
    </row>
    <row r="125" spans="1:14" ht="15" customHeight="1" x14ac:dyDescent="0.3">
      <c r="H125" s="52" t="s">
        <v>161</v>
      </c>
      <c r="I125" s="89">
        <v>1033499103</v>
      </c>
    </row>
    <row r="126" spans="1:14" ht="15" customHeight="1" x14ac:dyDescent="0.3">
      <c r="H126" s="52" t="s">
        <v>162</v>
      </c>
      <c r="I126" s="86">
        <f>I125-I124</f>
        <v>183</v>
      </c>
    </row>
  </sheetData>
  <mergeCells count="28">
    <mergeCell ref="A1:I1"/>
    <mergeCell ref="A3:A12"/>
    <mergeCell ref="B3:B12"/>
    <mergeCell ref="A13:H13"/>
    <mergeCell ref="A16:A42"/>
    <mergeCell ref="B16:B42"/>
    <mergeCell ref="A43:H43"/>
    <mergeCell ref="A46:A56"/>
    <mergeCell ref="B46:B56"/>
    <mergeCell ref="A57:H57"/>
    <mergeCell ref="A60:A69"/>
    <mergeCell ref="B60:B69"/>
    <mergeCell ref="A70:H70"/>
    <mergeCell ref="A73:A83"/>
    <mergeCell ref="B73:B83"/>
    <mergeCell ref="A84:H84"/>
    <mergeCell ref="A87:A97"/>
    <mergeCell ref="B87:B97"/>
    <mergeCell ref="A117:A121"/>
    <mergeCell ref="B117:B121"/>
    <mergeCell ref="A122:H122"/>
    <mergeCell ref="A124:H124"/>
    <mergeCell ref="A98:H98"/>
    <mergeCell ref="A101:A111"/>
    <mergeCell ref="B101:B111"/>
    <mergeCell ref="A112:H112"/>
    <mergeCell ref="A113:H113"/>
    <mergeCell ref="A115:I115"/>
  </mergeCells>
  <pageMargins left="0.7" right="0.7" top="0.75" bottom="0.75" header="0" footer="0"/>
  <pageSetup paperSize="5" scale="3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7652A-D558-491E-AD48-32A663F226CE}">
  <sheetPr>
    <pageSetUpPr fitToPage="1"/>
  </sheetPr>
  <dimension ref="A1:H113"/>
  <sheetViews>
    <sheetView topLeftCell="A112" zoomScale="90" zoomScaleNormal="90" zoomScalePageLayoutView="115" workbookViewId="0">
      <selection sqref="A1:G113"/>
    </sheetView>
  </sheetViews>
  <sheetFormatPr baseColWidth="10" defaultColWidth="14.44140625" defaultRowHeight="15" customHeight="1" x14ac:dyDescent="0.3"/>
  <cols>
    <col min="1" max="1" width="16" style="28" customWidth="1"/>
    <col min="2" max="2" width="17.33203125" style="29" customWidth="1"/>
    <col min="3" max="3" width="8.6640625" style="28" customWidth="1"/>
    <col min="4" max="4" width="14.6640625" style="28" customWidth="1"/>
    <col min="5" max="5" width="10.33203125" style="28" customWidth="1"/>
    <col min="6" max="6" width="44.44140625" style="50" customWidth="1"/>
    <col min="7" max="7" width="34" style="51" customWidth="1"/>
    <col min="8" max="22" width="10.6640625" style="2" customWidth="1"/>
    <col min="23" max="16384" width="14.44140625" style="2"/>
  </cols>
  <sheetData>
    <row r="1" spans="1:8" ht="42" customHeight="1" x14ac:dyDescent="0.3">
      <c r="A1" s="128" t="s">
        <v>0</v>
      </c>
      <c r="B1" s="129"/>
      <c r="C1" s="129"/>
      <c r="D1" s="129"/>
      <c r="E1" s="129"/>
      <c r="F1" s="129"/>
      <c r="G1" s="129"/>
    </row>
    <row r="2" spans="1:8" ht="24.6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ht="84" customHeight="1" x14ac:dyDescent="0.3">
      <c r="A3" s="131" t="s">
        <v>11</v>
      </c>
      <c r="B3" s="131" t="s">
        <v>12</v>
      </c>
      <c r="C3" s="5">
        <v>1</v>
      </c>
      <c r="D3" s="5" t="s">
        <v>13</v>
      </c>
      <c r="E3" s="5" t="s">
        <v>14</v>
      </c>
      <c r="F3" s="6" t="s">
        <v>15</v>
      </c>
      <c r="G3" s="5" t="s">
        <v>16</v>
      </c>
    </row>
    <row r="4" spans="1:8" ht="69" customHeight="1" x14ac:dyDescent="0.3">
      <c r="A4" s="131"/>
      <c r="B4" s="131"/>
      <c r="C4" s="139">
        <v>50</v>
      </c>
      <c r="D4" s="5" t="s">
        <v>17</v>
      </c>
      <c r="E4" s="5" t="s">
        <v>18</v>
      </c>
      <c r="F4" s="6" t="s">
        <v>19</v>
      </c>
      <c r="G4" s="5" t="s">
        <v>20</v>
      </c>
    </row>
    <row r="5" spans="1:8" ht="61.05" customHeight="1" x14ac:dyDescent="0.3">
      <c r="A5" s="131"/>
      <c r="B5" s="131"/>
      <c r="C5" s="139">
        <v>50</v>
      </c>
      <c r="D5" s="5" t="s">
        <v>17</v>
      </c>
      <c r="E5" s="5" t="s">
        <v>18</v>
      </c>
      <c r="F5" s="6" t="s">
        <v>21</v>
      </c>
      <c r="G5" s="5" t="s">
        <v>22</v>
      </c>
    </row>
    <row r="6" spans="1:8" ht="69" customHeight="1" x14ac:dyDescent="0.3">
      <c r="A6" s="131"/>
      <c r="B6" s="131"/>
      <c r="C6" s="140">
        <v>50</v>
      </c>
      <c r="D6" s="12" t="s">
        <v>23</v>
      </c>
      <c r="E6" s="12" t="s">
        <v>14</v>
      </c>
      <c r="F6" s="13" t="s">
        <v>24</v>
      </c>
      <c r="G6" s="5" t="s">
        <v>25</v>
      </c>
    </row>
    <row r="7" spans="1:8" ht="48" x14ac:dyDescent="0.3">
      <c r="A7" s="131"/>
      <c r="B7" s="131"/>
      <c r="C7" s="12">
        <v>50</v>
      </c>
      <c r="D7" s="12" t="s">
        <v>23</v>
      </c>
      <c r="E7" s="12" t="s">
        <v>14</v>
      </c>
      <c r="F7" s="6" t="s">
        <v>26</v>
      </c>
      <c r="G7" s="5" t="s">
        <v>27</v>
      </c>
    </row>
    <row r="8" spans="1:8" ht="48" x14ac:dyDescent="0.3">
      <c r="A8" s="131"/>
      <c r="B8" s="131"/>
      <c r="C8" s="12">
        <v>50</v>
      </c>
      <c r="D8" s="12" t="s">
        <v>23</v>
      </c>
      <c r="E8" s="12" t="s">
        <v>14</v>
      </c>
      <c r="F8" s="6" t="s">
        <v>28</v>
      </c>
      <c r="G8" s="5" t="s">
        <v>27</v>
      </c>
    </row>
    <row r="9" spans="1:8" ht="48" x14ac:dyDescent="0.3">
      <c r="A9" s="131"/>
      <c r="B9" s="131"/>
      <c r="C9" s="12">
        <v>10</v>
      </c>
      <c r="D9" s="5" t="s">
        <v>29</v>
      </c>
      <c r="E9" s="12" t="s">
        <v>14</v>
      </c>
      <c r="F9" s="6" t="s">
        <v>30</v>
      </c>
      <c r="G9" s="5" t="s">
        <v>27</v>
      </c>
    </row>
    <row r="10" spans="1:8" ht="36" x14ac:dyDescent="0.3">
      <c r="A10" s="131"/>
      <c r="B10" s="131"/>
      <c r="C10" s="12">
        <v>5</v>
      </c>
      <c r="D10" s="12" t="s">
        <v>31</v>
      </c>
      <c r="E10" s="12" t="s">
        <v>14</v>
      </c>
      <c r="F10" s="6" t="s">
        <v>32</v>
      </c>
      <c r="G10" s="5" t="s">
        <v>33</v>
      </c>
    </row>
    <row r="11" spans="1:8" ht="48" x14ac:dyDescent="0.3">
      <c r="A11" s="131"/>
      <c r="B11" s="131"/>
      <c r="C11" s="12">
        <v>5</v>
      </c>
      <c r="D11" s="12" t="s">
        <v>34</v>
      </c>
      <c r="E11" s="12" t="s">
        <v>14</v>
      </c>
      <c r="F11" s="6" t="s">
        <v>35</v>
      </c>
      <c r="G11" s="5" t="s">
        <v>27</v>
      </c>
    </row>
    <row r="12" spans="1:8" ht="67.05" customHeight="1" x14ac:dyDescent="0.3">
      <c r="A12" s="131"/>
      <c r="B12" s="131"/>
      <c r="C12" s="17">
        <v>1</v>
      </c>
      <c r="D12" s="18" t="s">
        <v>36</v>
      </c>
      <c r="E12" s="17" t="s">
        <v>14</v>
      </c>
      <c r="F12" s="19" t="s">
        <v>37</v>
      </c>
      <c r="G12" s="18" t="s">
        <v>38</v>
      </c>
    </row>
    <row r="13" spans="1:8" ht="5.55" customHeight="1" x14ac:dyDescent="0.3">
      <c r="F13" s="30"/>
      <c r="G13" s="31"/>
    </row>
    <row r="14" spans="1:8" ht="24" customHeight="1" x14ac:dyDescent="0.3">
      <c r="A14" s="3" t="s">
        <v>1</v>
      </c>
      <c r="B14" s="3" t="s">
        <v>2</v>
      </c>
      <c r="C14" s="3" t="s">
        <v>3</v>
      </c>
      <c r="D14" s="3" t="s">
        <v>4</v>
      </c>
      <c r="E14" s="3" t="s">
        <v>5</v>
      </c>
      <c r="F14" s="3" t="s">
        <v>6</v>
      </c>
      <c r="G14" s="3" t="s">
        <v>7</v>
      </c>
    </row>
    <row r="15" spans="1:8" ht="91.95" customHeight="1" x14ac:dyDescent="0.3">
      <c r="A15" s="108" t="s">
        <v>42</v>
      </c>
      <c r="B15" s="108" t="s">
        <v>43</v>
      </c>
      <c r="C15" s="5">
        <v>1</v>
      </c>
      <c r="D15" s="5" t="s">
        <v>44</v>
      </c>
      <c r="E15" s="5" t="s">
        <v>14</v>
      </c>
      <c r="F15" s="6" t="s">
        <v>15</v>
      </c>
      <c r="G15" s="5" t="s">
        <v>16</v>
      </c>
      <c r="H15" s="26"/>
    </row>
    <row r="16" spans="1:8" ht="48" customHeight="1" x14ac:dyDescent="0.3">
      <c r="A16" s="109"/>
      <c r="B16" s="109"/>
      <c r="C16" s="40">
        <v>2</v>
      </c>
      <c r="D16" s="40" t="s">
        <v>45</v>
      </c>
      <c r="E16" s="40" t="s">
        <v>45</v>
      </c>
      <c r="F16" s="41" t="s">
        <v>171</v>
      </c>
      <c r="G16" s="5" t="s">
        <v>46</v>
      </c>
      <c r="H16" s="26"/>
    </row>
    <row r="17" spans="1:8" ht="55.05" customHeight="1" x14ac:dyDescent="0.3">
      <c r="A17" s="109"/>
      <c r="B17" s="109"/>
      <c r="C17" s="139">
        <v>50</v>
      </c>
      <c r="D17" s="5" t="s">
        <v>17</v>
      </c>
      <c r="E17" s="5" t="s">
        <v>18</v>
      </c>
      <c r="F17" s="6" t="s">
        <v>47</v>
      </c>
      <c r="G17" s="5" t="s">
        <v>20</v>
      </c>
      <c r="H17" s="26"/>
    </row>
    <row r="18" spans="1:8" ht="57" customHeight="1" x14ac:dyDescent="0.3">
      <c r="A18" s="109"/>
      <c r="B18" s="109"/>
      <c r="C18" s="139">
        <v>50</v>
      </c>
      <c r="D18" s="5" t="s">
        <v>17</v>
      </c>
      <c r="E18" s="5" t="s">
        <v>18</v>
      </c>
      <c r="F18" s="6" t="s">
        <v>48</v>
      </c>
      <c r="G18" s="5" t="s">
        <v>22</v>
      </c>
      <c r="H18" s="26"/>
    </row>
    <row r="19" spans="1:8" ht="64.05" customHeight="1" x14ac:dyDescent="0.3">
      <c r="A19" s="109"/>
      <c r="B19" s="109"/>
      <c r="C19" s="140">
        <v>55</v>
      </c>
      <c r="D19" s="12" t="s">
        <v>23</v>
      </c>
      <c r="E19" s="12" t="s">
        <v>14</v>
      </c>
      <c r="F19" s="13" t="s">
        <v>49</v>
      </c>
      <c r="G19" s="5" t="s">
        <v>25</v>
      </c>
      <c r="H19" s="26"/>
    </row>
    <row r="20" spans="1:8" ht="48" customHeight="1" x14ac:dyDescent="0.3">
      <c r="A20" s="109"/>
      <c r="B20" s="109"/>
      <c r="C20" s="12">
        <v>60</v>
      </c>
      <c r="D20" s="12" t="s">
        <v>23</v>
      </c>
      <c r="E20" s="12" t="s">
        <v>14</v>
      </c>
      <c r="F20" s="6" t="s">
        <v>50</v>
      </c>
      <c r="G20" s="5" t="s">
        <v>27</v>
      </c>
      <c r="H20" s="26"/>
    </row>
    <row r="21" spans="1:8" ht="48" customHeight="1" x14ac:dyDescent="0.3">
      <c r="A21" s="109"/>
      <c r="B21" s="109"/>
      <c r="C21" s="12">
        <v>60</v>
      </c>
      <c r="D21" s="12" t="s">
        <v>23</v>
      </c>
      <c r="E21" s="12" t="s">
        <v>14</v>
      </c>
      <c r="F21" s="6" t="s">
        <v>28</v>
      </c>
      <c r="G21" s="5" t="s">
        <v>27</v>
      </c>
      <c r="H21" s="26"/>
    </row>
    <row r="22" spans="1:8" ht="48" customHeight="1" x14ac:dyDescent="0.3">
      <c r="A22" s="109"/>
      <c r="B22" s="109"/>
      <c r="C22" s="12">
        <v>10</v>
      </c>
      <c r="D22" s="5" t="s">
        <v>29</v>
      </c>
      <c r="E22" s="12" t="s">
        <v>14</v>
      </c>
      <c r="F22" s="6" t="s">
        <v>51</v>
      </c>
      <c r="G22" s="5" t="s">
        <v>27</v>
      </c>
      <c r="H22" s="26"/>
    </row>
    <row r="23" spans="1:8" ht="36" x14ac:dyDescent="0.3">
      <c r="A23" s="109"/>
      <c r="B23" s="109"/>
      <c r="C23" s="12">
        <v>10</v>
      </c>
      <c r="D23" s="12" t="s">
        <v>31</v>
      </c>
      <c r="E23" s="12" t="s">
        <v>14</v>
      </c>
      <c r="F23" s="6" t="s">
        <v>52</v>
      </c>
      <c r="G23" s="5" t="s">
        <v>33</v>
      </c>
    </row>
    <row r="24" spans="1:8" ht="48" x14ac:dyDescent="0.3">
      <c r="A24" s="109"/>
      <c r="B24" s="109"/>
      <c r="C24" s="12">
        <v>12</v>
      </c>
      <c r="D24" s="12" t="s">
        <v>34</v>
      </c>
      <c r="E24" s="12" t="s">
        <v>14</v>
      </c>
      <c r="F24" s="6" t="s">
        <v>53</v>
      </c>
      <c r="G24" s="5" t="s">
        <v>27</v>
      </c>
    </row>
    <row r="25" spans="1:8" ht="72" x14ac:dyDescent="0.3">
      <c r="A25" s="109"/>
      <c r="B25" s="109"/>
      <c r="C25" s="17">
        <v>1</v>
      </c>
      <c r="D25" s="18" t="s">
        <v>36</v>
      </c>
      <c r="E25" s="17" t="s">
        <v>14</v>
      </c>
      <c r="F25" s="19" t="s">
        <v>37</v>
      </c>
      <c r="G25" s="18" t="s">
        <v>38</v>
      </c>
    </row>
    <row r="26" spans="1:8" ht="48" x14ac:dyDescent="0.3">
      <c r="A26" s="109"/>
      <c r="B26" s="109"/>
      <c r="C26" s="44">
        <v>3</v>
      </c>
      <c r="D26" s="44" t="s">
        <v>54</v>
      </c>
      <c r="E26" s="44" t="s">
        <v>14</v>
      </c>
      <c r="F26" s="45" t="s">
        <v>55</v>
      </c>
      <c r="G26" s="5" t="s">
        <v>27</v>
      </c>
    </row>
    <row r="27" spans="1:8" ht="48" x14ac:dyDescent="0.3">
      <c r="A27" s="109"/>
      <c r="B27" s="109"/>
      <c r="C27" s="44">
        <v>3</v>
      </c>
      <c r="D27" s="44" t="s">
        <v>54</v>
      </c>
      <c r="E27" s="44" t="s">
        <v>14</v>
      </c>
      <c r="F27" s="45" t="s">
        <v>56</v>
      </c>
      <c r="G27" s="5" t="s">
        <v>27</v>
      </c>
    </row>
    <row r="28" spans="1:8" ht="48" x14ac:dyDescent="0.3">
      <c r="A28" s="109"/>
      <c r="B28" s="109"/>
      <c r="C28" s="44">
        <v>2</v>
      </c>
      <c r="D28" s="44" t="s">
        <v>54</v>
      </c>
      <c r="E28" s="44" t="s">
        <v>14</v>
      </c>
      <c r="F28" s="45" t="s">
        <v>57</v>
      </c>
      <c r="G28" s="5" t="s">
        <v>27</v>
      </c>
    </row>
    <row r="29" spans="1:8" ht="48" x14ac:dyDescent="0.3">
      <c r="A29" s="109"/>
      <c r="B29" s="109"/>
      <c r="C29" s="44">
        <v>2</v>
      </c>
      <c r="D29" s="44" t="s">
        <v>54</v>
      </c>
      <c r="E29" s="44" t="s">
        <v>14</v>
      </c>
      <c r="F29" s="45" t="s">
        <v>58</v>
      </c>
      <c r="G29" s="5" t="s">
        <v>27</v>
      </c>
    </row>
    <row r="30" spans="1:8" ht="48" x14ac:dyDescent="0.3">
      <c r="A30" s="109"/>
      <c r="B30" s="109"/>
      <c r="C30" s="44">
        <v>15</v>
      </c>
      <c r="D30" s="44" t="s">
        <v>23</v>
      </c>
      <c r="E30" s="44" t="s">
        <v>14</v>
      </c>
      <c r="F30" s="48" t="s">
        <v>59</v>
      </c>
      <c r="G30" s="5" t="s">
        <v>60</v>
      </c>
    </row>
    <row r="31" spans="1:8" ht="48" x14ac:dyDescent="0.3">
      <c r="A31" s="109"/>
      <c r="B31" s="109"/>
      <c r="C31" s="44">
        <v>21</v>
      </c>
      <c r="D31" s="44" t="s">
        <v>61</v>
      </c>
      <c r="E31" s="44" t="s">
        <v>14</v>
      </c>
      <c r="F31" s="45" t="s">
        <v>62</v>
      </c>
      <c r="G31" s="5" t="s">
        <v>27</v>
      </c>
    </row>
    <row r="32" spans="1:8" ht="48" x14ac:dyDescent="0.3">
      <c r="A32" s="109"/>
      <c r="B32" s="109"/>
      <c r="C32" s="44">
        <v>20</v>
      </c>
      <c r="D32" s="44" t="s">
        <v>63</v>
      </c>
      <c r="E32" s="44" t="s">
        <v>14</v>
      </c>
      <c r="F32" s="45" t="s">
        <v>64</v>
      </c>
      <c r="G32" s="5" t="s">
        <v>27</v>
      </c>
    </row>
    <row r="33" spans="1:7" ht="48" x14ac:dyDescent="0.3">
      <c r="A33" s="109"/>
      <c r="B33" s="109"/>
      <c r="C33" s="44">
        <v>17</v>
      </c>
      <c r="D33" s="5" t="s">
        <v>29</v>
      </c>
      <c r="E33" s="44" t="s">
        <v>14</v>
      </c>
      <c r="F33" s="45" t="s">
        <v>65</v>
      </c>
      <c r="G33" s="5" t="s">
        <v>27</v>
      </c>
    </row>
    <row r="34" spans="1:7" ht="57" customHeight="1" x14ac:dyDescent="0.3">
      <c r="A34" s="109"/>
      <c r="B34" s="109"/>
      <c r="C34" s="44">
        <v>2</v>
      </c>
      <c r="D34" s="12" t="s">
        <v>31</v>
      </c>
      <c r="E34" s="44" t="s">
        <v>14</v>
      </c>
      <c r="F34" s="45" t="s">
        <v>66</v>
      </c>
      <c r="G34" s="5" t="s">
        <v>33</v>
      </c>
    </row>
    <row r="35" spans="1:7" ht="48" x14ac:dyDescent="0.3">
      <c r="A35" s="109"/>
      <c r="B35" s="109"/>
      <c r="C35" s="44">
        <v>2</v>
      </c>
      <c r="D35" s="12" t="s">
        <v>31</v>
      </c>
      <c r="E35" s="44" t="s">
        <v>14</v>
      </c>
      <c r="F35" s="45" t="s">
        <v>67</v>
      </c>
      <c r="G35" s="5" t="s">
        <v>33</v>
      </c>
    </row>
    <row r="36" spans="1:7" ht="36" x14ac:dyDescent="0.3">
      <c r="A36" s="109"/>
      <c r="B36" s="109"/>
      <c r="C36" s="44">
        <v>2</v>
      </c>
      <c r="D36" s="12" t="s">
        <v>31</v>
      </c>
      <c r="E36" s="44" t="s">
        <v>14</v>
      </c>
      <c r="F36" s="45" t="s">
        <v>68</v>
      </c>
      <c r="G36" s="5" t="s">
        <v>33</v>
      </c>
    </row>
    <row r="37" spans="1:7" ht="48" x14ac:dyDescent="0.3">
      <c r="A37" s="109"/>
      <c r="B37" s="109"/>
      <c r="C37" s="44">
        <v>1</v>
      </c>
      <c r="D37" s="12" t="s">
        <v>54</v>
      </c>
      <c r="E37" s="12" t="s">
        <v>14</v>
      </c>
      <c r="F37" s="45" t="s">
        <v>69</v>
      </c>
      <c r="G37" s="5" t="s">
        <v>27</v>
      </c>
    </row>
    <row r="38" spans="1:7" ht="48" x14ac:dyDescent="0.3">
      <c r="A38" s="109"/>
      <c r="B38" s="109"/>
      <c r="C38" s="44">
        <v>4</v>
      </c>
      <c r="D38" s="12" t="s">
        <v>54</v>
      </c>
      <c r="E38" s="12" t="s">
        <v>14</v>
      </c>
      <c r="F38" s="45" t="s">
        <v>70</v>
      </c>
      <c r="G38" s="5" t="s">
        <v>27</v>
      </c>
    </row>
    <row r="39" spans="1:7" ht="48" x14ac:dyDescent="0.3">
      <c r="A39" s="109"/>
      <c r="B39" s="109"/>
      <c r="C39" s="44">
        <v>4</v>
      </c>
      <c r="D39" s="5" t="s">
        <v>71</v>
      </c>
      <c r="E39" s="12" t="s">
        <v>14</v>
      </c>
      <c r="F39" s="45" t="s">
        <v>72</v>
      </c>
      <c r="G39" s="5" t="s">
        <v>27</v>
      </c>
    </row>
    <row r="40" spans="1:7" ht="48" x14ac:dyDescent="0.3">
      <c r="A40" s="109"/>
      <c r="B40" s="109"/>
      <c r="C40" s="44">
        <v>2</v>
      </c>
      <c r="D40" s="12" t="s">
        <v>54</v>
      </c>
      <c r="E40" s="12" t="s">
        <v>14</v>
      </c>
      <c r="F40" s="45" t="s">
        <v>73</v>
      </c>
      <c r="G40" s="5" t="s">
        <v>27</v>
      </c>
    </row>
    <row r="41" spans="1:7" ht="48" x14ac:dyDescent="0.3">
      <c r="A41" s="110"/>
      <c r="B41" s="110"/>
      <c r="C41" s="44">
        <v>28</v>
      </c>
      <c r="D41" s="5" t="s">
        <v>29</v>
      </c>
      <c r="E41" s="44" t="s">
        <v>14</v>
      </c>
      <c r="F41" s="45" t="s">
        <v>74</v>
      </c>
      <c r="G41" s="5" t="s">
        <v>27</v>
      </c>
    </row>
    <row r="42" spans="1:7" ht="9.6" customHeight="1" x14ac:dyDescent="0.3"/>
    <row r="43" spans="1:7" ht="14.4" x14ac:dyDescent="0.3">
      <c r="A43" s="3" t="s">
        <v>1</v>
      </c>
      <c r="B43" s="3" t="s">
        <v>2</v>
      </c>
      <c r="C43" s="3" t="s">
        <v>3</v>
      </c>
      <c r="D43" s="3" t="s">
        <v>4</v>
      </c>
      <c r="E43" s="3" t="s">
        <v>5</v>
      </c>
      <c r="F43" s="3" t="s">
        <v>6</v>
      </c>
      <c r="G43" s="3" t="s">
        <v>7</v>
      </c>
    </row>
    <row r="44" spans="1:7" ht="55.95" customHeight="1" x14ac:dyDescent="0.3">
      <c r="A44" s="123" t="s">
        <v>75</v>
      </c>
      <c r="B44" s="124" t="s">
        <v>76</v>
      </c>
      <c r="C44" s="44">
        <v>1</v>
      </c>
      <c r="D44" s="44" t="s">
        <v>77</v>
      </c>
      <c r="E44" s="44" t="s">
        <v>77</v>
      </c>
      <c r="F44" s="44" t="s">
        <v>172</v>
      </c>
      <c r="G44" s="44" t="s">
        <v>78</v>
      </c>
    </row>
    <row r="45" spans="1:7" ht="84" x14ac:dyDescent="0.3">
      <c r="A45" s="123"/>
      <c r="B45" s="124"/>
      <c r="C45" s="5">
        <v>1</v>
      </c>
      <c r="D45" s="5" t="s">
        <v>13</v>
      </c>
      <c r="E45" s="5" t="s">
        <v>14</v>
      </c>
      <c r="F45" s="6" t="s">
        <v>15</v>
      </c>
      <c r="G45" s="5" t="s">
        <v>16</v>
      </c>
    </row>
    <row r="46" spans="1:7" ht="60" x14ac:dyDescent="0.3">
      <c r="A46" s="123"/>
      <c r="B46" s="124"/>
      <c r="C46" s="139">
        <v>33</v>
      </c>
      <c r="D46" s="5" t="s">
        <v>17</v>
      </c>
      <c r="E46" s="5" t="s">
        <v>18</v>
      </c>
      <c r="F46" s="6" t="s">
        <v>79</v>
      </c>
      <c r="G46" s="5" t="s">
        <v>20</v>
      </c>
    </row>
    <row r="47" spans="1:7" ht="60" x14ac:dyDescent="0.3">
      <c r="A47" s="123"/>
      <c r="B47" s="124"/>
      <c r="C47" s="139">
        <v>33</v>
      </c>
      <c r="D47" s="5" t="s">
        <v>17</v>
      </c>
      <c r="E47" s="5" t="s">
        <v>18</v>
      </c>
      <c r="F47" s="6" t="s">
        <v>80</v>
      </c>
      <c r="G47" s="5" t="s">
        <v>22</v>
      </c>
    </row>
    <row r="48" spans="1:7" ht="84" x14ac:dyDescent="0.3">
      <c r="A48" s="123"/>
      <c r="B48" s="124"/>
      <c r="C48" s="140">
        <v>30</v>
      </c>
      <c r="D48" s="12" t="s">
        <v>23</v>
      </c>
      <c r="E48" s="12" t="s">
        <v>14</v>
      </c>
      <c r="F48" s="13" t="s">
        <v>81</v>
      </c>
      <c r="G48" s="5" t="s">
        <v>82</v>
      </c>
    </row>
    <row r="49" spans="1:7" ht="60" x14ac:dyDescent="0.3">
      <c r="A49" s="123"/>
      <c r="B49" s="124"/>
      <c r="C49" s="12">
        <v>40</v>
      </c>
      <c r="D49" s="12" t="s">
        <v>23</v>
      </c>
      <c r="E49" s="12" t="s">
        <v>14</v>
      </c>
      <c r="F49" s="6" t="s">
        <v>83</v>
      </c>
      <c r="G49" s="5" t="s">
        <v>27</v>
      </c>
    </row>
    <row r="50" spans="1:7" ht="60" x14ac:dyDescent="0.3">
      <c r="A50" s="123"/>
      <c r="B50" s="124"/>
      <c r="C50" s="12">
        <v>40</v>
      </c>
      <c r="D50" s="12" t="s">
        <v>23</v>
      </c>
      <c r="E50" s="12" t="s">
        <v>14</v>
      </c>
      <c r="F50" s="6" t="s">
        <v>84</v>
      </c>
      <c r="G50" s="5" t="s">
        <v>27</v>
      </c>
    </row>
    <row r="51" spans="1:7" ht="72" x14ac:dyDescent="0.3">
      <c r="A51" s="123"/>
      <c r="B51" s="124"/>
      <c r="C51" s="12">
        <v>12</v>
      </c>
      <c r="D51" s="5" t="s">
        <v>29</v>
      </c>
      <c r="E51" s="12" t="s">
        <v>14</v>
      </c>
      <c r="F51" s="6" t="s">
        <v>85</v>
      </c>
      <c r="G51" s="5" t="s">
        <v>27</v>
      </c>
    </row>
    <row r="52" spans="1:7" ht="36" x14ac:dyDescent="0.3">
      <c r="A52" s="123"/>
      <c r="B52" s="124"/>
      <c r="C52" s="12">
        <v>5</v>
      </c>
      <c r="D52" s="12" t="s">
        <v>31</v>
      </c>
      <c r="E52" s="12" t="s">
        <v>14</v>
      </c>
      <c r="F52" s="6" t="s">
        <v>86</v>
      </c>
      <c r="G52" s="5" t="s">
        <v>33</v>
      </c>
    </row>
    <row r="53" spans="1:7" ht="48" x14ac:dyDescent="0.3">
      <c r="A53" s="123"/>
      <c r="B53" s="124"/>
      <c r="C53" s="12">
        <v>5</v>
      </c>
      <c r="D53" s="12" t="s">
        <v>34</v>
      </c>
      <c r="E53" s="12" t="s">
        <v>14</v>
      </c>
      <c r="F53" s="6" t="s">
        <v>87</v>
      </c>
      <c r="G53" s="5" t="s">
        <v>27</v>
      </c>
    </row>
    <row r="54" spans="1:7" ht="72" x14ac:dyDescent="0.3">
      <c r="A54" s="123"/>
      <c r="B54" s="124"/>
      <c r="C54" s="12">
        <v>1</v>
      </c>
      <c r="D54" s="5" t="s">
        <v>36</v>
      </c>
      <c r="E54" s="12" t="s">
        <v>14</v>
      </c>
      <c r="F54" s="6" t="s">
        <v>37</v>
      </c>
      <c r="G54" s="5" t="s">
        <v>88</v>
      </c>
    </row>
    <row r="55" spans="1:7" ht="6.45" customHeight="1" x14ac:dyDescent="0.3">
      <c r="F55" s="59"/>
      <c r="G55" s="31"/>
    </row>
    <row r="56" spans="1:7" ht="25.2" customHeight="1" x14ac:dyDescent="0.3">
      <c r="A56" s="3" t="s">
        <v>1</v>
      </c>
      <c r="B56" s="3" t="s">
        <v>2</v>
      </c>
      <c r="C56" s="3" t="s">
        <v>3</v>
      </c>
      <c r="D56" s="3" t="s">
        <v>4</v>
      </c>
      <c r="E56" s="3" t="s">
        <v>5</v>
      </c>
      <c r="F56" s="3" t="s">
        <v>6</v>
      </c>
      <c r="G56" s="3" t="s">
        <v>7</v>
      </c>
    </row>
    <row r="57" spans="1:7" ht="48" customHeight="1" x14ac:dyDescent="0.3">
      <c r="A57" s="126" t="s">
        <v>89</v>
      </c>
      <c r="B57" s="108" t="s">
        <v>90</v>
      </c>
      <c r="C57" s="40">
        <v>2</v>
      </c>
      <c r="D57" s="40" t="s">
        <v>77</v>
      </c>
      <c r="E57" s="40" t="s">
        <v>77</v>
      </c>
      <c r="F57" s="41" t="s">
        <v>173</v>
      </c>
      <c r="G57" s="40" t="s">
        <v>78</v>
      </c>
    </row>
    <row r="58" spans="1:7" ht="84" x14ac:dyDescent="0.3">
      <c r="A58" s="127"/>
      <c r="B58" s="109"/>
      <c r="C58" s="5">
        <v>1</v>
      </c>
      <c r="D58" s="5" t="s">
        <v>91</v>
      </c>
      <c r="E58" s="5" t="s">
        <v>14</v>
      </c>
      <c r="F58" s="6" t="s">
        <v>15</v>
      </c>
      <c r="G58" s="5" t="s">
        <v>16</v>
      </c>
    </row>
    <row r="59" spans="1:7" ht="72" x14ac:dyDescent="0.3">
      <c r="A59" s="127"/>
      <c r="B59" s="109"/>
      <c r="C59" s="139">
        <v>31</v>
      </c>
      <c r="D59" s="5" t="s">
        <v>17</v>
      </c>
      <c r="E59" s="5" t="s">
        <v>18</v>
      </c>
      <c r="F59" s="6" t="s">
        <v>92</v>
      </c>
      <c r="G59" s="5" t="s">
        <v>93</v>
      </c>
    </row>
    <row r="60" spans="1:7" ht="72" x14ac:dyDescent="0.3">
      <c r="A60" s="127"/>
      <c r="B60" s="109"/>
      <c r="C60" s="139">
        <v>31</v>
      </c>
      <c r="D60" s="5" t="s">
        <v>17</v>
      </c>
      <c r="E60" s="5" t="s">
        <v>18</v>
      </c>
      <c r="F60" s="6" t="s">
        <v>94</v>
      </c>
      <c r="G60" s="5" t="s">
        <v>95</v>
      </c>
    </row>
    <row r="61" spans="1:7" ht="60" x14ac:dyDescent="0.3">
      <c r="A61" s="127"/>
      <c r="B61" s="109"/>
      <c r="C61" s="140">
        <v>30</v>
      </c>
      <c r="D61" s="12" t="s">
        <v>23</v>
      </c>
      <c r="E61" s="12" t="s">
        <v>14</v>
      </c>
      <c r="F61" s="13" t="s">
        <v>96</v>
      </c>
      <c r="G61" s="5" t="s">
        <v>82</v>
      </c>
    </row>
    <row r="62" spans="1:7" ht="48" x14ac:dyDescent="0.3">
      <c r="A62" s="127"/>
      <c r="B62" s="109"/>
      <c r="C62" s="12">
        <v>40</v>
      </c>
      <c r="D62" s="12" t="s">
        <v>23</v>
      </c>
      <c r="E62" s="12" t="s">
        <v>14</v>
      </c>
      <c r="F62" s="6" t="s">
        <v>97</v>
      </c>
      <c r="G62" s="5" t="s">
        <v>27</v>
      </c>
    </row>
    <row r="63" spans="1:7" ht="48" x14ac:dyDescent="0.3">
      <c r="A63" s="127"/>
      <c r="B63" s="109"/>
      <c r="C63" s="12">
        <v>40</v>
      </c>
      <c r="D63" s="12" t="s">
        <v>23</v>
      </c>
      <c r="E63" s="12" t="s">
        <v>14</v>
      </c>
      <c r="F63" s="6" t="s">
        <v>98</v>
      </c>
      <c r="G63" s="5" t="s">
        <v>27</v>
      </c>
    </row>
    <row r="64" spans="1:7" ht="48" x14ac:dyDescent="0.3">
      <c r="A64" s="127"/>
      <c r="B64" s="109"/>
      <c r="C64" s="12">
        <v>14</v>
      </c>
      <c r="D64" s="5" t="s">
        <v>29</v>
      </c>
      <c r="E64" s="12" t="s">
        <v>14</v>
      </c>
      <c r="F64" s="6" t="s">
        <v>99</v>
      </c>
      <c r="G64" s="5" t="s">
        <v>27</v>
      </c>
    </row>
    <row r="65" spans="1:7" ht="48" x14ac:dyDescent="0.3">
      <c r="A65" s="127"/>
      <c r="B65" s="109"/>
      <c r="C65" s="12">
        <v>6</v>
      </c>
      <c r="D65" s="12" t="s">
        <v>34</v>
      </c>
      <c r="E65" s="12" t="s">
        <v>14</v>
      </c>
      <c r="F65" s="6" t="s">
        <v>100</v>
      </c>
      <c r="G65" s="5" t="s">
        <v>27</v>
      </c>
    </row>
    <row r="66" spans="1:7" ht="72" x14ac:dyDescent="0.3">
      <c r="A66" s="141"/>
      <c r="B66" s="110"/>
      <c r="C66" s="12">
        <v>1</v>
      </c>
      <c r="D66" s="5" t="s">
        <v>36</v>
      </c>
      <c r="E66" s="12" t="s">
        <v>14</v>
      </c>
      <c r="F66" s="6" t="s">
        <v>37</v>
      </c>
      <c r="G66" s="5" t="s">
        <v>88</v>
      </c>
    </row>
    <row r="67" spans="1:7" ht="6.6" customHeight="1" x14ac:dyDescent="0.3"/>
    <row r="68" spans="1:7" ht="24" customHeight="1" x14ac:dyDescent="0.3">
      <c r="A68" s="3" t="s">
        <v>1</v>
      </c>
      <c r="B68" s="3" t="s">
        <v>2</v>
      </c>
      <c r="C68" s="3" t="s">
        <v>3</v>
      </c>
      <c r="D68" s="3" t="s">
        <v>4</v>
      </c>
      <c r="E68" s="3" t="s">
        <v>5</v>
      </c>
      <c r="F68" s="3" t="s">
        <v>6</v>
      </c>
      <c r="G68" s="3" t="s">
        <v>7</v>
      </c>
    </row>
    <row r="69" spans="1:7" ht="55.95" customHeight="1" x14ac:dyDescent="0.3">
      <c r="A69" s="108" t="s">
        <v>101</v>
      </c>
      <c r="B69" s="108" t="s">
        <v>102</v>
      </c>
      <c r="C69" s="44">
        <v>1</v>
      </c>
      <c r="D69" s="44" t="s">
        <v>77</v>
      </c>
      <c r="E69" s="44" t="s">
        <v>77</v>
      </c>
      <c r="F69" s="45" t="s">
        <v>170</v>
      </c>
      <c r="G69" s="44" t="s">
        <v>78</v>
      </c>
    </row>
    <row r="70" spans="1:7" ht="96" x14ac:dyDescent="0.3">
      <c r="A70" s="109"/>
      <c r="B70" s="109"/>
      <c r="C70" s="44">
        <v>1</v>
      </c>
      <c r="D70" s="5" t="s">
        <v>103</v>
      </c>
      <c r="E70" s="5" t="s">
        <v>14</v>
      </c>
      <c r="F70" s="45" t="s">
        <v>104</v>
      </c>
      <c r="G70" s="64" t="s">
        <v>16</v>
      </c>
    </row>
    <row r="71" spans="1:7" ht="156" x14ac:dyDescent="0.3">
      <c r="A71" s="109"/>
      <c r="B71" s="109"/>
      <c r="C71" s="139">
        <v>30</v>
      </c>
      <c r="D71" s="5" t="s">
        <v>17</v>
      </c>
      <c r="E71" s="5" t="s">
        <v>18</v>
      </c>
      <c r="F71" s="45" t="s">
        <v>105</v>
      </c>
      <c r="G71" s="5" t="s">
        <v>93</v>
      </c>
    </row>
    <row r="72" spans="1:7" ht="156" x14ac:dyDescent="0.3">
      <c r="A72" s="109"/>
      <c r="B72" s="109"/>
      <c r="C72" s="139">
        <v>30</v>
      </c>
      <c r="D72" s="5" t="s">
        <v>17</v>
      </c>
      <c r="E72" s="5" t="s">
        <v>18</v>
      </c>
      <c r="F72" s="45" t="s">
        <v>106</v>
      </c>
      <c r="G72" s="5" t="s">
        <v>95</v>
      </c>
    </row>
    <row r="73" spans="1:7" ht="144" x14ac:dyDescent="0.3">
      <c r="A73" s="109"/>
      <c r="B73" s="109"/>
      <c r="C73" s="44">
        <v>20</v>
      </c>
      <c r="D73" s="44" t="s">
        <v>107</v>
      </c>
      <c r="E73" s="44" t="s">
        <v>14</v>
      </c>
      <c r="F73" s="45" t="s">
        <v>108</v>
      </c>
      <c r="G73" s="5" t="s">
        <v>27</v>
      </c>
    </row>
    <row r="74" spans="1:7" ht="48" x14ac:dyDescent="0.3">
      <c r="A74" s="109"/>
      <c r="B74" s="109"/>
      <c r="C74" s="44">
        <v>4</v>
      </c>
      <c r="D74" s="44" t="s">
        <v>109</v>
      </c>
      <c r="E74" s="44" t="s">
        <v>14</v>
      </c>
      <c r="F74" s="45" t="s">
        <v>110</v>
      </c>
      <c r="G74" s="5" t="s">
        <v>27</v>
      </c>
    </row>
    <row r="75" spans="1:7" ht="48" x14ac:dyDescent="0.3">
      <c r="A75" s="109"/>
      <c r="B75" s="109"/>
      <c r="C75" s="44">
        <v>60</v>
      </c>
      <c r="D75" s="44" t="s">
        <v>111</v>
      </c>
      <c r="E75" s="44" t="s">
        <v>14</v>
      </c>
      <c r="F75" s="45" t="s">
        <v>112</v>
      </c>
      <c r="G75" s="5" t="s">
        <v>27</v>
      </c>
    </row>
    <row r="76" spans="1:7" ht="144" x14ac:dyDescent="0.3">
      <c r="A76" s="109"/>
      <c r="B76" s="109"/>
      <c r="C76" s="12">
        <v>50</v>
      </c>
      <c r="D76" s="12" t="s">
        <v>23</v>
      </c>
      <c r="E76" s="12" t="s">
        <v>14</v>
      </c>
      <c r="F76" s="6" t="s">
        <v>113</v>
      </c>
      <c r="G76" s="5" t="s">
        <v>27</v>
      </c>
    </row>
    <row r="77" spans="1:7" ht="144" x14ac:dyDescent="0.3">
      <c r="A77" s="109"/>
      <c r="B77" s="109"/>
      <c r="C77" s="12">
        <v>12</v>
      </c>
      <c r="D77" s="5" t="s">
        <v>29</v>
      </c>
      <c r="E77" s="12" t="s">
        <v>14</v>
      </c>
      <c r="F77" s="6" t="s">
        <v>114</v>
      </c>
      <c r="G77" s="5" t="s">
        <v>27</v>
      </c>
    </row>
    <row r="78" spans="1:7" ht="156" x14ac:dyDescent="0.3">
      <c r="A78" s="109"/>
      <c r="B78" s="109"/>
      <c r="C78" s="12">
        <v>8</v>
      </c>
      <c r="D78" s="12" t="s">
        <v>34</v>
      </c>
      <c r="E78" s="12" t="s">
        <v>14</v>
      </c>
      <c r="F78" s="6" t="s">
        <v>115</v>
      </c>
      <c r="G78" s="5" t="s">
        <v>27</v>
      </c>
    </row>
    <row r="79" spans="1:7" ht="72" x14ac:dyDescent="0.3">
      <c r="A79" s="110"/>
      <c r="B79" s="110"/>
      <c r="C79" s="12">
        <v>1</v>
      </c>
      <c r="D79" s="5" t="s">
        <v>36</v>
      </c>
      <c r="E79" s="12" t="s">
        <v>14</v>
      </c>
      <c r="F79" s="6" t="s">
        <v>37</v>
      </c>
      <c r="G79" s="5" t="s">
        <v>88</v>
      </c>
    </row>
    <row r="80" spans="1:7" ht="7.8" customHeight="1" x14ac:dyDescent="0.3">
      <c r="A80" s="68"/>
      <c r="C80" s="69"/>
      <c r="D80" s="69"/>
      <c r="E80" s="69"/>
      <c r="F80" s="70"/>
      <c r="G80" s="71"/>
    </row>
    <row r="81" spans="1:7" ht="27" customHeight="1" x14ac:dyDescent="0.3">
      <c r="A81" s="3" t="s">
        <v>1</v>
      </c>
      <c r="B81" s="3" t="s">
        <v>2</v>
      </c>
      <c r="C81" s="3" t="s">
        <v>3</v>
      </c>
      <c r="D81" s="3" t="s">
        <v>4</v>
      </c>
      <c r="E81" s="3" t="s">
        <v>5</v>
      </c>
      <c r="F81" s="3" t="s">
        <v>6</v>
      </c>
      <c r="G81" s="3" t="s">
        <v>7</v>
      </c>
    </row>
    <row r="82" spans="1:7" ht="97.95" customHeight="1" x14ac:dyDescent="0.3">
      <c r="A82" s="123" t="s">
        <v>117</v>
      </c>
      <c r="B82" s="124" t="s">
        <v>118</v>
      </c>
      <c r="C82" s="44">
        <v>2</v>
      </c>
      <c r="D82" s="44" t="s">
        <v>77</v>
      </c>
      <c r="E82" s="44" t="s">
        <v>77</v>
      </c>
      <c r="F82" s="45" t="s">
        <v>174</v>
      </c>
      <c r="G82" s="44" t="s">
        <v>78</v>
      </c>
    </row>
    <row r="83" spans="1:7" ht="97.95" customHeight="1" x14ac:dyDescent="0.3">
      <c r="A83" s="123"/>
      <c r="B83" s="124"/>
      <c r="C83" s="5">
        <v>1</v>
      </c>
      <c r="D83" s="5" t="s">
        <v>119</v>
      </c>
      <c r="E83" s="5" t="s">
        <v>14</v>
      </c>
      <c r="F83" s="6" t="s">
        <v>15</v>
      </c>
      <c r="G83" s="5" t="s">
        <v>16</v>
      </c>
    </row>
    <row r="84" spans="1:7" ht="72" x14ac:dyDescent="0.3">
      <c r="A84" s="123"/>
      <c r="B84" s="124"/>
      <c r="C84" s="139">
        <v>30</v>
      </c>
      <c r="D84" s="5" t="s">
        <v>17</v>
      </c>
      <c r="E84" s="5" t="s">
        <v>18</v>
      </c>
      <c r="F84" s="6" t="s">
        <v>120</v>
      </c>
      <c r="G84" s="5" t="s">
        <v>20</v>
      </c>
    </row>
    <row r="85" spans="1:7" ht="72" x14ac:dyDescent="0.3">
      <c r="A85" s="123"/>
      <c r="B85" s="124"/>
      <c r="C85" s="139">
        <v>30</v>
      </c>
      <c r="D85" s="5" t="s">
        <v>17</v>
      </c>
      <c r="E85" s="5" t="s">
        <v>18</v>
      </c>
      <c r="F85" s="6" t="s">
        <v>121</v>
      </c>
      <c r="G85" s="5" t="s">
        <v>22</v>
      </c>
    </row>
    <row r="86" spans="1:7" ht="84" x14ac:dyDescent="0.3">
      <c r="A86" s="123"/>
      <c r="B86" s="124"/>
      <c r="C86" s="12">
        <v>40</v>
      </c>
      <c r="D86" s="12" t="s">
        <v>23</v>
      </c>
      <c r="E86" s="12" t="s">
        <v>14</v>
      </c>
      <c r="F86" s="13" t="s">
        <v>122</v>
      </c>
      <c r="G86" s="5" t="s">
        <v>82</v>
      </c>
    </row>
    <row r="87" spans="1:7" ht="60" x14ac:dyDescent="0.3">
      <c r="A87" s="123"/>
      <c r="B87" s="124"/>
      <c r="C87" s="12">
        <v>40</v>
      </c>
      <c r="D87" s="12" t="s">
        <v>23</v>
      </c>
      <c r="E87" s="12" t="s">
        <v>14</v>
      </c>
      <c r="F87" s="6" t="s">
        <v>123</v>
      </c>
      <c r="G87" s="5" t="s">
        <v>27</v>
      </c>
    </row>
    <row r="88" spans="1:7" ht="60" x14ac:dyDescent="0.3">
      <c r="A88" s="123"/>
      <c r="B88" s="124"/>
      <c r="C88" s="12">
        <v>40</v>
      </c>
      <c r="D88" s="12" t="s">
        <v>23</v>
      </c>
      <c r="E88" s="12" t="s">
        <v>14</v>
      </c>
      <c r="F88" s="6" t="s">
        <v>124</v>
      </c>
      <c r="G88" s="5" t="s">
        <v>27</v>
      </c>
    </row>
    <row r="89" spans="1:7" ht="60" x14ac:dyDescent="0.3">
      <c r="A89" s="123"/>
      <c r="B89" s="124"/>
      <c r="C89" s="12">
        <v>12</v>
      </c>
      <c r="D89" s="5" t="s">
        <v>29</v>
      </c>
      <c r="E89" s="12" t="s">
        <v>14</v>
      </c>
      <c r="F89" s="6" t="s">
        <v>125</v>
      </c>
      <c r="G89" s="5" t="s">
        <v>27</v>
      </c>
    </row>
    <row r="90" spans="1:7" ht="72" x14ac:dyDescent="0.3">
      <c r="A90" s="123"/>
      <c r="B90" s="124"/>
      <c r="C90" s="12">
        <v>5</v>
      </c>
      <c r="D90" s="12" t="s">
        <v>31</v>
      </c>
      <c r="E90" s="12" t="s">
        <v>14</v>
      </c>
      <c r="F90" s="6" t="s">
        <v>126</v>
      </c>
      <c r="G90" s="5" t="s">
        <v>33</v>
      </c>
    </row>
    <row r="91" spans="1:7" ht="72" x14ac:dyDescent="0.3">
      <c r="A91" s="123"/>
      <c r="B91" s="124"/>
      <c r="C91" s="12">
        <v>5</v>
      </c>
      <c r="D91" s="12" t="s">
        <v>34</v>
      </c>
      <c r="E91" s="12" t="s">
        <v>14</v>
      </c>
      <c r="F91" s="6" t="s">
        <v>127</v>
      </c>
      <c r="G91" s="5" t="s">
        <v>27</v>
      </c>
    </row>
    <row r="92" spans="1:7" ht="72" x14ac:dyDescent="0.3">
      <c r="A92" s="123"/>
      <c r="B92" s="124"/>
      <c r="C92" s="12">
        <v>1</v>
      </c>
      <c r="D92" s="5" t="s">
        <v>36</v>
      </c>
      <c r="E92" s="12" t="s">
        <v>14</v>
      </c>
      <c r="F92" s="6" t="s">
        <v>37</v>
      </c>
      <c r="G92" s="5" t="s">
        <v>88</v>
      </c>
    </row>
    <row r="93" spans="1:7" ht="9" customHeight="1" x14ac:dyDescent="0.3">
      <c r="A93" s="69"/>
      <c r="B93" s="74"/>
      <c r="C93" s="69"/>
      <c r="D93" s="69"/>
      <c r="E93" s="69"/>
      <c r="F93" s="70"/>
      <c r="G93" s="71"/>
    </row>
    <row r="94" spans="1:7" ht="29.4" customHeight="1" x14ac:dyDescent="0.3">
      <c r="A94" s="3" t="s">
        <v>1</v>
      </c>
      <c r="B94" s="3" t="s">
        <v>2</v>
      </c>
      <c r="C94" s="3" t="s">
        <v>3</v>
      </c>
      <c r="D94" s="3" t="s">
        <v>4</v>
      </c>
      <c r="E94" s="3" t="s">
        <v>5</v>
      </c>
      <c r="F94" s="3" t="s">
        <v>6</v>
      </c>
      <c r="G94" s="3" t="s">
        <v>7</v>
      </c>
    </row>
    <row r="95" spans="1:7" ht="55.95" customHeight="1" x14ac:dyDescent="0.3">
      <c r="A95" s="108" t="s">
        <v>128</v>
      </c>
      <c r="B95" s="108" t="s">
        <v>129</v>
      </c>
      <c r="C95" s="44">
        <v>1</v>
      </c>
      <c r="D95" s="44" t="s">
        <v>77</v>
      </c>
      <c r="E95" s="44" t="s">
        <v>77</v>
      </c>
      <c r="F95" s="45" t="s">
        <v>170</v>
      </c>
      <c r="G95" s="44" t="s">
        <v>78</v>
      </c>
    </row>
    <row r="96" spans="1:7" ht="84" x14ac:dyDescent="0.3">
      <c r="A96" s="109"/>
      <c r="B96" s="109"/>
      <c r="C96" s="5">
        <v>1</v>
      </c>
      <c r="D96" s="5" t="s">
        <v>13</v>
      </c>
      <c r="E96" s="5" t="s">
        <v>14</v>
      </c>
      <c r="F96" s="6" t="s">
        <v>15</v>
      </c>
      <c r="G96" s="5" t="s">
        <v>16</v>
      </c>
    </row>
    <row r="97" spans="1:7" ht="84" x14ac:dyDescent="0.3">
      <c r="A97" s="109"/>
      <c r="B97" s="109"/>
      <c r="C97" s="139">
        <v>30</v>
      </c>
      <c r="D97" s="5" t="s">
        <v>17</v>
      </c>
      <c r="E97" s="5" t="s">
        <v>18</v>
      </c>
      <c r="F97" s="6" t="s">
        <v>130</v>
      </c>
      <c r="G97" s="5" t="s">
        <v>20</v>
      </c>
    </row>
    <row r="98" spans="1:7" ht="84" x14ac:dyDescent="0.3">
      <c r="A98" s="109"/>
      <c r="B98" s="109"/>
      <c r="C98" s="139">
        <v>30</v>
      </c>
      <c r="D98" s="5" t="s">
        <v>17</v>
      </c>
      <c r="E98" s="5" t="s">
        <v>18</v>
      </c>
      <c r="F98" s="6" t="s">
        <v>131</v>
      </c>
      <c r="G98" s="5" t="s">
        <v>22</v>
      </c>
    </row>
    <row r="99" spans="1:7" ht="96" x14ac:dyDescent="0.3">
      <c r="A99" s="109"/>
      <c r="B99" s="109"/>
      <c r="C99" s="12">
        <v>40</v>
      </c>
      <c r="D99" s="12" t="s">
        <v>23</v>
      </c>
      <c r="E99" s="12" t="s">
        <v>14</v>
      </c>
      <c r="F99" s="13" t="s">
        <v>132</v>
      </c>
      <c r="G99" s="5" t="s">
        <v>82</v>
      </c>
    </row>
    <row r="100" spans="1:7" ht="84" x14ac:dyDescent="0.3">
      <c r="A100" s="109"/>
      <c r="B100" s="109"/>
      <c r="C100" s="12">
        <v>40</v>
      </c>
      <c r="D100" s="12" t="s">
        <v>23</v>
      </c>
      <c r="E100" s="12" t="s">
        <v>14</v>
      </c>
      <c r="F100" s="6" t="s">
        <v>133</v>
      </c>
      <c r="G100" s="5" t="s">
        <v>27</v>
      </c>
    </row>
    <row r="101" spans="1:7" ht="84" x14ac:dyDescent="0.3">
      <c r="A101" s="109"/>
      <c r="B101" s="109"/>
      <c r="C101" s="12">
        <v>40</v>
      </c>
      <c r="D101" s="12" t="s">
        <v>23</v>
      </c>
      <c r="E101" s="12" t="s">
        <v>14</v>
      </c>
      <c r="F101" s="6" t="s">
        <v>134</v>
      </c>
      <c r="G101" s="5" t="s">
        <v>27</v>
      </c>
    </row>
    <row r="102" spans="1:7" ht="84" x14ac:dyDescent="0.3">
      <c r="A102" s="109"/>
      <c r="B102" s="109"/>
      <c r="C102" s="12">
        <v>12</v>
      </c>
      <c r="D102" s="5" t="s">
        <v>29</v>
      </c>
      <c r="E102" s="12" t="s">
        <v>14</v>
      </c>
      <c r="F102" s="6" t="s">
        <v>135</v>
      </c>
      <c r="G102" s="5" t="s">
        <v>27</v>
      </c>
    </row>
    <row r="103" spans="1:7" ht="84" x14ac:dyDescent="0.3">
      <c r="A103" s="109"/>
      <c r="B103" s="109"/>
      <c r="C103" s="12">
        <v>5</v>
      </c>
      <c r="D103" s="12" t="s">
        <v>31</v>
      </c>
      <c r="E103" s="12" t="s">
        <v>14</v>
      </c>
      <c r="F103" s="6" t="s">
        <v>136</v>
      </c>
      <c r="G103" s="5" t="s">
        <v>33</v>
      </c>
    </row>
    <row r="104" spans="1:7" ht="84" x14ac:dyDescent="0.3">
      <c r="A104" s="109"/>
      <c r="B104" s="109"/>
      <c r="C104" s="12">
        <v>4</v>
      </c>
      <c r="D104" s="12" t="s">
        <v>34</v>
      </c>
      <c r="E104" s="12" t="s">
        <v>14</v>
      </c>
      <c r="F104" s="6" t="s">
        <v>137</v>
      </c>
      <c r="G104" s="5" t="s">
        <v>27</v>
      </c>
    </row>
    <row r="105" spans="1:7" ht="72" x14ac:dyDescent="0.3">
      <c r="A105" s="109"/>
      <c r="B105" s="110"/>
      <c r="C105" s="12">
        <v>1</v>
      </c>
      <c r="D105" s="5" t="s">
        <v>36</v>
      </c>
      <c r="E105" s="12" t="s">
        <v>14</v>
      </c>
      <c r="F105" s="6" t="s">
        <v>37</v>
      </c>
      <c r="G105" s="5" t="s">
        <v>88</v>
      </c>
    </row>
    <row r="106" spans="1:7" ht="12.6" customHeight="1" x14ac:dyDescent="0.3">
      <c r="A106" s="69"/>
      <c r="B106" s="74"/>
      <c r="C106" s="69"/>
      <c r="D106" s="69"/>
      <c r="E106" s="69"/>
    </row>
    <row r="107" spans="1:7" ht="27" customHeight="1" x14ac:dyDescent="0.3">
      <c r="A107" s="119" t="s">
        <v>139</v>
      </c>
      <c r="B107" s="119"/>
      <c r="C107" s="119"/>
      <c r="D107" s="119"/>
      <c r="E107" s="119"/>
      <c r="F107" s="119"/>
      <c r="G107" s="119"/>
    </row>
    <row r="108" spans="1:7" s="1" customFormat="1" ht="12" x14ac:dyDescent="0.25">
      <c r="A108" s="3" t="s">
        <v>1</v>
      </c>
      <c r="B108" s="3" t="s">
        <v>2</v>
      </c>
      <c r="C108" s="3" t="s">
        <v>3</v>
      </c>
      <c r="D108" s="3" t="s">
        <v>4</v>
      </c>
      <c r="E108" s="3" t="s">
        <v>5</v>
      </c>
      <c r="F108" s="3" t="s">
        <v>6</v>
      </c>
      <c r="G108" s="3" t="s">
        <v>7</v>
      </c>
    </row>
    <row r="109" spans="1:7" s="1" customFormat="1" ht="187.2" customHeight="1" x14ac:dyDescent="0.25">
      <c r="A109" s="108" t="s">
        <v>140</v>
      </c>
      <c r="B109" s="108" t="s">
        <v>141</v>
      </c>
      <c r="C109" s="44">
        <v>5</v>
      </c>
      <c r="D109" s="44" t="s">
        <v>142</v>
      </c>
      <c r="E109" s="44" t="s">
        <v>143</v>
      </c>
      <c r="F109" s="45" t="s">
        <v>144</v>
      </c>
      <c r="G109" s="44" t="s">
        <v>145</v>
      </c>
    </row>
    <row r="110" spans="1:7" s="1" customFormat="1" ht="63" customHeight="1" x14ac:dyDescent="0.25">
      <c r="A110" s="109"/>
      <c r="B110" s="109"/>
      <c r="C110" s="44">
        <v>3</v>
      </c>
      <c r="D110" s="44" t="s">
        <v>146</v>
      </c>
      <c r="E110" s="44" t="s">
        <v>143</v>
      </c>
      <c r="F110" s="45" t="s">
        <v>147</v>
      </c>
      <c r="G110" s="44" t="s">
        <v>148</v>
      </c>
    </row>
    <row r="111" spans="1:7" s="1" customFormat="1" ht="124.8" customHeight="1" x14ac:dyDescent="0.25">
      <c r="A111" s="109"/>
      <c r="B111" s="109"/>
      <c r="C111" s="44">
        <v>14</v>
      </c>
      <c r="D111" s="44" t="s">
        <v>149</v>
      </c>
      <c r="E111" s="44" t="s">
        <v>143</v>
      </c>
      <c r="F111" s="45" t="s">
        <v>150</v>
      </c>
      <c r="G111" s="44" t="s">
        <v>151</v>
      </c>
    </row>
    <row r="112" spans="1:7" ht="81.45" customHeight="1" x14ac:dyDescent="0.3">
      <c r="A112" s="109"/>
      <c r="B112" s="109"/>
      <c r="C112" s="44">
        <v>14</v>
      </c>
      <c r="D112" s="44" t="s">
        <v>152</v>
      </c>
      <c r="E112" s="44" t="s">
        <v>153</v>
      </c>
      <c r="F112" s="82" t="s">
        <v>154</v>
      </c>
      <c r="G112" s="44" t="s">
        <v>155</v>
      </c>
    </row>
    <row r="113" spans="1:7" ht="74.55" customHeight="1" x14ac:dyDescent="0.3">
      <c r="A113" s="110"/>
      <c r="B113" s="110"/>
      <c r="C113" s="44">
        <v>7</v>
      </c>
      <c r="D113" s="44" t="s">
        <v>156</v>
      </c>
      <c r="E113" s="44" t="s">
        <v>153</v>
      </c>
      <c r="F113" s="82" t="s">
        <v>157</v>
      </c>
      <c r="G113" s="83" t="s">
        <v>158</v>
      </c>
    </row>
  </sheetData>
  <mergeCells count="18">
    <mergeCell ref="A109:A113"/>
    <mergeCell ref="B109:B113"/>
    <mergeCell ref="A95:A105"/>
    <mergeCell ref="B95:B105"/>
    <mergeCell ref="A107:G107"/>
    <mergeCell ref="A69:A79"/>
    <mergeCell ref="B69:B79"/>
    <mergeCell ref="A82:A92"/>
    <mergeCell ref="B82:B92"/>
    <mergeCell ref="A44:A54"/>
    <mergeCell ref="B44:B54"/>
    <mergeCell ref="A57:A66"/>
    <mergeCell ref="B57:B66"/>
    <mergeCell ref="A1:G1"/>
    <mergeCell ref="A3:A12"/>
    <mergeCell ref="B3:B12"/>
    <mergeCell ref="A15:A41"/>
    <mergeCell ref="B15:B41"/>
  </mergeCells>
  <pageMargins left="0.7" right="0.7" top="0.75" bottom="0.75" header="0" footer="0"/>
  <pageSetup paperSize="5" scale="3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17B6E-FE0B-4FC4-92A7-C7B28A6EE64F}">
  <sheetPr>
    <pageSetUpPr fitToPage="1"/>
  </sheetPr>
  <dimension ref="A1:N120"/>
  <sheetViews>
    <sheetView topLeftCell="C113" zoomScale="85" zoomScaleNormal="85" zoomScalePageLayoutView="115" workbookViewId="0">
      <selection activeCell="I119" sqref="I119"/>
    </sheetView>
  </sheetViews>
  <sheetFormatPr baseColWidth="10" defaultColWidth="14.44140625" defaultRowHeight="15" customHeight="1" x14ac:dyDescent="0.3"/>
  <cols>
    <col min="1" max="1" width="16" style="28" customWidth="1"/>
    <col min="2" max="2" width="17.33203125" style="29" customWidth="1"/>
    <col min="3" max="3" width="8.6640625" style="28" customWidth="1"/>
    <col min="4" max="4" width="14.6640625" style="28" customWidth="1"/>
    <col min="5" max="5" width="10.33203125" style="28" customWidth="1"/>
    <col min="6" max="6" width="44.44140625" style="50" customWidth="1"/>
    <col min="7" max="7" width="34" style="51" customWidth="1"/>
    <col min="8" max="8" width="17.44140625" style="52" customWidth="1"/>
    <col min="9" max="9" width="18.33203125" style="52" customWidth="1"/>
    <col min="10" max="10" width="18.88671875" style="2" customWidth="1"/>
    <col min="11" max="11" width="18.33203125" style="2" customWidth="1"/>
    <col min="12" max="12" width="18.88671875" style="2" bestFit="1" customWidth="1"/>
    <col min="13" max="13" width="18.6640625" style="2" bestFit="1" customWidth="1"/>
    <col min="14" max="14" width="15.77734375" style="2" bestFit="1" customWidth="1"/>
    <col min="15" max="24" width="10.6640625" style="2" customWidth="1"/>
    <col min="25" max="16384" width="14.44140625" style="2"/>
  </cols>
  <sheetData>
    <row r="1" spans="1:13" ht="42" customHeight="1" x14ac:dyDescent="0.3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ht="36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164</v>
      </c>
      <c r="I2" s="3" t="s">
        <v>165</v>
      </c>
      <c r="J2" s="95" t="s">
        <v>168</v>
      </c>
      <c r="K2" s="95" t="s">
        <v>169</v>
      </c>
      <c r="L2" s="96" t="s">
        <v>166</v>
      </c>
      <c r="M2" s="96" t="s">
        <v>167</v>
      </c>
    </row>
    <row r="3" spans="1:13" ht="84" customHeight="1" x14ac:dyDescent="0.3">
      <c r="A3" s="131" t="s">
        <v>11</v>
      </c>
      <c r="B3" s="131" t="s">
        <v>12</v>
      </c>
      <c r="C3" s="5">
        <v>1</v>
      </c>
      <c r="D3" s="5" t="s">
        <v>13</v>
      </c>
      <c r="E3" s="5" t="s">
        <v>14</v>
      </c>
      <c r="F3" s="6" t="s">
        <v>15</v>
      </c>
      <c r="G3" s="5" t="s">
        <v>16</v>
      </c>
      <c r="H3" s="7">
        <v>3819560</v>
      </c>
      <c r="I3" s="8">
        <f t="shared" ref="I3:I12" si="0">H3*C3</f>
        <v>3819560</v>
      </c>
      <c r="J3" s="93">
        <v>3699560</v>
      </c>
      <c r="K3" s="94">
        <f>J3*C3</f>
        <v>3699560</v>
      </c>
      <c r="L3" s="99">
        <v>3939560</v>
      </c>
      <c r="M3" s="101">
        <f>L3*C3</f>
        <v>3939560</v>
      </c>
    </row>
    <row r="4" spans="1:13" ht="69" customHeight="1" x14ac:dyDescent="0.3">
      <c r="A4" s="131"/>
      <c r="B4" s="131"/>
      <c r="C4" s="5">
        <v>50</v>
      </c>
      <c r="D4" s="5" t="s">
        <v>17</v>
      </c>
      <c r="E4" s="5" t="s">
        <v>18</v>
      </c>
      <c r="F4" s="6" t="s">
        <v>19</v>
      </c>
      <c r="G4" s="5" t="s">
        <v>20</v>
      </c>
      <c r="H4" s="7">
        <v>202300</v>
      </c>
      <c r="I4" s="8">
        <f t="shared" si="0"/>
        <v>10115000</v>
      </c>
      <c r="J4" s="93">
        <v>195300</v>
      </c>
      <c r="K4" s="94">
        <f t="shared" ref="K4:K12" si="1">J4*C4</f>
        <v>9765000</v>
      </c>
      <c r="L4" s="99">
        <v>209300</v>
      </c>
      <c r="M4" s="101">
        <f t="shared" ref="M4:M12" si="2">L4*C4</f>
        <v>10465000</v>
      </c>
    </row>
    <row r="5" spans="1:13" ht="61.05" customHeight="1" x14ac:dyDescent="0.3">
      <c r="A5" s="131"/>
      <c r="B5" s="131"/>
      <c r="C5" s="5">
        <v>50</v>
      </c>
      <c r="D5" s="5" t="s">
        <v>17</v>
      </c>
      <c r="E5" s="5" t="s">
        <v>18</v>
      </c>
      <c r="F5" s="6" t="s">
        <v>21</v>
      </c>
      <c r="G5" s="5" t="s">
        <v>22</v>
      </c>
      <c r="H5" s="7">
        <v>238000</v>
      </c>
      <c r="I5" s="8">
        <f t="shared" si="0"/>
        <v>11900000</v>
      </c>
      <c r="J5" s="93">
        <v>230000</v>
      </c>
      <c r="K5" s="94">
        <f t="shared" si="1"/>
        <v>11500000</v>
      </c>
      <c r="L5" s="99">
        <v>246000</v>
      </c>
      <c r="M5" s="101">
        <f t="shared" si="2"/>
        <v>12300000</v>
      </c>
    </row>
    <row r="6" spans="1:13" ht="69" customHeight="1" x14ac:dyDescent="0.3">
      <c r="A6" s="131"/>
      <c r="B6" s="131"/>
      <c r="C6" s="12">
        <v>50</v>
      </c>
      <c r="D6" s="12" t="s">
        <v>23</v>
      </c>
      <c r="E6" s="12" t="s">
        <v>14</v>
      </c>
      <c r="F6" s="13" t="s">
        <v>24</v>
      </c>
      <c r="G6" s="5" t="s">
        <v>25</v>
      </c>
      <c r="H6" s="7">
        <v>714000</v>
      </c>
      <c r="I6" s="8">
        <f t="shared" si="0"/>
        <v>35700000</v>
      </c>
      <c r="J6" s="93">
        <v>689000</v>
      </c>
      <c r="K6" s="94">
        <f t="shared" si="1"/>
        <v>34450000</v>
      </c>
      <c r="L6" s="99">
        <v>739000</v>
      </c>
      <c r="M6" s="101">
        <f t="shared" si="2"/>
        <v>36950000</v>
      </c>
    </row>
    <row r="7" spans="1:13" ht="48" x14ac:dyDescent="0.3">
      <c r="A7" s="131"/>
      <c r="B7" s="131"/>
      <c r="C7" s="12">
        <v>50</v>
      </c>
      <c r="D7" s="12" t="s">
        <v>23</v>
      </c>
      <c r="E7" s="12" t="s">
        <v>14</v>
      </c>
      <c r="F7" s="6" t="s">
        <v>26</v>
      </c>
      <c r="G7" s="5" t="s">
        <v>27</v>
      </c>
      <c r="H7" s="7">
        <v>261800</v>
      </c>
      <c r="I7" s="8">
        <f t="shared" si="0"/>
        <v>13090000</v>
      </c>
      <c r="J7" s="93">
        <v>252800</v>
      </c>
      <c r="K7" s="94">
        <f t="shared" si="1"/>
        <v>12640000</v>
      </c>
      <c r="L7" s="99">
        <v>270800</v>
      </c>
      <c r="M7" s="101">
        <f t="shared" si="2"/>
        <v>13540000</v>
      </c>
    </row>
    <row r="8" spans="1:13" ht="48" x14ac:dyDescent="0.3">
      <c r="A8" s="131"/>
      <c r="B8" s="131"/>
      <c r="C8" s="12">
        <v>50</v>
      </c>
      <c r="D8" s="12" t="s">
        <v>23</v>
      </c>
      <c r="E8" s="12" t="s">
        <v>14</v>
      </c>
      <c r="F8" s="6" t="s">
        <v>28</v>
      </c>
      <c r="G8" s="5" t="s">
        <v>27</v>
      </c>
      <c r="H8" s="7">
        <v>261800</v>
      </c>
      <c r="I8" s="8">
        <f t="shared" si="0"/>
        <v>13090000</v>
      </c>
      <c r="J8" s="93">
        <v>252800</v>
      </c>
      <c r="K8" s="94">
        <f t="shared" si="1"/>
        <v>12640000</v>
      </c>
      <c r="L8" s="99">
        <v>270800</v>
      </c>
      <c r="M8" s="101">
        <f t="shared" si="2"/>
        <v>13540000</v>
      </c>
    </row>
    <row r="9" spans="1:13" ht="48" x14ac:dyDescent="0.3">
      <c r="A9" s="131"/>
      <c r="B9" s="131"/>
      <c r="C9" s="12">
        <v>10</v>
      </c>
      <c r="D9" s="5" t="s">
        <v>29</v>
      </c>
      <c r="E9" s="12" t="s">
        <v>14</v>
      </c>
      <c r="F9" s="6" t="s">
        <v>30</v>
      </c>
      <c r="G9" s="5" t="s">
        <v>27</v>
      </c>
      <c r="H9" s="7">
        <v>952000</v>
      </c>
      <c r="I9" s="8">
        <f t="shared" si="0"/>
        <v>9520000</v>
      </c>
      <c r="J9" s="93">
        <v>922000</v>
      </c>
      <c r="K9" s="94">
        <f t="shared" si="1"/>
        <v>9220000</v>
      </c>
      <c r="L9" s="99">
        <v>982000</v>
      </c>
      <c r="M9" s="101">
        <f t="shared" si="2"/>
        <v>9820000</v>
      </c>
    </row>
    <row r="10" spans="1:13" ht="36" x14ac:dyDescent="0.3">
      <c r="A10" s="131"/>
      <c r="B10" s="131"/>
      <c r="C10" s="12">
        <v>5</v>
      </c>
      <c r="D10" s="12" t="s">
        <v>31</v>
      </c>
      <c r="E10" s="12" t="s">
        <v>14</v>
      </c>
      <c r="F10" s="6" t="s">
        <v>32</v>
      </c>
      <c r="G10" s="5" t="s">
        <v>33</v>
      </c>
      <c r="H10" s="7">
        <v>714000</v>
      </c>
      <c r="I10" s="8">
        <f t="shared" si="0"/>
        <v>3570000</v>
      </c>
      <c r="J10" s="93">
        <v>689000</v>
      </c>
      <c r="K10" s="94">
        <f t="shared" si="1"/>
        <v>3445000</v>
      </c>
      <c r="L10" s="99">
        <v>739000</v>
      </c>
      <c r="M10" s="101">
        <f t="shared" si="2"/>
        <v>3695000</v>
      </c>
    </row>
    <row r="11" spans="1:13" ht="48" x14ac:dyDescent="0.3">
      <c r="A11" s="131"/>
      <c r="B11" s="131"/>
      <c r="C11" s="12">
        <v>5</v>
      </c>
      <c r="D11" s="12" t="s">
        <v>34</v>
      </c>
      <c r="E11" s="12" t="s">
        <v>14</v>
      </c>
      <c r="F11" s="6" t="s">
        <v>35</v>
      </c>
      <c r="G11" s="5" t="s">
        <v>27</v>
      </c>
      <c r="H11" s="7">
        <v>952000</v>
      </c>
      <c r="I11" s="8">
        <f t="shared" si="0"/>
        <v>4760000</v>
      </c>
      <c r="J11" s="93">
        <v>922000</v>
      </c>
      <c r="K11" s="94">
        <f t="shared" si="1"/>
        <v>4610000</v>
      </c>
      <c r="L11" s="99">
        <v>982000</v>
      </c>
      <c r="M11" s="101">
        <f t="shared" si="2"/>
        <v>4910000</v>
      </c>
    </row>
    <row r="12" spans="1:13" ht="67.05" customHeight="1" x14ac:dyDescent="0.3">
      <c r="A12" s="131"/>
      <c r="B12" s="131"/>
      <c r="C12" s="17">
        <v>1</v>
      </c>
      <c r="D12" s="18" t="s">
        <v>36</v>
      </c>
      <c r="E12" s="17" t="s">
        <v>14</v>
      </c>
      <c r="F12" s="19" t="s">
        <v>37</v>
      </c>
      <c r="G12" s="18" t="s">
        <v>38</v>
      </c>
      <c r="H12" s="20">
        <v>4760000</v>
      </c>
      <c r="I12" s="21">
        <f t="shared" si="0"/>
        <v>4760000</v>
      </c>
      <c r="J12" s="93">
        <v>4610000</v>
      </c>
      <c r="K12" s="94">
        <f t="shared" si="1"/>
        <v>4610000</v>
      </c>
      <c r="L12" s="99">
        <v>4910000</v>
      </c>
      <c r="M12" s="101">
        <f t="shared" si="2"/>
        <v>4910000</v>
      </c>
    </row>
    <row r="13" spans="1:13" ht="14.55" customHeight="1" x14ac:dyDescent="0.3">
      <c r="A13" s="117" t="s">
        <v>40</v>
      </c>
      <c r="B13" s="117"/>
      <c r="C13" s="117"/>
      <c r="D13" s="117"/>
      <c r="E13" s="117"/>
      <c r="F13" s="117"/>
      <c r="G13" s="117"/>
      <c r="H13" s="117"/>
      <c r="I13" s="22">
        <f>SUM(I3:I12)</f>
        <v>110324560</v>
      </c>
      <c r="K13" s="22">
        <f>SUM(K3:K12)</f>
        <v>106579560</v>
      </c>
      <c r="M13" s="22">
        <f>SUM(M3:M12)</f>
        <v>114069560</v>
      </c>
    </row>
    <row r="14" spans="1:13" ht="5.55" customHeight="1" x14ac:dyDescent="0.3">
      <c r="F14" s="30"/>
      <c r="G14" s="31"/>
      <c r="H14" s="32"/>
      <c r="I14" s="33"/>
    </row>
    <row r="15" spans="1:13" ht="24" customHeight="1" x14ac:dyDescent="0.3">
      <c r="A15" s="3" t="s">
        <v>1</v>
      </c>
      <c r="B15" s="3" t="s">
        <v>2</v>
      </c>
      <c r="C15" s="3" t="s">
        <v>3</v>
      </c>
      <c r="D15" s="3" t="s">
        <v>4</v>
      </c>
      <c r="E15" s="3" t="s">
        <v>5</v>
      </c>
      <c r="F15" s="3" t="s">
        <v>6</v>
      </c>
      <c r="G15" s="3" t="s">
        <v>7</v>
      </c>
      <c r="H15" s="3" t="s">
        <v>164</v>
      </c>
      <c r="I15" s="3" t="s">
        <v>165</v>
      </c>
      <c r="J15" s="95" t="s">
        <v>168</v>
      </c>
      <c r="K15" s="95" t="s">
        <v>169</v>
      </c>
      <c r="L15" s="96" t="s">
        <v>166</v>
      </c>
      <c r="M15" s="96" t="s">
        <v>167</v>
      </c>
    </row>
    <row r="16" spans="1:13" ht="91.95" customHeight="1" x14ac:dyDescent="0.3">
      <c r="A16" s="108" t="s">
        <v>42</v>
      </c>
      <c r="B16" s="108" t="s">
        <v>43</v>
      </c>
      <c r="C16" s="5">
        <v>1</v>
      </c>
      <c r="D16" s="5" t="s">
        <v>44</v>
      </c>
      <c r="E16" s="5" t="s">
        <v>14</v>
      </c>
      <c r="F16" s="6" t="s">
        <v>15</v>
      </c>
      <c r="G16" s="5" t="s">
        <v>16</v>
      </c>
      <c r="H16" s="7">
        <v>3819560</v>
      </c>
      <c r="I16" s="8">
        <f>H16*C16</f>
        <v>3819560</v>
      </c>
      <c r="J16" s="8">
        <v>3699560</v>
      </c>
      <c r="K16" s="94">
        <f>J16*C16</f>
        <v>3699560</v>
      </c>
      <c r="L16" s="98">
        <v>3939560</v>
      </c>
      <c r="M16" s="94">
        <f>L16*C16</f>
        <v>3939560</v>
      </c>
    </row>
    <row r="17" spans="1:13" ht="55.05" customHeight="1" x14ac:dyDescent="0.3">
      <c r="A17" s="109"/>
      <c r="B17" s="109"/>
      <c r="C17" s="5">
        <v>50</v>
      </c>
      <c r="D17" s="5" t="s">
        <v>17</v>
      </c>
      <c r="E17" s="5" t="s">
        <v>18</v>
      </c>
      <c r="F17" s="6" t="s">
        <v>47</v>
      </c>
      <c r="G17" s="5" t="s">
        <v>20</v>
      </c>
      <c r="H17" s="7">
        <v>202300</v>
      </c>
      <c r="I17" s="8">
        <f t="shared" ref="I17:I41" si="3">H17*C17</f>
        <v>10115000</v>
      </c>
      <c r="J17" s="97">
        <v>195300</v>
      </c>
      <c r="K17" s="94">
        <f t="shared" ref="K17:K41" si="4">J17*C17</f>
        <v>9765000</v>
      </c>
      <c r="L17" s="98">
        <v>209300</v>
      </c>
      <c r="M17" s="94">
        <f t="shared" ref="M17:M41" si="5">L17*C17</f>
        <v>10465000</v>
      </c>
    </row>
    <row r="18" spans="1:13" ht="57" customHeight="1" x14ac:dyDescent="0.3">
      <c r="A18" s="109"/>
      <c r="B18" s="109"/>
      <c r="C18" s="5">
        <v>50</v>
      </c>
      <c r="D18" s="5" t="s">
        <v>17</v>
      </c>
      <c r="E18" s="5" t="s">
        <v>18</v>
      </c>
      <c r="F18" s="6" t="s">
        <v>48</v>
      </c>
      <c r="G18" s="5" t="s">
        <v>22</v>
      </c>
      <c r="H18" s="7">
        <v>238000</v>
      </c>
      <c r="I18" s="8">
        <f t="shared" si="3"/>
        <v>11900000</v>
      </c>
      <c r="J18" s="97">
        <v>230000</v>
      </c>
      <c r="K18" s="94">
        <f t="shared" si="4"/>
        <v>11500000</v>
      </c>
      <c r="L18" s="98">
        <v>246000</v>
      </c>
      <c r="M18" s="94">
        <f t="shared" si="5"/>
        <v>12300000</v>
      </c>
    </row>
    <row r="19" spans="1:13" ht="64.05" customHeight="1" x14ac:dyDescent="0.3">
      <c r="A19" s="109"/>
      <c r="B19" s="109"/>
      <c r="C19" s="12">
        <v>55</v>
      </c>
      <c r="D19" s="12" t="s">
        <v>23</v>
      </c>
      <c r="E19" s="12" t="s">
        <v>14</v>
      </c>
      <c r="F19" s="13" t="s">
        <v>49</v>
      </c>
      <c r="G19" s="5" t="s">
        <v>25</v>
      </c>
      <c r="H19" s="7">
        <v>714000</v>
      </c>
      <c r="I19" s="8">
        <f t="shared" si="3"/>
        <v>39270000</v>
      </c>
      <c r="J19" s="97">
        <v>689000</v>
      </c>
      <c r="K19" s="94">
        <f t="shared" si="4"/>
        <v>37895000</v>
      </c>
      <c r="L19" s="98">
        <v>739000</v>
      </c>
      <c r="M19" s="94">
        <f t="shared" si="5"/>
        <v>40645000</v>
      </c>
    </row>
    <row r="20" spans="1:13" ht="48" customHeight="1" x14ac:dyDescent="0.3">
      <c r="A20" s="109"/>
      <c r="B20" s="109"/>
      <c r="C20" s="12">
        <v>60</v>
      </c>
      <c r="D20" s="12" t="s">
        <v>23</v>
      </c>
      <c r="E20" s="12" t="s">
        <v>14</v>
      </c>
      <c r="F20" s="6" t="s">
        <v>50</v>
      </c>
      <c r="G20" s="5" t="s">
        <v>27</v>
      </c>
      <c r="H20" s="7">
        <v>261800</v>
      </c>
      <c r="I20" s="8">
        <f t="shared" si="3"/>
        <v>15708000</v>
      </c>
      <c r="J20" s="97">
        <v>252800</v>
      </c>
      <c r="K20" s="94">
        <f t="shared" si="4"/>
        <v>15168000</v>
      </c>
      <c r="L20" s="98">
        <v>270800</v>
      </c>
      <c r="M20" s="94">
        <f t="shared" si="5"/>
        <v>16248000</v>
      </c>
    </row>
    <row r="21" spans="1:13" ht="48" customHeight="1" x14ac:dyDescent="0.3">
      <c r="A21" s="109"/>
      <c r="B21" s="109"/>
      <c r="C21" s="12">
        <v>60</v>
      </c>
      <c r="D21" s="12" t="s">
        <v>23</v>
      </c>
      <c r="E21" s="12" t="s">
        <v>14</v>
      </c>
      <c r="F21" s="6" t="s">
        <v>28</v>
      </c>
      <c r="G21" s="5" t="s">
        <v>27</v>
      </c>
      <c r="H21" s="7">
        <v>261800</v>
      </c>
      <c r="I21" s="8">
        <f t="shared" si="3"/>
        <v>15708000</v>
      </c>
      <c r="J21" s="97">
        <v>252800</v>
      </c>
      <c r="K21" s="94">
        <f t="shared" si="4"/>
        <v>15168000</v>
      </c>
      <c r="L21" s="98">
        <v>270800</v>
      </c>
      <c r="M21" s="94">
        <f t="shared" si="5"/>
        <v>16248000</v>
      </c>
    </row>
    <row r="22" spans="1:13" ht="48" customHeight="1" x14ac:dyDescent="0.3">
      <c r="A22" s="109"/>
      <c r="B22" s="109"/>
      <c r="C22" s="12">
        <v>10</v>
      </c>
      <c r="D22" s="5" t="s">
        <v>29</v>
      </c>
      <c r="E22" s="12" t="s">
        <v>14</v>
      </c>
      <c r="F22" s="6" t="s">
        <v>51</v>
      </c>
      <c r="G22" s="5" t="s">
        <v>27</v>
      </c>
      <c r="H22" s="7">
        <v>952000</v>
      </c>
      <c r="I22" s="8">
        <f t="shared" si="3"/>
        <v>9520000</v>
      </c>
      <c r="J22" s="97">
        <v>922000</v>
      </c>
      <c r="K22" s="94">
        <f t="shared" si="4"/>
        <v>9220000</v>
      </c>
      <c r="L22" s="98">
        <v>982000</v>
      </c>
      <c r="M22" s="94">
        <f t="shared" si="5"/>
        <v>9820000</v>
      </c>
    </row>
    <row r="23" spans="1:13" ht="36" x14ac:dyDescent="0.3">
      <c r="A23" s="109"/>
      <c r="B23" s="109"/>
      <c r="C23" s="12">
        <v>10</v>
      </c>
      <c r="D23" s="12" t="s">
        <v>31</v>
      </c>
      <c r="E23" s="12" t="s">
        <v>14</v>
      </c>
      <c r="F23" s="6" t="s">
        <v>52</v>
      </c>
      <c r="G23" s="5" t="s">
        <v>33</v>
      </c>
      <c r="H23" s="7">
        <v>714000</v>
      </c>
      <c r="I23" s="8">
        <f t="shared" si="3"/>
        <v>7140000</v>
      </c>
      <c r="J23" s="97">
        <v>689000</v>
      </c>
      <c r="K23" s="94">
        <f t="shared" si="4"/>
        <v>6890000</v>
      </c>
      <c r="L23" s="98">
        <v>739000</v>
      </c>
      <c r="M23" s="94">
        <f t="shared" si="5"/>
        <v>7390000</v>
      </c>
    </row>
    <row r="24" spans="1:13" ht="48" x14ac:dyDescent="0.3">
      <c r="A24" s="109"/>
      <c r="B24" s="109"/>
      <c r="C24" s="12">
        <v>12</v>
      </c>
      <c r="D24" s="12" t="s">
        <v>34</v>
      </c>
      <c r="E24" s="12" t="s">
        <v>14</v>
      </c>
      <c r="F24" s="6" t="s">
        <v>53</v>
      </c>
      <c r="G24" s="5" t="s">
        <v>27</v>
      </c>
      <c r="H24" s="7">
        <v>952000</v>
      </c>
      <c r="I24" s="8">
        <f t="shared" si="3"/>
        <v>11424000</v>
      </c>
      <c r="J24" s="97">
        <v>922000</v>
      </c>
      <c r="K24" s="94">
        <f t="shared" si="4"/>
        <v>11064000</v>
      </c>
      <c r="L24" s="98">
        <v>982000</v>
      </c>
      <c r="M24" s="94">
        <f t="shared" si="5"/>
        <v>11784000</v>
      </c>
    </row>
    <row r="25" spans="1:13" ht="72" x14ac:dyDescent="0.3">
      <c r="A25" s="109"/>
      <c r="B25" s="109"/>
      <c r="C25" s="17">
        <v>1</v>
      </c>
      <c r="D25" s="18" t="s">
        <v>36</v>
      </c>
      <c r="E25" s="17" t="s">
        <v>14</v>
      </c>
      <c r="F25" s="19" t="s">
        <v>37</v>
      </c>
      <c r="G25" s="18" t="s">
        <v>38</v>
      </c>
      <c r="H25" s="20">
        <v>4760000</v>
      </c>
      <c r="I25" s="21">
        <f t="shared" si="3"/>
        <v>4760000</v>
      </c>
      <c r="J25" s="97">
        <v>4610000</v>
      </c>
      <c r="K25" s="94">
        <f t="shared" si="4"/>
        <v>4610000</v>
      </c>
      <c r="L25" s="98">
        <v>4910000</v>
      </c>
      <c r="M25" s="94">
        <f t="shared" si="5"/>
        <v>4910000</v>
      </c>
    </row>
    <row r="26" spans="1:13" ht="48" x14ac:dyDescent="0.3">
      <c r="A26" s="109"/>
      <c r="B26" s="109"/>
      <c r="C26" s="44">
        <v>3</v>
      </c>
      <c r="D26" s="44" t="s">
        <v>54</v>
      </c>
      <c r="E26" s="44" t="s">
        <v>14</v>
      </c>
      <c r="F26" s="45" t="s">
        <v>55</v>
      </c>
      <c r="G26" s="5" t="s">
        <v>27</v>
      </c>
      <c r="H26" s="46">
        <v>1190000</v>
      </c>
      <c r="I26" s="47">
        <f t="shared" si="3"/>
        <v>3570000</v>
      </c>
      <c r="J26" s="97">
        <v>1150000</v>
      </c>
      <c r="K26" s="94">
        <f t="shared" si="4"/>
        <v>3450000</v>
      </c>
      <c r="L26" s="98">
        <v>1230000</v>
      </c>
      <c r="M26" s="94">
        <f t="shared" si="5"/>
        <v>3690000</v>
      </c>
    </row>
    <row r="27" spans="1:13" ht="48" x14ac:dyDescent="0.3">
      <c r="A27" s="109"/>
      <c r="B27" s="109"/>
      <c r="C27" s="44">
        <v>3</v>
      </c>
      <c r="D27" s="44" t="s">
        <v>54</v>
      </c>
      <c r="E27" s="44" t="s">
        <v>14</v>
      </c>
      <c r="F27" s="45" t="s">
        <v>56</v>
      </c>
      <c r="G27" s="5" t="s">
        <v>27</v>
      </c>
      <c r="H27" s="46">
        <v>1190000</v>
      </c>
      <c r="I27" s="47">
        <f t="shared" si="3"/>
        <v>3570000</v>
      </c>
      <c r="J27" s="97">
        <v>1150000</v>
      </c>
      <c r="K27" s="94">
        <f t="shared" si="4"/>
        <v>3450000</v>
      </c>
      <c r="L27" s="98">
        <v>1230000</v>
      </c>
      <c r="M27" s="94">
        <f t="shared" si="5"/>
        <v>3690000</v>
      </c>
    </row>
    <row r="28" spans="1:13" ht="48" x14ac:dyDescent="0.3">
      <c r="A28" s="109"/>
      <c r="B28" s="109"/>
      <c r="C28" s="44">
        <v>2</v>
      </c>
      <c r="D28" s="44" t="s">
        <v>54</v>
      </c>
      <c r="E28" s="44" t="s">
        <v>14</v>
      </c>
      <c r="F28" s="45" t="s">
        <v>57</v>
      </c>
      <c r="G28" s="5" t="s">
        <v>27</v>
      </c>
      <c r="H28" s="46">
        <v>1190000</v>
      </c>
      <c r="I28" s="47">
        <f t="shared" si="3"/>
        <v>2380000</v>
      </c>
      <c r="J28" s="97">
        <v>1150000</v>
      </c>
      <c r="K28" s="94">
        <f t="shared" si="4"/>
        <v>2300000</v>
      </c>
      <c r="L28" s="98">
        <v>1230000</v>
      </c>
      <c r="M28" s="94">
        <f t="shared" si="5"/>
        <v>2460000</v>
      </c>
    </row>
    <row r="29" spans="1:13" ht="48" x14ac:dyDescent="0.3">
      <c r="A29" s="109"/>
      <c r="B29" s="109"/>
      <c r="C29" s="44">
        <v>2</v>
      </c>
      <c r="D29" s="44" t="s">
        <v>54</v>
      </c>
      <c r="E29" s="44" t="s">
        <v>14</v>
      </c>
      <c r="F29" s="45" t="s">
        <v>58</v>
      </c>
      <c r="G29" s="5" t="s">
        <v>27</v>
      </c>
      <c r="H29" s="46">
        <v>1190000</v>
      </c>
      <c r="I29" s="47">
        <f t="shared" si="3"/>
        <v>2380000</v>
      </c>
      <c r="J29" s="97">
        <v>1150000</v>
      </c>
      <c r="K29" s="94">
        <f t="shared" si="4"/>
        <v>2300000</v>
      </c>
      <c r="L29" s="98">
        <v>1230000</v>
      </c>
      <c r="M29" s="94">
        <f t="shared" si="5"/>
        <v>2460000</v>
      </c>
    </row>
    <row r="30" spans="1:13" ht="48" x14ac:dyDescent="0.3">
      <c r="A30" s="109"/>
      <c r="B30" s="109"/>
      <c r="C30" s="44">
        <v>15</v>
      </c>
      <c r="D30" s="44" t="s">
        <v>23</v>
      </c>
      <c r="E30" s="44" t="s">
        <v>14</v>
      </c>
      <c r="F30" s="48" t="s">
        <v>59</v>
      </c>
      <c r="G30" s="5" t="s">
        <v>60</v>
      </c>
      <c r="H30" s="46">
        <v>714000</v>
      </c>
      <c r="I30" s="47">
        <f t="shared" si="3"/>
        <v>10710000</v>
      </c>
      <c r="J30" s="97">
        <v>689000</v>
      </c>
      <c r="K30" s="94">
        <f t="shared" si="4"/>
        <v>10335000</v>
      </c>
      <c r="L30" s="98">
        <v>739000</v>
      </c>
      <c r="M30" s="94">
        <f t="shared" si="5"/>
        <v>11085000</v>
      </c>
    </row>
    <row r="31" spans="1:13" ht="48" x14ac:dyDescent="0.3">
      <c r="A31" s="109"/>
      <c r="B31" s="109"/>
      <c r="C31" s="44">
        <v>21</v>
      </c>
      <c r="D31" s="44" t="s">
        <v>61</v>
      </c>
      <c r="E31" s="44" t="s">
        <v>14</v>
      </c>
      <c r="F31" s="45" t="s">
        <v>62</v>
      </c>
      <c r="G31" s="5" t="s">
        <v>27</v>
      </c>
      <c r="H31" s="46">
        <v>261800</v>
      </c>
      <c r="I31" s="47">
        <f t="shared" si="3"/>
        <v>5497800</v>
      </c>
      <c r="J31" s="97">
        <v>252800</v>
      </c>
      <c r="K31" s="94">
        <f t="shared" si="4"/>
        <v>5308800</v>
      </c>
      <c r="L31" s="98">
        <v>270800</v>
      </c>
      <c r="M31" s="94">
        <f t="shared" si="5"/>
        <v>5686800</v>
      </c>
    </row>
    <row r="32" spans="1:13" ht="48" x14ac:dyDescent="0.3">
      <c r="A32" s="109"/>
      <c r="B32" s="109"/>
      <c r="C32" s="44">
        <v>20</v>
      </c>
      <c r="D32" s="44" t="s">
        <v>63</v>
      </c>
      <c r="E32" s="44" t="s">
        <v>14</v>
      </c>
      <c r="F32" s="45" t="s">
        <v>64</v>
      </c>
      <c r="G32" s="5" t="s">
        <v>27</v>
      </c>
      <c r="H32" s="46">
        <v>261800</v>
      </c>
      <c r="I32" s="47">
        <f t="shared" si="3"/>
        <v>5236000</v>
      </c>
      <c r="J32" s="97">
        <v>252800</v>
      </c>
      <c r="K32" s="94">
        <f t="shared" si="4"/>
        <v>5056000</v>
      </c>
      <c r="L32" s="98">
        <v>270800</v>
      </c>
      <c r="M32" s="94">
        <f t="shared" si="5"/>
        <v>5416000</v>
      </c>
    </row>
    <row r="33" spans="1:13" ht="48" x14ac:dyDescent="0.3">
      <c r="A33" s="109"/>
      <c r="B33" s="109"/>
      <c r="C33" s="44">
        <v>17</v>
      </c>
      <c r="D33" s="5" t="s">
        <v>29</v>
      </c>
      <c r="E33" s="44" t="s">
        <v>14</v>
      </c>
      <c r="F33" s="45" t="s">
        <v>65</v>
      </c>
      <c r="G33" s="5" t="s">
        <v>27</v>
      </c>
      <c r="H33" s="46">
        <v>952000</v>
      </c>
      <c r="I33" s="47">
        <f t="shared" si="3"/>
        <v>16184000</v>
      </c>
      <c r="J33" s="97">
        <v>922000</v>
      </c>
      <c r="K33" s="94">
        <f t="shared" si="4"/>
        <v>15674000</v>
      </c>
      <c r="L33" s="98">
        <v>982000</v>
      </c>
      <c r="M33" s="94">
        <f t="shared" si="5"/>
        <v>16694000</v>
      </c>
    </row>
    <row r="34" spans="1:13" ht="57" customHeight="1" x14ac:dyDescent="0.3">
      <c r="A34" s="109"/>
      <c r="B34" s="109"/>
      <c r="C34" s="44">
        <v>2</v>
      </c>
      <c r="D34" s="12" t="s">
        <v>31</v>
      </c>
      <c r="E34" s="44" t="s">
        <v>14</v>
      </c>
      <c r="F34" s="45" t="s">
        <v>66</v>
      </c>
      <c r="G34" s="5" t="s">
        <v>33</v>
      </c>
      <c r="H34" s="46">
        <v>714000</v>
      </c>
      <c r="I34" s="47">
        <f t="shared" si="3"/>
        <v>1428000</v>
      </c>
      <c r="J34" s="97">
        <v>689000</v>
      </c>
      <c r="K34" s="94">
        <f t="shared" si="4"/>
        <v>1378000</v>
      </c>
      <c r="L34" s="98">
        <v>739000</v>
      </c>
      <c r="M34" s="94">
        <f t="shared" si="5"/>
        <v>1478000</v>
      </c>
    </row>
    <row r="35" spans="1:13" ht="48" x14ac:dyDescent="0.3">
      <c r="A35" s="109"/>
      <c r="B35" s="109"/>
      <c r="C35" s="44">
        <v>2</v>
      </c>
      <c r="D35" s="12" t="s">
        <v>31</v>
      </c>
      <c r="E35" s="44" t="s">
        <v>14</v>
      </c>
      <c r="F35" s="45" t="s">
        <v>67</v>
      </c>
      <c r="G35" s="5" t="s">
        <v>33</v>
      </c>
      <c r="H35" s="46">
        <v>714000</v>
      </c>
      <c r="I35" s="47">
        <f t="shared" si="3"/>
        <v>1428000</v>
      </c>
      <c r="J35" s="97">
        <v>689000</v>
      </c>
      <c r="K35" s="94">
        <f t="shared" si="4"/>
        <v>1378000</v>
      </c>
      <c r="L35" s="98">
        <v>739000</v>
      </c>
      <c r="M35" s="94">
        <f t="shared" si="5"/>
        <v>1478000</v>
      </c>
    </row>
    <row r="36" spans="1:13" ht="36" x14ac:dyDescent="0.3">
      <c r="A36" s="109"/>
      <c r="B36" s="109"/>
      <c r="C36" s="44">
        <v>2</v>
      </c>
      <c r="D36" s="12" t="s">
        <v>31</v>
      </c>
      <c r="E36" s="44" t="s">
        <v>14</v>
      </c>
      <c r="F36" s="45" t="s">
        <v>68</v>
      </c>
      <c r="G36" s="5" t="s">
        <v>33</v>
      </c>
      <c r="H36" s="46">
        <v>714000</v>
      </c>
      <c r="I36" s="47">
        <f t="shared" si="3"/>
        <v>1428000</v>
      </c>
      <c r="J36" s="97">
        <v>689000</v>
      </c>
      <c r="K36" s="94">
        <f t="shared" si="4"/>
        <v>1378000</v>
      </c>
      <c r="L36" s="98">
        <v>739000</v>
      </c>
      <c r="M36" s="94">
        <f t="shared" si="5"/>
        <v>1478000</v>
      </c>
    </row>
    <row r="37" spans="1:13" ht="48" x14ac:dyDescent="0.3">
      <c r="A37" s="109"/>
      <c r="B37" s="109"/>
      <c r="C37" s="44">
        <v>1</v>
      </c>
      <c r="D37" s="12" t="s">
        <v>54</v>
      </c>
      <c r="E37" s="12" t="s">
        <v>14</v>
      </c>
      <c r="F37" s="45" t="s">
        <v>69</v>
      </c>
      <c r="G37" s="5" t="s">
        <v>27</v>
      </c>
      <c r="H37" s="46">
        <v>476000</v>
      </c>
      <c r="I37" s="47">
        <f t="shared" si="3"/>
        <v>476000</v>
      </c>
      <c r="J37" s="97">
        <v>461000</v>
      </c>
      <c r="K37" s="94">
        <f t="shared" si="4"/>
        <v>461000</v>
      </c>
      <c r="L37" s="98">
        <v>491000</v>
      </c>
      <c r="M37" s="94">
        <f t="shared" si="5"/>
        <v>491000</v>
      </c>
    </row>
    <row r="38" spans="1:13" ht="48" x14ac:dyDescent="0.3">
      <c r="A38" s="109"/>
      <c r="B38" s="109"/>
      <c r="C38" s="44">
        <v>4</v>
      </c>
      <c r="D38" s="12" t="s">
        <v>54</v>
      </c>
      <c r="E38" s="12" t="s">
        <v>14</v>
      </c>
      <c r="F38" s="45" t="s">
        <v>70</v>
      </c>
      <c r="G38" s="5" t="s">
        <v>27</v>
      </c>
      <c r="H38" s="46">
        <v>476000</v>
      </c>
      <c r="I38" s="47">
        <f t="shared" si="3"/>
        <v>1904000</v>
      </c>
      <c r="J38" s="97">
        <v>461000</v>
      </c>
      <c r="K38" s="94">
        <f t="shared" si="4"/>
        <v>1844000</v>
      </c>
      <c r="L38" s="98">
        <v>491000</v>
      </c>
      <c r="M38" s="94">
        <f t="shared" si="5"/>
        <v>1964000</v>
      </c>
    </row>
    <row r="39" spans="1:13" ht="48" x14ac:dyDescent="0.3">
      <c r="A39" s="109"/>
      <c r="B39" s="109"/>
      <c r="C39" s="44">
        <v>4</v>
      </c>
      <c r="D39" s="5" t="s">
        <v>71</v>
      </c>
      <c r="E39" s="12" t="s">
        <v>14</v>
      </c>
      <c r="F39" s="45" t="s">
        <v>72</v>
      </c>
      <c r="G39" s="5" t="s">
        <v>27</v>
      </c>
      <c r="H39" s="46">
        <v>476000</v>
      </c>
      <c r="I39" s="47">
        <f t="shared" si="3"/>
        <v>1904000</v>
      </c>
      <c r="J39" s="97">
        <v>461000</v>
      </c>
      <c r="K39" s="94">
        <f t="shared" si="4"/>
        <v>1844000</v>
      </c>
      <c r="L39" s="98">
        <v>491000</v>
      </c>
      <c r="M39" s="94">
        <f t="shared" si="5"/>
        <v>1964000</v>
      </c>
    </row>
    <row r="40" spans="1:13" ht="48" x14ac:dyDescent="0.3">
      <c r="A40" s="109"/>
      <c r="B40" s="109"/>
      <c r="C40" s="44">
        <v>2</v>
      </c>
      <c r="D40" s="12" t="s">
        <v>54</v>
      </c>
      <c r="E40" s="12" t="s">
        <v>14</v>
      </c>
      <c r="F40" s="45" t="s">
        <v>73</v>
      </c>
      <c r="G40" s="5" t="s">
        <v>27</v>
      </c>
      <c r="H40" s="46">
        <v>476000</v>
      </c>
      <c r="I40" s="47">
        <f t="shared" si="3"/>
        <v>952000</v>
      </c>
      <c r="J40" s="97">
        <v>461000</v>
      </c>
      <c r="K40" s="94">
        <f t="shared" si="4"/>
        <v>922000</v>
      </c>
      <c r="L40" s="98">
        <v>491000</v>
      </c>
      <c r="M40" s="94">
        <f t="shared" si="5"/>
        <v>982000</v>
      </c>
    </row>
    <row r="41" spans="1:13" ht="48" x14ac:dyDescent="0.3">
      <c r="A41" s="110"/>
      <c r="B41" s="110"/>
      <c r="C41" s="44">
        <v>28</v>
      </c>
      <c r="D41" s="5" t="s">
        <v>29</v>
      </c>
      <c r="E41" s="44" t="s">
        <v>14</v>
      </c>
      <c r="F41" s="45" t="s">
        <v>74</v>
      </c>
      <c r="G41" s="5" t="s">
        <v>27</v>
      </c>
      <c r="H41" s="46">
        <v>476000</v>
      </c>
      <c r="I41" s="47">
        <f t="shared" si="3"/>
        <v>13328000</v>
      </c>
      <c r="J41" s="97">
        <v>461000</v>
      </c>
      <c r="K41" s="94">
        <f t="shared" si="4"/>
        <v>12908000</v>
      </c>
      <c r="L41" s="98">
        <v>491000</v>
      </c>
      <c r="M41" s="94">
        <f t="shared" si="5"/>
        <v>13748000</v>
      </c>
    </row>
    <row r="42" spans="1:13" ht="14.4" x14ac:dyDescent="0.3">
      <c r="A42" s="125" t="s">
        <v>40</v>
      </c>
      <c r="B42" s="125"/>
      <c r="C42" s="125"/>
      <c r="D42" s="125"/>
      <c r="E42" s="125"/>
      <c r="F42" s="125"/>
      <c r="G42" s="125"/>
      <c r="H42" s="125"/>
      <c r="I42" s="49">
        <f>SUM(I16:I41)</f>
        <v>201740360</v>
      </c>
      <c r="K42" s="49">
        <f>SUM(K16:K41)</f>
        <v>194966360</v>
      </c>
      <c r="M42" s="49">
        <f>SUM(M16:M41)</f>
        <v>208514360</v>
      </c>
    </row>
    <row r="43" spans="1:13" ht="14.4" x14ac:dyDescent="0.3"/>
    <row r="44" spans="1:13" ht="36" x14ac:dyDescent="0.3">
      <c r="A44" s="3" t="s">
        <v>1</v>
      </c>
      <c r="B44" s="3" t="s">
        <v>2</v>
      </c>
      <c r="C44" s="3" t="s">
        <v>3</v>
      </c>
      <c r="D44" s="3" t="s">
        <v>4</v>
      </c>
      <c r="E44" s="3" t="s">
        <v>5</v>
      </c>
      <c r="F44" s="3" t="s">
        <v>6</v>
      </c>
      <c r="G44" s="3" t="s">
        <v>7</v>
      </c>
      <c r="H44" s="3" t="s">
        <v>164</v>
      </c>
      <c r="I44" s="3" t="s">
        <v>165</v>
      </c>
      <c r="J44" s="95" t="s">
        <v>168</v>
      </c>
      <c r="K44" s="95" t="s">
        <v>169</v>
      </c>
      <c r="L44" s="96" t="s">
        <v>166</v>
      </c>
      <c r="M44" s="96" t="s">
        <v>167</v>
      </c>
    </row>
    <row r="45" spans="1:13" ht="84" x14ac:dyDescent="0.3">
      <c r="A45" s="123"/>
      <c r="B45" s="124"/>
      <c r="C45" s="5">
        <v>1</v>
      </c>
      <c r="D45" s="5" t="s">
        <v>13</v>
      </c>
      <c r="E45" s="5" t="s">
        <v>14</v>
      </c>
      <c r="F45" s="6" t="s">
        <v>15</v>
      </c>
      <c r="G45" s="5" t="s">
        <v>16</v>
      </c>
      <c r="H45" s="7">
        <v>3819560</v>
      </c>
      <c r="I45" s="8">
        <f t="shared" ref="I45:I54" si="6">H45*C45</f>
        <v>3819560</v>
      </c>
      <c r="J45" s="98">
        <v>3699560</v>
      </c>
      <c r="K45" s="94">
        <f t="shared" ref="K45:K54" si="7">J45*C45</f>
        <v>3699560</v>
      </c>
      <c r="L45" s="98">
        <v>3939560</v>
      </c>
      <c r="M45" s="98">
        <f t="shared" ref="M45:M54" si="8">L45*C45</f>
        <v>3939560</v>
      </c>
    </row>
    <row r="46" spans="1:13" ht="60" x14ac:dyDescent="0.3">
      <c r="A46" s="123"/>
      <c r="B46" s="124"/>
      <c r="C46" s="5">
        <v>33</v>
      </c>
      <c r="D46" s="5" t="s">
        <v>17</v>
      </c>
      <c r="E46" s="5" t="s">
        <v>18</v>
      </c>
      <c r="F46" s="6" t="s">
        <v>79</v>
      </c>
      <c r="G46" s="5" t="s">
        <v>20</v>
      </c>
      <c r="H46" s="7">
        <v>202300</v>
      </c>
      <c r="I46" s="8">
        <f t="shared" si="6"/>
        <v>6675900</v>
      </c>
      <c r="J46" s="98">
        <v>195300</v>
      </c>
      <c r="K46" s="94">
        <f t="shared" si="7"/>
        <v>6444900</v>
      </c>
      <c r="L46" s="98">
        <v>209300</v>
      </c>
      <c r="M46" s="98">
        <f t="shared" si="8"/>
        <v>6906900</v>
      </c>
    </row>
    <row r="47" spans="1:13" ht="60" x14ac:dyDescent="0.3">
      <c r="A47" s="123"/>
      <c r="B47" s="124"/>
      <c r="C47" s="5">
        <v>33</v>
      </c>
      <c r="D47" s="5" t="s">
        <v>17</v>
      </c>
      <c r="E47" s="5" t="s">
        <v>18</v>
      </c>
      <c r="F47" s="6" t="s">
        <v>80</v>
      </c>
      <c r="G47" s="5" t="s">
        <v>22</v>
      </c>
      <c r="H47" s="7">
        <v>238000</v>
      </c>
      <c r="I47" s="8">
        <f t="shared" si="6"/>
        <v>7854000</v>
      </c>
      <c r="J47" s="98">
        <v>230000</v>
      </c>
      <c r="K47" s="94">
        <f t="shared" si="7"/>
        <v>7590000</v>
      </c>
      <c r="L47" s="98">
        <v>246000</v>
      </c>
      <c r="M47" s="98">
        <f t="shared" si="8"/>
        <v>8118000</v>
      </c>
    </row>
    <row r="48" spans="1:13" ht="84" x14ac:dyDescent="0.3">
      <c r="A48" s="123"/>
      <c r="B48" s="124"/>
      <c r="C48" s="12">
        <v>30</v>
      </c>
      <c r="D48" s="12" t="s">
        <v>23</v>
      </c>
      <c r="E48" s="12" t="s">
        <v>14</v>
      </c>
      <c r="F48" s="13" t="s">
        <v>81</v>
      </c>
      <c r="G48" s="5" t="s">
        <v>82</v>
      </c>
      <c r="H48" s="7">
        <v>714000</v>
      </c>
      <c r="I48" s="8">
        <f t="shared" si="6"/>
        <v>21420000</v>
      </c>
      <c r="J48" s="98">
        <v>689000</v>
      </c>
      <c r="K48" s="94">
        <f t="shared" si="7"/>
        <v>20670000</v>
      </c>
      <c r="L48" s="98">
        <v>739000</v>
      </c>
      <c r="M48" s="98">
        <f t="shared" si="8"/>
        <v>22170000</v>
      </c>
    </row>
    <row r="49" spans="1:13" ht="60" x14ac:dyDescent="0.3">
      <c r="A49" s="123"/>
      <c r="B49" s="124"/>
      <c r="C49" s="12">
        <v>40</v>
      </c>
      <c r="D49" s="12" t="s">
        <v>23</v>
      </c>
      <c r="E49" s="12" t="s">
        <v>14</v>
      </c>
      <c r="F49" s="6" t="s">
        <v>83</v>
      </c>
      <c r="G49" s="5" t="s">
        <v>27</v>
      </c>
      <c r="H49" s="7">
        <v>261800</v>
      </c>
      <c r="I49" s="8">
        <f t="shared" si="6"/>
        <v>10472000</v>
      </c>
      <c r="J49" s="98">
        <v>252800</v>
      </c>
      <c r="K49" s="94">
        <f t="shared" si="7"/>
        <v>10112000</v>
      </c>
      <c r="L49" s="98">
        <v>270800</v>
      </c>
      <c r="M49" s="98">
        <f t="shared" si="8"/>
        <v>10832000</v>
      </c>
    </row>
    <row r="50" spans="1:13" ht="60" x14ac:dyDescent="0.3">
      <c r="A50" s="123"/>
      <c r="B50" s="124"/>
      <c r="C50" s="12">
        <v>40</v>
      </c>
      <c r="D50" s="12" t="s">
        <v>23</v>
      </c>
      <c r="E50" s="12" t="s">
        <v>14</v>
      </c>
      <c r="F50" s="6" t="s">
        <v>84</v>
      </c>
      <c r="G50" s="5" t="s">
        <v>27</v>
      </c>
      <c r="H50" s="7">
        <v>261800</v>
      </c>
      <c r="I50" s="8">
        <f t="shared" si="6"/>
        <v>10472000</v>
      </c>
      <c r="J50" s="98">
        <v>252800</v>
      </c>
      <c r="K50" s="94">
        <f t="shared" si="7"/>
        <v>10112000</v>
      </c>
      <c r="L50" s="98">
        <v>270800</v>
      </c>
      <c r="M50" s="98">
        <f t="shared" si="8"/>
        <v>10832000</v>
      </c>
    </row>
    <row r="51" spans="1:13" ht="72" x14ac:dyDescent="0.3">
      <c r="A51" s="123"/>
      <c r="B51" s="124"/>
      <c r="C51" s="12">
        <v>12</v>
      </c>
      <c r="D51" s="5" t="s">
        <v>29</v>
      </c>
      <c r="E51" s="12" t="s">
        <v>14</v>
      </c>
      <c r="F51" s="6" t="s">
        <v>85</v>
      </c>
      <c r="G51" s="5" t="s">
        <v>27</v>
      </c>
      <c r="H51" s="7">
        <v>952000</v>
      </c>
      <c r="I51" s="8">
        <f t="shared" si="6"/>
        <v>11424000</v>
      </c>
      <c r="J51" s="98">
        <v>922000</v>
      </c>
      <c r="K51" s="94">
        <f t="shared" si="7"/>
        <v>11064000</v>
      </c>
      <c r="L51" s="98">
        <v>982000</v>
      </c>
      <c r="M51" s="98">
        <f t="shared" si="8"/>
        <v>11784000</v>
      </c>
    </row>
    <row r="52" spans="1:13" ht="36" x14ac:dyDescent="0.3">
      <c r="A52" s="123"/>
      <c r="B52" s="124"/>
      <c r="C52" s="12">
        <v>5</v>
      </c>
      <c r="D52" s="12" t="s">
        <v>31</v>
      </c>
      <c r="E52" s="12" t="s">
        <v>14</v>
      </c>
      <c r="F52" s="6" t="s">
        <v>86</v>
      </c>
      <c r="G52" s="5" t="s">
        <v>33</v>
      </c>
      <c r="H52" s="7">
        <v>714000</v>
      </c>
      <c r="I52" s="8">
        <f t="shared" si="6"/>
        <v>3570000</v>
      </c>
      <c r="J52" s="98">
        <v>689000</v>
      </c>
      <c r="K52" s="94">
        <f t="shared" si="7"/>
        <v>3445000</v>
      </c>
      <c r="L52" s="98">
        <v>739000</v>
      </c>
      <c r="M52" s="98">
        <f t="shared" si="8"/>
        <v>3695000</v>
      </c>
    </row>
    <row r="53" spans="1:13" ht="48" x14ac:dyDescent="0.3">
      <c r="A53" s="123"/>
      <c r="B53" s="124"/>
      <c r="C53" s="12">
        <v>5</v>
      </c>
      <c r="D53" s="12" t="s">
        <v>34</v>
      </c>
      <c r="E53" s="12" t="s">
        <v>14</v>
      </c>
      <c r="F53" s="6" t="s">
        <v>87</v>
      </c>
      <c r="G53" s="5" t="s">
        <v>27</v>
      </c>
      <c r="H53" s="7">
        <v>952000</v>
      </c>
      <c r="I53" s="8">
        <f t="shared" si="6"/>
        <v>4760000</v>
      </c>
      <c r="J53" s="98">
        <v>922000</v>
      </c>
      <c r="K53" s="94">
        <f t="shared" si="7"/>
        <v>4610000</v>
      </c>
      <c r="L53" s="98">
        <v>982000</v>
      </c>
      <c r="M53" s="98">
        <f t="shared" si="8"/>
        <v>4910000</v>
      </c>
    </row>
    <row r="54" spans="1:13" ht="72" x14ac:dyDescent="0.3">
      <c r="A54" s="123"/>
      <c r="B54" s="124"/>
      <c r="C54" s="12">
        <v>1</v>
      </c>
      <c r="D54" s="5" t="s">
        <v>36</v>
      </c>
      <c r="E54" s="12" t="s">
        <v>14</v>
      </c>
      <c r="F54" s="19" t="s">
        <v>37</v>
      </c>
      <c r="G54" s="5" t="s">
        <v>88</v>
      </c>
      <c r="H54" s="7">
        <v>4760000</v>
      </c>
      <c r="I54" s="21">
        <f t="shared" si="6"/>
        <v>4760000</v>
      </c>
      <c r="J54" s="98">
        <v>4610000</v>
      </c>
      <c r="K54" s="94">
        <f t="shared" si="7"/>
        <v>4610000</v>
      </c>
      <c r="L54" s="98">
        <v>4910000</v>
      </c>
      <c r="M54" s="98">
        <f t="shared" si="8"/>
        <v>4910000</v>
      </c>
    </row>
    <row r="55" spans="1:13" ht="14.4" x14ac:dyDescent="0.3">
      <c r="A55" s="117" t="s">
        <v>40</v>
      </c>
      <c r="B55" s="117"/>
      <c r="C55" s="117"/>
      <c r="D55" s="117"/>
      <c r="E55" s="117"/>
      <c r="F55" s="117"/>
      <c r="G55" s="117"/>
      <c r="H55" s="117"/>
      <c r="I55" s="57">
        <f>SUM(I45:I54)</f>
        <v>85227460</v>
      </c>
      <c r="K55" s="57">
        <f>SUM(K45:K54)</f>
        <v>82357460</v>
      </c>
      <c r="M55" s="57">
        <f>SUM(M45:M54)</f>
        <v>88097460</v>
      </c>
    </row>
    <row r="56" spans="1:13" ht="6.45" customHeight="1" x14ac:dyDescent="0.3">
      <c r="F56" s="59"/>
      <c r="G56" s="31"/>
      <c r="H56" s="60"/>
      <c r="I56" s="61"/>
    </row>
    <row r="57" spans="1:13" ht="25.2" customHeight="1" x14ac:dyDescent="0.3">
      <c r="A57" s="3" t="s">
        <v>1</v>
      </c>
      <c r="B57" s="3" t="s">
        <v>2</v>
      </c>
      <c r="C57" s="3" t="s">
        <v>3</v>
      </c>
      <c r="D57" s="3" t="s">
        <v>4</v>
      </c>
      <c r="E57" s="3" t="s">
        <v>5</v>
      </c>
      <c r="F57" s="3" t="s">
        <v>6</v>
      </c>
      <c r="G57" s="3" t="s">
        <v>7</v>
      </c>
      <c r="H57" s="3" t="s">
        <v>164</v>
      </c>
      <c r="I57" s="3" t="s">
        <v>165</v>
      </c>
      <c r="J57" s="95" t="s">
        <v>168</v>
      </c>
      <c r="K57" s="95" t="s">
        <v>169</v>
      </c>
      <c r="L57" s="96" t="s">
        <v>166</v>
      </c>
      <c r="M57" s="96" t="s">
        <v>167</v>
      </c>
    </row>
    <row r="58" spans="1:13" ht="84" x14ac:dyDescent="0.3">
      <c r="A58" s="127"/>
      <c r="B58" s="109"/>
      <c r="C58" s="5">
        <v>1</v>
      </c>
      <c r="D58" s="5" t="s">
        <v>91</v>
      </c>
      <c r="E58" s="5" t="s">
        <v>14</v>
      </c>
      <c r="F58" s="6" t="s">
        <v>15</v>
      </c>
      <c r="G58" s="5" t="s">
        <v>16</v>
      </c>
      <c r="H58" s="7">
        <v>3819560</v>
      </c>
      <c r="I58" s="8">
        <f t="shared" ref="I58:I66" si="9">H58*C58</f>
        <v>3819560</v>
      </c>
      <c r="J58" s="98">
        <v>3699560</v>
      </c>
      <c r="K58" s="94">
        <f t="shared" ref="K58:K66" si="10">J58*C58</f>
        <v>3699560</v>
      </c>
      <c r="L58" s="98">
        <v>3939560</v>
      </c>
      <c r="M58" s="102">
        <f t="shared" ref="M58:M66" si="11">L58*C58</f>
        <v>3939560</v>
      </c>
    </row>
    <row r="59" spans="1:13" ht="72" x14ac:dyDescent="0.3">
      <c r="A59" s="127"/>
      <c r="B59" s="109"/>
      <c r="C59" s="5">
        <v>31</v>
      </c>
      <c r="D59" s="5" t="s">
        <v>17</v>
      </c>
      <c r="E59" s="5" t="s">
        <v>18</v>
      </c>
      <c r="F59" s="6" t="s">
        <v>92</v>
      </c>
      <c r="G59" s="5" t="s">
        <v>93</v>
      </c>
      <c r="H59" s="7">
        <v>202300</v>
      </c>
      <c r="I59" s="8">
        <f t="shared" si="9"/>
        <v>6271300</v>
      </c>
      <c r="J59" s="98">
        <v>195300</v>
      </c>
      <c r="K59" s="94">
        <f t="shared" si="10"/>
        <v>6054300</v>
      </c>
      <c r="L59" s="98">
        <v>209300</v>
      </c>
      <c r="M59" s="102">
        <f t="shared" si="11"/>
        <v>6488300</v>
      </c>
    </row>
    <row r="60" spans="1:13" ht="72" x14ac:dyDescent="0.3">
      <c r="A60" s="127"/>
      <c r="B60" s="109"/>
      <c r="C60" s="5">
        <v>31</v>
      </c>
      <c r="D60" s="5" t="s">
        <v>17</v>
      </c>
      <c r="E60" s="5" t="s">
        <v>18</v>
      </c>
      <c r="F60" s="6" t="s">
        <v>94</v>
      </c>
      <c r="G60" s="5" t="s">
        <v>95</v>
      </c>
      <c r="H60" s="7">
        <v>238000</v>
      </c>
      <c r="I60" s="8">
        <f t="shared" si="9"/>
        <v>7378000</v>
      </c>
      <c r="J60" s="98">
        <v>230000</v>
      </c>
      <c r="K60" s="94">
        <f t="shared" si="10"/>
        <v>7130000</v>
      </c>
      <c r="L60" s="98">
        <v>246000</v>
      </c>
      <c r="M60" s="102">
        <f t="shared" si="11"/>
        <v>7626000</v>
      </c>
    </row>
    <row r="61" spans="1:13" ht="72" x14ac:dyDescent="0.3">
      <c r="A61" s="127"/>
      <c r="B61" s="109"/>
      <c r="C61" s="12">
        <v>30</v>
      </c>
      <c r="D61" s="12" t="s">
        <v>23</v>
      </c>
      <c r="E61" s="12" t="s">
        <v>14</v>
      </c>
      <c r="F61" s="13" t="s">
        <v>96</v>
      </c>
      <c r="G61" s="5" t="s">
        <v>82</v>
      </c>
      <c r="H61" s="7">
        <v>714000</v>
      </c>
      <c r="I61" s="8">
        <f t="shared" si="9"/>
        <v>21420000</v>
      </c>
      <c r="J61" s="98">
        <v>689000</v>
      </c>
      <c r="K61" s="94">
        <f t="shared" si="10"/>
        <v>20670000</v>
      </c>
      <c r="L61" s="98">
        <v>739000</v>
      </c>
      <c r="M61" s="102">
        <f t="shared" si="11"/>
        <v>22170000</v>
      </c>
    </row>
    <row r="62" spans="1:13" ht="48" x14ac:dyDescent="0.3">
      <c r="A62" s="127"/>
      <c r="B62" s="109"/>
      <c r="C62" s="12">
        <v>40</v>
      </c>
      <c r="D62" s="12" t="s">
        <v>23</v>
      </c>
      <c r="E62" s="12" t="s">
        <v>14</v>
      </c>
      <c r="F62" s="6" t="s">
        <v>97</v>
      </c>
      <c r="G62" s="5" t="s">
        <v>27</v>
      </c>
      <c r="H62" s="7">
        <v>261800</v>
      </c>
      <c r="I62" s="8">
        <f t="shared" si="9"/>
        <v>10472000</v>
      </c>
      <c r="J62" s="98">
        <v>252800</v>
      </c>
      <c r="K62" s="94">
        <f t="shared" si="10"/>
        <v>10112000</v>
      </c>
      <c r="L62" s="98">
        <v>270800</v>
      </c>
      <c r="M62" s="102">
        <f t="shared" si="11"/>
        <v>10832000</v>
      </c>
    </row>
    <row r="63" spans="1:13" ht="48" x14ac:dyDescent="0.3">
      <c r="A63" s="127"/>
      <c r="B63" s="109"/>
      <c r="C63" s="12">
        <v>40</v>
      </c>
      <c r="D63" s="12" t="s">
        <v>23</v>
      </c>
      <c r="E63" s="12" t="s">
        <v>14</v>
      </c>
      <c r="F63" s="6" t="s">
        <v>98</v>
      </c>
      <c r="G63" s="5" t="s">
        <v>27</v>
      </c>
      <c r="H63" s="7">
        <v>261800</v>
      </c>
      <c r="I63" s="8">
        <f t="shared" si="9"/>
        <v>10472000</v>
      </c>
      <c r="J63" s="98">
        <v>252800</v>
      </c>
      <c r="K63" s="94">
        <f t="shared" si="10"/>
        <v>10112000</v>
      </c>
      <c r="L63" s="98">
        <v>270800</v>
      </c>
      <c r="M63" s="102">
        <f t="shared" si="11"/>
        <v>10832000</v>
      </c>
    </row>
    <row r="64" spans="1:13" ht="48" x14ac:dyDescent="0.3">
      <c r="A64" s="127"/>
      <c r="B64" s="109"/>
      <c r="C64" s="12">
        <v>14</v>
      </c>
      <c r="D64" s="5" t="s">
        <v>29</v>
      </c>
      <c r="E64" s="12" t="s">
        <v>14</v>
      </c>
      <c r="F64" s="6" t="s">
        <v>99</v>
      </c>
      <c r="G64" s="5" t="s">
        <v>27</v>
      </c>
      <c r="H64" s="7">
        <v>952000</v>
      </c>
      <c r="I64" s="8">
        <f t="shared" si="9"/>
        <v>13328000</v>
      </c>
      <c r="J64" s="98">
        <v>922000</v>
      </c>
      <c r="K64" s="94">
        <f t="shared" si="10"/>
        <v>12908000</v>
      </c>
      <c r="L64" s="98">
        <v>982000</v>
      </c>
      <c r="M64" s="102">
        <f t="shared" si="11"/>
        <v>13748000</v>
      </c>
    </row>
    <row r="65" spans="1:13" ht="48" x14ac:dyDescent="0.3">
      <c r="A65" s="127"/>
      <c r="B65" s="109"/>
      <c r="C65" s="12">
        <v>6</v>
      </c>
      <c r="D65" s="12" t="s">
        <v>34</v>
      </c>
      <c r="E65" s="12" t="s">
        <v>14</v>
      </c>
      <c r="F65" s="6" t="s">
        <v>100</v>
      </c>
      <c r="G65" s="5" t="s">
        <v>27</v>
      </c>
      <c r="H65" s="7">
        <v>952000</v>
      </c>
      <c r="I65" s="8">
        <f t="shared" si="9"/>
        <v>5712000</v>
      </c>
      <c r="J65" s="98">
        <v>922000</v>
      </c>
      <c r="K65" s="94">
        <f t="shared" si="10"/>
        <v>5532000</v>
      </c>
      <c r="L65" s="98">
        <v>982000</v>
      </c>
      <c r="M65" s="102">
        <f t="shared" si="11"/>
        <v>5892000</v>
      </c>
    </row>
    <row r="66" spans="1:13" ht="72" x14ac:dyDescent="0.3">
      <c r="A66" s="127"/>
      <c r="B66" s="109"/>
      <c r="C66" s="17">
        <v>1</v>
      </c>
      <c r="D66" s="18" t="s">
        <v>36</v>
      </c>
      <c r="E66" s="17" t="s">
        <v>14</v>
      </c>
      <c r="F66" s="19" t="s">
        <v>37</v>
      </c>
      <c r="G66" s="18" t="s">
        <v>88</v>
      </c>
      <c r="H66" s="20">
        <v>4760000</v>
      </c>
      <c r="I66" s="21">
        <f t="shared" si="9"/>
        <v>4760000</v>
      </c>
      <c r="J66" s="98">
        <v>4610000</v>
      </c>
      <c r="K66" s="94">
        <f t="shared" si="10"/>
        <v>4610000</v>
      </c>
      <c r="L66" s="98">
        <v>4910000</v>
      </c>
      <c r="M66" s="102">
        <f t="shared" si="11"/>
        <v>4910000</v>
      </c>
    </row>
    <row r="67" spans="1:13" ht="14.4" x14ac:dyDescent="0.3">
      <c r="A67" s="120" t="s">
        <v>40</v>
      </c>
      <c r="B67" s="121"/>
      <c r="C67" s="121"/>
      <c r="D67" s="121"/>
      <c r="E67" s="121"/>
      <c r="F67" s="121"/>
      <c r="G67" s="121"/>
      <c r="H67" s="122"/>
      <c r="I67" s="63">
        <f>SUM(I58:I66)</f>
        <v>83632860</v>
      </c>
      <c r="K67" s="63">
        <f>SUM(K58:K66)</f>
        <v>80827860</v>
      </c>
      <c r="M67" s="63">
        <f>SUM(M58:M66)</f>
        <v>86437860</v>
      </c>
    </row>
    <row r="68" spans="1:13" ht="14.4" x14ac:dyDescent="0.3"/>
    <row r="69" spans="1:13" ht="24" customHeight="1" x14ac:dyDescent="0.3">
      <c r="A69" s="3" t="s">
        <v>1</v>
      </c>
      <c r="B69" s="3" t="s">
        <v>2</v>
      </c>
      <c r="C69" s="3" t="s">
        <v>3</v>
      </c>
      <c r="D69" s="3" t="s">
        <v>4</v>
      </c>
      <c r="E69" s="3" t="s">
        <v>5</v>
      </c>
      <c r="F69" s="3" t="s">
        <v>6</v>
      </c>
      <c r="G69" s="3" t="s">
        <v>7</v>
      </c>
      <c r="H69" s="3" t="s">
        <v>164</v>
      </c>
      <c r="I69" s="3" t="s">
        <v>165</v>
      </c>
      <c r="J69" s="95" t="s">
        <v>168</v>
      </c>
      <c r="K69" s="95" t="s">
        <v>169</v>
      </c>
      <c r="L69" s="96" t="s">
        <v>166</v>
      </c>
      <c r="M69" s="96" t="s">
        <v>167</v>
      </c>
    </row>
    <row r="70" spans="1:13" ht="96" x14ac:dyDescent="0.3">
      <c r="A70" s="109"/>
      <c r="B70" s="109"/>
      <c r="C70" s="44">
        <v>1</v>
      </c>
      <c r="D70" s="5" t="s">
        <v>103</v>
      </c>
      <c r="E70" s="5" t="s">
        <v>14</v>
      </c>
      <c r="F70" s="45" t="s">
        <v>104</v>
      </c>
      <c r="G70" s="64" t="s">
        <v>16</v>
      </c>
      <c r="H70" s="65">
        <v>3819560</v>
      </c>
      <c r="I70" s="100">
        <v>3819560</v>
      </c>
      <c r="J70" s="98">
        <v>3699560</v>
      </c>
      <c r="K70" s="94">
        <f t="shared" ref="K70:K79" si="12">J70*C70</f>
        <v>3699560</v>
      </c>
      <c r="L70" s="98">
        <v>3939560</v>
      </c>
      <c r="M70" s="103">
        <f t="shared" ref="M70:M79" si="13">L70*C70</f>
        <v>3939560</v>
      </c>
    </row>
    <row r="71" spans="1:13" ht="156" x14ac:dyDescent="0.3">
      <c r="A71" s="109"/>
      <c r="B71" s="109"/>
      <c r="C71" s="44">
        <v>30</v>
      </c>
      <c r="D71" s="5" t="s">
        <v>17</v>
      </c>
      <c r="E71" s="5" t="s">
        <v>18</v>
      </c>
      <c r="F71" s="45" t="s">
        <v>105</v>
      </c>
      <c r="G71" s="5" t="s">
        <v>93</v>
      </c>
      <c r="H71" s="46">
        <v>202300</v>
      </c>
      <c r="I71" s="47">
        <f t="shared" ref="I71:I79" si="14">H71*C71</f>
        <v>6069000</v>
      </c>
      <c r="J71" s="98">
        <v>195300</v>
      </c>
      <c r="K71" s="94">
        <f t="shared" si="12"/>
        <v>5859000</v>
      </c>
      <c r="L71" s="98">
        <v>209300</v>
      </c>
      <c r="M71" s="103">
        <f t="shared" si="13"/>
        <v>6279000</v>
      </c>
    </row>
    <row r="72" spans="1:13" ht="156" x14ac:dyDescent="0.3">
      <c r="A72" s="109"/>
      <c r="B72" s="109"/>
      <c r="C72" s="44">
        <v>30</v>
      </c>
      <c r="D72" s="5" t="s">
        <v>17</v>
      </c>
      <c r="E72" s="5" t="s">
        <v>18</v>
      </c>
      <c r="F72" s="45" t="s">
        <v>106</v>
      </c>
      <c r="G72" s="5" t="s">
        <v>95</v>
      </c>
      <c r="H72" s="46">
        <v>238000</v>
      </c>
      <c r="I72" s="47">
        <f t="shared" si="14"/>
        <v>7140000</v>
      </c>
      <c r="J72" s="98">
        <v>230000</v>
      </c>
      <c r="K72" s="94">
        <f t="shared" si="12"/>
        <v>6900000</v>
      </c>
      <c r="L72" s="98">
        <v>246000</v>
      </c>
      <c r="M72" s="103">
        <f t="shared" si="13"/>
        <v>7380000</v>
      </c>
    </row>
    <row r="73" spans="1:13" ht="144" x14ac:dyDescent="0.3">
      <c r="A73" s="109"/>
      <c r="B73" s="109"/>
      <c r="C73" s="44">
        <v>20</v>
      </c>
      <c r="D73" s="44" t="s">
        <v>107</v>
      </c>
      <c r="E73" s="44" t="s">
        <v>14</v>
      </c>
      <c r="F73" s="45" t="s">
        <v>108</v>
      </c>
      <c r="G73" s="5" t="s">
        <v>27</v>
      </c>
      <c r="H73" s="46">
        <v>952000</v>
      </c>
      <c r="I73" s="47">
        <f t="shared" si="14"/>
        <v>19040000</v>
      </c>
      <c r="J73" s="98">
        <v>922000</v>
      </c>
      <c r="K73" s="94">
        <f t="shared" si="12"/>
        <v>18440000</v>
      </c>
      <c r="L73" s="98">
        <v>982000</v>
      </c>
      <c r="M73" s="103">
        <f t="shared" si="13"/>
        <v>19640000</v>
      </c>
    </row>
    <row r="74" spans="1:13" ht="48" x14ac:dyDescent="0.3">
      <c r="A74" s="109"/>
      <c r="B74" s="109"/>
      <c r="C74" s="44">
        <v>4</v>
      </c>
      <c r="D74" s="44" t="s">
        <v>109</v>
      </c>
      <c r="E74" s="44" t="s">
        <v>14</v>
      </c>
      <c r="F74" s="45" t="s">
        <v>110</v>
      </c>
      <c r="G74" s="5" t="s">
        <v>27</v>
      </c>
      <c r="H74" s="46">
        <v>952000</v>
      </c>
      <c r="I74" s="47">
        <f t="shared" si="14"/>
        <v>3808000</v>
      </c>
      <c r="J74" s="98">
        <v>922000</v>
      </c>
      <c r="K74" s="94">
        <f t="shared" si="12"/>
        <v>3688000</v>
      </c>
      <c r="L74" s="98">
        <v>982000</v>
      </c>
      <c r="M74" s="103">
        <f t="shared" si="13"/>
        <v>3928000</v>
      </c>
    </row>
    <row r="75" spans="1:13" ht="48" x14ac:dyDescent="0.3">
      <c r="A75" s="109"/>
      <c r="B75" s="109"/>
      <c r="C75" s="44">
        <v>60</v>
      </c>
      <c r="D75" s="44" t="s">
        <v>111</v>
      </c>
      <c r="E75" s="44" t="s">
        <v>14</v>
      </c>
      <c r="F75" s="45" t="s">
        <v>112</v>
      </c>
      <c r="G75" s="5" t="s">
        <v>27</v>
      </c>
      <c r="H75" s="46">
        <v>261800</v>
      </c>
      <c r="I75" s="47">
        <f t="shared" si="14"/>
        <v>15708000</v>
      </c>
      <c r="J75" s="98">
        <v>252800</v>
      </c>
      <c r="K75" s="94">
        <f t="shared" si="12"/>
        <v>15168000</v>
      </c>
      <c r="L75" s="98">
        <v>270800</v>
      </c>
      <c r="M75" s="103">
        <f t="shared" si="13"/>
        <v>16248000</v>
      </c>
    </row>
    <row r="76" spans="1:13" ht="144" x14ac:dyDescent="0.3">
      <c r="A76" s="109"/>
      <c r="B76" s="109"/>
      <c r="C76" s="12">
        <v>50</v>
      </c>
      <c r="D76" s="12" t="s">
        <v>23</v>
      </c>
      <c r="E76" s="12" t="s">
        <v>14</v>
      </c>
      <c r="F76" s="6" t="s">
        <v>113</v>
      </c>
      <c r="G76" s="5" t="s">
        <v>27</v>
      </c>
      <c r="H76" s="7">
        <v>261800</v>
      </c>
      <c r="I76" s="8">
        <f t="shared" si="14"/>
        <v>13090000</v>
      </c>
      <c r="J76" s="98">
        <v>252800</v>
      </c>
      <c r="K76" s="94">
        <f t="shared" si="12"/>
        <v>12640000</v>
      </c>
      <c r="L76" s="98">
        <v>270800</v>
      </c>
      <c r="M76" s="103">
        <f t="shared" si="13"/>
        <v>13540000</v>
      </c>
    </row>
    <row r="77" spans="1:13" ht="144" x14ac:dyDescent="0.3">
      <c r="A77" s="109"/>
      <c r="B77" s="109"/>
      <c r="C77" s="12">
        <v>12</v>
      </c>
      <c r="D77" s="5" t="s">
        <v>29</v>
      </c>
      <c r="E77" s="12" t="s">
        <v>14</v>
      </c>
      <c r="F77" s="6" t="s">
        <v>114</v>
      </c>
      <c r="G77" s="5" t="s">
        <v>27</v>
      </c>
      <c r="H77" s="7">
        <v>952000</v>
      </c>
      <c r="I77" s="8">
        <f t="shared" si="14"/>
        <v>11424000</v>
      </c>
      <c r="J77" s="98">
        <v>922000</v>
      </c>
      <c r="K77" s="94">
        <f t="shared" si="12"/>
        <v>11064000</v>
      </c>
      <c r="L77" s="98">
        <v>982000</v>
      </c>
      <c r="M77" s="103">
        <f t="shared" si="13"/>
        <v>11784000</v>
      </c>
    </row>
    <row r="78" spans="1:13" ht="156" x14ac:dyDescent="0.3">
      <c r="A78" s="109"/>
      <c r="B78" s="109"/>
      <c r="C78" s="12">
        <v>8</v>
      </c>
      <c r="D78" s="12" t="s">
        <v>34</v>
      </c>
      <c r="E78" s="12" t="s">
        <v>14</v>
      </c>
      <c r="F78" s="6" t="s">
        <v>115</v>
      </c>
      <c r="G78" s="5" t="s">
        <v>27</v>
      </c>
      <c r="H78" s="7">
        <v>952000</v>
      </c>
      <c r="I78" s="8">
        <f t="shared" si="14"/>
        <v>7616000</v>
      </c>
      <c r="J78" s="98">
        <v>922000</v>
      </c>
      <c r="K78" s="94">
        <f t="shared" si="12"/>
        <v>7376000</v>
      </c>
      <c r="L78" s="98">
        <v>982000</v>
      </c>
      <c r="M78" s="103">
        <f t="shared" si="13"/>
        <v>7856000</v>
      </c>
    </row>
    <row r="79" spans="1:13" ht="72" x14ac:dyDescent="0.3">
      <c r="A79" s="109"/>
      <c r="B79" s="109"/>
      <c r="C79" s="17">
        <v>1</v>
      </c>
      <c r="D79" s="18" t="s">
        <v>36</v>
      </c>
      <c r="E79" s="17" t="s">
        <v>14</v>
      </c>
      <c r="F79" s="19" t="s">
        <v>37</v>
      </c>
      <c r="G79" s="18" t="s">
        <v>88</v>
      </c>
      <c r="H79" s="20">
        <v>4760000</v>
      </c>
      <c r="I79" s="8">
        <f t="shared" si="14"/>
        <v>4760000</v>
      </c>
      <c r="J79" s="98">
        <v>4610000</v>
      </c>
      <c r="K79" s="94">
        <f t="shared" si="12"/>
        <v>4610000</v>
      </c>
      <c r="L79" s="98">
        <v>4910000</v>
      </c>
      <c r="M79" s="103">
        <f t="shared" si="13"/>
        <v>4910000</v>
      </c>
    </row>
    <row r="80" spans="1:13" ht="14.4" x14ac:dyDescent="0.3">
      <c r="A80" s="120" t="s">
        <v>116</v>
      </c>
      <c r="B80" s="121"/>
      <c r="C80" s="121"/>
      <c r="D80" s="121"/>
      <c r="E80" s="121"/>
      <c r="F80" s="121"/>
      <c r="G80" s="121"/>
      <c r="H80" s="122"/>
      <c r="I80" s="67">
        <f>SUM(I70:I79)</f>
        <v>92474560</v>
      </c>
      <c r="K80" s="67">
        <f>SUM(K70:K79)</f>
        <v>89444560</v>
      </c>
      <c r="M80" s="67">
        <f>SUM(M70:M79)</f>
        <v>95504560</v>
      </c>
    </row>
    <row r="81" spans="1:13" ht="14.4" x14ac:dyDescent="0.3">
      <c r="A81" s="68"/>
      <c r="C81" s="69"/>
      <c r="D81" s="69"/>
      <c r="E81" s="69"/>
      <c r="F81" s="70"/>
      <c r="G81" s="71"/>
      <c r="H81" s="72"/>
      <c r="I81" s="72"/>
    </row>
    <row r="82" spans="1:13" ht="27" customHeight="1" x14ac:dyDescent="0.3">
      <c r="A82" s="3" t="s">
        <v>1</v>
      </c>
      <c r="B82" s="3" t="s">
        <v>2</v>
      </c>
      <c r="C82" s="3" t="s">
        <v>3</v>
      </c>
      <c r="D82" s="3" t="s">
        <v>4</v>
      </c>
      <c r="E82" s="3" t="s">
        <v>5</v>
      </c>
      <c r="F82" s="3" t="s">
        <v>6</v>
      </c>
      <c r="G82" s="3" t="s">
        <v>7</v>
      </c>
      <c r="H82" s="3" t="s">
        <v>164</v>
      </c>
      <c r="I82" s="3" t="s">
        <v>165</v>
      </c>
      <c r="J82" s="95" t="s">
        <v>168</v>
      </c>
      <c r="K82" s="95" t="s">
        <v>169</v>
      </c>
      <c r="L82" s="96" t="s">
        <v>166</v>
      </c>
      <c r="M82" s="96" t="s">
        <v>167</v>
      </c>
    </row>
    <row r="83" spans="1:13" ht="97.95" customHeight="1" x14ac:dyDescent="0.3">
      <c r="A83" s="123"/>
      <c r="B83" s="124"/>
      <c r="C83" s="5">
        <v>1</v>
      </c>
      <c r="D83" s="5" t="s">
        <v>119</v>
      </c>
      <c r="E83" s="5" t="s">
        <v>14</v>
      </c>
      <c r="F83" s="6" t="s">
        <v>15</v>
      </c>
      <c r="G83" s="5" t="s">
        <v>16</v>
      </c>
      <c r="H83" s="7">
        <v>3819560</v>
      </c>
      <c r="I83" s="8">
        <f t="shared" ref="I83:I92" si="15">H83*C83</f>
        <v>3819560</v>
      </c>
      <c r="J83" s="98">
        <v>3699560</v>
      </c>
      <c r="K83" s="94">
        <f t="shared" ref="K83:K92" si="16">J83*C83</f>
        <v>3699560</v>
      </c>
      <c r="L83" s="98">
        <v>3939560</v>
      </c>
      <c r="M83" s="98">
        <f t="shared" ref="M83:M92" si="17">L83*C83</f>
        <v>3939560</v>
      </c>
    </row>
    <row r="84" spans="1:13" ht="72" x14ac:dyDescent="0.3">
      <c r="A84" s="123"/>
      <c r="B84" s="124"/>
      <c r="C84" s="5">
        <v>30</v>
      </c>
      <c r="D84" s="5" t="s">
        <v>17</v>
      </c>
      <c r="E84" s="5" t="s">
        <v>18</v>
      </c>
      <c r="F84" s="6" t="s">
        <v>120</v>
      </c>
      <c r="G84" s="5" t="s">
        <v>20</v>
      </c>
      <c r="H84" s="7">
        <v>202300</v>
      </c>
      <c r="I84" s="8">
        <f t="shared" si="15"/>
        <v>6069000</v>
      </c>
      <c r="J84" s="98">
        <v>195300</v>
      </c>
      <c r="K84" s="94">
        <f t="shared" si="16"/>
        <v>5859000</v>
      </c>
      <c r="L84" s="98">
        <v>209300</v>
      </c>
      <c r="M84" s="98">
        <f t="shared" si="17"/>
        <v>6279000</v>
      </c>
    </row>
    <row r="85" spans="1:13" ht="72" x14ac:dyDescent="0.3">
      <c r="A85" s="123"/>
      <c r="B85" s="124"/>
      <c r="C85" s="5">
        <v>30</v>
      </c>
      <c r="D85" s="5" t="s">
        <v>17</v>
      </c>
      <c r="E85" s="5" t="s">
        <v>18</v>
      </c>
      <c r="F85" s="6" t="s">
        <v>121</v>
      </c>
      <c r="G85" s="5" t="s">
        <v>22</v>
      </c>
      <c r="H85" s="7">
        <v>238000</v>
      </c>
      <c r="I85" s="8">
        <f t="shared" si="15"/>
        <v>7140000</v>
      </c>
      <c r="J85" s="98">
        <v>230000</v>
      </c>
      <c r="K85" s="94">
        <f t="shared" si="16"/>
        <v>6900000</v>
      </c>
      <c r="L85" s="98">
        <v>246000</v>
      </c>
      <c r="M85" s="98">
        <f t="shared" si="17"/>
        <v>7380000</v>
      </c>
    </row>
    <row r="86" spans="1:13" ht="84" x14ac:dyDescent="0.3">
      <c r="A86" s="123"/>
      <c r="B86" s="124"/>
      <c r="C86" s="12">
        <v>40</v>
      </c>
      <c r="D86" s="12" t="s">
        <v>23</v>
      </c>
      <c r="E86" s="12" t="s">
        <v>14</v>
      </c>
      <c r="F86" s="13" t="s">
        <v>122</v>
      </c>
      <c r="G86" s="5" t="s">
        <v>82</v>
      </c>
      <c r="H86" s="7">
        <v>714000</v>
      </c>
      <c r="I86" s="8">
        <f t="shared" si="15"/>
        <v>28560000</v>
      </c>
      <c r="J86" s="98">
        <v>689000</v>
      </c>
      <c r="K86" s="94">
        <f t="shared" si="16"/>
        <v>27560000</v>
      </c>
      <c r="L86" s="98">
        <v>739000</v>
      </c>
      <c r="M86" s="98">
        <f t="shared" si="17"/>
        <v>29560000</v>
      </c>
    </row>
    <row r="87" spans="1:13" ht="60" x14ac:dyDescent="0.3">
      <c r="A87" s="123"/>
      <c r="B87" s="124"/>
      <c r="C87" s="12">
        <v>40</v>
      </c>
      <c r="D87" s="12" t="s">
        <v>23</v>
      </c>
      <c r="E87" s="12" t="s">
        <v>14</v>
      </c>
      <c r="F87" s="6" t="s">
        <v>123</v>
      </c>
      <c r="G87" s="5" t="s">
        <v>27</v>
      </c>
      <c r="H87" s="7">
        <v>261800</v>
      </c>
      <c r="I87" s="8">
        <f t="shared" si="15"/>
        <v>10472000</v>
      </c>
      <c r="J87" s="98">
        <v>252800</v>
      </c>
      <c r="K87" s="94">
        <f t="shared" si="16"/>
        <v>10112000</v>
      </c>
      <c r="L87" s="98">
        <v>270800</v>
      </c>
      <c r="M87" s="98">
        <f t="shared" si="17"/>
        <v>10832000</v>
      </c>
    </row>
    <row r="88" spans="1:13" ht="60" x14ac:dyDescent="0.3">
      <c r="A88" s="123"/>
      <c r="B88" s="124"/>
      <c r="C88" s="12">
        <v>40</v>
      </c>
      <c r="D88" s="12" t="s">
        <v>23</v>
      </c>
      <c r="E88" s="12" t="s">
        <v>14</v>
      </c>
      <c r="F88" s="6" t="s">
        <v>124</v>
      </c>
      <c r="G88" s="5" t="s">
        <v>27</v>
      </c>
      <c r="H88" s="7">
        <v>261800</v>
      </c>
      <c r="I88" s="8">
        <f t="shared" si="15"/>
        <v>10472000</v>
      </c>
      <c r="J88" s="98">
        <v>252800</v>
      </c>
      <c r="K88" s="94">
        <f t="shared" si="16"/>
        <v>10112000</v>
      </c>
      <c r="L88" s="98">
        <v>270800</v>
      </c>
      <c r="M88" s="98">
        <f t="shared" si="17"/>
        <v>10832000</v>
      </c>
    </row>
    <row r="89" spans="1:13" ht="60" x14ac:dyDescent="0.3">
      <c r="A89" s="123"/>
      <c r="B89" s="124"/>
      <c r="C89" s="12">
        <v>12</v>
      </c>
      <c r="D89" s="5" t="s">
        <v>29</v>
      </c>
      <c r="E89" s="12" t="s">
        <v>14</v>
      </c>
      <c r="F89" s="6" t="s">
        <v>125</v>
      </c>
      <c r="G89" s="5" t="s">
        <v>27</v>
      </c>
      <c r="H89" s="7">
        <v>952000</v>
      </c>
      <c r="I89" s="8">
        <f t="shared" si="15"/>
        <v>11424000</v>
      </c>
      <c r="J89" s="98">
        <v>922000</v>
      </c>
      <c r="K89" s="94">
        <f t="shared" si="16"/>
        <v>11064000</v>
      </c>
      <c r="L89" s="98">
        <v>982000</v>
      </c>
      <c r="M89" s="98">
        <f t="shared" si="17"/>
        <v>11784000</v>
      </c>
    </row>
    <row r="90" spans="1:13" ht="72" x14ac:dyDescent="0.3">
      <c r="A90" s="123"/>
      <c r="B90" s="124"/>
      <c r="C90" s="12">
        <v>5</v>
      </c>
      <c r="D90" s="12" t="s">
        <v>31</v>
      </c>
      <c r="E90" s="12" t="s">
        <v>14</v>
      </c>
      <c r="F90" s="6" t="s">
        <v>126</v>
      </c>
      <c r="G90" s="5" t="s">
        <v>33</v>
      </c>
      <c r="H90" s="7">
        <v>714000</v>
      </c>
      <c r="I90" s="8">
        <f t="shared" si="15"/>
        <v>3570000</v>
      </c>
      <c r="J90" s="98">
        <v>689000</v>
      </c>
      <c r="K90" s="94">
        <f t="shared" si="16"/>
        <v>3445000</v>
      </c>
      <c r="L90" s="98">
        <v>739000</v>
      </c>
      <c r="M90" s="98">
        <f t="shared" si="17"/>
        <v>3695000</v>
      </c>
    </row>
    <row r="91" spans="1:13" ht="72" x14ac:dyDescent="0.3">
      <c r="A91" s="123"/>
      <c r="B91" s="124"/>
      <c r="C91" s="12">
        <v>5</v>
      </c>
      <c r="D91" s="12" t="s">
        <v>34</v>
      </c>
      <c r="E91" s="12" t="s">
        <v>14</v>
      </c>
      <c r="F91" s="6" t="s">
        <v>127</v>
      </c>
      <c r="G91" s="5" t="s">
        <v>27</v>
      </c>
      <c r="H91" s="7">
        <v>952000</v>
      </c>
      <c r="I91" s="8">
        <f t="shared" si="15"/>
        <v>4760000</v>
      </c>
      <c r="J91" s="98">
        <v>922000</v>
      </c>
      <c r="K91" s="94">
        <f t="shared" si="16"/>
        <v>4610000</v>
      </c>
      <c r="L91" s="98">
        <v>982000</v>
      </c>
      <c r="M91" s="98">
        <f t="shared" si="17"/>
        <v>4910000</v>
      </c>
    </row>
    <row r="92" spans="1:13" ht="72" x14ac:dyDescent="0.3">
      <c r="A92" s="123"/>
      <c r="B92" s="124"/>
      <c r="C92" s="12">
        <v>1</v>
      </c>
      <c r="D92" s="5" t="s">
        <v>36</v>
      </c>
      <c r="E92" s="12" t="s">
        <v>14</v>
      </c>
      <c r="F92" s="6" t="s">
        <v>37</v>
      </c>
      <c r="G92" s="5" t="s">
        <v>88</v>
      </c>
      <c r="H92" s="7">
        <v>4760000</v>
      </c>
      <c r="I92" s="21">
        <f t="shared" si="15"/>
        <v>4760000</v>
      </c>
      <c r="J92" s="98">
        <v>4610000</v>
      </c>
      <c r="K92" s="94">
        <f t="shared" si="16"/>
        <v>4610000</v>
      </c>
      <c r="L92" s="98">
        <v>4910000</v>
      </c>
      <c r="M92" s="98">
        <f t="shared" si="17"/>
        <v>4910000</v>
      </c>
    </row>
    <row r="93" spans="1:13" ht="14.4" x14ac:dyDescent="0.3">
      <c r="A93" s="117" t="s">
        <v>116</v>
      </c>
      <c r="B93" s="117"/>
      <c r="C93" s="117"/>
      <c r="D93" s="117"/>
      <c r="E93" s="117"/>
      <c r="F93" s="117"/>
      <c r="G93" s="117"/>
      <c r="H93" s="117"/>
      <c r="I93" s="73">
        <f>SUM(I83:I92)</f>
        <v>91046560</v>
      </c>
      <c r="K93" s="73">
        <f>SUM(K83:K92)</f>
        <v>87971560</v>
      </c>
      <c r="M93" s="73">
        <f>SUM(M83:M92)</f>
        <v>94121560</v>
      </c>
    </row>
    <row r="94" spans="1:13" ht="14.4" x14ac:dyDescent="0.3">
      <c r="A94" s="69"/>
      <c r="B94" s="74"/>
      <c r="C94" s="69"/>
      <c r="D94" s="69"/>
      <c r="E94" s="69"/>
      <c r="F94" s="70"/>
      <c r="G94" s="71"/>
      <c r="H94" s="75"/>
      <c r="I94" s="76"/>
    </row>
    <row r="95" spans="1:13" ht="29.4" customHeight="1" x14ac:dyDescent="0.3">
      <c r="A95" s="3" t="s">
        <v>1</v>
      </c>
      <c r="B95" s="3" t="s">
        <v>2</v>
      </c>
      <c r="C95" s="3" t="s">
        <v>3</v>
      </c>
      <c r="D95" s="3" t="s">
        <v>4</v>
      </c>
      <c r="E95" s="3" t="s">
        <v>5</v>
      </c>
      <c r="F95" s="3" t="s">
        <v>6</v>
      </c>
      <c r="G95" s="3" t="s">
        <v>7</v>
      </c>
      <c r="H95" s="3" t="s">
        <v>164</v>
      </c>
      <c r="I95" s="3" t="s">
        <v>165</v>
      </c>
      <c r="J95" s="95" t="s">
        <v>168</v>
      </c>
      <c r="K95" s="95" t="s">
        <v>169</v>
      </c>
      <c r="L95" s="96" t="s">
        <v>166</v>
      </c>
      <c r="M95" s="96" t="s">
        <v>167</v>
      </c>
    </row>
    <row r="96" spans="1:13" ht="84" x14ac:dyDescent="0.3">
      <c r="A96" s="109"/>
      <c r="B96" s="109"/>
      <c r="C96" s="5">
        <v>1</v>
      </c>
      <c r="D96" s="5" t="s">
        <v>13</v>
      </c>
      <c r="E96" s="5" t="s">
        <v>14</v>
      </c>
      <c r="F96" s="6" t="s">
        <v>15</v>
      </c>
      <c r="G96" s="5" t="s">
        <v>16</v>
      </c>
      <c r="H96" s="7">
        <v>3819560</v>
      </c>
      <c r="I96" s="8">
        <f t="shared" ref="I96:I105" si="18">H96*C96</f>
        <v>3819560</v>
      </c>
      <c r="J96" s="98">
        <v>3699560</v>
      </c>
      <c r="K96" s="94">
        <f t="shared" ref="K96:K105" si="19">J96*C96</f>
        <v>3699560</v>
      </c>
      <c r="L96" s="98">
        <v>3939560</v>
      </c>
      <c r="M96" s="98">
        <f t="shared" ref="M96:M105" si="20">L96*C96</f>
        <v>3939560</v>
      </c>
    </row>
    <row r="97" spans="1:13" ht="96" x14ac:dyDescent="0.3">
      <c r="A97" s="109"/>
      <c r="B97" s="109"/>
      <c r="C97" s="5">
        <v>30</v>
      </c>
      <c r="D97" s="5" t="s">
        <v>17</v>
      </c>
      <c r="E97" s="5" t="s">
        <v>18</v>
      </c>
      <c r="F97" s="6" t="s">
        <v>130</v>
      </c>
      <c r="G97" s="5" t="s">
        <v>20</v>
      </c>
      <c r="H97" s="7">
        <v>202300</v>
      </c>
      <c r="I97" s="8">
        <f t="shared" si="18"/>
        <v>6069000</v>
      </c>
      <c r="J97" s="98">
        <v>195300</v>
      </c>
      <c r="K97" s="94">
        <f t="shared" si="19"/>
        <v>5859000</v>
      </c>
      <c r="L97" s="98">
        <v>209300</v>
      </c>
      <c r="M97" s="98">
        <f t="shared" si="20"/>
        <v>6279000</v>
      </c>
    </row>
    <row r="98" spans="1:13" ht="96" x14ac:dyDescent="0.3">
      <c r="A98" s="109"/>
      <c r="B98" s="109"/>
      <c r="C98" s="5">
        <v>30</v>
      </c>
      <c r="D98" s="5" t="s">
        <v>17</v>
      </c>
      <c r="E98" s="5" t="s">
        <v>18</v>
      </c>
      <c r="F98" s="6" t="s">
        <v>131</v>
      </c>
      <c r="G98" s="5" t="s">
        <v>22</v>
      </c>
      <c r="H98" s="7">
        <v>238000</v>
      </c>
      <c r="I98" s="8">
        <f t="shared" si="18"/>
        <v>7140000</v>
      </c>
      <c r="J98" s="98">
        <v>230000</v>
      </c>
      <c r="K98" s="94">
        <f t="shared" si="19"/>
        <v>6900000</v>
      </c>
      <c r="L98" s="98">
        <v>246000</v>
      </c>
      <c r="M98" s="98">
        <f t="shared" si="20"/>
        <v>7380000</v>
      </c>
    </row>
    <row r="99" spans="1:13" ht="96" x14ac:dyDescent="0.3">
      <c r="A99" s="109"/>
      <c r="B99" s="109"/>
      <c r="C99" s="12">
        <v>40</v>
      </c>
      <c r="D99" s="12" t="s">
        <v>23</v>
      </c>
      <c r="E99" s="12" t="s">
        <v>14</v>
      </c>
      <c r="F99" s="13" t="s">
        <v>132</v>
      </c>
      <c r="G99" s="5" t="s">
        <v>82</v>
      </c>
      <c r="H99" s="7">
        <v>714000</v>
      </c>
      <c r="I99" s="8">
        <f t="shared" si="18"/>
        <v>28560000</v>
      </c>
      <c r="J99" s="98">
        <v>689000</v>
      </c>
      <c r="K99" s="94">
        <f t="shared" si="19"/>
        <v>27560000</v>
      </c>
      <c r="L99" s="98">
        <v>739000</v>
      </c>
      <c r="M99" s="98">
        <f t="shared" si="20"/>
        <v>29560000</v>
      </c>
    </row>
    <row r="100" spans="1:13" ht="84" x14ac:dyDescent="0.3">
      <c r="A100" s="109"/>
      <c r="B100" s="109"/>
      <c r="C100" s="12">
        <v>40</v>
      </c>
      <c r="D100" s="12" t="s">
        <v>23</v>
      </c>
      <c r="E100" s="12" t="s">
        <v>14</v>
      </c>
      <c r="F100" s="6" t="s">
        <v>133</v>
      </c>
      <c r="G100" s="5" t="s">
        <v>27</v>
      </c>
      <c r="H100" s="7">
        <v>261800</v>
      </c>
      <c r="I100" s="8">
        <f t="shared" si="18"/>
        <v>10472000</v>
      </c>
      <c r="J100" s="98">
        <v>252800</v>
      </c>
      <c r="K100" s="94">
        <f t="shared" si="19"/>
        <v>10112000</v>
      </c>
      <c r="L100" s="98">
        <v>270800</v>
      </c>
      <c r="M100" s="98">
        <f t="shared" si="20"/>
        <v>10832000</v>
      </c>
    </row>
    <row r="101" spans="1:13" ht="84" x14ac:dyDescent="0.3">
      <c r="A101" s="109"/>
      <c r="B101" s="109"/>
      <c r="C101" s="12">
        <v>40</v>
      </c>
      <c r="D101" s="12" t="s">
        <v>23</v>
      </c>
      <c r="E101" s="12" t="s">
        <v>14</v>
      </c>
      <c r="F101" s="6" t="s">
        <v>134</v>
      </c>
      <c r="G101" s="5" t="s">
        <v>27</v>
      </c>
      <c r="H101" s="7">
        <v>261800</v>
      </c>
      <c r="I101" s="8">
        <f t="shared" si="18"/>
        <v>10472000</v>
      </c>
      <c r="J101" s="98">
        <v>252800</v>
      </c>
      <c r="K101" s="94">
        <f t="shared" si="19"/>
        <v>10112000</v>
      </c>
      <c r="L101" s="98">
        <v>270800</v>
      </c>
      <c r="M101" s="98">
        <f t="shared" si="20"/>
        <v>10832000</v>
      </c>
    </row>
    <row r="102" spans="1:13" ht="84" x14ac:dyDescent="0.3">
      <c r="A102" s="109"/>
      <c r="B102" s="109"/>
      <c r="C102" s="12">
        <v>12</v>
      </c>
      <c r="D102" s="5" t="s">
        <v>29</v>
      </c>
      <c r="E102" s="12" t="s">
        <v>14</v>
      </c>
      <c r="F102" s="6" t="s">
        <v>135</v>
      </c>
      <c r="G102" s="5" t="s">
        <v>27</v>
      </c>
      <c r="H102" s="7">
        <v>952000</v>
      </c>
      <c r="I102" s="8">
        <f t="shared" si="18"/>
        <v>11424000</v>
      </c>
      <c r="J102" s="98">
        <v>922000</v>
      </c>
      <c r="K102" s="94">
        <f t="shared" si="19"/>
        <v>11064000</v>
      </c>
      <c r="L102" s="98">
        <v>982000</v>
      </c>
      <c r="M102" s="98">
        <f t="shared" si="20"/>
        <v>11784000</v>
      </c>
    </row>
    <row r="103" spans="1:13" ht="84" x14ac:dyDescent="0.3">
      <c r="A103" s="109"/>
      <c r="B103" s="109"/>
      <c r="C103" s="12">
        <v>5</v>
      </c>
      <c r="D103" s="12" t="s">
        <v>31</v>
      </c>
      <c r="E103" s="12" t="s">
        <v>14</v>
      </c>
      <c r="F103" s="6" t="s">
        <v>136</v>
      </c>
      <c r="G103" s="5" t="s">
        <v>33</v>
      </c>
      <c r="H103" s="7">
        <v>714000</v>
      </c>
      <c r="I103" s="8">
        <f t="shared" si="18"/>
        <v>3570000</v>
      </c>
      <c r="J103" s="98">
        <v>689000</v>
      </c>
      <c r="K103" s="94">
        <f t="shared" si="19"/>
        <v>3445000</v>
      </c>
      <c r="L103" s="98">
        <v>739000</v>
      </c>
      <c r="M103" s="98">
        <f t="shared" si="20"/>
        <v>3695000</v>
      </c>
    </row>
    <row r="104" spans="1:13" ht="84" x14ac:dyDescent="0.3">
      <c r="A104" s="109"/>
      <c r="B104" s="109"/>
      <c r="C104" s="12">
        <v>4</v>
      </c>
      <c r="D104" s="12" t="s">
        <v>34</v>
      </c>
      <c r="E104" s="12" t="s">
        <v>14</v>
      </c>
      <c r="F104" s="6" t="s">
        <v>137</v>
      </c>
      <c r="G104" s="5" t="s">
        <v>27</v>
      </c>
      <c r="H104" s="7">
        <v>952000</v>
      </c>
      <c r="I104" s="8">
        <f t="shared" si="18"/>
        <v>3808000</v>
      </c>
      <c r="J104" s="98">
        <v>922000</v>
      </c>
      <c r="K104" s="94">
        <f t="shared" si="19"/>
        <v>3688000</v>
      </c>
      <c r="L104" s="98">
        <v>982000</v>
      </c>
      <c r="M104" s="98">
        <f t="shared" si="20"/>
        <v>3928000</v>
      </c>
    </row>
    <row r="105" spans="1:13" ht="72" x14ac:dyDescent="0.3">
      <c r="A105" s="109"/>
      <c r="B105" s="110"/>
      <c r="C105" s="12">
        <v>1</v>
      </c>
      <c r="D105" s="5" t="s">
        <v>36</v>
      </c>
      <c r="E105" s="12" t="s">
        <v>14</v>
      </c>
      <c r="F105" s="6" t="s">
        <v>37</v>
      </c>
      <c r="G105" s="5" t="s">
        <v>88</v>
      </c>
      <c r="H105" s="7">
        <v>4760000</v>
      </c>
      <c r="I105" s="21">
        <f t="shared" si="18"/>
        <v>4760000</v>
      </c>
      <c r="J105" s="98">
        <v>4610000</v>
      </c>
      <c r="K105" s="94">
        <f t="shared" si="19"/>
        <v>4610000</v>
      </c>
      <c r="L105" s="98">
        <v>4910000</v>
      </c>
      <c r="M105" s="98">
        <f t="shared" si="20"/>
        <v>4910000</v>
      </c>
    </row>
    <row r="106" spans="1:13" ht="14.4" x14ac:dyDescent="0.3">
      <c r="A106" s="118" t="s">
        <v>116</v>
      </c>
      <c r="B106" s="118"/>
      <c r="C106" s="118"/>
      <c r="D106" s="118"/>
      <c r="E106" s="118"/>
      <c r="F106" s="118"/>
      <c r="G106" s="118"/>
      <c r="H106" s="118"/>
      <c r="I106" s="77">
        <f>SUM(I96:I105)</f>
        <v>90094560</v>
      </c>
      <c r="K106" s="77">
        <f>SUM(K96:K105)</f>
        <v>87049560</v>
      </c>
      <c r="M106" s="77">
        <f>SUM(M96:M105)</f>
        <v>93139560</v>
      </c>
    </row>
    <row r="107" spans="1:13" ht="14.4" x14ac:dyDescent="0.3">
      <c r="A107" s="114" t="s">
        <v>138</v>
      </c>
      <c r="B107" s="115"/>
      <c r="C107" s="115"/>
      <c r="D107" s="115"/>
      <c r="E107" s="115"/>
      <c r="F107" s="115"/>
      <c r="G107" s="115"/>
      <c r="H107" s="116"/>
      <c r="I107" s="78">
        <f>SUM(I13+I42+I55+I67+I80+I93+I106)</f>
        <v>754540920</v>
      </c>
      <c r="J107" s="78"/>
      <c r="K107" s="78">
        <f>SUM(K13+K42+K55+K67+K80+K93+K106)</f>
        <v>729196920</v>
      </c>
      <c r="L107" s="78"/>
      <c r="M107" s="78">
        <f>SUM(M13+M42+M55+M67+M80+M93+M106)</f>
        <v>779884920</v>
      </c>
    </row>
    <row r="108" spans="1:13" ht="15" customHeight="1" x14ac:dyDescent="0.3">
      <c r="A108" s="69"/>
      <c r="B108" s="74"/>
      <c r="C108" s="69"/>
      <c r="D108" s="69"/>
      <c r="E108" s="69"/>
      <c r="H108" s="80"/>
      <c r="I108" s="81"/>
    </row>
    <row r="109" spans="1:13" ht="27" customHeight="1" x14ac:dyDescent="0.3">
      <c r="A109" s="135" t="s">
        <v>139</v>
      </c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</row>
    <row r="110" spans="1:13" s="1" customFormat="1" ht="36" x14ac:dyDescent="0.25">
      <c r="A110" s="3" t="s">
        <v>1</v>
      </c>
      <c r="B110" s="3" t="s">
        <v>2</v>
      </c>
      <c r="C110" s="3" t="s">
        <v>3</v>
      </c>
      <c r="D110" s="3" t="s">
        <v>4</v>
      </c>
      <c r="E110" s="3" t="s">
        <v>5</v>
      </c>
      <c r="F110" s="3" t="s">
        <v>6</v>
      </c>
      <c r="G110" s="3" t="s">
        <v>7</v>
      </c>
      <c r="H110" s="3" t="s">
        <v>164</v>
      </c>
      <c r="I110" s="3" t="s">
        <v>165</v>
      </c>
      <c r="J110" s="95" t="s">
        <v>168</v>
      </c>
      <c r="K110" s="95" t="s">
        <v>169</v>
      </c>
      <c r="L110" s="96" t="s">
        <v>166</v>
      </c>
      <c r="M110" s="96" t="s">
        <v>167</v>
      </c>
    </row>
    <row r="111" spans="1:13" s="1" customFormat="1" ht="187.2" customHeight="1" x14ac:dyDescent="0.25">
      <c r="A111" s="108" t="s">
        <v>140</v>
      </c>
      <c r="B111" s="108" t="s">
        <v>141</v>
      </c>
      <c r="C111" s="44">
        <v>5</v>
      </c>
      <c r="D111" s="44" t="s">
        <v>142</v>
      </c>
      <c r="E111" s="44" t="s">
        <v>143</v>
      </c>
      <c r="F111" s="45" t="s">
        <v>144</v>
      </c>
      <c r="G111" s="44" t="s">
        <v>145</v>
      </c>
      <c r="H111" s="46">
        <v>10472000</v>
      </c>
      <c r="I111" s="47">
        <f>H111*C111</f>
        <v>52360000</v>
      </c>
      <c r="J111" s="98">
        <v>10172000</v>
      </c>
      <c r="K111" s="94">
        <f>J111*C111</f>
        <v>50860000</v>
      </c>
      <c r="L111" s="99">
        <v>10772000</v>
      </c>
      <c r="M111" s="99">
        <f>L111*C111</f>
        <v>53860000</v>
      </c>
    </row>
    <row r="112" spans="1:13" s="1" customFormat="1" ht="63" customHeight="1" x14ac:dyDescent="0.25">
      <c r="A112" s="109"/>
      <c r="B112" s="109"/>
      <c r="C112" s="44">
        <v>3</v>
      </c>
      <c r="D112" s="44" t="s">
        <v>146</v>
      </c>
      <c r="E112" s="44" t="s">
        <v>143</v>
      </c>
      <c r="F112" s="45" t="s">
        <v>147</v>
      </c>
      <c r="G112" s="44" t="s">
        <v>148</v>
      </c>
      <c r="H112" s="46">
        <v>4760000</v>
      </c>
      <c r="I112" s="47">
        <f>H112*C112</f>
        <v>14280000</v>
      </c>
      <c r="J112" s="98">
        <v>4610000</v>
      </c>
      <c r="K112" s="94">
        <f t="shared" ref="K112:K115" si="21">J112*C112</f>
        <v>13830000</v>
      </c>
      <c r="L112" s="99">
        <v>4910000</v>
      </c>
      <c r="M112" s="99">
        <f t="shared" ref="M112:M115" si="22">L112*C112</f>
        <v>14730000</v>
      </c>
    </row>
    <row r="113" spans="1:14" s="1" customFormat="1" ht="124.8" customHeight="1" x14ac:dyDescent="0.25">
      <c r="A113" s="109"/>
      <c r="B113" s="109"/>
      <c r="C113" s="44">
        <v>14</v>
      </c>
      <c r="D113" s="44" t="s">
        <v>149</v>
      </c>
      <c r="E113" s="44" t="s">
        <v>143</v>
      </c>
      <c r="F113" s="45" t="s">
        <v>150</v>
      </c>
      <c r="G113" s="44" t="s">
        <v>151</v>
      </c>
      <c r="H113" s="46">
        <v>2975000</v>
      </c>
      <c r="I113" s="47">
        <f>H113*C113</f>
        <v>41650000</v>
      </c>
      <c r="J113" s="98">
        <v>2875000</v>
      </c>
      <c r="K113" s="94">
        <f t="shared" si="21"/>
        <v>40250000</v>
      </c>
      <c r="L113" s="99">
        <v>3075000</v>
      </c>
      <c r="M113" s="99">
        <f t="shared" si="22"/>
        <v>43050000</v>
      </c>
    </row>
    <row r="114" spans="1:14" ht="81.45" customHeight="1" x14ac:dyDescent="0.3">
      <c r="A114" s="109"/>
      <c r="B114" s="109"/>
      <c r="C114" s="44">
        <v>14</v>
      </c>
      <c r="D114" s="44" t="s">
        <v>152</v>
      </c>
      <c r="E114" s="44" t="s">
        <v>153</v>
      </c>
      <c r="F114" s="82" t="s">
        <v>154</v>
      </c>
      <c r="G114" s="44" t="s">
        <v>155</v>
      </c>
      <c r="H114" s="46">
        <v>595000</v>
      </c>
      <c r="I114" s="47">
        <f>H114*C114</f>
        <v>8330000</v>
      </c>
      <c r="J114" s="98">
        <v>575000</v>
      </c>
      <c r="K114" s="94">
        <f t="shared" si="21"/>
        <v>8050000</v>
      </c>
      <c r="L114" s="99">
        <v>615000</v>
      </c>
      <c r="M114" s="99">
        <f t="shared" si="22"/>
        <v>8610000</v>
      </c>
    </row>
    <row r="115" spans="1:14" ht="74.55" customHeight="1" x14ac:dyDescent="0.3">
      <c r="A115" s="110"/>
      <c r="B115" s="110"/>
      <c r="C115" s="44">
        <v>7</v>
      </c>
      <c r="D115" s="44" t="s">
        <v>156</v>
      </c>
      <c r="E115" s="44" t="s">
        <v>153</v>
      </c>
      <c r="F115" s="82" t="s">
        <v>157</v>
      </c>
      <c r="G115" s="83" t="s">
        <v>158</v>
      </c>
      <c r="H115" s="84">
        <v>11900000</v>
      </c>
      <c r="I115" s="47">
        <f>H115*C115</f>
        <v>83300000</v>
      </c>
      <c r="J115" s="98">
        <v>11550000</v>
      </c>
      <c r="K115" s="94">
        <f t="shared" si="21"/>
        <v>80850000</v>
      </c>
      <c r="L115" s="99">
        <v>12250000</v>
      </c>
      <c r="M115" s="99">
        <f t="shared" si="22"/>
        <v>85750000</v>
      </c>
    </row>
    <row r="116" spans="1:14" ht="15" customHeight="1" x14ac:dyDescent="0.3">
      <c r="A116" s="111" t="s">
        <v>159</v>
      </c>
      <c r="B116" s="112"/>
      <c r="C116" s="112"/>
      <c r="D116" s="112"/>
      <c r="E116" s="112"/>
      <c r="F116" s="112"/>
      <c r="G116" s="112"/>
      <c r="H116" s="113"/>
      <c r="I116" s="77">
        <f>SUM(I111:I115)</f>
        <v>199920000</v>
      </c>
      <c r="K116" s="77">
        <f>SUM(K111:K115)</f>
        <v>193840000</v>
      </c>
      <c r="M116" s="77">
        <f>SUM(M111:M115)</f>
        <v>206000000</v>
      </c>
    </row>
    <row r="118" spans="1:14" ht="15" customHeight="1" x14ac:dyDescent="0.3">
      <c r="A118" s="114" t="s">
        <v>160</v>
      </c>
      <c r="B118" s="115"/>
      <c r="C118" s="115"/>
      <c r="D118" s="115"/>
      <c r="E118" s="115"/>
      <c r="F118" s="115"/>
      <c r="G118" s="115"/>
      <c r="H118" s="116"/>
      <c r="I118" s="78">
        <f>I116+I107</f>
        <v>954460920</v>
      </c>
      <c r="K118" s="78">
        <f>K107+K116</f>
        <v>923036920</v>
      </c>
      <c r="M118" s="78">
        <f t="shared" ref="M118" si="23">M107+M116</f>
        <v>985884920</v>
      </c>
      <c r="N118" s="25"/>
    </row>
    <row r="120" spans="1:14" ht="15" customHeight="1" x14ac:dyDescent="0.3">
      <c r="A120" s="132" t="s">
        <v>163</v>
      </c>
      <c r="B120" s="133"/>
      <c r="C120" s="133"/>
      <c r="D120" s="133"/>
      <c r="E120" s="133"/>
      <c r="F120" s="133"/>
      <c r="G120" s="133"/>
      <c r="H120" s="134"/>
      <c r="I120" s="104">
        <f>AVERAGE(I118,K118,M118)</f>
        <v>954460920</v>
      </c>
    </row>
  </sheetData>
  <mergeCells count="29">
    <mergeCell ref="A1:M1"/>
    <mergeCell ref="A3:A12"/>
    <mergeCell ref="B3:B12"/>
    <mergeCell ref="A13:H13"/>
    <mergeCell ref="A16:A41"/>
    <mergeCell ref="B16:B41"/>
    <mergeCell ref="A42:H42"/>
    <mergeCell ref="A45:A54"/>
    <mergeCell ref="B45:B54"/>
    <mergeCell ref="A55:H55"/>
    <mergeCell ref="A58:A66"/>
    <mergeCell ref="B58:B66"/>
    <mergeCell ref="A109:M109"/>
    <mergeCell ref="A67:H67"/>
    <mergeCell ref="A70:A79"/>
    <mergeCell ref="B70:B79"/>
    <mergeCell ref="A80:H80"/>
    <mergeCell ref="A83:A92"/>
    <mergeCell ref="B83:B92"/>
    <mergeCell ref="A93:H93"/>
    <mergeCell ref="A96:A105"/>
    <mergeCell ref="B96:B105"/>
    <mergeCell ref="A106:H106"/>
    <mergeCell ref="A107:H107"/>
    <mergeCell ref="A111:A115"/>
    <mergeCell ref="B111:B115"/>
    <mergeCell ref="A116:H116"/>
    <mergeCell ref="A118:H118"/>
    <mergeCell ref="A120:H120"/>
  </mergeCells>
  <pageMargins left="0.7" right="0.7" top="0.75" bottom="0.75" header="0" footer="0"/>
  <pageSetup paperSize="5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PPTO 3 MESES</vt:lpstr>
      <vt:lpstr>ESPECIF TECNICAS</vt:lpstr>
      <vt:lpstr>ESTUDIO DE MERCADOS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Seguimiento Salud</dc:creator>
  <cp:lastModifiedBy>Sebastián Trespalacios Jaramillo</cp:lastModifiedBy>
  <cp:lastPrinted>2026-08-13T13:47:49Z</cp:lastPrinted>
  <dcterms:created xsi:type="dcterms:W3CDTF">2026-07-27T15:47:26Z</dcterms:created>
  <dcterms:modified xsi:type="dcterms:W3CDTF">2026-08-26T03:39:24Z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2026-07-27T15:47:33Z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b87b4b02-1c94-4f8b-93f6-f026ad604eab</vt:lpwstr>
  </property>
  <property fmtid="{D5CDD505-2E9C-101B-9397-08002B2CF9AE}" pid="7" name="MSIP_Label_defa4170-0d19-0005-0004-bc88714345d2_ActionId">
    <vt:lpwstr>a69a4f3f-7624-472e-9b00-d7d908010cf2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