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Users\giank\OneDrive\Desktop\CONTRATOS 2025\IDACO\ALCALDÍA FUNZA\SEMÁFOROS\SEMÁFOROS AGOSTO\"/>
    </mc:Choice>
  </mc:AlternateContent>
  <xr:revisionPtr revIDLastSave="0" documentId="13_ncr:1_{8A4FF504-3CA5-46EB-8408-2D30E52350F8}"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(Entidad)'!$A$1:$N$89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(Entidad)'!$M$73</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(Entidad)'!$M$81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(Entidad)'!$M$81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(Entidad)'!$M$82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workbook>
</file>

<file path=xl/calcChain.xml><?xml version="1.0" encoding="utf-8"?>
<calcChain xmlns="http://schemas.openxmlformats.org/spreadsheetml/2006/main">
  <c r="L63" i="265" l="1"/>
  <c r="L62" i="265"/>
  <c r="L61" i="265"/>
  <c r="L60" i="265"/>
  <c r="L59" i="265"/>
  <c r="L58" i="265"/>
  <c r="L57" i="265"/>
  <c r="L56" i="265"/>
  <c r="L55" i="265"/>
  <c r="L54" i="265"/>
  <c r="L53" i="265"/>
  <c r="L52" i="265"/>
  <c r="L51" i="265"/>
  <c r="L48" i="265"/>
  <c r="L47" i="265"/>
  <c r="L46" i="265"/>
  <c r="L45" i="265"/>
  <c r="L42" i="265"/>
  <c r="L41" i="265"/>
  <c r="L40" i="265"/>
  <c r="L39" i="265"/>
  <c r="L38" i="265"/>
  <c r="L35" i="265"/>
  <c r="L32" i="265"/>
  <c r="L31" i="265"/>
  <c r="L30" i="265"/>
  <c r="L29" i="265"/>
  <c r="M29" i="265" s="1"/>
  <c r="L28" i="265"/>
  <c r="L27" i="265"/>
  <c r="L26" i="265"/>
  <c r="L25" i="265"/>
  <c r="L24" i="265"/>
  <c r="L23" i="265"/>
  <c r="L22" i="265"/>
  <c r="L21" i="265"/>
  <c r="L20" i="265"/>
  <c r="L19" i="265"/>
  <c r="L18" i="265"/>
  <c r="L17" i="265"/>
  <c r="L16" i="265"/>
  <c r="L15" i="265"/>
  <c r="L14" i="265"/>
  <c r="M27" i="265"/>
  <c r="M31" i="265"/>
  <c r="M63" i="265" l="1"/>
  <c r="M62" i="265"/>
  <c r="M61" i="265"/>
  <c r="M52" i="265"/>
  <c r="M58" i="265"/>
  <c r="M59" i="265"/>
  <c r="M57" i="265"/>
  <c r="M56" i="265"/>
  <c r="M35" i="265"/>
  <c r="M36" i="265" s="1"/>
  <c r="M41" i="265"/>
  <c r="M40" i="265"/>
  <c r="M39" i="265"/>
  <c r="M38" i="265"/>
  <c r="M48" i="265"/>
  <c r="M47" i="265"/>
  <c r="M46" i="265"/>
  <c r="M45" i="265"/>
  <c r="M16" i="265"/>
  <c r="M49" i="265" l="1"/>
  <c r="M53" i="265"/>
  <c r="M54" i="265"/>
  <c r="M55" i="265"/>
  <c r="M60" i="265"/>
  <c r="M51" i="265"/>
  <c r="M42" i="265"/>
  <c r="M43" i="265" s="1"/>
  <c r="M18" i="265"/>
  <c r="M19" i="265"/>
  <c r="M20" i="265"/>
  <c r="M21" i="265"/>
  <c r="M22" i="265"/>
  <c r="M23" i="265"/>
  <c r="M24" i="265"/>
  <c r="M25" i="265"/>
  <c r="M26" i="265"/>
  <c r="M28" i="265"/>
  <c r="M30" i="265"/>
  <c r="M32" i="265"/>
  <c r="M17" i="265"/>
  <c r="M15" i="265"/>
  <c r="M14" i="265"/>
  <c r="M33" i="265" l="1"/>
  <c r="M64" i="265"/>
  <c r="M74" i="265" s="1"/>
  <c r="L68" i="265" l="1"/>
  <c r="L70" i="265"/>
  <c r="L69" i="265"/>
  <c r="M69" i="265" s="1"/>
  <c r="L67" i="265"/>
  <c r="M67" i="265" s="1"/>
  <c r="M68" i="265"/>
  <c r="M70" i="265" l="1"/>
  <c r="M73" i="265" s="1"/>
  <c r="M71" i="265" l="1"/>
  <c r="M75" i="265" s="1"/>
  <c r="M76" i="265" s="1"/>
</calcChain>
</file>

<file path=xl/sharedStrings.xml><?xml version="1.0" encoding="utf-8"?>
<sst xmlns="http://schemas.openxmlformats.org/spreadsheetml/2006/main" count="402" uniqueCount="187">
  <si>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</si>
  <si>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</si>
  <si>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</si>
  <si>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</si>
  <si>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</si>
  <si>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</si>
  <si>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</si>
  <si>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</si>
  <si>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</si>
  <si>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</si>
  <si>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</si>
  <si>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</si>
  <si>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</si>
  <si>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</si>
  <si>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</si>
  <si>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</si>
  <si>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</si>
  <si>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</si>
  <si>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</si>
  <si>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</si>
  <si>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</si>
  <si>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</si>
  <si>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</si>
  <si>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</si>
  <si>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</si>
  <si>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</si>
  <si>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</si>
  <si>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</si>
  <si>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</si>
  <si>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</si>
  <si>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</si>
  <si>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</si>
  <si>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</si>
  <si>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</si>
  <si>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</si>
  <si>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</si>
  <si>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</si>
  <si>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</si>
  <si>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</si>
  <si>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</si>
  <si>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</si>
  <si>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</si>
  <si>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</si>
  <si>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</si>
  <si>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</si>
  <si>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</si>
  <si>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</si>
  <si>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</si>
  <si>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</si>
  <si>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</si>
  <si>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</si>
  <si>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</si>
  <si>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</si>
  <si>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</si>
  <si>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</si>
  <si>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</si>
  <si>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</si>
  <si>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</si>
  <si>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</si>
  <si>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</si>
  <si>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</si>
  <si>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</si>
  <si>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</si>
  <si>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</si>
  <si>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</si>
  <si>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</si>
  <si>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</si>
  <si>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</si>
  <si>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</si>
  <si>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</si>
  <si>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</si>
  <si>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</si>
  <si>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</si>
  <si>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</si>
  <si>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</si>
  <si>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</si>
  <si>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</si>
  <si>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</si>
  <si>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</si>
  <si>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</si>
  <si>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</si>
  <si>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</si>
  <si>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</si>
  <si>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</si>
  <si>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</si>
  <si>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</si>
  <si>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</si>
  <si>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</si>
  <si>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</si>
  <si>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</si>
  <si>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</si>
  <si>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</si>
  <si>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</si>
  <si>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</si>
  <si>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SUMINISTRO</t>
  </si>
  <si>
    <t>SUMINISTRO DE SEMAFORO VEHICULAR DE POLICARBONATO (3x200), LENTES DE POLICARBONATO DE 8", TRES LUCES, SISTEMA DE ILUMINACION A LEDS, FIJACION MASTIL. S1</t>
  </si>
  <si>
    <t>N/A</t>
  </si>
  <si>
    <t>SUMINISTRO DE SEMAFORO VEHICULAR DE POLICARBONATO (3x200), LENTES DE POLICARBONATO DE 8", TRES LUCES, SISTEMA DE ILUMINACION A LEDS, FIJACION MENSULA. S2</t>
  </si>
  <si>
    <t>LICENCIA UTMC</t>
  </si>
  <si>
    <t>SUMINISTRO DE GPS DE SINCRONIZACION DE TIEMPO</t>
  </si>
  <si>
    <t>GPS</t>
  </si>
  <si>
    <t>POSTE T1 DE 3,80 MTS</t>
  </si>
  <si>
    <t>CABLE 3X16 AWG</t>
  </si>
  <si>
    <t>CABLE 2X8 AWG</t>
  </si>
  <si>
    <t>POSTE</t>
  </si>
  <si>
    <t>CABLE 4X16</t>
  </si>
  <si>
    <t>CABLE 3X16</t>
  </si>
  <si>
    <t>CABLE 2X8</t>
  </si>
  <si>
    <t>UND</t>
  </si>
  <si>
    <t>INGENIERÍA DE TRÁFICO</t>
  </si>
  <si>
    <t>AFOROS</t>
  </si>
  <si>
    <t>SERVICIOS</t>
  </si>
  <si>
    <t>OBRA CIVIL INTERSECCIONES</t>
  </si>
  <si>
    <t>SUBTOTAL SUMINISTRO (INCLUYE IVA)</t>
  </si>
  <si>
    <t>ADMINSITRACIÓN</t>
  </si>
  <si>
    <t>IVA SOBRE UTILIDAD</t>
  </si>
  <si>
    <t>%</t>
  </si>
  <si>
    <t>AIU</t>
  </si>
  <si>
    <t xml:space="preserve">SUBTOTAL AIU (INCLUYE IVA) </t>
  </si>
  <si>
    <t>IMPREVISTOS</t>
  </si>
  <si>
    <t>Elaboró </t>
  </si>
  <si>
    <t xml:space="preserve">3X200
S1 </t>
  </si>
  <si>
    <t>CABLE 4X16 AWG</t>
  </si>
  <si>
    <t>3X200
S2</t>
  </si>
  <si>
    <t>UPS</t>
  </si>
  <si>
    <t>UN</t>
  </si>
  <si>
    <t>OBRA CIVIL</t>
  </si>
  <si>
    <t>Formulario 1 - Propuesta económica  - Documento tipo de selección abreviada de menor cuantía - versión 2</t>
  </si>
  <si>
    <t>CCE-EICP-FM-25</t>
  </si>
  <si>
    <t>SUMINISTRO SEMAFORO VEHICULAR DE POLICARBONATO (2x200) CON CONTADOR REGRESIVO LENTES DE POLICARBONATO DE 8", DOS LUCES, SISTEMA DE ILUMINACION A LED, FIJACION MASTIL S3</t>
  </si>
  <si>
    <t>3X200
S3</t>
  </si>
  <si>
    <t>SUMINISTRO DE UPS DE CAPACIDAD DE 1KVA CON AUTONOMIA DE DOS (2) HORA POR MEDIO DE BATERIAS DE LIBRE MANTENIMIENTO</t>
  </si>
  <si>
    <t>SUMINISTRO DE CAMARA X-STREAM PARA DETECCION VEHICULAR CON TRANSMISION DE VIDEO ONLINE.</t>
  </si>
  <si>
    <t>CAMARA</t>
  </si>
  <si>
    <t>SUMINISTRO DE INTERFAZ.</t>
  </si>
  <si>
    <t>INTERFAZ</t>
  </si>
  <si>
    <t>SUMINISTRO DE ROUTER ROBUSTEL R2010</t>
  </si>
  <si>
    <t>ROUTER R2010</t>
  </si>
  <si>
    <t>SUMINISTRO DE LICENCIA UTMC2 (UG405) PARA EQUIPO DE CONTROL ST 950</t>
  </si>
  <si>
    <t>POSTE T1X</t>
  </si>
  <si>
    <t xml:space="preserve">CABLE CAMARA </t>
  </si>
  <si>
    <t>SERVICIO DE INSTALACIÓN, CONFIGURACIÓN Y PUESTA EN SERVICIO EN LA WEB SERVICE DE UNA INTERSECCION PARA MONITOREO EN LA SECRETARIA DE TRANSITO DE FUNZA</t>
  </si>
  <si>
    <t>INSTALACIÓN, PROGRAMACIÓN Y PUESTA EN SERVICIO DE EQUIPO DE CONTROL NO INCLUYE PLANEAMIENTO DE TRAFICO NI CONTEOS VEHICULARES</t>
  </si>
  <si>
    <t>TOMA DE INFORMACIÓN AFOROS DE LA INTERSECCIÓN CALLE 15 X CARRERA 12 EXISTENTES, TOMA DE INFORMACIÓN DE CAMPO X INTERSECCIÓN (ARRIBOS X CADA ACCESO VIAL) DURANTE 12 HORAS X DÍA, DÍA TÍPICO Y ATÍPICO</t>
  </si>
  <si>
    <t>MTS L</t>
  </si>
  <si>
    <t>SONORO 200MM</t>
  </si>
  <si>
    <t>REUBICACION DE SEMAFOROS PEATONALES</t>
  </si>
  <si>
    <t xml:space="preserve">SISTEMA PUESTA A TIERRA (SUMINISTRO E INSTALACION) </t>
  </si>
  <si>
    <t xml:space="preserve">BAJANTE GALVANIZADA TIPO PESADO CONDUIT L= 6 MTS Φ 2" CON CAPACETE (SUMINISTRO E INSTALACION) </t>
  </si>
  <si>
    <t xml:space="preserve">PEDESTAL PARA EQUIPO DE CONTROL CON CAPACETE DE UPS Y ACCESORIOS (SUMINISTRO E INSTALACION) </t>
  </si>
  <si>
    <t xml:space="preserve">BASE PARA POSTE (SUMINISTRO E INSTALACION) </t>
  </si>
  <si>
    <t>Mantenimiento de semáforo vehicular de policarbonato (3x200), lentes de policarbonato de 8", tres luces, sistema de iluminación a leds, fijación mástil.</t>
  </si>
  <si>
    <t>Mantenimiento de semáforo vehicular de policarbonato (3x200), lentes de policarbonato de 8", tres luces, sistema de iluminación a leds, fijación ménsula.</t>
  </si>
  <si>
    <t>Mantenimiento de semáforo peatonal de policarbonato (2x200), lentes de policarbonato de 8", dos luces, sistema de iluminación a leds estático.</t>
  </si>
  <si>
    <t>Mantenimiento de botones peatonales</t>
  </si>
  <si>
    <t>Mantenimiento de sonoros</t>
  </si>
  <si>
    <t>Mantenimiento de UPS, no incluye cambio de baterias</t>
  </si>
  <si>
    <t>Mantenimiento de Cámara de video detección</t>
  </si>
  <si>
    <t>MANTENIMIENTO SEMAFORO</t>
  </si>
  <si>
    <t xml:space="preserve">MANTENIMEINTO BOTONES </t>
  </si>
  <si>
    <t>MANTENIMIENTO SORONO</t>
  </si>
  <si>
    <t xml:space="preserve">MANTENIEMIENTO UPS </t>
  </si>
  <si>
    <t>MANTENIMINETO CAMARAS</t>
  </si>
  <si>
    <t>Mantenimiento de semáforo vehicular de policarbonato (3x300), lentes de policarbonato de 12", tres luces, sistema de iluminación a leds, fijación ménsula.</t>
  </si>
  <si>
    <t xml:space="preserve">MANTENIMINETO BAJANTE </t>
  </si>
  <si>
    <t>Mantenimiento y/o Arreglo de la bajante de la acometida</t>
  </si>
  <si>
    <t>Limpieza de poste T1</t>
  </si>
  <si>
    <t>Limpieza de poste T2</t>
  </si>
  <si>
    <t>LIMPIEZA T1</t>
  </si>
  <si>
    <t>LIMPIEZA T2</t>
  </si>
  <si>
    <t>Mantenimiento preventivo equipo de control ST950 capacidad para 8 grupos, limpieza general, revisión de programación y ajustes de borneras.</t>
  </si>
  <si>
    <t xml:space="preserve">MANTENIEMIENTO EQUIPO DE CONTROL </t>
  </si>
  <si>
    <t>Mantenimiento de Pedestal para Controlador, incluye (pintura)</t>
  </si>
  <si>
    <t xml:space="preserve">MANTENIMIENTO DE PEDESTAL </t>
  </si>
  <si>
    <t xml:space="preserve">Javier Vargas - Alvaro Vargas / Contratista Secretaría de Movilidad </t>
  </si>
  <si>
    <t xml:space="preserve">MANTENIMIENTO DE SEMÁFOROS </t>
  </si>
  <si>
    <t xml:space="preserve">VALOR UNITARIO YUNEX TRAFFIC </t>
  </si>
  <si>
    <t xml:space="preserve">VALOR UNITARIO CR CABLES Y REDES </t>
  </si>
  <si>
    <t xml:space="preserve">SUMINISTRO E INSTALACION DE VISERA </t>
  </si>
  <si>
    <t xml:space="preserve">SUMINISTRO CABLE PARA CÁMARA DE VIDEO DETECCION </t>
  </si>
  <si>
    <t>MONTAJE AMOBLAMIENTO SEMAFORICO (INSTALACIÓN DE POSTES SEMÁFOROS, CABLEADO SEMAFORICO, CAMARA, CABLEADO CAMARA, ROUTER, PLATINA) INCLUYE DEMOLICION DE BOLARDO.</t>
  </si>
  <si>
    <t>MONTAJE  Y/O ELABORACIÓN Y/O ACTUALIZACIÓN DE ESQUEMAS DE PLANEAMIENTO - OPTIMIZACIÓN, 1 PAQUETE DE PLANEAMIENTO CON ESQUEMAS, MATRICES, PLAN DE CONEXIÓN Y DESCONEXIÓN, AUTOMÁTICOS DEFINICIÓN DE MODOS DE OPERACIÓN -TIEMPOS FIJOS O TRÁFICO ACTUADO SI APLICA. VISITA DE CAMPO INICIAL A LA INTERSECCIÓN OBJETO DE LA OPTIMIZACIÓN DE PLANEAMIENTO. ELABORACIÓN DE COORDINACIONES PARA GARANTIZAR EL CONCEPTO DE "OLA VERDE" EN CORREDORES. OPTIMIZACIÓN DE PLANEAMIENTO EN FUNCIÓN DE LOS AFOROS. REVISIÓN EN CAMPO DE LA VERSIÓN DE PLANEAMIENTO OPTIMIZADA. ESTABILIZACIÓN Y AJUSTES DE SER NECESARIO.</t>
  </si>
  <si>
    <t>SUMINISTRO CABLE PARA CÁMARA DE VIDEO DETECCION  BPL</t>
  </si>
  <si>
    <t>BATERIA PARA LAS UPS INSTALADAS EN LAS INTERSECCIONES (CADA UPS CONSTA DE 6 BATERIA INTERNAS)</t>
  </si>
  <si>
    <t>BATERIA UPS</t>
  </si>
  <si>
    <t>EQUIPO DE CONTR0L ST950 - EQUIVALENTE O SUPERIOR</t>
  </si>
  <si>
    <t>SUMINISTRO DE CONTROLADOR ELECTRONICO ST950 EQUIVALENTE O SUPERIOR (VER NOTA 1 Anexo Técnico) CON CAPACIDAD PARA 16 FASES VEHICULARES O PEATONALES CON PROGRAMAS RESIDENTES EN LA CPU, AGENDA DE PROGRAMACIÓN DIARIA, SEMANAL Y DÍAS FESTIVO MODOS DE OPERACIÓN COORDINADOS, CIRCUITOS DE SUPERVISIÓN DE VERDES CONFLICTIVOS, RUTINA DE SEGURIDAD POR FALLA DE LAMPARAS ROJAS, GABINETE EN FIBRA DE VIDRIO REFORZADO CON POLIÉSTER. INCLUYE MODULO DE ENTRADAS (24 IN) Y SALIDAS (4 OUT).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</si>
</sst>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quot;$&quot;#,##0.00"/>
  </numFmts>
  <fonts count="6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b/>
      <sz val="8"/>
      <name val="Arial"/>
      <family val="2"/>
      <charset val="1"/>
    </font>
    <font>
      <sz val="8"/>
      <name val="Arial"/>
      <family val="2"/>
      <charset val="1"/>
    </font>
    <font>
      <b/>
      <u/>
      <sz val="11"/>
      <name val="Arial"/>
      <family val="2"/>
    </font>
    <font>
      <sz val="11"/>
      <color theme="1"/>
      <name val="Arial"/>
      <family val="2"/>
    </font>
    <font>
      <sz val="12"/>
      <name val="Arial"/>
      <family val="2"/>
    </font>
    <font>
      <sz val="10"/>
      <name val="Arial"/>
      <family val="2"/>
    </font>
    <font>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170" fontId="8" fillId="0" borderId="0" applyFont="0" applyFill="0" applyBorder="0" applyAlignment="0" applyProtection="0"/>
    <xf numFmtId="175" fontId="5" fillId="0" borderId="0" applyFont="0" applyFill="0" applyBorder="0" applyAlignment="0" applyProtection="0"/>
    <xf numFmtId="170" fontId="5" fillId="0" borderId="0" applyFont="0" applyFill="0" applyBorder="0" applyAlignment="0" applyProtection="0"/>
    <xf numFmtId="170"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69"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53">
      <alignment horizontal="right"/>
    </xf>
    <xf numFmtId="189" fontId="6" fillId="0" borderId="53">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53">
      <alignment horizontal="right"/>
    </xf>
    <xf numFmtId="192" fontId="4" fillId="0" borderId="0">
      <protection locked="0"/>
    </xf>
    <xf numFmtId="3" fontId="33" fillId="0" borderId="0" applyFont="0" applyFill="0" applyBorder="0" applyAlignment="0" applyProtection="0"/>
    <xf numFmtId="193" fontId="4" fillId="0" borderId="0">
      <protection locked="0"/>
    </xf>
    <xf numFmtId="194" fontId="33" fillId="0" borderId="0" applyFont="0" applyFill="0" applyBorder="0" applyAlignment="0" applyProtection="0"/>
    <xf numFmtId="195"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7"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8" fontId="4" fillId="0" borderId="0">
      <protection locked="0"/>
    </xf>
    <xf numFmtId="198" fontId="4" fillId="0" borderId="0">
      <protection locked="0"/>
    </xf>
    <xf numFmtId="0" fontId="16" fillId="3" borderId="0" applyNumberFormat="0" applyBorder="0" applyAlignment="0" applyProtection="0"/>
    <xf numFmtId="199" fontId="6" fillId="0" borderId="0">
      <alignment horizontal="right"/>
    </xf>
    <xf numFmtId="199" fontId="6" fillId="0" borderId="0">
      <alignment horizontal="right"/>
    </xf>
    <xf numFmtId="199" fontId="6" fillId="0" borderId="0">
      <alignment horizontal="right"/>
    </xf>
    <xf numFmtId="200" fontId="6" fillId="0" borderId="0" applyFont="0" applyFill="0" applyBorder="0" applyAlignment="0">
      <alignment horizontal="center"/>
    </xf>
    <xf numFmtId="200" fontId="6" fillId="0" borderId="0" applyFont="0" applyFill="0" applyBorder="0" applyAlignment="0">
      <alignment horizontal="center"/>
    </xf>
    <xf numFmtId="2" fontId="6" fillId="0" borderId="4" applyFont="0" applyBorder="0"/>
    <xf numFmtId="170" fontId="8"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201" fontId="6" fillId="0" borderId="0">
      <alignment horizontal="right"/>
    </xf>
    <xf numFmtId="201" fontId="6" fillId="0" borderId="0">
      <alignment horizontal="right"/>
    </xf>
    <xf numFmtId="201" fontId="6" fillId="0" borderId="0">
      <alignment horizontal="right"/>
    </xf>
    <xf numFmtId="202" fontId="4" fillId="0" borderId="0" applyFont="0" applyFill="0" applyBorder="0" applyAlignment="0" applyProtection="0"/>
    <xf numFmtId="202" fontId="4" fillId="0" borderId="0" applyFont="0" applyFill="0" applyBorder="0" applyAlignment="0" applyProtection="0"/>
    <xf numFmtId="165" fontId="4" fillId="0" borderId="0" applyFont="0" applyFill="0" applyBorder="0" applyAlignment="0" applyProtection="0"/>
    <xf numFmtId="169"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165" fontId="4" fillId="0" borderId="0" applyFont="0" applyFill="0" applyBorder="0" applyAlignment="0" applyProtection="0"/>
    <xf numFmtId="169" fontId="8" fillId="0" borderId="0" applyFont="0" applyFill="0" applyBorder="0" applyAlignment="0" applyProtection="0"/>
    <xf numFmtId="194" fontId="38" fillId="0" borderId="0" applyFont="0" applyFill="0" applyBorder="0" applyAlignment="0" applyProtection="0"/>
    <xf numFmtId="0" fontId="17" fillId="22" borderId="0" applyNumberFormat="0" applyBorder="0" applyAlignment="0" applyProtection="0"/>
    <xf numFmtId="203" fontId="6" fillId="0" borderId="0" applyFont="0" applyFill="0" applyBorder="0" applyAlignment="0">
      <alignment horizontal="center"/>
    </xf>
    <xf numFmtId="203"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4"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8" fontId="4" fillId="0" borderId="58">
      <protection locked="0"/>
    </xf>
    <xf numFmtId="0" fontId="44" fillId="0" borderId="0"/>
    <xf numFmtId="0" fontId="45" fillId="0" borderId="0" applyNumberFormat="0" applyFill="0" applyBorder="0" applyAlignment="0" applyProtection="0">
      <alignment vertical="top"/>
      <protection locked="0"/>
    </xf>
    <xf numFmtId="164" fontId="59" fillId="0" borderId="0" applyFont="0" applyFill="0" applyBorder="0" applyAlignment="0" applyProtection="0"/>
  </cellStyleXfs>
  <cellXfs count="44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3" fontId="32" fillId="0" borderId="39" xfId="90" applyNumberFormat="1" applyFont="1" applyBorder="1"/>
    <xf numFmtId="185"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6"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46" fillId="0" borderId="0" xfId="89" applyFont="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4" fontId="30" fillId="0" borderId="39" xfId="34" applyFont="1" applyFill="1" applyBorder="1"/>
    <xf numFmtId="174" fontId="30" fillId="0" borderId="39" xfId="0" applyNumberFormat="1" applyFont="1" applyBorder="1"/>
    <xf numFmtId="0" fontId="42" fillId="0" borderId="39" xfId="0" applyFont="1" applyBorder="1" applyAlignment="1">
      <alignment horizontal="center" wrapText="1"/>
    </xf>
    <xf numFmtId="174" fontId="30" fillId="0" borderId="39" xfId="34" applyFont="1" applyFill="1" applyBorder="1" applyAlignment="1">
      <alignment horizontal="center" wrapText="1"/>
    </xf>
    <xf numFmtId="167"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9" fillId="0" borderId="0" xfId="0" applyFont="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4" fontId="49" fillId="0" borderId="18" xfId="34" applyFont="1" applyBorder="1"/>
    <xf numFmtId="174"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4" fontId="49" fillId="0" borderId="68" xfId="34" applyFont="1" applyBorder="1"/>
    <xf numFmtId="174"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4" fontId="49" fillId="0" borderId="46" xfId="34" applyFont="1" applyBorder="1"/>
    <xf numFmtId="174"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4"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4" fontId="49" fillId="0" borderId="18" xfId="34" applyFont="1" applyBorder="1" applyAlignment="1">
      <alignment horizontal="center"/>
    </xf>
    <xf numFmtId="0" fontId="49" fillId="0" borderId="22" xfId="95" applyNumberFormat="1" applyFont="1" applyBorder="1" applyAlignment="1">
      <alignment horizontal="center"/>
    </xf>
    <xf numFmtId="167" fontId="49" fillId="0" borderId="25" xfId="0" applyNumberFormat="1" applyFont="1" applyBorder="1" applyAlignment="1">
      <alignment horizontal="center" wrapText="1"/>
    </xf>
    <xf numFmtId="174" fontId="49" fillId="0" borderId="51" xfId="34" applyFont="1" applyBorder="1" applyAlignment="1">
      <alignment horizontal="center" wrapText="1"/>
    </xf>
    <xf numFmtId="167" fontId="49" fillId="24" borderId="65"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5" xfId="0" applyNumberFormat="1" applyFont="1" applyBorder="1"/>
    <xf numFmtId="43" fontId="49" fillId="24" borderId="65" xfId="0" applyNumberFormat="1" applyFont="1" applyFill="1" applyBorder="1"/>
    <xf numFmtId="0" fontId="49" fillId="0" borderId="60"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8" fontId="49" fillId="0" borderId="18" xfId="62" applyNumberFormat="1" applyFont="1" applyBorder="1" applyAlignment="1">
      <alignment horizontal="right" vertical="center" wrapText="1"/>
    </xf>
    <xf numFmtId="168" fontId="49" fillId="0" borderId="51"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8" fontId="49" fillId="0" borderId="24" xfId="62" applyNumberFormat="1" applyFont="1" applyBorder="1" applyAlignment="1">
      <alignment horizontal="right" vertical="center" wrapText="1"/>
    </xf>
    <xf numFmtId="177" fontId="51" fillId="0" borderId="44" xfId="39" applyNumberFormat="1" applyFont="1" applyBorder="1" applyAlignment="1">
      <alignment horizontal="right" vertical="center"/>
    </xf>
    <xf numFmtId="0" fontId="49" fillId="0" borderId="18" xfId="74" applyFont="1" applyBorder="1" applyAlignment="1">
      <alignment horizontal="left" vertical="center"/>
    </xf>
    <xf numFmtId="168"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8" fontId="49" fillId="0" borderId="18" xfId="62" quotePrefix="1" applyNumberFormat="1" applyFont="1" applyBorder="1" applyAlignment="1">
      <alignment horizontal="right" vertical="center" wrapText="1"/>
    </xf>
    <xf numFmtId="0" fontId="49" fillId="0" borderId="56" xfId="135" applyFont="1" applyBorder="1" applyAlignment="1">
      <alignment horizontal="center" vertical="center"/>
    </xf>
    <xf numFmtId="0" fontId="49" fillId="0" borderId="18" xfId="73" applyFont="1" applyBorder="1" applyAlignment="1">
      <alignment horizontal="center"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8" fontId="49" fillId="0" borderId="49" xfId="62" applyNumberFormat="1" applyFont="1" applyBorder="1" applyAlignment="1">
      <alignment horizontal="right" vertical="center" wrapText="1"/>
    </xf>
    <xf numFmtId="177" fontId="51" fillId="0" borderId="54"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8"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7"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2" fontId="49" fillId="0" borderId="35" xfId="129" applyNumberFormat="1" applyFont="1" applyBorder="1" applyAlignment="1">
      <alignment vertical="center"/>
    </xf>
    <xf numFmtId="0" fontId="49" fillId="0" borderId="21" xfId="128" applyFont="1" applyBorder="1" applyAlignment="1">
      <alignment horizontal="left" vertical="center"/>
    </xf>
    <xf numFmtId="181"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2"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2"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2"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2"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2"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7" fontId="51" fillId="26" borderId="51" xfId="60" applyNumberFormat="1" applyFont="1" applyFill="1" applyBorder="1" applyAlignment="1">
      <alignment horizontal="center" vertical="center"/>
    </xf>
    <xf numFmtId="187"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9" xfId="130" applyFont="1" applyFill="1" applyBorder="1" applyAlignment="1">
      <alignment horizontal="center" vertical="center" wrapText="1"/>
    </xf>
    <xf numFmtId="0" fontId="54" fillId="0" borderId="91" xfId="0" applyFont="1" applyBorder="1" applyAlignment="1">
      <alignment horizontal="left" vertical="center"/>
    </xf>
    <xf numFmtId="0" fontId="55" fillId="0" borderId="91" xfId="0" applyFont="1" applyBorder="1" applyAlignment="1">
      <alignment horizontal="left" vertical="center"/>
    </xf>
    <xf numFmtId="0" fontId="49" fillId="0" borderId="67" xfId="0" applyFont="1" applyBorder="1" applyAlignment="1">
      <alignment vertical="center" wrapText="1"/>
    </xf>
    <xf numFmtId="0" fontId="49" fillId="0" borderId="59" xfId="0" applyFont="1" applyBorder="1" applyAlignment="1">
      <alignment vertical="center" wrapText="1"/>
    </xf>
    <xf numFmtId="0" fontId="49" fillId="0" borderId="69"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9" xfId="0" applyFont="1" applyBorder="1" applyAlignment="1">
      <alignment vertical="center" wrapText="1"/>
    </xf>
    <xf numFmtId="185" fontId="32" fillId="0" borderId="92" xfId="90" applyNumberFormat="1" applyFont="1" applyBorder="1"/>
    <xf numFmtId="0" fontId="49" fillId="25" borderId="63"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93" xfId="89" applyFont="1" applyFill="1" applyBorder="1"/>
    <xf numFmtId="0" fontId="32" fillId="0" borderId="93" xfId="89" applyFont="1" applyBorder="1"/>
    <xf numFmtId="168" fontId="49" fillId="0" borderId="35" xfId="62" applyNumberFormat="1" applyFont="1" applyBorder="1" applyAlignment="1">
      <alignment horizontal="right" vertical="center" wrapText="1"/>
    </xf>
    <xf numFmtId="0" fontId="49" fillId="0" borderId="18" xfId="74" applyFont="1" applyBorder="1" applyAlignment="1">
      <alignment horizontal="center" vertical="center" wrapText="1"/>
    </xf>
    <xf numFmtId="2" fontId="49" fillId="0" borderId="14" xfId="73" applyNumberFormat="1" applyFont="1" applyBorder="1" applyAlignment="1">
      <alignment horizontal="center" vertical="center" wrapText="1"/>
    </xf>
    <xf numFmtId="0" fontId="49" fillId="0" borderId="14" xfId="73" applyFont="1" applyBorder="1" applyAlignment="1">
      <alignment horizontal="center" vertical="center" wrapText="1"/>
    </xf>
    <xf numFmtId="177" fontId="51" fillId="0" borderId="44" xfId="39" applyNumberFormat="1" applyFont="1" applyBorder="1" applyAlignment="1">
      <alignment horizontal="right" vertical="center" wrapText="1"/>
    </xf>
    <xf numFmtId="188" fontId="51" fillId="24" borderId="46" xfId="73" applyNumberFormat="1" applyFont="1" applyFill="1" applyBorder="1" applyAlignment="1">
      <alignment vertical="center"/>
    </xf>
    <xf numFmtId="9" fontId="49" fillId="0" borderId="29" xfId="128" applyNumberFormat="1" applyFont="1" applyBorder="1" applyAlignment="1">
      <alignment vertical="center" wrapText="1"/>
    </xf>
    <xf numFmtId="0" fontId="57" fillId="0" borderId="18" xfId="0" applyFont="1" applyBorder="1" applyAlignment="1">
      <alignment horizontal="center" wrapText="1"/>
    </xf>
    <xf numFmtId="9" fontId="49" fillId="0" borderId="18" xfId="95" applyFont="1" applyBorder="1" applyAlignment="1">
      <alignment vertical="center" wrapText="1"/>
    </xf>
    <xf numFmtId="0" fontId="49" fillId="0" borderId="32" xfId="73" applyFont="1" applyBorder="1" applyAlignment="1">
      <alignment horizontal="center" vertical="center"/>
    </xf>
    <xf numFmtId="0" fontId="49" fillId="0" borderId="29" xfId="73" applyFont="1" applyBorder="1" applyAlignment="1">
      <alignment horizontal="center" vertical="center"/>
    </xf>
    <xf numFmtId="0" fontId="49" fillId="0" borderId="29" xfId="74" applyFont="1" applyBorder="1" applyAlignment="1">
      <alignment horizontal="center" vertical="center"/>
    </xf>
    <xf numFmtId="0" fontId="49" fillId="0" borderId="29" xfId="73" applyFont="1" applyBorder="1" applyAlignment="1">
      <alignment horizontal="left" vertical="center" wrapText="1"/>
    </xf>
    <xf numFmtId="168" fontId="49" fillId="0" borderId="29" xfId="62" applyNumberFormat="1" applyFont="1" applyBorder="1" applyAlignment="1">
      <alignment horizontal="right" vertical="center" wrapText="1"/>
    </xf>
    <xf numFmtId="4" fontId="49" fillId="0" borderId="20" xfId="39" applyNumberFormat="1" applyFont="1" applyBorder="1" applyAlignment="1">
      <alignment vertical="center" wrapText="1"/>
    </xf>
    <xf numFmtId="0" fontId="57" fillId="0" borderId="29" xfId="0" applyFont="1" applyBorder="1" applyAlignment="1">
      <alignment horizontal="center" wrapText="1"/>
    </xf>
    <xf numFmtId="9" fontId="49" fillId="0" borderId="29" xfId="95" applyFont="1" applyBorder="1" applyAlignment="1">
      <alignment vertical="center" wrapText="1"/>
    </xf>
    <xf numFmtId="182" fontId="51" fillId="0" borderId="35" xfId="129" applyNumberFormat="1" applyFont="1" applyBorder="1" applyAlignment="1">
      <alignment vertical="center"/>
    </xf>
    <xf numFmtId="205" fontId="29" fillId="0" borderId="0" xfId="90" applyNumberFormat="1" applyFont="1"/>
    <xf numFmtId="164" fontId="32" fillId="0" borderId="0" xfId="257" applyFont="1"/>
    <xf numFmtId="4" fontId="49" fillId="0" borderId="18" xfId="39" applyNumberFormat="1" applyFont="1" applyFill="1" applyBorder="1" applyAlignment="1">
      <alignment vertical="center" wrapText="1"/>
    </xf>
    <xf numFmtId="168" fontId="49" fillId="0" borderId="18" xfId="62" applyNumberFormat="1" applyFont="1" applyFill="1" applyBorder="1" applyAlignment="1">
      <alignment horizontal="right" vertical="center" wrapText="1"/>
    </xf>
    <xf numFmtId="168" fontId="49" fillId="0" borderId="51" xfId="62" applyNumberFormat="1" applyFont="1" applyFill="1" applyBorder="1" applyAlignment="1">
      <alignment horizontal="right" vertical="center" wrapText="1"/>
    </xf>
    <xf numFmtId="177" fontId="49" fillId="0" borderId="0" xfId="126" applyNumberFormat="1" applyFont="1" applyAlignment="1">
      <alignment horizontal="center" vertical="center"/>
    </xf>
    <xf numFmtId="0" fontId="32" fillId="0" borderId="85" xfId="89" applyFont="1" applyBorder="1"/>
    <xf numFmtId="4" fontId="49" fillId="0" borderId="49" xfId="39" applyNumberFormat="1" applyFont="1" applyBorder="1" applyAlignment="1">
      <alignment vertical="center" wrapText="1"/>
    </xf>
    <xf numFmtId="4" fontId="49" fillId="0" borderId="0" xfId="39" applyNumberFormat="1" applyFont="1" applyBorder="1" applyAlignment="1">
      <alignment vertical="center" wrapText="1"/>
    </xf>
    <xf numFmtId="4" fontId="49" fillId="0" borderId="24" xfId="39" applyNumberFormat="1" applyFont="1" applyBorder="1" applyAlignment="1">
      <alignment vertical="center" wrapText="1"/>
    </xf>
    <xf numFmtId="168" fontId="49" fillId="26" borderId="18" xfId="62" applyNumberFormat="1" applyFont="1" applyFill="1" applyBorder="1" applyAlignment="1">
      <alignment horizontal="right" vertical="center" wrapText="1"/>
    </xf>
    <xf numFmtId="168" fontId="60" fillId="0" borderId="18" xfId="62" applyNumberFormat="1" applyFont="1" applyFill="1" applyBorder="1" applyAlignment="1">
      <alignment horizontal="right" vertical="center" wrapText="1"/>
    </xf>
    <xf numFmtId="168" fontId="60" fillId="0" borderId="18" xfId="62" applyNumberFormat="1" applyFont="1" applyBorder="1" applyAlignment="1">
      <alignment horizontal="right"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xf>
    <xf numFmtId="0" fontId="51" fillId="0" borderId="29" xfId="128" applyFont="1" applyBorder="1" applyAlignment="1">
      <alignment horizontal="left" vertical="center"/>
    </xf>
    <xf numFmtId="0" fontId="32" fillId="0" borderId="88" xfId="89" applyFont="1" applyBorder="1"/>
    <xf numFmtId="0" fontId="43" fillId="0" borderId="90" xfId="89" applyFont="1" applyBorder="1" applyAlignment="1">
      <alignment horizontal="center" wrapText="1"/>
    </xf>
    <xf numFmtId="0" fontId="49" fillId="27" borderId="18" xfId="0" applyFont="1" applyFill="1" applyBorder="1" applyAlignment="1">
      <alignment horizontal="center" vertical="center" wrapText="1"/>
    </xf>
    <xf numFmtId="0" fontId="49" fillId="0" borderId="81" xfId="255" applyFont="1" applyBorder="1" applyAlignment="1">
      <alignment horizontal="center" vertical="center"/>
    </xf>
    <xf numFmtId="0" fontId="49" fillId="0" borderId="53" xfId="255" applyFont="1" applyBorder="1" applyAlignment="1">
      <alignment horizontal="center" vertical="center"/>
    </xf>
    <xf numFmtId="0" fontId="51" fillId="0" borderId="79" xfId="0" applyFont="1" applyBorder="1" applyAlignment="1">
      <alignment horizontal="center"/>
    </xf>
    <xf numFmtId="0" fontId="51" fillId="0" borderId="0" xfId="0" applyFont="1" applyAlignment="1">
      <alignment horizontal="center"/>
    </xf>
    <xf numFmtId="0" fontId="51" fillId="0" borderId="49" xfId="0" applyFont="1" applyBorder="1" applyAlignment="1">
      <alignment horizontal="center"/>
    </xf>
    <xf numFmtId="0" fontId="51" fillId="0" borderId="79" xfId="0" applyFont="1" applyBorder="1" applyAlignment="1">
      <alignment horizontal="center" vertical="center" wrapText="1"/>
    </xf>
    <xf numFmtId="0" fontId="51" fillId="0" borderId="0" xfId="0" applyFont="1" applyAlignment="1">
      <alignment horizontal="center" vertical="center" wrapText="1"/>
    </xf>
    <xf numFmtId="0" fontId="51" fillId="0" borderId="49" xfId="0" applyFont="1" applyBorder="1" applyAlignment="1">
      <alignment horizontal="center" vertical="center" wrapText="1"/>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50"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6" xfId="0" applyFont="1" applyBorder="1" applyAlignment="1">
      <alignment horizontal="center"/>
    </xf>
    <xf numFmtId="0" fontId="49" fillId="0" borderId="28" xfId="0" applyFont="1" applyBorder="1" applyAlignment="1">
      <alignment horizontal="center"/>
    </xf>
    <xf numFmtId="174" fontId="49" fillId="0" borderId="19" xfId="34" applyFont="1" applyBorder="1" applyAlignment="1">
      <alignment horizontal="center"/>
    </xf>
    <xf numFmtId="174"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4"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51" fillId="24" borderId="16" xfId="0" applyFont="1" applyFill="1" applyBorder="1" applyAlignment="1">
      <alignment horizontal="center"/>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31" xfId="0" applyFont="1" applyFill="1" applyBorder="1" applyAlignment="1">
      <alignment horizontal="center" vertical="center"/>
    </xf>
    <xf numFmtId="0" fontId="49" fillId="0" borderId="66" xfId="0" applyFont="1" applyBorder="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6" xfId="34" applyNumberFormat="1" applyFont="1" applyBorder="1" applyAlignment="1">
      <alignment horizontal="center"/>
    </xf>
    <xf numFmtId="43" fontId="49" fillId="0" borderId="28" xfId="34" applyNumberFormat="1" applyFont="1" applyBorder="1" applyAlignment="1">
      <alignment horizontal="center"/>
    </xf>
    <xf numFmtId="0" fontId="58" fillId="0" borderId="32" xfId="0" applyFont="1" applyBorder="1" applyAlignment="1">
      <alignment horizontal="center" vertical="center" wrapText="1"/>
    </xf>
    <xf numFmtId="0" fontId="58" fillId="0" borderId="29" xfId="0" applyFont="1" applyBorder="1" applyAlignment="1">
      <alignment horizontal="center" vertical="center" wrapText="1"/>
    </xf>
    <xf numFmtId="0" fontId="58" fillId="0" borderId="33" xfId="0" applyFont="1" applyBorder="1" applyAlignment="1">
      <alignment horizontal="center" vertical="center" wrapText="1"/>
    </xf>
    <xf numFmtId="0" fontId="58" fillId="0" borderId="18" xfId="0" applyFont="1" applyBorder="1" applyAlignment="1">
      <alignment horizontal="center" vertical="center" wrapText="1"/>
    </xf>
    <xf numFmtId="0" fontId="58" fillId="0" borderId="52" xfId="0" applyFont="1" applyBorder="1" applyAlignment="1">
      <alignment horizontal="center" vertical="center" wrapText="1"/>
    </xf>
    <xf numFmtId="0" fontId="58" fillId="0" borderId="20" xfId="0" applyFont="1" applyBorder="1" applyAlignment="1">
      <alignment horizontal="center" vertical="center" wrapText="1"/>
    </xf>
    <xf numFmtId="0" fontId="58" fillId="0" borderId="82" xfId="0" applyFont="1" applyBorder="1" applyAlignment="1">
      <alignment horizontal="center" vertical="center" wrapText="1"/>
    </xf>
    <xf numFmtId="0" fontId="58" fillId="0" borderId="63" xfId="0" applyFont="1" applyBorder="1" applyAlignment="1">
      <alignment horizontal="center" vertical="center" wrapText="1"/>
    </xf>
    <xf numFmtId="0" fontId="58" fillId="0" borderId="62" xfId="0" applyFont="1" applyBorder="1" applyAlignment="1">
      <alignment horizontal="center" vertical="center" wrapText="1"/>
    </xf>
    <xf numFmtId="0" fontId="58" fillId="0" borderId="72" xfId="0" applyFont="1" applyBorder="1" applyAlignment="1">
      <alignment horizontal="center" vertical="center" wrapText="1"/>
    </xf>
    <xf numFmtId="0" fontId="58" fillId="0" borderId="60" xfId="0" applyFont="1" applyBorder="1" applyAlignment="1">
      <alignment horizontal="center" vertical="center" wrapText="1"/>
    </xf>
    <xf numFmtId="0" fontId="58" fillId="0" borderId="76" xfId="0" applyFont="1" applyBorder="1" applyAlignment="1">
      <alignment horizontal="center" vertical="center" wrapText="1"/>
    </xf>
    <xf numFmtId="0" fontId="51" fillId="24" borderId="45" xfId="73" applyFont="1" applyFill="1" applyBorder="1" applyAlignment="1">
      <alignment horizontal="center" vertical="center"/>
    </xf>
    <xf numFmtId="0" fontId="51" fillId="24" borderId="47" xfId="73" applyFont="1" applyFill="1" applyBorder="1" applyAlignment="1">
      <alignment horizontal="center" vertical="center"/>
    </xf>
    <xf numFmtId="0" fontId="51" fillId="24" borderId="48" xfId="73" applyFont="1" applyFill="1" applyBorder="1" applyAlignment="1">
      <alignment horizontal="center" vertical="center"/>
    </xf>
    <xf numFmtId="0" fontId="51" fillId="0" borderId="21" xfId="128" applyFont="1" applyBorder="1" applyAlignment="1">
      <alignment horizontal="left" vertical="center"/>
    </xf>
    <xf numFmtId="0" fontId="51" fillId="0" borderId="22" xfId="128" applyFont="1" applyBorder="1" applyAlignment="1">
      <alignment horizontal="left" vertical="center"/>
    </xf>
    <xf numFmtId="0" fontId="51" fillId="0" borderId="23" xfId="128" applyFont="1" applyBorder="1" applyAlignment="1">
      <alignment horizontal="left" vertical="center"/>
    </xf>
    <xf numFmtId="0" fontId="51" fillId="0" borderId="27" xfId="128" applyFont="1" applyBorder="1" applyAlignment="1">
      <alignment horizontal="left" vertical="center"/>
    </xf>
    <xf numFmtId="0" fontId="51" fillId="0" borderId="31" xfId="128" applyFont="1" applyBorder="1" applyAlignment="1">
      <alignment horizontal="left" vertical="center"/>
    </xf>
    <xf numFmtId="0" fontId="51" fillId="0" borderId="28" xfId="128" applyFont="1" applyBorder="1" applyAlignment="1">
      <alignment horizontal="left"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0" borderId="14" xfId="130" applyFont="1" applyBorder="1" applyAlignment="1">
      <alignment horizontal="center"/>
    </xf>
    <xf numFmtId="0" fontId="51" fillId="0" borderId="0" xfId="130" applyFont="1" applyAlignment="1">
      <alignment horizontal="center" vertical="top"/>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6"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51"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61" xfId="89" applyFont="1" applyFill="1" applyBorder="1" applyAlignment="1">
      <alignment horizontal="center"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0" fontId="49" fillId="25" borderId="81" xfId="130" applyFont="1" applyFill="1" applyBorder="1" applyAlignment="1">
      <alignment horizontal="center" vertical="center" wrapText="1"/>
    </xf>
    <xf numFmtId="0" fontId="49" fillId="25" borderId="8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32" xfId="128" applyFont="1" applyBorder="1" applyAlignment="1">
      <alignment horizontal="left" vertical="center"/>
    </xf>
    <xf numFmtId="0" fontId="51" fillId="0" borderId="29" xfId="128" applyFont="1" applyBorder="1" applyAlignment="1">
      <alignment horizontal="left" vertical="center"/>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2" xfId="89" applyFont="1" applyFill="1" applyBorder="1" applyAlignment="1">
      <alignment horizontal="left" wrapText="1"/>
    </xf>
    <xf numFmtId="0" fontId="49" fillId="27" borderId="20" xfId="89" applyFont="1" applyFill="1" applyBorder="1" applyAlignment="1">
      <alignment horizontal="left" wrapText="1"/>
    </xf>
    <xf numFmtId="0" fontId="49" fillId="27" borderId="46" xfId="89" applyFont="1" applyFill="1" applyBorder="1" applyAlignment="1">
      <alignment horizontal="left" wrapText="1"/>
    </xf>
    <xf numFmtId="0" fontId="49" fillId="26" borderId="77" xfId="89" applyFont="1" applyFill="1" applyBorder="1" applyAlignment="1">
      <alignment horizontal="center" wrapText="1"/>
    </xf>
    <xf numFmtId="0" fontId="49" fillId="26" borderId="60" xfId="89" applyFont="1" applyFill="1" applyBorder="1" applyAlignment="1">
      <alignment horizontal="center" wrapText="1"/>
    </xf>
    <xf numFmtId="0" fontId="49" fillId="26" borderId="76" xfId="89" applyFont="1" applyFill="1" applyBorder="1" applyAlignment="1">
      <alignment horizont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1"/>
      <sheetName val="[EST0798.XLS]__cceficiente_s_10"/>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OCTUBRE"/>
      <sheetName val="1,1"/>
      <sheetName val="1,2"/>
      <sheetName val="1,3"/>
      <sheetName val="1,5"/>
      <sheetName val="1,,6"/>
      <sheetName val="1,7"/>
      <sheetName val="2,1"/>
      <sheetName val="2,2"/>
      <sheetName val="2,3"/>
      <sheetName val="2,4"/>
      <sheetName val="2,5"/>
      <sheetName val="2,6"/>
      <sheetName val="3,1"/>
      <sheetName val="3,2"/>
      <sheetName val="3,3"/>
      <sheetName val="3,4"/>
      <sheetName val="3,5"/>
      <sheetName val="3,6"/>
      <sheetName val="3,7"/>
      <sheetName val="3,9"/>
      <sheetName val="4,1"/>
      <sheetName val="5,1"/>
      <sheetName val="5,2"/>
      <sheetName val="5,3"/>
      <sheetName val="5,4"/>
      <sheetName val="5,6"/>
      <sheetName val="5,7"/>
      <sheetName val="6,1"/>
      <sheetName val="7,1"/>
      <sheetName val="7.5"/>
      <sheetName val="7.6"/>
      <sheetName val="8,6"/>
      <sheetName val="8.8"/>
      <sheetName val="8.9"/>
      <sheetName val="8.10"/>
      <sheetName val="8.11"/>
      <sheetName val="8.12"/>
      <sheetName val="8.13"/>
      <sheetName val="3,12"/>
      <sheetName val="9,1"/>
      <sheetName val="9,2"/>
      <sheetName val="9,3"/>
      <sheetName val="1,8"/>
      <sheetName val="12.1"/>
      <sheetName val="14,1"/>
      <sheetName val="13,1"/>
      <sheetName val="13,2"/>
      <sheetName val="13,3"/>
      <sheetName val="13,4"/>
      <sheetName val="8,14"/>
      <sheetName val="3,13"/>
      <sheetName val="3,14"/>
      <sheetName val="6,2"/>
      <sheetName val="6,3"/>
      <sheetName val="6,4"/>
      <sheetName val="6,5"/>
      <sheetName val="6,6"/>
      <sheetName val="6,7"/>
      <sheetName val="6,8"/>
      <sheetName val="6,9"/>
      <sheetName val="6,10"/>
      <sheetName val="6.12"/>
      <sheetName val="tomas"/>
      <sheetName val="GAB CONTROL"/>
      <sheetName val="sal lum"/>
      <sheetName val="Lum MH"/>
      <sheetName val="cel me di 2"/>
      <sheetName val="celd prot 2"/>
      <sheetName val="baj zunchada "/>
      <sheetName val="PT"/>
      <sheetName val="MT"/>
      <sheetName val="T2 INVENT MT"/>
      <sheetName val="X"/>
      <sheetName val="T3 INVE BT"/>
      <sheetName val="formato"/>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PRESUPUESTO "/>
      <sheetName val="INTERV AET"/>
      <sheetName val="INTERV DISEÑ"/>
      <sheetName val="RES"/>
      <sheetName val="KM"/>
      <sheetName val="CRON"/>
      <sheetName val="FLUJO"/>
      <sheetName val="PERSONAL"/>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FSEG ING Y EGR"/>
      <sheetName val="MAQ"/>
      <sheetName val="FSEG"/>
      <sheetName val="Listado"/>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anticipo"/>
      <sheetName val="1 (3)"/>
      <sheetName val="F.P.S."/>
      <sheetName val="A.I.U (2)"/>
      <sheetName val="COSTO TOTAL"/>
      <sheetName val="4 (2)"/>
      <sheetName val="8 (13)"/>
      <sheetName val="7 (2)"/>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PRESUPUESTO (2)"/>
      <sheetName val="VILLA OLIMPICA"/>
      <sheetName val="aCCIDENTES DE 19"/>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COMPROBANTE"/>
      <sheetName val="CONTROL"/>
      <sheetName val="CAJAMENOR"/>
      <sheetName val="NOMINA"/>
      <sheetName val="BCO CENTRO"/>
      <sheetName val="BCO NTE(1)"/>
      <sheetName val="BCO NTE (2)"/>
      <sheetName val="ORDENPAGO"/>
      <sheetName val="RECIBOCAJA"/>
      <sheetName val="ESTADOCUENTA"/>
      <sheetName val="ORDENCOMPRA"/>
      <sheetName val="UNITARIOS GENERALES"/>
      <sheetName val="PE_02"/>
      <sheetName val="FICHA EBI 1 de 6 "/>
      <sheetName val="RECIBO FINAL"/>
      <sheetName val="Estruc_ Tarif"/>
      <sheetName val="BASE"/>
      <sheetName val="BASE DATOS"/>
      <sheetName val="MANO DE OBRA"/>
      <sheetName val="5094-2003"/>
      <sheetName val="1.1"/>
      <sheetName val="TUBERIA"/>
      <sheetName val="\Documents and Settings\Adminis"/>
      <sheetName val="UNITARIOS GENERALES.xls"/>
      <sheetName val="5. MODIFICATORIA"/>
      <sheetName val="letra"/>
      <sheetName val="\Users\Juan\Downloads\Users\USU"/>
      <sheetName val="\Users\user\Library\Mail Downlo"/>
      <sheetName val="glvc"/>
      <sheetName val="CONS"/>
      <sheetName val="INV"/>
      <sheetName val="AASHTO"/>
      <sheetName val="CRA.MODI"/>
      <sheetName val="\Cofinanciacion\FICHAS Y FORMAT"/>
      <sheetName val="\A\Cofinanciacion\FICHAS Y FORM"/>
      <sheetName val="F.M.  2.27 Interv (2013)"/>
      <sheetName val="SUPERV"/>
      <sheetName val="CONSULTORIA"/>
      <sheetName val="INTERVENTORIA SE YOPAL"/>
      <sheetName val="1.2"/>
      <sheetName val="1.3"/>
      <sheetName val="1.4"/>
      <sheetName val="1.5"/>
      <sheetName val="1.6"/>
      <sheetName val="1.7"/>
      <sheetName val="1.8"/>
      <sheetName val="1.9"/>
      <sheetName val="1.10"/>
      <sheetName val="2.1"/>
      <sheetName val="2.2"/>
      <sheetName val="2.3"/>
      <sheetName val="3.1"/>
      <sheetName val="3.2"/>
      <sheetName val="3.3"/>
      <sheetName val="3.4"/>
      <sheetName val="4.1"/>
      <sheetName val="4.2"/>
      <sheetName val="4.3"/>
      <sheetName val="5.1"/>
      <sheetName val="5.2"/>
      <sheetName val="5.3"/>
      <sheetName val="5.4"/>
      <sheetName val="5.5"/>
      <sheetName val="5.6"/>
      <sheetName val="5.7"/>
      <sheetName val="6.1"/>
      <sheetName val="6.2"/>
      <sheetName val="6.3"/>
      <sheetName val="6.4"/>
      <sheetName val="6.5"/>
      <sheetName val="6.6"/>
      <sheetName val="7.1"/>
      <sheetName val="7.2"/>
      <sheetName val="7.3"/>
      <sheetName val="7.4"/>
      <sheetName val="8.1"/>
      <sheetName val="8.2"/>
      <sheetName val="8.3"/>
      <sheetName val="8.4"/>
      <sheetName val="8.5"/>
      <sheetName val="8.6"/>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7"/>
      <sheetName val="7.8"/>
      <sheetName val="7.9"/>
      <sheetName val="7.10"/>
      <sheetName val="7.11"/>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SUPUESTO LICITACIÓN SRN 001"/>
      <sheetName val="SRN_005"/>
      <sheetName val="Base de Diseño"/>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UADRILLA"/>
      <sheetName val="PRESENTACION"/>
      <sheetName val="Transporte"/>
      <sheetName val="MdeO"/>
      <sheetName val="1.11"/>
      <sheetName val="1.12"/>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5"/>
      <sheetName val="3.6"/>
      <sheetName val="3.7"/>
      <sheetName val="3.8"/>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6.7"/>
      <sheetName val="6.8"/>
      <sheetName val="6.9"/>
      <sheetName val="6.10"/>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1.1"/>
      <sheetName val="11.2"/>
      <sheetName val="11.3"/>
      <sheetName val="11.4"/>
      <sheetName val="11.5"/>
      <sheetName val="11.6"/>
      <sheetName val="11.7"/>
      <sheetName val="12.2"/>
      <sheetName val="12.3"/>
      <sheetName val="12.4"/>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PORTADA (2)"/>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row r="33">
          <cell r="C33">
            <v>0.77967625899280601</v>
          </cell>
        </row>
      </sheetData>
      <sheetData sheetId="1024"/>
      <sheetData sheetId="1025">
        <row r="1">
          <cell r="A1" t="str">
            <v>1P</v>
          </cell>
        </row>
      </sheetData>
      <sheetData sheetId="1026"/>
      <sheetData sheetId="1027"/>
      <sheetData sheetId="1028"/>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row r="33">
          <cell r="C33">
            <v>0.77967625899280601</v>
          </cell>
        </row>
      </sheetData>
      <sheetData sheetId="1050"/>
      <sheetData sheetId="1051">
        <row r="52">
          <cell r="H52">
            <v>117768</v>
          </cell>
        </row>
      </sheetData>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sheetData sheetId="2824"/>
      <sheetData sheetId="2825"/>
      <sheetData sheetId="2826">
        <row r="82">
          <cell r="B82" t="str">
            <v>ING. NESTOR FABIAN PEREZ MATEUS</v>
          </cell>
        </row>
      </sheetData>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refreshError="1"/>
      <sheetData sheetId="2969" refreshError="1"/>
      <sheetData sheetId="2970" refreshError="1"/>
      <sheetData sheetId="2971" refreshError="1"/>
      <sheetData sheetId="2972" refreshError="1"/>
      <sheetData sheetId="2973"/>
      <sheetData sheetId="2974"/>
      <sheetData sheetId="2975"/>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ow r="71">
          <cell r="G71">
            <v>227</v>
          </cell>
        </row>
      </sheetData>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sheetData sheetId="3312"/>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sheetData sheetId="3364"/>
      <sheetData sheetId="3365"/>
      <sheetData sheetId="3366"/>
      <sheetData sheetId="3367"/>
      <sheetData sheetId="3368"/>
      <sheetData sheetId="3369"/>
      <sheetData sheetId="3370"/>
      <sheetData sheetId="3371" refreshError="1"/>
      <sheetData sheetId="3372" refreshError="1"/>
      <sheetData sheetId="3373"/>
      <sheetData sheetId="3374" refreshError="1"/>
      <sheetData sheetId="3375" refreshError="1"/>
      <sheetData sheetId="3376" refreshError="1"/>
      <sheetData sheetId="3377"/>
      <sheetData sheetId="3378" refreshError="1"/>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row r="1">
          <cell r="B1" t="str">
            <v>CTO-102-2002</v>
          </cell>
        </row>
      </sheetData>
      <sheetData sheetId="3394"/>
      <sheetData sheetId="3395"/>
      <sheetData sheetId="3396"/>
      <sheetData sheetId="3397"/>
      <sheetData sheetId="3398"/>
      <sheetData sheetId="3399"/>
      <sheetData sheetId="3400"/>
      <sheetData sheetId="3401"/>
      <sheetData sheetId="3402"/>
      <sheetData sheetId="3403"/>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sheetData sheetId="3417"/>
      <sheetData sheetId="3418" refreshError="1"/>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row r="2">
          <cell r="A2" t="str">
            <v>ACTA No</v>
          </cell>
        </row>
      </sheetData>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refreshError="1"/>
      <sheetData sheetId="3619"/>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ow r="10">
          <cell r="M10">
            <v>2.7679999999999998</v>
          </cell>
        </row>
      </sheetData>
      <sheetData sheetId="3873" refreshError="1"/>
      <sheetData sheetId="3874" refreshError="1"/>
      <sheetData sheetId="3875" refreshError="1"/>
      <sheetData sheetId="3876" refreshError="1"/>
      <sheetData sheetId="3877" refreshError="1"/>
      <sheetData sheetId="3878" refreshError="1"/>
      <sheetData sheetId="3879"/>
      <sheetData sheetId="3880" refreshError="1"/>
      <sheetData sheetId="388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 DE 1995 - 1996.xls]"/>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CANT OBRA"/>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LISTADO "/>
      <sheetName val="M.O."/>
      <sheetName val="Hoja2"/>
      <sheetName val="MATERIAL"/>
      <sheetName val="Tabla CONPES 3714"/>
      <sheetName val="HISTORICOS FUEL OIL EXP"/>
      <sheetName val="_aCCIDENTES_DE_1995___1996_xl_2"/>
      <sheetName val="//ccefici"/>
      <sheetName val="ACTA No.1 "/>
      <sheetName val="ACTA No.5"/>
      <sheetName val="ACTA MAYORES - GENER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QUIPOS"/>
      <sheetName val="MANO DE OBRA"/>
      <sheetName val="TRANSPORTE"/>
      <sheetName val="//d.docs.live.net/a  aaInformac"/>
      <sheetName val="_aCCIDENTES_DE_1995___1996_xl_3"/>
      <sheetName val="\E\a  aaInformación GRUPO 4\A M"/>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_aCCIDENTES_DE_1995___1996_xl_5"/>
      <sheetName val="_aCCIDENTES_DE_1995___1996_xl_4"/>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6"/>
      <sheetName val="_aCCIDENTES_DE_1995___1996_xl_7"/>
      <sheetName val="_aCCIDENTES_DE_1995___1996_xl_8"/>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PLAN DE INVERSION ANTICIPO"/>
      <sheetName val="inv mensual"/>
      <sheetName val="borrador flujo inv"/>
      <sheetName val="social-ambiental"/>
      <sheetName val="AU"/>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actividad"/>
      <sheetName val="G.G"/>
      <sheetName val="DUB-823"/>
      <sheetName val="GPI 526"/>
      <sheetName val="SKJ452"/>
      <sheetName val="ITA878"/>
      <sheetName val="AEA-944"/>
      <sheetName val="XXJ617"/>
      <sheetName val="SNG_855"/>
      <sheetName val="VEA 374"/>
      <sheetName val="HFB024"/>
      <sheetName val="PAJ825"/>
      <sheetName val=" ACTA FINAL + MODIFICATORIA "/>
      <sheetName val="AC2-AG96"/>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_aCCIDENTES_DE_1995___1996_x_12"/>
      <sheetName val="_aCCIDENTES_DE_1995___1996_x_11"/>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REQUISITOS INF INTERVENTORÍ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sheetData sheetId="346"/>
      <sheetData sheetId="347" refreshError="1"/>
      <sheetData sheetId="348" refreshError="1"/>
      <sheetData sheetId="349" refreshError="1"/>
      <sheetData sheetId="350" refreshError="1"/>
      <sheetData sheetId="35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refreshError="1"/>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9"/>
      <sheetName val="_aCCIDENTES_DE_1995___1996_xl_2"/>
      <sheetName val="_aCCIDENTES_DE_1995___1996_xl_4"/>
      <sheetName val="_aCCIDENTES_DE_1995___1996_xl_3"/>
      <sheetName val="_aCCIDENTES_DE_1995___1996_xl_5"/>
      <sheetName val="_aCCIDENTES_DE_1995___1996_xl_6"/>
      <sheetName val="_aCCIDENTES_DE_1995___1996_xl_8"/>
      <sheetName val="_aCCIDENTES_DE_1995___1996_xl_7"/>
      <sheetName val="_aCCIDENTES_DE_1995___1996_x_11"/>
      <sheetName val="_aCCIDENTES_DE_1995___1996_x_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Lista obra"/>
      <sheetName val="_a  aaInformación GRUPO 4_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REQUISITOS INF INTERVENTORÍA"/>
      <sheetName val="BAS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Cuadrillas"/>
      <sheetName val="Concretos y morteros"/>
      <sheetName val="Datos iniciales "/>
      <sheetName val="Transporte"/>
      <sheetName val="Fornato 6"/>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PRESUP"/>
      <sheetName val="M.O."/>
      <sheetName val="INFORME SEMANAL"/>
      <sheetName val="AVANCE SEMANAL"/>
      <sheetName val="CLIMA mes"/>
      <sheetName val="REG FOTO"/>
      <sheetName val="SISOMA"/>
      <sheetName val="[a  aaInformación]__cceficien_3"/>
      <sheetName val="[a  aaInformación]__cceficien_2"/>
      <sheetName val="[a  aaInformación]__cceficien_5"/>
      <sheetName val="[a  aaInformación]__cceficien_4"/>
      <sheetName val="[a  aaInformación]__cceficien_7"/>
      <sheetName val="[a  aaInformación]__cceficien_6"/>
      <sheetName val="[a  aaInformación]//cceficiente"/>
      <sheetName val="[a  aaInformación]__cceficien_8"/>
      <sheetName val="[a  aaInformación]__cceficien_9"/>
      <sheetName val="[a  aaInformación]__cceficie_11"/>
      <sheetName val="[a  aaInformación]__cceficie_10"/>
      <sheetName val="[a  aaInformación]__cceficie_12"/>
      <sheetName val="[a  aaInformación]__cceficie_13"/>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a  aaInforma"/>
      <sheetName val="lisprecios"/>
      <sheetName val="PERSONAL"/>
      <sheetName val="PRESTACIONES SOCIALES"/>
      <sheetName val="[a  aaInformación]__cceficie_52"/>
      <sheetName val="[a  aaInformación]__cceficie_55"/>
      <sheetName val="[a  aaInformación]__cceficie_5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_57"/>
      <sheetName val="Emboquillar"/>
      <sheetName val="Acometidacobrerígido"/>
      <sheetName val="Acometidatoma"/>
      <sheetName val="Acometidahasta1&quot;"/>
      <sheetName val="ITEMS"/>
      <sheetName val="_MANTENIMIENTO RUTA 1001_MARZO "/>
      <sheetName val="_Users_USUARIO_Downloads_MANTEN"/>
      <sheetName val="\Users\LENOVO\Downloads\Users\A"/>
      <sheetName val="\MANTENIMIENTO_RUTA_1001_MARZO_"/>
      <sheetName val="ANEXO_IX"/>
      <sheetName val="\I\MANTENIMIENTO_RUTA_1001_MARZ"/>
      <sheetName val="\F\MANTENIMIENTO_RUTA_1001_MARZ"/>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refreshError="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Base de Diseño"/>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CIC-NOV"/>
      <sheetName val="ELECTRICO"/>
      <sheetName val="Vuelta"/>
      <sheetName val="experiencia especifica"/>
      <sheetName val="experiencia general"/>
      <sheetName val="FORMULARIO N° 14"/>
      <sheetName val="FORMULARIO N°7"/>
      <sheetName val="contrato en ejecución"/>
      <sheetName val="Calculo capacidad residual"/>
      <sheetName val="TABLAS"/>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Hoja1"/>
      <sheetName val="Equipo"/>
      <sheetName val="materiales"/>
      <sheetName val="otros"/>
      <sheetName val="TARIFAS"/>
      <sheetName val="Personalizar"/>
      <sheetName val="FIBRA ÓPTICA"/>
      <sheetName val="2103mar%20.xls"/>
      <sheetName val="Formulas"/>
      <sheetName val="INDICE"/>
      <sheetName val="DISTANCIA"/>
      <sheetName val="PERSONAL"/>
      <sheetName val="ELECTRICO"/>
      <sheetName val="Vuelta"/>
      <sheetName val="320.1"/>
      <sheetName val="330.2"/>
      <sheetName val="700.1"/>
      <sheetName val="APU"/>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Análisis de precios"/>
      <sheetName val="BASE"/>
      <sheetName val="1_Preliminares"/>
      <sheetName val="M.Obra"/>
      <sheetName val="INS"/>
      <sheetName val="Ppto"/>
      <sheetName val="Plan auditoría"/>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1"/>
      <sheetName val="[Acta No 4.xlsx]__cceficient_10"/>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1"/>
      <sheetName val="_Cronograma_descansos____Tra_10"/>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9"/>
      <sheetName val="[a  aaInformación]__cceficien_2"/>
      <sheetName val="[a  aaInformación]__cceficien_4"/>
      <sheetName val="[a  aaInformación]__cceficien_3"/>
      <sheetName val="[a  aaInformación]__cceficien_5"/>
      <sheetName val="[a  aaInformación]__cceficien_6"/>
      <sheetName val="[a  aaInformación]__cceficien_8"/>
      <sheetName val="[a  aaInformación]__cceficien_7"/>
      <sheetName val="[a  aaInformación]__cceficie_11"/>
      <sheetName val="[a  aaInformación]__ccefici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TARIFAS"/>
      <sheetName val="Vía de Acceso"/>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MEMORIAS DE CALCULO"/>
      <sheetName val="ANALISIS DE PRECIOS UNITARIOS"/>
      <sheetName val="PESOS"/>
      <sheetName val="Tbg Tally"/>
      <sheetName val="Reverse Tally"/>
      <sheetName val="5001 Lisama 158"/>
      <sheetName val="5001 Lisama Este 1"/>
      <sheetName val="Resumen Total"/>
      <sheetName val="Hoja Resumen Cantidades"/>
      <sheetName val=""/>
      <sheetName val="DATOS"/>
      <sheetName val="Formato 11 Exp pers RESIDENTE"/>
      <sheetName val="Formato 11 Exp pers TECNOLOGO"/>
      <sheetName val="Formato 12 Experiencia ok"/>
      <sheetName val="Formato 12 Experiencia"/>
      <sheetName val="Formato 13 Presupuesto"/>
      <sheetName val="FORMATO 16"/>
      <sheetName val="formato 17"/>
      <sheetName val="formato 18"/>
      <sheetName val="formato 19"/>
      <sheetName val="FORMATO ESTANDAR"/>
      <sheetName val="CASHFLOW"/>
      <sheetName val="INSUMOS"/>
      <sheetName val="Formatos.xls"/>
      <sheetName val="Run Slide Sheet"/>
      <sheetName val="unitarios"/>
      <sheetName val="Ingenieria"/>
      <sheetName val="ITEMS"/>
      <sheetName val="APU"/>
      <sheetName val="AIU"/>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row r="2">
          <cell r="BZ2" t="str">
            <v xml:space="preserve">          ACERIA   M.C.C.</v>
          </cell>
        </row>
      </sheetData>
      <sheetData sheetId="20">
        <row r="2">
          <cell r="B2" t="str">
            <v>INFORME SEMANAL DE ACTIVIDADES</v>
          </cell>
        </row>
      </sheetData>
      <sheetData sheetId="21">
        <row r="2">
          <cell r="BZ2" t="str">
            <v xml:space="preserve">          ACERIA   M.C.C.</v>
          </cell>
        </row>
      </sheetData>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ow r="2">
          <cell r="B2" t="str">
            <v>INFORME SEMANAL DE ACTIVIDADES</v>
          </cell>
        </row>
      </sheetData>
      <sheetData sheetId="64"/>
      <sheetData sheetId="65"/>
      <sheetData sheetId="66">
        <row r="2">
          <cell r="B2" t="str">
            <v>INFORME SEMANAL DE ACTIVIDADES</v>
          </cell>
        </row>
      </sheetData>
      <sheetData sheetId="67">
        <row r="2">
          <cell r="B2" t="str">
            <v>INFORME SEMANAL DE ACTIVIDADES</v>
          </cell>
        </row>
      </sheetData>
      <sheetData sheetId="68">
        <row r="2">
          <cell r="B2" t="str">
            <v>INFORME SEMANAL DE ACTIVIDADES</v>
          </cell>
        </row>
      </sheetData>
      <sheetData sheetId="69">
        <row r="2">
          <cell r="B2" t="str">
            <v>INFORME SEMANAL DE ACTIVIDADES</v>
          </cell>
        </row>
      </sheetData>
      <sheetData sheetId="70">
        <row r="2">
          <cell r="B2" t="str">
            <v>INFORME SEMANAL DE ACTIVIDADES</v>
          </cell>
        </row>
      </sheetData>
      <sheetData sheetId="71">
        <row r="2">
          <cell r="B2" t="str">
            <v>INFORME SEMANAL DE ACTIVIDADES</v>
          </cell>
        </row>
      </sheetData>
      <sheetData sheetId="72"/>
      <sheetData sheetId="73"/>
      <sheetData sheetId="74"/>
      <sheetData sheetId="75"/>
      <sheetData sheetId="76"/>
      <sheetData sheetId="77"/>
      <sheetData sheetId="78"/>
      <sheetData sheetId="79"/>
      <sheetData sheetId="80"/>
      <sheetData sheetId="81"/>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ow r="1">
          <cell r="B1" t="str">
            <v>SELECCIÓN ABREVIADA DE MENOR CUANTÍA 
No. MA-SAM-SI-025-2021</v>
          </cell>
        </row>
      </sheetData>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refreshError="1"/>
      <sheetData sheetId="20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TRANSPORTE"/>
      <sheetName val="c2.5y2.6"/>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PRECIOS"/>
      <sheetName val="PREACTA 6"/>
      <sheetName val="TABLA 2008"/>
      <sheetName val="PRESUPUESTO"/>
      <sheetName val="ESTADO VÍA-CRIT.TECNICO"/>
      <sheetName val="THE"/>
      <sheetName val="ATHE"/>
      <sheetName val="UNITARIOS"/>
      <sheetName val="Insum"/>
      <sheetName val="Excavación Mat. Común Estacione"/>
      <sheetName val="Demolición Pavimento"/>
      <sheetName val="SUB APU"/>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Lp"/>
      <sheetName val="Listas"/>
      <sheetName val="CLASIFICACION"/>
      <sheetName val="Presup_Cancha"/>
      <sheetName val=" Liquidacion de Obra por Tramos"/>
      <sheetName val="REC-COD,"/>
      <sheetName val="SALARIOS"/>
      <sheetName val="APU NO PREVISTO"/>
      <sheetName val="PPTA (3)"/>
      <sheetName val="PPTA (2)"/>
      <sheetName val="PPTA"/>
      <sheetName val="PUNITARIOS%20PARA%20241201%202S"/>
      <sheetName val="Equipo"/>
      <sheetName val="RELACION MES"/>
      <sheetName val="GCB2000"/>
      <sheetName val="FORMULA"/>
      <sheetName val="A. P. U."/>
      <sheetName val="A.P.U"/>
      <sheetName val="CRA.MODI"/>
      <sheetName val="LISTA DE PRECIOS"/>
      <sheetName val="062"/>
      <sheetName val="Listado"/>
      <sheetName val="K16+000 AL K18+500"/>
      <sheetName val="K23+200 AL K24+700"/>
      <sheetName val="k18+500 AL K23+050"/>
      <sheetName val="Presupuesto PUENTE"/>
      <sheetName val="VOLUMENES (4)"/>
      <sheetName val="VOLUMENES (4SA)"/>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ERSONAL"/>
      <sheetName val="Tarifa MT"/>
      <sheetName val="OCTUBRE"/>
      <sheetName val="Bajadas"/>
      <sheetName val="NARIÑO"/>
      <sheetName val="5. ELECTRICO"/>
      <sheetName val="c2_5y2_613"/>
      <sheetName val="PREACTA_62"/>
      <sheetName val="TABLA_20082"/>
      <sheetName val="c2_5y2_612"/>
      <sheetName val="PREACTA_61"/>
      <sheetName val="TABLA_20081"/>
      <sheetName val="c2_5y2_611"/>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2,2,6,1 Pilotes 0,30"/>
      <sheetName val="Summary"/>
      <sheetName val="CODCONST"/>
      <sheetName val="skj452"/>
      <sheetName val="ita878"/>
      <sheetName val="aea-944"/>
      <sheetName val="dub-823"/>
      <sheetName val="gpi 526"/>
      <sheetName val="xxj617"/>
      <sheetName val="sng_855"/>
      <sheetName val="vea 374"/>
      <sheetName val="hfb024"/>
      <sheetName val="paj825"/>
      <sheetName val="Cuadr."/>
      <sheetName val="Hoja2"/>
      <sheetName val="PUNITARIOS PARA 241201 2S.xls"/>
      <sheetName val="OBRAS SES"/>
      <sheetName val="Requisición1"/>
      <sheetName val="mdo"/>
      <sheetName val="equip"/>
      <sheetName val="mat"/>
      <sheetName val="CIRCUITOS CODENSA"/>
      <sheetName val="materiales"/>
      <sheetName val="otros"/>
      <sheetName val="APU"/>
      <sheetName val="costos oficina"/>
      <sheetName val="costos campamento"/>
      <sheetName val="días habiles 2015"/>
      <sheetName val="SUB_APU"/>
      <sheetName val="ESTADO_VÍA-CRIT_TECNICO"/>
      <sheetName val="BALANCE"/>
      <sheetName val="ITEMS NO REVISTOS"/>
      <sheetName val="APU ELECTRICOS"/>
      <sheetName val="PLAN DE INVERSION ANTICIPO"/>
      <sheetName val="inv mensual"/>
      <sheetName val="borrador flujo inv"/>
      <sheetName val="social-ambiental"/>
      <sheetName val="AU"/>
      <sheetName val="PREACTA Y CONTRATISTAS"/>
      <sheetName val="7.1.8.1.1"/>
      <sheetName val="Excavación_Mat__Común_Estacione"/>
      <sheetName val="Demolición_Pavimento"/>
      <sheetName val="A__P__U_"/>
      <sheetName val="RELACION_M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ow r="48">
          <cell r="E48">
            <v>0</v>
          </cell>
        </row>
      </sheetData>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refreshError="1"/>
      <sheetData sheetId="199" refreshError="1"/>
      <sheetData sheetId="200" refreshError="1"/>
      <sheetData sheetId="201"/>
      <sheetData sheetId="202"/>
      <sheetData sheetId="203"/>
      <sheetData sheetId="204"/>
      <sheetData sheetId="205"/>
      <sheetData sheetId="206" refreshError="1"/>
      <sheetData sheetId="207" refreshError="1"/>
      <sheetData sheetId="208"/>
      <sheetData sheetId="209"/>
      <sheetData sheetId="210"/>
      <sheetData sheetId="21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9"/>
      <sheetName val="[A MInformes M]__cceficiente__2"/>
      <sheetName val="[A MInformes M]__cceficiente__4"/>
      <sheetName val="[A MInformes M]__cceficiente__3"/>
      <sheetName val="[A MInformes M]__cceficiente__5"/>
      <sheetName val="[A MInformes M]__cceficiente__6"/>
      <sheetName val="[A MInformes M]__cceficiente__8"/>
      <sheetName val="[A MInformes M]__cceficiente__7"/>
      <sheetName val="[A MInformes M]__cceficiente_11"/>
      <sheetName val="[A MInformes M]__cceficient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90"/>
  <sheetViews>
    <sheetView showGridLines="0" tabSelected="1" view="pageBreakPreview" topLeftCell="F1" zoomScaleNormal="100" zoomScaleSheetLayoutView="100" zoomScalePageLayoutView="55" workbookViewId="0">
      <selection activeCell="G27" sqref="G27"/>
    </sheetView>
  </sheetViews>
  <sheetFormatPr baseColWidth="10" defaultColWidth="11.44140625" defaultRowHeight="13.8" x14ac:dyDescent="0.25"/>
  <cols>
    <col min="1" max="2" width="3.44140625" style="1" customWidth="1"/>
    <col min="3" max="3" width="7.88671875" style="1" customWidth="1"/>
    <col min="4" max="4" width="21.109375" style="1" customWidth="1"/>
    <col min="5" max="5" width="16.109375" style="2" customWidth="1"/>
    <col min="6" max="6" width="19.6640625" style="1" customWidth="1"/>
    <col min="7" max="7" width="73.33203125" style="1" customWidth="1"/>
    <col min="8" max="8" width="8.6640625" style="1" customWidth="1"/>
    <col min="9" max="9" width="18.88671875" style="1" customWidth="1"/>
    <col min="10" max="11" width="18.88671875" style="1" hidden="1" customWidth="1"/>
    <col min="12" max="12" width="23.88671875" style="1" customWidth="1"/>
    <col min="13" max="13" width="30" style="1" customWidth="1"/>
    <col min="14" max="14" width="3.33203125" style="1" customWidth="1"/>
    <col min="15" max="15" width="2.6640625" style="1" customWidth="1"/>
    <col min="16" max="16" width="13.33203125" style="1" bestFit="1" customWidth="1"/>
    <col min="17" max="16384" width="11.44140625" style="1"/>
  </cols>
  <sheetData>
    <row r="1" spans="1:15" ht="16.2" thickBot="1" x14ac:dyDescent="0.35">
      <c r="A1" s="5"/>
      <c r="B1" s="5"/>
      <c r="C1" s="5"/>
      <c r="D1" s="5"/>
      <c r="E1" s="6"/>
      <c r="F1" s="5"/>
      <c r="G1" s="5"/>
      <c r="H1" s="5"/>
      <c r="I1" s="5"/>
      <c r="J1" s="5"/>
      <c r="K1" s="5"/>
      <c r="L1" s="5"/>
      <c r="M1" s="5"/>
      <c r="N1" s="5"/>
      <c r="O1" s="5"/>
    </row>
    <row r="2" spans="1:15" ht="16.2" thickTop="1" x14ac:dyDescent="0.3">
      <c r="A2" s="5"/>
      <c r="B2" s="7"/>
      <c r="C2" s="8"/>
      <c r="D2" s="8"/>
      <c r="E2" s="9"/>
      <c r="F2" s="8"/>
      <c r="G2" s="8"/>
      <c r="H2" s="8"/>
      <c r="I2" s="8"/>
      <c r="J2" s="253"/>
      <c r="K2" s="253"/>
      <c r="L2" s="8"/>
      <c r="M2" s="8"/>
      <c r="N2" s="10"/>
      <c r="O2" s="5"/>
    </row>
    <row r="3" spans="1:15" ht="27" customHeight="1" x14ac:dyDescent="0.3">
      <c r="A3" s="5"/>
      <c r="B3" s="11"/>
      <c r="C3" s="264" t="s">
        <v>127</v>
      </c>
      <c r="D3" s="264"/>
      <c r="E3" s="264"/>
      <c r="F3" s="264"/>
      <c r="G3" s="5"/>
      <c r="H3" s="5"/>
      <c r="I3" s="5"/>
      <c r="J3" s="5"/>
      <c r="K3" s="5"/>
      <c r="L3" s="5"/>
      <c r="M3" s="5"/>
      <c r="N3" s="12"/>
      <c r="O3" s="5"/>
    </row>
    <row r="4" spans="1:15" ht="15.6" x14ac:dyDescent="0.3">
      <c r="A4" s="5"/>
      <c r="B4" s="11"/>
      <c r="C4" s="215" t="s">
        <v>31</v>
      </c>
      <c r="D4" s="216" t="s">
        <v>128</v>
      </c>
      <c r="E4" s="215" t="s">
        <v>32</v>
      </c>
      <c r="F4" s="216">
        <v>2</v>
      </c>
      <c r="G4" s="5"/>
      <c r="H4" s="5"/>
      <c r="I4" s="5"/>
      <c r="J4" s="5"/>
      <c r="K4" s="5"/>
      <c r="L4" s="5"/>
      <c r="M4" s="5"/>
      <c r="N4" s="12"/>
      <c r="O4" s="5"/>
    </row>
    <row r="5" spans="1:15" ht="15.6" x14ac:dyDescent="0.3">
      <c r="A5" s="5"/>
      <c r="B5" s="11"/>
      <c r="C5" s="392" t="s">
        <v>0</v>
      </c>
      <c r="D5" s="392"/>
      <c r="E5" s="392"/>
      <c r="F5" s="392"/>
      <c r="G5" s="392"/>
      <c r="H5" s="392"/>
      <c r="I5" s="392"/>
      <c r="J5" s="392"/>
      <c r="K5" s="392"/>
      <c r="L5" s="392"/>
      <c r="M5" s="392"/>
      <c r="N5" s="12"/>
      <c r="O5" s="5"/>
    </row>
    <row r="6" spans="1:15" ht="16.2" thickBot="1" x14ac:dyDescent="0.35">
      <c r="A6" s="5"/>
      <c r="B6" s="11"/>
      <c r="C6" s="391" t="s">
        <v>1</v>
      </c>
      <c r="D6" s="391"/>
      <c r="E6" s="391"/>
      <c r="F6" s="391"/>
      <c r="G6" s="391"/>
      <c r="H6" s="391"/>
      <c r="I6" s="391"/>
      <c r="J6" s="391"/>
      <c r="K6" s="391"/>
      <c r="L6" s="391"/>
      <c r="M6" s="391"/>
      <c r="N6" s="12"/>
      <c r="O6" s="5"/>
    </row>
    <row r="7" spans="1:15" s="27" customFormat="1" ht="15.6" x14ac:dyDescent="0.3">
      <c r="A7" s="26"/>
      <c r="B7" s="227"/>
      <c r="C7" s="398" t="s">
        <v>91</v>
      </c>
      <c r="D7" s="399"/>
      <c r="E7" s="399"/>
      <c r="F7" s="399"/>
      <c r="G7" s="399"/>
      <c r="H7" s="399"/>
      <c r="I7" s="399"/>
      <c r="J7" s="399"/>
      <c r="K7" s="399"/>
      <c r="L7" s="399"/>
      <c r="M7" s="400"/>
      <c r="N7" s="28"/>
      <c r="O7" s="26"/>
    </row>
    <row r="8" spans="1:15" ht="43.5" customHeight="1" x14ac:dyDescent="0.3">
      <c r="A8" s="5"/>
      <c r="B8" s="228"/>
      <c r="C8" s="401"/>
      <c r="D8" s="402"/>
      <c r="E8" s="402"/>
      <c r="F8" s="402"/>
      <c r="G8" s="402"/>
      <c r="H8" s="402"/>
      <c r="I8" s="402"/>
      <c r="J8" s="402"/>
      <c r="K8" s="402"/>
      <c r="L8" s="402"/>
      <c r="M8" s="403"/>
      <c r="N8" s="12"/>
      <c r="O8" s="5"/>
    </row>
    <row r="9" spans="1:15" ht="34.5" customHeight="1" x14ac:dyDescent="0.3">
      <c r="A9" s="5"/>
      <c r="B9" s="228"/>
      <c r="C9" s="404" t="s">
        <v>2</v>
      </c>
      <c r="D9" s="405"/>
      <c r="E9" s="405"/>
      <c r="F9" s="405"/>
      <c r="G9" s="405"/>
      <c r="H9" s="405"/>
      <c r="I9" s="405"/>
      <c r="J9" s="405"/>
      <c r="K9" s="405"/>
      <c r="L9" s="405"/>
      <c r="M9" s="406"/>
      <c r="N9" s="12"/>
      <c r="O9" s="5"/>
    </row>
    <row r="10" spans="1:15" ht="30" customHeight="1" thickBot="1" x14ac:dyDescent="0.35">
      <c r="A10" s="5"/>
      <c r="B10" s="11"/>
      <c r="C10" s="407"/>
      <c r="D10" s="408"/>
      <c r="E10" s="408"/>
      <c r="F10" s="408"/>
      <c r="G10" s="408"/>
      <c r="H10" s="408"/>
      <c r="I10" s="408"/>
      <c r="J10" s="408"/>
      <c r="K10" s="408"/>
      <c r="L10" s="408"/>
      <c r="M10" s="409"/>
      <c r="N10" s="12"/>
      <c r="O10" s="5"/>
    </row>
    <row r="11" spans="1:15" ht="30" customHeight="1" x14ac:dyDescent="0.3">
      <c r="A11" s="5"/>
      <c r="B11" s="11"/>
      <c r="C11" s="393" t="s">
        <v>3</v>
      </c>
      <c r="D11" s="395" t="s">
        <v>4</v>
      </c>
      <c r="E11" s="397" t="s">
        <v>5</v>
      </c>
      <c r="F11" s="397"/>
      <c r="G11" s="393" t="s">
        <v>6</v>
      </c>
      <c r="H11" s="395" t="s">
        <v>7</v>
      </c>
      <c r="I11" s="395" t="s">
        <v>8</v>
      </c>
      <c r="J11" s="410" t="s">
        <v>176</v>
      </c>
      <c r="K11" s="410" t="s">
        <v>177</v>
      </c>
      <c r="L11" s="410" t="s">
        <v>9</v>
      </c>
      <c r="M11" s="412" t="s">
        <v>10</v>
      </c>
      <c r="N11" s="12"/>
      <c r="O11" s="5"/>
    </row>
    <row r="12" spans="1:15" ht="30" customHeight="1" thickBot="1" x14ac:dyDescent="0.35">
      <c r="A12" s="5"/>
      <c r="B12" s="11"/>
      <c r="C12" s="394"/>
      <c r="D12" s="396"/>
      <c r="E12" s="143" t="s">
        <v>11</v>
      </c>
      <c r="F12" s="143" t="s">
        <v>12</v>
      </c>
      <c r="G12" s="394"/>
      <c r="H12" s="396"/>
      <c r="I12" s="396"/>
      <c r="J12" s="411"/>
      <c r="K12" s="411"/>
      <c r="L12" s="411"/>
      <c r="M12" s="413"/>
      <c r="N12" s="12"/>
      <c r="O12" s="5"/>
    </row>
    <row r="13" spans="1:15" ht="30" customHeight="1" thickBot="1" x14ac:dyDescent="0.35">
      <c r="A13" s="5"/>
      <c r="B13" s="11"/>
      <c r="C13" s="380" t="s">
        <v>94</v>
      </c>
      <c r="D13" s="381"/>
      <c r="E13" s="381"/>
      <c r="F13" s="381"/>
      <c r="G13" s="381"/>
      <c r="H13" s="381"/>
      <c r="I13" s="381"/>
      <c r="J13" s="381"/>
      <c r="K13" s="381"/>
      <c r="L13" s="381"/>
      <c r="M13" s="382"/>
      <c r="N13" s="12"/>
      <c r="O13" s="5"/>
    </row>
    <row r="14" spans="1:15" ht="41.4" x14ac:dyDescent="0.3">
      <c r="A14" s="5"/>
      <c r="B14" s="11"/>
      <c r="C14" s="147">
        <v>1</v>
      </c>
      <c r="D14" s="230" t="s">
        <v>121</v>
      </c>
      <c r="E14" s="148" t="s">
        <v>96</v>
      </c>
      <c r="F14" s="148" t="s">
        <v>96</v>
      </c>
      <c r="G14" s="149" t="s">
        <v>95</v>
      </c>
      <c r="H14" s="148" t="s">
        <v>125</v>
      </c>
      <c r="I14" s="249">
        <v>2</v>
      </c>
      <c r="J14" s="250">
        <v>3470250</v>
      </c>
      <c r="K14" s="250">
        <v>3825950.63</v>
      </c>
      <c r="L14" s="257">
        <f>SUM(J14+K14)/2</f>
        <v>3648100.3149999999</v>
      </c>
      <c r="M14" s="152">
        <f t="shared" ref="M14:M32" si="0">+I14*L14</f>
        <v>7296200.6299999999</v>
      </c>
      <c r="N14" s="12"/>
      <c r="O14" s="5"/>
    </row>
    <row r="15" spans="1:15" ht="41.4" x14ac:dyDescent="0.3">
      <c r="A15" s="5"/>
      <c r="B15" s="11"/>
      <c r="C15" s="147">
        <v>2</v>
      </c>
      <c r="D15" s="230" t="s">
        <v>123</v>
      </c>
      <c r="E15" s="148" t="s">
        <v>96</v>
      </c>
      <c r="F15" s="148" t="s">
        <v>96</v>
      </c>
      <c r="G15" s="149" t="s">
        <v>97</v>
      </c>
      <c r="H15" s="148" t="s">
        <v>108</v>
      </c>
      <c r="I15" s="249">
        <v>2</v>
      </c>
      <c r="J15" s="250">
        <v>3914500</v>
      </c>
      <c r="K15" s="250">
        <v>4315736.25</v>
      </c>
      <c r="L15" s="257">
        <f t="shared" ref="L15:L32" si="1">SUM(J15+K15)/2</f>
        <v>4115118.125</v>
      </c>
      <c r="M15" s="152">
        <f t="shared" si="0"/>
        <v>8230236.25</v>
      </c>
      <c r="N15" s="12"/>
      <c r="O15" s="5"/>
    </row>
    <row r="16" spans="1:15" ht="41.4" x14ac:dyDescent="0.3">
      <c r="A16" s="5"/>
      <c r="B16" s="11"/>
      <c r="C16" s="147">
        <v>3</v>
      </c>
      <c r="D16" s="230" t="s">
        <v>130</v>
      </c>
      <c r="E16" s="148" t="s">
        <v>96</v>
      </c>
      <c r="F16" s="148" t="s">
        <v>96</v>
      </c>
      <c r="G16" s="149" t="s">
        <v>129</v>
      </c>
      <c r="H16" s="148" t="s">
        <v>108</v>
      </c>
      <c r="I16" s="249">
        <v>6</v>
      </c>
      <c r="J16" s="250">
        <v>3035280</v>
      </c>
      <c r="K16" s="250">
        <v>3346396.2</v>
      </c>
      <c r="L16" s="257">
        <f t="shared" si="1"/>
        <v>3190838.1</v>
      </c>
      <c r="M16" s="152">
        <f t="shared" si="0"/>
        <v>19145028.600000001</v>
      </c>
      <c r="N16" s="12"/>
      <c r="O16" s="5"/>
    </row>
    <row r="17" spans="1:15" ht="27.6" x14ac:dyDescent="0.3">
      <c r="A17" s="5"/>
      <c r="B17" s="11"/>
      <c r="C17" s="147">
        <v>4</v>
      </c>
      <c r="D17" s="230" t="s">
        <v>124</v>
      </c>
      <c r="E17" s="148" t="s">
        <v>96</v>
      </c>
      <c r="F17" s="148" t="s">
        <v>96</v>
      </c>
      <c r="G17" s="149" t="s">
        <v>131</v>
      </c>
      <c r="H17" s="148" t="s">
        <v>108</v>
      </c>
      <c r="I17" s="249">
        <v>1</v>
      </c>
      <c r="J17" s="250">
        <v>5511450</v>
      </c>
      <c r="K17" s="250">
        <v>6076373.6299999999</v>
      </c>
      <c r="L17" s="257">
        <f t="shared" si="1"/>
        <v>5793911.8149999995</v>
      </c>
      <c r="M17" s="152">
        <f t="shared" si="0"/>
        <v>5793911.8149999995</v>
      </c>
      <c r="N17" s="12"/>
      <c r="O17" s="5"/>
    </row>
    <row r="18" spans="1:15" ht="27.6" x14ac:dyDescent="0.3">
      <c r="A18" s="5"/>
      <c r="B18" s="11"/>
      <c r="C18" s="147">
        <v>5</v>
      </c>
      <c r="D18" s="230" t="s">
        <v>133</v>
      </c>
      <c r="E18" s="148" t="s">
        <v>96</v>
      </c>
      <c r="F18" s="148" t="s">
        <v>96</v>
      </c>
      <c r="G18" s="149" t="s">
        <v>132</v>
      </c>
      <c r="H18" s="148" t="s">
        <v>108</v>
      </c>
      <c r="I18" s="249">
        <v>2</v>
      </c>
      <c r="J18" s="250">
        <v>9195360</v>
      </c>
      <c r="K18" s="250">
        <v>10137884.4</v>
      </c>
      <c r="L18" s="257">
        <f t="shared" si="1"/>
        <v>9666622.1999999993</v>
      </c>
      <c r="M18" s="152">
        <f t="shared" si="0"/>
        <v>19333244.399999999</v>
      </c>
      <c r="N18" s="12"/>
      <c r="O18" s="5"/>
    </row>
    <row r="19" spans="1:15" ht="15.6" x14ac:dyDescent="0.3">
      <c r="A19" s="5"/>
      <c r="B19" s="11"/>
      <c r="C19" s="147">
        <v>6</v>
      </c>
      <c r="D19" s="230" t="s">
        <v>135</v>
      </c>
      <c r="E19" s="148" t="s">
        <v>96</v>
      </c>
      <c r="F19" s="148" t="s">
        <v>96</v>
      </c>
      <c r="G19" s="149" t="s">
        <v>134</v>
      </c>
      <c r="H19" s="148" t="s">
        <v>108</v>
      </c>
      <c r="I19" s="249">
        <v>1</v>
      </c>
      <c r="J19" s="250">
        <v>4876320</v>
      </c>
      <c r="K19" s="250">
        <v>5376142.7999999998</v>
      </c>
      <c r="L19" s="257">
        <f t="shared" si="1"/>
        <v>5126231.4000000004</v>
      </c>
      <c r="M19" s="152">
        <f t="shared" si="0"/>
        <v>5126231.4000000004</v>
      </c>
      <c r="N19" s="12"/>
      <c r="O19" s="5"/>
    </row>
    <row r="20" spans="1:15" ht="15.6" x14ac:dyDescent="0.3">
      <c r="A20" s="5"/>
      <c r="B20" s="11"/>
      <c r="C20" s="147">
        <v>7</v>
      </c>
      <c r="D20" s="230" t="s">
        <v>137</v>
      </c>
      <c r="E20" s="148" t="s">
        <v>96</v>
      </c>
      <c r="F20" s="148" t="s">
        <v>96</v>
      </c>
      <c r="G20" s="149" t="s">
        <v>136</v>
      </c>
      <c r="H20" s="148" t="s">
        <v>108</v>
      </c>
      <c r="I20" s="249">
        <v>1</v>
      </c>
      <c r="J20" s="250">
        <v>3119250</v>
      </c>
      <c r="K20" s="250">
        <v>3438973.13</v>
      </c>
      <c r="L20" s="257">
        <f t="shared" si="1"/>
        <v>3279111.5649999999</v>
      </c>
      <c r="M20" s="152">
        <f t="shared" si="0"/>
        <v>3279111.5649999999</v>
      </c>
      <c r="N20" s="12"/>
      <c r="O20" s="5"/>
    </row>
    <row r="21" spans="1:15" ht="110.4" x14ac:dyDescent="0.3">
      <c r="A21" s="5"/>
      <c r="B21" s="11"/>
      <c r="C21" s="147">
        <v>8</v>
      </c>
      <c r="D21" s="230" t="s">
        <v>185</v>
      </c>
      <c r="E21" s="148" t="s">
        <v>96</v>
      </c>
      <c r="F21" s="148" t="s">
        <v>96</v>
      </c>
      <c r="G21" s="149" t="s">
        <v>186</v>
      </c>
      <c r="H21" s="148" t="s">
        <v>108</v>
      </c>
      <c r="I21" s="249">
        <v>1</v>
      </c>
      <c r="J21" s="250">
        <v>49975700</v>
      </c>
      <c r="K21" s="250">
        <v>51790709.25</v>
      </c>
      <c r="L21" s="257">
        <f>SUM(J21+K21)/2</f>
        <v>50883204.625</v>
      </c>
      <c r="M21" s="152">
        <f t="shared" si="0"/>
        <v>50883204.625</v>
      </c>
      <c r="N21" s="12"/>
      <c r="O21" s="5"/>
    </row>
    <row r="22" spans="1:15" ht="27.6" x14ac:dyDescent="0.3">
      <c r="A22" s="5"/>
      <c r="B22" s="11"/>
      <c r="C22" s="147">
        <v>9</v>
      </c>
      <c r="D22" s="230" t="s">
        <v>98</v>
      </c>
      <c r="E22" s="148" t="s">
        <v>96</v>
      </c>
      <c r="F22" s="148" t="s">
        <v>96</v>
      </c>
      <c r="G22" s="149" t="s">
        <v>138</v>
      </c>
      <c r="H22" s="148" t="s">
        <v>108</v>
      </c>
      <c r="I22" s="249">
        <v>1</v>
      </c>
      <c r="J22" s="250">
        <v>10446450</v>
      </c>
      <c r="K22" s="250">
        <v>11517211.130000001</v>
      </c>
      <c r="L22" s="257">
        <f t="shared" si="1"/>
        <v>10981830.565000001</v>
      </c>
      <c r="M22" s="152">
        <f t="shared" si="0"/>
        <v>10981830.565000001</v>
      </c>
      <c r="N22" s="12"/>
      <c r="O22" s="5"/>
    </row>
    <row r="23" spans="1:15" ht="15.6" x14ac:dyDescent="0.3">
      <c r="A23" s="5"/>
      <c r="B23" s="11"/>
      <c r="C23" s="147">
        <v>10</v>
      </c>
      <c r="D23" s="230" t="s">
        <v>100</v>
      </c>
      <c r="E23" s="148" t="s">
        <v>96</v>
      </c>
      <c r="F23" s="148" t="s">
        <v>96</v>
      </c>
      <c r="G23" s="149" t="s">
        <v>99</v>
      </c>
      <c r="H23" s="148" t="s">
        <v>108</v>
      </c>
      <c r="I23" s="249">
        <v>1</v>
      </c>
      <c r="J23" s="250">
        <v>2804550</v>
      </c>
      <c r="K23" s="250">
        <v>3092016.38</v>
      </c>
      <c r="L23" s="257">
        <f t="shared" si="1"/>
        <v>2948283.19</v>
      </c>
      <c r="M23" s="152">
        <f t="shared" si="0"/>
        <v>2948283.19</v>
      </c>
      <c r="N23" s="12"/>
      <c r="O23" s="5"/>
    </row>
    <row r="24" spans="1:15" ht="15.6" x14ac:dyDescent="0.3">
      <c r="A24" s="5"/>
      <c r="B24" s="11"/>
      <c r="C24" s="147">
        <v>11</v>
      </c>
      <c r="D24" s="230" t="s">
        <v>104</v>
      </c>
      <c r="E24" s="148" t="s">
        <v>96</v>
      </c>
      <c r="F24" s="148" t="s">
        <v>96</v>
      </c>
      <c r="G24" s="149" t="s">
        <v>101</v>
      </c>
      <c r="H24" s="148" t="s">
        <v>108</v>
      </c>
      <c r="I24" s="249">
        <v>2</v>
      </c>
      <c r="J24" s="250">
        <v>2690900</v>
      </c>
      <c r="K24" s="250">
        <v>2966717.25</v>
      </c>
      <c r="L24" s="257">
        <f t="shared" si="1"/>
        <v>2828808.625</v>
      </c>
      <c r="M24" s="152">
        <f t="shared" si="0"/>
        <v>5657617.25</v>
      </c>
      <c r="N24" s="12"/>
      <c r="O24" s="5"/>
    </row>
    <row r="25" spans="1:15" ht="15.6" x14ac:dyDescent="0.3">
      <c r="A25" s="5"/>
      <c r="B25" s="11"/>
      <c r="C25" s="147">
        <v>12</v>
      </c>
      <c r="D25" s="230" t="s">
        <v>104</v>
      </c>
      <c r="E25" s="148" t="s">
        <v>96</v>
      </c>
      <c r="F25" s="148" t="s">
        <v>96</v>
      </c>
      <c r="G25" s="149" t="s">
        <v>139</v>
      </c>
      <c r="H25" s="148" t="s">
        <v>108</v>
      </c>
      <c r="I25" s="249">
        <v>1</v>
      </c>
      <c r="J25" s="250">
        <v>3059400</v>
      </c>
      <c r="K25" s="250">
        <v>3372988.5</v>
      </c>
      <c r="L25" s="257">
        <f t="shared" si="1"/>
        <v>3216194.25</v>
      </c>
      <c r="M25" s="152">
        <f t="shared" si="0"/>
        <v>3216194.25</v>
      </c>
      <c r="N25" s="12"/>
      <c r="O25" s="5"/>
    </row>
    <row r="26" spans="1:15" ht="15.6" x14ac:dyDescent="0.3">
      <c r="A26" s="5"/>
      <c r="B26" s="11"/>
      <c r="C26" s="147">
        <v>13</v>
      </c>
      <c r="D26" s="230" t="s">
        <v>105</v>
      </c>
      <c r="E26" s="148" t="s">
        <v>96</v>
      </c>
      <c r="F26" s="148" t="s">
        <v>96</v>
      </c>
      <c r="G26" s="149" t="s">
        <v>122</v>
      </c>
      <c r="H26" s="148" t="s">
        <v>144</v>
      </c>
      <c r="I26" s="249">
        <v>380</v>
      </c>
      <c r="J26" s="250">
        <v>13828</v>
      </c>
      <c r="K26" s="250">
        <v>15245.37</v>
      </c>
      <c r="L26" s="257">
        <f t="shared" si="1"/>
        <v>14536.685000000001</v>
      </c>
      <c r="M26" s="152">
        <f t="shared" si="0"/>
        <v>5523940.3000000007</v>
      </c>
      <c r="N26" s="12"/>
      <c r="O26" s="5"/>
    </row>
    <row r="27" spans="1:15" ht="15.6" x14ac:dyDescent="0.3">
      <c r="A27" s="5"/>
      <c r="B27" s="11"/>
      <c r="C27" s="147">
        <v>14</v>
      </c>
      <c r="D27" s="230" t="s">
        <v>106</v>
      </c>
      <c r="E27" s="148" t="s">
        <v>96</v>
      </c>
      <c r="F27" s="148" t="s">
        <v>96</v>
      </c>
      <c r="G27" s="149" t="s">
        <v>102</v>
      </c>
      <c r="H27" s="148" t="s">
        <v>144</v>
      </c>
      <c r="I27" s="249">
        <v>530</v>
      </c>
      <c r="J27" s="250">
        <v>10829</v>
      </c>
      <c r="K27" s="250">
        <v>11938.97</v>
      </c>
      <c r="L27" s="257">
        <f t="shared" si="1"/>
        <v>11383.985000000001</v>
      </c>
      <c r="M27" s="152">
        <f t="shared" si="0"/>
        <v>6033512.0500000007</v>
      </c>
      <c r="N27" s="12"/>
      <c r="O27" s="5"/>
    </row>
    <row r="28" spans="1:15" ht="15.6" x14ac:dyDescent="0.3">
      <c r="A28" s="5"/>
      <c r="B28" s="11"/>
      <c r="C28" s="147">
        <v>15</v>
      </c>
      <c r="D28" s="230" t="s">
        <v>107</v>
      </c>
      <c r="E28" s="148" t="s">
        <v>96</v>
      </c>
      <c r="F28" s="148" t="s">
        <v>96</v>
      </c>
      <c r="G28" s="149" t="s">
        <v>103</v>
      </c>
      <c r="H28" s="148" t="s">
        <v>144</v>
      </c>
      <c r="I28" s="249">
        <v>40</v>
      </c>
      <c r="J28" s="250">
        <v>49870</v>
      </c>
      <c r="K28" s="250">
        <v>54981.68</v>
      </c>
      <c r="L28" s="257">
        <f t="shared" si="1"/>
        <v>52425.84</v>
      </c>
      <c r="M28" s="152">
        <f t="shared" si="0"/>
        <v>2097033.5999999999</v>
      </c>
      <c r="N28" s="12"/>
      <c r="O28" s="5"/>
    </row>
    <row r="29" spans="1:15" ht="15.6" x14ac:dyDescent="0.3">
      <c r="A29" s="5"/>
      <c r="B29" s="11"/>
      <c r="C29" s="147">
        <v>16</v>
      </c>
      <c r="D29" s="230" t="s">
        <v>140</v>
      </c>
      <c r="E29" s="148" t="s">
        <v>96</v>
      </c>
      <c r="F29" s="148" t="s">
        <v>96</v>
      </c>
      <c r="G29" s="149" t="s">
        <v>182</v>
      </c>
      <c r="H29" s="148" t="s">
        <v>144</v>
      </c>
      <c r="I29" s="249">
        <v>100</v>
      </c>
      <c r="J29" s="250">
        <v>45200</v>
      </c>
      <c r="K29" s="250">
        <v>49833</v>
      </c>
      <c r="L29" s="257">
        <f>SUM(J29+K29)/2</f>
        <v>47516.5</v>
      </c>
      <c r="M29" s="152">
        <f t="shared" si="0"/>
        <v>4751650</v>
      </c>
      <c r="N29" s="12"/>
      <c r="O29" s="5"/>
    </row>
    <row r="30" spans="1:15" ht="15.6" x14ac:dyDescent="0.3">
      <c r="A30" s="5"/>
      <c r="B30" s="11"/>
      <c r="C30" s="147">
        <v>17</v>
      </c>
      <c r="D30" s="230" t="s">
        <v>140</v>
      </c>
      <c r="E30" s="148" t="s">
        <v>96</v>
      </c>
      <c r="F30" s="148" t="s">
        <v>96</v>
      </c>
      <c r="G30" s="149" t="s">
        <v>179</v>
      </c>
      <c r="H30" s="148" t="s">
        <v>144</v>
      </c>
      <c r="I30" s="249">
        <v>200</v>
      </c>
      <c r="J30" s="250">
        <v>24370</v>
      </c>
      <c r="K30" s="258">
        <v>26867.93</v>
      </c>
      <c r="L30" s="257">
        <f t="shared" ref="L30:L31" si="2">SUM(J30+K30)/2</f>
        <v>25618.965</v>
      </c>
      <c r="M30" s="152">
        <f t="shared" si="0"/>
        <v>5123793</v>
      </c>
      <c r="N30" s="12"/>
      <c r="O30" s="5"/>
    </row>
    <row r="31" spans="1:15" ht="15.6" x14ac:dyDescent="0.3">
      <c r="A31" s="5"/>
      <c r="B31" s="11"/>
      <c r="C31" s="147">
        <v>18</v>
      </c>
      <c r="D31" s="230" t="s">
        <v>145</v>
      </c>
      <c r="E31" s="148" t="s">
        <v>96</v>
      </c>
      <c r="F31" s="148" t="s">
        <v>96</v>
      </c>
      <c r="G31" s="149" t="s">
        <v>178</v>
      </c>
      <c r="H31" s="148" t="s">
        <v>108</v>
      </c>
      <c r="I31" s="249">
        <v>15</v>
      </c>
      <c r="J31" s="151">
        <v>123400</v>
      </c>
      <c r="K31" s="259">
        <v>136048.5</v>
      </c>
      <c r="L31" s="257">
        <f t="shared" si="2"/>
        <v>129724.25</v>
      </c>
      <c r="M31" s="152">
        <f t="shared" si="0"/>
        <v>1945863.75</v>
      </c>
      <c r="N31" s="12"/>
      <c r="O31" s="5"/>
    </row>
    <row r="32" spans="1:15" ht="27.6" x14ac:dyDescent="0.3">
      <c r="A32" s="5"/>
      <c r="B32" s="11"/>
      <c r="C32" s="147">
        <v>19</v>
      </c>
      <c r="D32" s="230" t="s">
        <v>184</v>
      </c>
      <c r="E32" s="148" t="s">
        <v>96</v>
      </c>
      <c r="F32" s="148" t="s">
        <v>96</v>
      </c>
      <c r="G32" s="149" t="s">
        <v>183</v>
      </c>
      <c r="H32" s="148" t="s">
        <v>108</v>
      </c>
      <c r="I32" s="249">
        <v>30</v>
      </c>
      <c r="J32" s="151">
        <v>62930</v>
      </c>
      <c r="K32" s="151">
        <v>69380.33</v>
      </c>
      <c r="L32" s="257">
        <f t="shared" si="1"/>
        <v>66155.165000000008</v>
      </c>
      <c r="M32" s="152">
        <f t="shared" si="0"/>
        <v>1984654.9500000002</v>
      </c>
      <c r="N32" s="12"/>
      <c r="O32" s="5"/>
    </row>
    <row r="33" spans="1:15" ht="30" customHeight="1" thickBot="1" x14ac:dyDescent="0.35">
      <c r="A33" s="5"/>
      <c r="B33" s="11"/>
      <c r="C33" s="153" t="s">
        <v>13</v>
      </c>
      <c r="D33" s="154"/>
      <c r="E33" s="154"/>
      <c r="F33" s="154"/>
      <c r="G33" s="155"/>
      <c r="H33" s="154"/>
      <c r="I33" s="150"/>
      <c r="J33" s="254"/>
      <c r="K33" s="254"/>
      <c r="L33" s="156"/>
      <c r="M33" s="157">
        <f>+SUM(M14:M32)</f>
        <v>169351542.19</v>
      </c>
      <c r="N33" s="12"/>
      <c r="O33" s="5"/>
    </row>
    <row r="34" spans="1:15" ht="30" customHeight="1" thickBot="1" x14ac:dyDescent="0.35">
      <c r="A34" s="5"/>
      <c r="B34" s="11"/>
      <c r="C34" s="380" t="s">
        <v>109</v>
      </c>
      <c r="D34" s="381"/>
      <c r="E34" s="381"/>
      <c r="F34" s="381"/>
      <c r="G34" s="381"/>
      <c r="H34" s="381"/>
      <c r="I34" s="381"/>
      <c r="J34" s="381"/>
      <c r="K34" s="381"/>
      <c r="L34" s="381"/>
      <c r="M34" s="382"/>
      <c r="N34" s="12"/>
      <c r="O34" s="5"/>
    </row>
    <row r="35" spans="1:15" ht="55.2" x14ac:dyDescent="0.3">
      <c r="A35" s="5"/>
      <c r="B35" s="11"/>
      <c r="C35" s="147">
        <v>20</v>
      </c>
      <c r="D35" s="230" t="s">
        <v>110</v>
      </c>
      <c r="E35" s="148" t="s">
        <v>96</v>
      </c>
      <c r="F35" s="148" t="s">
        <v>96</v>
      </c>
      <c r="G35" s="165" t="s">
        <v>143</v>
      </c>
      <c r="H35" s="164" t="s">
        <v>108</v>
      </c>
      <c r="I35" s="150">
        <v>1</v>
      </c>
      <c r="J35" s="151">
        <v>6040100</v>
      </c>
      <c r="K35" s="151">
        <v>6659210.25</v>
      </c>
      <c r="L35" s="257">
        <f>SUM(J35+K35)/2</f>
        <v>6349655.125</v>
      </c>
      <c r="M35" s="152">
        <f>+I35*L35</f>
        <v>6349655.125</v>
      </c>
      <c r="N35" s="12"/>
      <c r="O35" s="5"/>
    </row>
    <row r="36" spans="1:15" ht="30" customHeight="1" thickBot="1" x14ac:dyDescent="0.35">
      <c r="A36" s="5"/>
      <c r="B36" s="11"/>
      <c r="C36" s="153" t="s">
        <v>13</v>
      </c>
      <c r="D36" s="162"/>
      <c r="E36" s="163"/>
      <c r="F36" s="162"/>
      <c r="G36" s="162"/>
      <c r="H36" s="162"/>
      <c r="I36" s="150"/>
      <c r="J36" s="255"/>
      <c r="K36" s="255"/>
      <c r="L36" s="162"/>
      <c r="M36" s="157">
        <f>+SUM(M35)</f>
        <v>6349655.125</v>
      </c>
      <c r="N36" s="12"/>
      <c r="O36" s="5"/>
    </row>
    <row r="37" spans="1:15" ht="30" customHeight="1" thickBot="1" x14ac:dyDescent="0.35">
      <c r="A37" s="5"/>
      <c r="B37" s="11"/>
      <c r="C37" s="380" t="s">
        <v>111</v>
      </c>
      <c r="D37" s="381"/>
      <c r="E37" s="381"/>
      <c r="F37" s="381"/>
      <c r="G37" s="381"/>
      <c r="H37" s="381"/>
      <c r="I37" s="381"/>
      <c r="J37" s="381"/>
      <c r="K37" s="381"/>
      <c r="L37" s="381"/>
      <c r="M37" s="382"/>
      <c r="N37" s="12"/>
      <c r="O37" s="5"/>
    </row>
    <row r="38" spans="1:15" ht="51.75" customHeight="1" x14ac:dyDescent="0.3">
      <c r="A38" s="5"/>
      <c r="B38" s="11"/>
      <c r="C38" s="147">
        <v>21</v>
      </c>
      <c r="D38" s="170" t="s">
        <v>111</v>
      </c>
      <c r="E38" s="148" t="s">
        <v>96</v>
      </c>
      <c r="F38" s="148" t="s">
        <v>96</v>
      </c>
      <c r="G38" s="165" t="s">
        <v>180</v>
      </c>
      <c r="H38" s="164" t="s">
        <v>108</v>
      </c>
      <c r="I38" s="150">
        <v>1</v>
      </c>
      <c r="J38" s="151">
        <v>16360090</v>
      </c>
      <c r="K38" s="151">
        <v>18036999.23</v>
      </c>
      <c r="L38" s="257">
        <f>SUM(J38+K38)/2</f>
        <v>17198544.615000002</v>
      </c>
      <c r="M38" s="152">
        <f>+I38*L38</f>
        <v>17198544.615000002</v>
      </c>
      <c r="N38" s="12"/>
      <c r="O38" s="5"/>
    </row>
    <row r="39" spans="1:15" ht="172.5" customHeight="1" x14ac:dyDescent="0.3">
      <c r="A39" s="5"/>
      <c r="B39" s="11"/>
      <c r="C39" s="147">
        <v>22</v>
      </c>
      <c r="D39" s="170" t="s">
        <v>111</v>
      </c>
      <c r="E39" s="148" t="s">
        <v>96</v>
      </c>
      <c r="F39" s="148" t="s">
        <v>96</v>
      </c>
      <c r="G39" s="165" t="s">
        <v>181</v>
      </c>
      <c r="H39" s="164" t="s">
        <v>108</v>
      </c>
      <c r="I39" s="150">
        <v>1</v>
      </c>
      <c r="J39" s="151">
        <v>7555230</v>
      </c>
      <c r="K39" s="151">
        <v>8329641.0800000001</v>
      </c>
      <c r="L39" s="257">
        <f t="shared" ref="L39:L42" si="3">SUM(J39+K39)/2</f>
        <v>7942435.54</v>
      </c>
      <c r="M39" s="152">
        <f>+I39*L39</f>
        <v>7942435.54</v>
      </c>
      <c r="N39" s="12"/>
      <c r="O39" s="5"/>
    </row>
    <row r="40" spans="1:15" ht="64.5" customHeight="1" x14ac:dyDescent="0.3">
      <c r="A40" s="5"/>
      <c r="B40" s="11"/>
      <c r="C40" s="147">
        <v>23</v>
      </c>
      <c r="D40" s="170" t="s">
        <v>111</v>
      </c>
      <c r="E40" s="148" t="s">
        <v>96</v>
      </c>
      <c r="F40" s="148" t="s">
        <v>96</v>
      </c>
      <c r="G40" s="165" t="s">
        <v>141</v>
      </c>
      <c r="H40" s="164" t="s">
        <v>108</v>
      </c>
      <c r="I40" s="150">
        <v>1</v>
      </c>
      <c r="J40" s="151">
        <v>2916350</v>
      </c>
      <c r="K40" s="151">
        <v>3215275.88</v>
      </c>
      <c r="L40" s="257">
        <f t="shared" si="3"/>
        <v>3065812.94</v>
      </c>
      <c r="M40" s="152">
        <f>+I40*L40</f>
        <v>3065812.94</v>
      </c>
      <c r="N40" s="12"/>
      <c r="O40" s="5"/>
    </row>
    <row r="41" spans="1:15" ht="64.5" customHeight="1" x14ac:dyDescent="0.3">
      <c r="A41" s="5"/>
      <c r="B41" s="11"/>
      <c r="C41" s="147">
        <v>24</v>
      </c>
      <c r="D41" s="170" t="s">
        <v>111</v>
      </c>
      <c r="E41" s="148" t="s">
        <v>96</v>
      </c>
      <c r="F41" s="148" t="s">
        <v>96</v>
      </c>
      <c r="G41" s="165" t="s">
        <v>142</v>
      </c>
      <c r="H41" s="164" t="s">
        <v>108</v>
      </c>
      <c r="I41" s="150">
        <v>1</v>
      </c>
      <c r="J41" s="151">
        <v>5211160</v>
      </c>
      <c r="K41" s="151">
        <v>5745303.9000000004</v>
      </c>
      <c r="L41" s="257">
        <f t="shared" si="3"/>
        <v>5478231.9500000002</v>
      </c>
      <c r="M41" s="152">
        <f>+I41*L41</f>
        <v>5478231.9500000002</v>
      </c>
      <c r="N41" s="12"/>
      <c r="O41" s="5"/>
    </row>
    <row r="42" spans="1:15" ht="15.6" x14ac:dyDescent="0.3">
      <c r="A42" s="5"/>
      <c r="B42" s="11"/>
      <c r="C42" s="147">
        <v>25</v>
      </c>
      <c r="D42" s="170" t="s">
        <v>111</v>
      </c>
      <c r="E42" s="148" t="s">
        <v>96</v>
      </c>
      <c r="F42" s="148" t="s">
        <v>96</v>
      </c>
      <c r="G42" s="165" t="s">
        <v>146</v>
      </c>
      <c r="H42" s="164" t="s">
        <v>108</v>
      </c>
      <c r="I42" s="150">
        <v>1</v>
      </c>
      <c r="J42" s="151">
        <v>414450</v>
      </c>
      <c r="K42" s="151">
        <v>459931.13</v>
      </c>
      <c r="L42" s="257">
        <f t="shared" si="3"/>
        <v>437190.565</v>
      </c>
      <c r="M42" s="152">
        <f>+I42*L42</f>
        <v>437190.565</v>
      </c>
      <c r="N42" s="12"/>
      <c r="O42" s="5"/>
    </row>
    <row r="43" spans="1:15" ht="30" customHeight="1" thickBot="1" x14ac:dyDescent="0.35">
      <c r="A43" s="5"/>
      <c r="B43" s="11"/>
      <c r="C43" s="171" t="s">
        <v>13</v>
      </c>
      <c r="D43" s="172"/>
      <c r="E43" s="172"/>
      <c r="F43" s="172"/>
      <c r="G43" s="173"/>
      <c r="H43" s="172"/>
      <c r="I43" s="150"/>
      <c r="J43" s="254"/>
      <c r="K43" s="254"/>
      <c r="L43" s="174"/>
      <c r="M43" s="175">
        <f>+SUM(M38:M42)</f>
        <v>34122215.609999999</v>
      </c>
      <c r="N43" s="12"/>
      <c r="O43" s="5"/>
    </row>
    <row r="44" spans="1:15" ht="30" customHeight="1" thickBot="1" x14ac:dyDescent="0.35">
      <c r="A44" s="5"/>
      <c r="B44" s="11"/>
      <c r="C44" s="380" t="s">
        <v>112</v>
      </c>
      <c r="D44" s="381"/>
      <c r="E44" s="381"/>
      <c r="F44" s="381"/>
      <c r="G44" s="381"/>
      <c r="H44" s="381"/>
      <c r="I44" s="381"/>
      <c r="J44" s="381"/>
      <c r="K44" s="381"/>
      <c r="L44" s="381"/>
      <c r="M44" s="382"/>
      <c r="N44" s="12"/>
      <c r="O44" s="5"/>
    </row>
    <row r="45" spans="1:15" ht="30" customHeight="1" x14ac:dyDescent="0.3">
      <c r="A45" s="5"/>
      <c r="B45" s="11"/>
      <c r="C45" s="147">
        <v>26</v>
      </c>
      <c r="D45" s="170" t="s">
        <v>126</v>
      </c>
      <c r="E45" s="148" t="s">
        <v>96</v>
      </c>
      <c r="F45" s="148" t="s">
        <v>96</v>
      </c>
      <c r="G45" s="165" t="s">
        <v>147</v>
      </c>
      <c r="H45" s="164" t="s">
        <v>108</v>
      </c>
      <c r="I45" s="150">
        <v>1</v>
      </c>
      <c r="J45" s="151">
        <v>931721</v>
      </c>
      <c r="K45" s="151">
        <v>1027222.4</v>
      </c>
      <c r="L45" s="257">
        <f>SUM(J45+K45)/2</f>
        <v>979471.7</v>
      </c>
      <c r="M45" s="152">
        <f>+I45*L45</f>
        <v>979471.7</v>
      </c>
      <c r="N45" s="12"/>
      <c r="O45" s="5"/>
    </row>
    <row r="46" spans="1:15" ht="27.6" x14ac:dyDescent="0.3">
      <c r="A46" s="5"/>
      <c r="B46" s="11"/>
      <c r="C46" s="147">
        <v>27</v>
      </c>
      <c r="D46" s="170" t="s">
        <v>126</v>
      </c>
      <c r="E46" s="148" t="s">
        <v>96</v>
      </c>
      <c r="F46" s="148" t="s">
        <v>96</v>
      </c>
      <c r="G46" s="165" t="s">
        <v>148</v>
      </c>
      <c r="H46" s="164" t="s">
        <v>108</v>
      </c>
      <c r="I46" s="150">
        <v>1</v>
      </c>
      <c r="J46" s="151">
        <v>675368</v>
      </c>
      <c r="K46" s="151">
        <v>744593.22</v>
      </c>
      <c r="L46" s="257">
        <f t="shared" ref="L46:L48" si="4">SUM(J46+K46)/2</f>
        <v>709980.61</v>
      </c>
      <c r="M46" s="152">
        <f>+I46*L46</f>
        <v>709980.61</v>
      </c>
      <c r="N46" s="12"/>
      <c r="O46" s="5"/>
    </row>
    <row r="47" spans="1:15" ht="30" customHeight="1" x14ac:dyDescent="0.3">
      <c r="A47" s="5"/>
      <c r="B47" s="11"/>
      <c r="C47" s="147">
        <v>28</v>
      </c>
      <c r="D47" s="170" t="s">
        <v>126</v>
      </c>
      <c r="E47" s="148" t="s">
        <v>96</v>
      </c>
      <c r="F47" s="148" t="s">
        <v>96</v>
      </c>
      <c r="G47" s="165" t="s">
        <v>149</v>
      </c>
      <c r="H47" s="164" t="s">
        <v>108</v>
      </c>
      <c r="I47" s="150">
        <v>1</v>
      </c>
      <c r="J47" s="151">
        <v>8257620</v>
      </c>
      <c r="K47" s="151">
        <v>9104026.0500000007</v>
      </c>
      <c r="L47" s="257">
        <f t="shared" si="4"/>
        <v>8680823.0250000004</v>
      </c>
      <c r="M47" s="152">
        <f>+I47*L47</f>
        <v>8680823.0250000004</v>
      </c>
      <c r="N47" s="12"/>
      <c r="O47" s="5"/>
    </row>
    <row r="48" spans="1:15" ht="30" customHeight="1" x14ac:dyDescent="0.3">
      <c r="A48" s="5"/>
      <c r="B48" s="11"/>
      <c r="C48" s="147">
        <v>29</v>
      </c>
      <c r="D48" s="170" t="s">
        <v>126</v>
      </c>
      <c r="E48" s="148" t="s">
        <v>96</v>
      </c>
      <c r="F48" s="148" t="s">
        <v>96</v>
      </c>
      <c r="G48" s="165" t="s">
        <v>150</v>
      </c>
      <c r="H48" s="164" t="s">
        <v>108</v>
      </c>
      <c r="I48" s="150">
        <v>1</v>
      </c>
      <c r="J48" s="151">
        <v>5144107</v>
      </c>
      <c r="K48" s="151">
        <v>5671377.9699999997</v>
      </c>
      <c r="L48" s="257">
        <f t="shared" si="4"/>
        <v>5407742.4849999994</v>
      </c>
      <c r="M48" s="152">
        <f>+I48*L48</f>
        <v>5407742.4849999994</v>
      </c>
      <c r="N48" s="12"/>
      <c r="O48" s="5"/>
    </row>
    <row r="49" spans="1:15" ht="30" customHeight="1" thickBot="1" x14ac:dyDescent="0.35">
      <c r="A49" s="5"/>
      <c r="B49" s="11"/>
      <c r="C49" s="153" t="s">
        <v>13</v>
      </c>
      <c r="D49" s="177"/>
      <c r="E49" s="177"/>
      <c r="F49" s="177"/>
      <c r="G49" s="178"/>
      <c r="H49" s="179"/>
      <c r="I49" s="150"/>
      <c r="J49" s="254"/>
      <c r="K49" s="254"/>
      <c r="L49" s="156"/>
      <c r="M49" s="157">
        <f>+SUM(M45:M48)</f>
        <v>15778017.82</v>
      </c>
      <c r="N49" s="12"/>
      <c r="O49" s="5"/>
    </row>
    <row r="50" spans="1:15" ht="30" customHeight="1" thickBot="1" x14ac:dyDescent="0.35">
      <c r="A50" s="5"/>
      <c r="B50" s="11"/>
      <c r="C50" s="380" t="s">
        <v>175</v>
      </c>
      <c r="D50" s="381"/>
      <c r="E50" s="381"/>
      <c r="F50" s="381"/>
      <c r="G50" s="381"/>
      <c r="H50" s="381"/>
      <c r="I50" s="381"/>
      <c r="J50" s="381"/>
      <c r="K50" s="381"/>
      <c r="L50" s="381"/>
      <c r="M50" s="382"/>
      <c r="N50" s="12"/>
      <c r="O50" s="5"/>
    </row>
    <row r="51" spans="1:15" ht="27.6" x14ac:dyDescent="0.3">
      <c r="A51" s="5"/>
      <c r="B51" s="11"/>
      <c r="C51" s="147">
        <v>30</v>
      </c>
      <c r="D51" s="170" t="s">
        <v>158</v>
      </c>
      <c r="E51" s="148" t="s">
        <v>96</v>
      </c>
      <c r="F51" s="148" t="s">
        <v>96</v>
      </c>
      <c r="G51" s="165" t="s">
        <v>151</v>
      </c>
      <c r="H51" s="164" t="s">
        <v>108</v>
      </c>
      <c r="I51" s="249">
        <v>18</v>
      </c>
      <c r="J51" s="250">
        <v>146100</v>
      </c>
      <c r="K51" s="250">
        <v>161075.25</v>
      </c>
      <c r="L51" s="257">
        <f>SUM(J51+K51)/2</f>
        <v>153587.625</v>
      </c>
      <c r="M51" s="251">
        <f t="shared" ref="M51:M63" si="5">+I51*L51</f>
        <v>2764577.25</v>
      </c>
      <c r="N51" s="12"/>
      <c r="O51" s="5"/>
    </row>
    <row r="52" spans="1:15" ht="27.6" x14ac:dyDescent="0.3">
      <c r="A52" s="5"/>
      <c r="B52" s="11"/>
      <c r="C52" s="147">
        <v>31</v>
      </c>
      <c r="D52" s="170" t="s">
        <v>158</v>
      </c>
      <c r="E52" s="148" t="s">
        <v>96</v>
      </c>
      <c r="F52" s="148" t="s">
        <v>96</v>
      </c>
      <c r="G52" s="165" t="s">
        <v>152</v>
      </c>
      <c r="H52" s="164" t="s">
        <v>108</v>
      </c>
      <c r="I52" s="249">
        <v>15</v>
      </c>
      <c r="J52" s="250">
        <v>195100</v>
      </c>
      <c r="K52" s="250">
        <v>215097.75</v>
      </c>
      <c r="L52" s="257">
        <f t="shared" ref="L52:L63" si="6">SUM(J52+K52)/2</f>
        <v>205098.875</v>
      </c>
      <c r="M52" s="251">
        <f t="shared" si="5"/>
        <v>3076483.125</v>
      </c>
      <c r="N52" s="12"/>
      <c r="O52" s="5"/>
    </row>
    <row r="53" spans="1:15" ht="41.4" x14ac:dyDescent="0.3">
      <c r="A53" s="5"/>
      <c r="B53" s="11"/>
      <c r="C53" s="147">
        <v>32</v>
      </c>
      <c r="D53" s="170" t="s">
        <v>158</v>
      </c>
      <c r="E53" s="148" t="s">
        <v>96</v>
      </c>
      <c r="F53" s="148" t="s">
        <v>96</v>
      </c>
      <c r="G53" s="165" t="s">
        <v>163</v>
      </c>
      <c r="H53" s="164" t="s">
        <v>108</v>
      </c>
      <c r="I53" s="249">
        <v>3</v>
      </c>
      <c r="J53" s="250">
        <v>195100</v>
      </c>
      <c r="K53" s="250">
        <v>215097.75</v>
      </c>
      <c r="L53" s="257">
        <f t="shared" si="6"/>
        <v>205098.875</v>
      </c>
      <c r="M53" s="251">
        <f t="shared" si="5"/>
        <v>615296.625</v>
      </c>
      <c r="N53" s="12"/>
      <c r="O53" s="5"/>
    </row>
    <row r="54" spans="1:15" ht="27.6" x14ac:dyDescent="0.3">
      <c r="A54" s="5"/>
      <c r="B54" s="11"/>
      <c r="C54" s="147">
        <v>33</v>
      </c>
      <c r="D54" s="170" t="s">
        <v>158</v>
      </c>
      <c r="E54" s="148" t="s">
        <v>96</v>
      </c>
      <c r="F54" s="148" t="s">
        <v>96</v>
      </c>
      <c r="G54" s="165" t="s">
        <v>153</v>
      </c>
      <c r="H54" s="164" t="s">
        <v>108</v>
      </c>
      <c r="I54" s="249">
        <v>32</v>
      </c>
      <c r="J54" s="250">
        <v>146100</v>
      </c>
      <c r="K54" s="250">
        <v>161075</v>
      </c>
      <c r="L54" s="257">
        <f t="shared" si="6"/>
        <v>153587.5</v>
      </c>
      <c r="M54" s="251">
        <f t="shared" si="5"/>
        <v>4914800</v>
      </c>
      <c r="N54" s="12"/>
      <c r="O54" s="5"/>
    </row>
    <row r="55" spans="1:15" ht="27.6" x14ac:dyDescent="0.3">
      <c r="A55" s="5"/>
      <c r="B55" s="11"/>
      <c r="C55" s="147">
        <v>34</v>
      </c>
      <c r="D55" s="170" t="s">
        <v>159</v>
      </c>
      <c r="E55" s="148" t="s">
        <v>96</v>
      </c>
      <c r="F55" s="148" t="s">
        <v>96</v>
      </c>
      <c r="G55" s="165" t="s">
        <v>154</v>
      </c>
      <c r="H55" s="164" t="s">
        <v>108</v>
      </c>
      <c r="I55" s="249">
        <v>31</v>
      </c>
      <c r="J55" s="250">
        <v>146100</v>
      </c>
      <c r="K55" s="250">
        <v>161075.25</v>
      </c>
      <c r="L55" s="257">
        <f t="shared" si="6"/>
        <v>153587.625</v>
      </c>
      <c r="M55" s="251">
        <f t="shared" si="5"/>
        <v>4761216.375</v>
      </c>
      <c r="N55" s="12"/>
      <c r="O55" s="5"/>
    </row>
    <row r="56" spans="1:15" ht="27.6" x14ac:dyDescent="0.3">
      <c r="A56" s="5"/>
      <c r="B56" s="11"/>
      <c r="C56" s="147">
        <v>35</v>
      </c>
      <c r="D56" s="170" t="s">
        <v>160</v>
      </c>
      <c r="E56" s="148" t="s">
        <v>96</v>
      </c>
      <c r="F56" s="148" t="s">
        <v>96</v>
      </c>
      <c r="G56" s="165" t="s">
        <v>155</v>
      </c>
      <c r="H56" s="164" t="s">
        <v>108</v>
      </c>
      <c r="I56" s="249">
        <v>32</v>
      </c>
      <c r="J56" s="250">
        <v>195100</v>
      </c>
      <c r="K56" s="250">
        <v>215097.75</v>
      </c>
      <c r="L56" s="257">
        <f t="shared" si="6"/>
        <v>205098.875</v>
      </c>
      <c r="M56" s="251">
        <f t="shared" si="5"/>
        <v>6563164</v>
      </c>
      <c r="N56" s="12"/>
      <c r="O56" s="5"/>
    </row>
    <row r="57" spans="1:15" ht="27.6" x14ac:dyDescent="0.3">
      <c r="A57" s="5"/>
      <c r="B57" s="11"/>
      <c r="C57" s="147">
        <v>36</v>
      </c>
      <c r="D57" s="170" t="s">
        <v>161</v>
      </c>
      <c r="E57" s="148" t="s">
        <v>96</v>
      </c>
      <c r="F57" s="148" t="s">
        <v>96</v>
      </c>
      <c r="G57" s="165" t="s">
        <v>156</v>
      </c>
      <c r="H57" s="164" t="s">
        <v>108</v>
      </c>
      <c r="I57" s="249">
        <v>5</v>
      </c>
      <c r="J57" s="250">
        <v>146100</v>
      </c>
      <c r="K57" s="250">
        <v>161075.25</v>
      </c>
      <c r="L57" s="257">
        <f t="shared" si="6"/>
        <v>153587.625</v>
      </c>
      <c r="M57" s="251">
        <f t="shared" si="5"/>
        <v>767938.125</v>
      </c>
      <c r="N57" s="12"/>
      <c r="O57" s="5"/>
    </row>
    <row r="58" spans="1:15" ht="27.6" x14ac:dyDescent="0.3">
      <c r="A58" s="5"/>
      <c r="B58" s="11"/>
      <c r="C58" s="147">
        <v>37</v>
      </c>
      <c r="D58" s="170" t="s">
        <v>162</v>
      </c>
      <c r="E58" s="148" t="s">
        <v>96</v>
      </c>
      <c r="F58" s="148" t="s">
        <v>96</v>
      </c>
      <c r="G58" s="1" t="s">
        <v>157</v>
      </c>
      <c r="H58" s="164" t="s">
        <v>108</v>
      </c>
      <c r="I58" s="249">
        <v>9</v>
      </c>
      <c r="J58" s="250">
        <v>1002600</v>
      </c>
      <c r="K58" s="250">
        <v>1105366.5</v>
      </c>
      <c r="L58" s="257">
        <f t="shared" si="6"/>
        <v>1053983.25</v>
      </c>
      <c r="M58" s="251">
        <f t="shared" si="5"/>
        <v>9485849.25</v>
      </c>
      <c r="N58" s="12"/>
      <c r="O58" s="5"/>
    </row>
    <row r="59" spans="1:15" ht="27.6" x14ac:dyDescent="0.3">
      <c r="A59" s="5"/>
      <c r="B59" s="11"/>
      <c r="C59" s="147">
        <v>38</v>
      </c>
      <c r="D59" s="170" t="s">
        <v>164</v>
      </c>
      <c r="E59" s="148" t="s">
        <v>96</v>
      </c>
      <c r="F59" s="148" t="s">
        <v>96</v>
      </c>
      <c r="G59" s="1" t="s">
        <v>165</v>
      </c>
      <c r="H59" s="164" t="s">
        <v>108</v>
      </c>
      <c r="I59" s="249">
        <v>1</v>
      </c>
      <c r="J59" s="250">
        <v>507500</v>
      </c>
      <c r="K59" s="250">
        <v>559518.75</v>
      </c>
      <c r="L59" s="257">
        <f t="shared" si="6"/>
        <v>533509.375</v>
      </c>
      <c r="M59" s="251">
        <f t="shared" si="5"/>
        <v>533509.375</v>
      </c>
      <c r="N59" s="12"/>
      <c r="O59" s="5"/>
    </row>
    <row r="60" spans="1:15" ht="15.6" x14ac:dyDescent="0.3">
      <c r="A60" s="5"/>
      <c r="B60" s="11"/>
      <c r="C60" s="147">
        <v>39</v>
      </c>
      <c r="D60" s="170" t="s">
        <v>168</v>
      </c>
      <c r="E60" s="148" t="s">
        <v>96</v>
      </c>
      <c r="F60" s="148" t="s">
        <v>96</v>
      </c>
      <c r="G60" s="165" t="s">
        <v>166</v>
      </c>
      <c r="H60" s="164" t="s">
        <v>108</v>
      </c>
      <c r="I60" s="150">
        <v>16</v>
      </c>
      <c r="J60" s="151">
        <v>379200</v>
      </c>
      <c r="K60" s="151">
        <v>418068</v>
      </c>
      <c r="L60" s="257">
        <f t="shared" si="6"/>
        <v>398634</v>
      </c>
      <c r="M60" s="152">
        <f t="shared" si="5"/>
        <v>6378144</v>
      </c>
      <c r="N60" s="12"/>
      <c r="O60" s="5"/>
    </row>
    <row r="61" spans="1:15" ht="15.6" x14ac:dyDescent="0.3">
      <c r="A61" s="5"/>
      <c r="B61" s="11"/>
      <c r="C61" s="147">
        <v>40</v>
      </c>
      <c r="D61" s="170" t="s">
        <v>169</v>
      </c>
      <c r="E61" s="148" t="s">
        <v>96</v>
      </c>
      <c r="F61" s="148" t="s">
        <v>96</v>
      </c>
      <c r="G61" s="165" t="s">
        <v>167</v>
      </c>
      <c r="H61" s="164" t="s">
        <v>108</v>
      </c>
      <c r="I61" s="150">
        <v>19</v>
      </c>
      <c r="J61" s="151">
        <v>660100</v>
      </c>
      <c r="K61" s="151">
        <v>727760.25</v>
      </c>
      <c r="L61" s="257">
        <f t="shared" si="6"/>
        <v>693930.125</v>
      </c>
      <c r="M61" s="152">
        <f t="shared" si="5"/>
        <v>13184672.375</v>
      </c>
      <c r="N61" s="12"/>
      <c r="O61" s="5"/>
    </row>
    <row r="62" spans="1:15" ht="41.4" x14ac:dyDescent="0.3">
      <c r="A62" s="5"/>
      <c r="B62" s="11"/>
      <c r="C62" s="147">
        <v>41</v>
      </c>
      <c r="D62" s="170" t="s">
        <v>171</v>
      </c>
      <c r="E62" s="148" t="s">
        <v>96</v>
      </c>
      <c r="F62" s="148" t="s">
        <v>96</v>
      </c>
      <c r="G62" s="165" t="s">
        <v>170</v>
      </c>
      <c r="H62" s="164" t="s">
        <v>108</v>
      </c>
      <c r="I62" s="150">
        <v>5</v>
      </c>
      <c r="J62" s="151">
        <v>1224000</v>
      </c>
      <c r="K62" s="151">
        <v>1349460</v>
      </c>
      <c r="L62" s="257">
        <f t="shared" si="6"/>
        <v>1286730</v>
      </c>
      <c r="M62" s="152">
        <f t="shared" si="5"/>
        <v>6433650</v>
      </c>
      <c r="N62" s="12"/>
      <c r="O62" s="5"/>
    </row>
    <row r="63" spans="1:15" ht="30" customHeight="1" x14ac:dyDescent="0.3">
      <c r="A63" s="5"/>
      <c r="B63" s="11"/>
      <c r="C63" s="147">
        <v>42</v>
      </c>
      <c r="D63" s="170" t="s">
        <v>173</v>
      </c>
      <c r="E63" s="148" t="s">
        <v>96</v>
      </c>
      <c r="F63" s="148" t="s">
        <v>96</v>
      </c>
      <c r="G63" s="165" t="s">
        <v>172</v>
      </c>
      <c r="H63" s="164" t="s">
        <v>108</v>
      </c>
      <c r="I63" s="150">
        <v>5</v>
      </c>
      <c r="J63" s="151">
        <v>1234600</v>
      </c>
      <c r="K63" s="151">
        <v>1361146.5</v>
      </c>
      <c r="L63" s="257">
        <f t="shared" si="6"/>
        <v>1297873.25</v>
      </c>
      <c r="M63" s="152">
        <f t="shared" si="5"/>
        <v>6489366.25</v>
      </c>
      <c r="N63" s="12"/>
      <c r="O63" s="5"/>
    </row>
    <row r="64" spans="1:15" ht="30" customHeight="1" thickBot="1" x14ac:dyDescent="0.35">
      <c r="A64" s="5"/>
      <c r="B64" s="11"/>
      <c r="C64" s="153" t="s">
        <v>13</v>
      </c>
      <c r="D64" s="177"/>
      <c r="E64" s="177"/>
      <c r="F64" s="177"/>
      <c r="G64" s="178"/>
      <c r="H64" s="179"/>
      <c r="I64" s="150"/>
      <c r="J64" s="254"/>
      <c r="K64" s="254"/>
      <c r="L64" s="156"/>
      <c r="M64" s="157">
        <f>+SUM(M51:M63)</f>
        <v>65968666.75</v>
      </c>
      <c r="N64" s="12"/>
      <c r="O64" s="5"/>
    </row>
    <row r="65" spans="1:16" s="3" customFormat="1" ht="30" customHeight="1" thickBot="1" x14ac:dyDescent="0.35">
      <c r="A65" s="13"/>
      <c r="B65" s="14"/>
      <c r="C65" s="414" t="s">
        <v>14</v>
      </c>
      <c r="D65" s="415"/>
      <c r="E65" s="415"/>
      <c r="F65" s="415"/>
      <c r="G65" s="415"/>
      <c r="H65" s="415"/>
      <c r="I65" s="415"/>
      <c r="J65" s="415"/>
      <c r="K65" s="415"/>
      <c r="L65" s="416"/>
      <c r="M65" s="181"/>
      <c r="N65" s="15"/>
      <c r="O65" s="13"/>
    </row>
    <row r="66" spans="1:16" ht="30" customHeight="1" thickBot="1" x14ac:dyDescent="0.35">
      <c r="A66" s="5"/>
      <c r="B66" s="11"/>
      <c r="C66" s="380" t="s">
        <v>117</v>
      </c>
      <c r="D66" s="381"/>
      <c r="E66" s="381"/>
      <c r="F66" s="381"/>
      <c r="G66" s="381"/>
      <c r="H66" s="381"/>
      <c r="I66" s="381"/>
      <c r="J66" s="381"/>
      <c r="K66" s="381"/>
      <c r="L66" s="381"/>
      <c r="M66" s="382"/>
      <c r="N66" s="12"/>
      <c r="O66" s="5"/>
    </row>
    <row r="67" spans="1:16" ht="30" customHeight="1" x14ac:dyDescent="0.3">
      <c r="A67" s="5"/>
      <c r="B67" s="11"/>
      <c r="C67" s="238">
        <v>1</v>
      </c>
      <c r="D67" s="244" t="s">
        <v>114</v>
      </c>
      <c r="E67" s="240" t="s">
        <v>96</v>
      </c>
      <c r="F67" s="240" t="s">
        <v>96</v>
      </c>
      <c r="G67" s="241" t="s">
        <v>114</v>
      </c>
      <c r="H67" s="239" t="s">
        <v>116</v>
      </c>
      <c r="I67" s="245">
        <v>0.15</v>
      </c>
      <c r="J67" s="245"/>
      <c r="K67" s="245"/>
      <c r="L67" s="242">
        <f>+(M36+M43+M49+M64)</f>
        <v>122218555.30500001</v>
      </c>
      <c r="M67" s="229">
        <f>+I67*L67</f>
        <v>18332783.29575</v>
      </c>
      <c r="N67" s="12"/>
      <c r="O67" s="5"/>
    </row>
    <row r="68" spans="1:16" ht="30" customHeight="1" x14ac:dyDescent="0.3">
      <c r="A68" s="5"/>
      <c r="B68" s="11"/>
      <c r="C68" s="147">
        <v>2</v>
      </c>
      <c r="D68" s="236" t="s">
        <v>119</v>
      </c>
      <c r="E68" s="148" t="s">
        <v>96</v>
      </c>
      <c r="F68" s="148" t="s">
        <v>96</v>
      </c>
      <c r="G68" s="165" t="s">
        <v>119</v>
      </c>
      <c r="H68" s="164" t="s">
        <v>116</v>
      </c>
      <c r="I68" s="237">
        <v>0.02</v>
      </c>
      <c r="J68" s="237"/>
      <c r="K68" s="237"/>
      <c r="L68" s="151">
        <f>+(M36+M43+M49+M64)</f>
        <v>122218555.30500001</v>
      </c>
      <c r="M68" s="159">
        <f>+I68*L68</f>
        <v>2444371.1061</v>
      </c>
      <c r="N68" s="12"/>
      <c r="O68" s="5"/>
    </row>
    <row r="69" spans="1:16" ht="30" customHeight="1" x14ac:dyDescent="0.3">
      <c r="A69" s="5"/>
      <c r="B69" s="11"/>
      <c r="C69" s="147">
        <v>3</v>
      </c>
      <c r="D69" s="236" t="s">
        <v>75</v>
      </c>
      <c r="E69" s="148" t="s">
        <v>96</v>
      </c>
      <c r="F69" s="148" t="s">
        <v>96</v>
      </c>
      <c r="G69" s="165" t="s">
        <v>75</v>
      </c>
      <c r="H69" s="164" t="s">
        <v>116</v>
      </c>
      <c r="I69" s="237">
        <v>0.05</v>
      </c>
      <c r="J69" s="237"/>
      <c r="K69" s="237"/>
      <c r="L69" s="151">
        <f>+(M33+M36+M43+M49+M64)</f>
        <v>291570097.495</v>
      </c>
      <c r="M69" s="159">
        <f>+I69*L69</f>
        <v>14578504.874750001</v>
      </c>
      <c r="N69" s="12"/>
      <c r="O69" s="5"/>
    </row>
    <row r="70" spans="1:16" ht="30" customHeight="1" x14ac:dyDescent="0.3">
      <c r="A70" s="5"/>
      <c r="B70" s="11"/>
      <c r="C70" s="147">
        <v>4</v>
      </c>
      <c r="D70" s="236" t="s">
        <v>115</v>
      </c>
      <c r="E70" s="148" t="s">
        <v>96</v>
      </c>
      <c r="F70" s="148" t="s">
        <v>96</v>
      </c>
      <c r="G70" s="165" t="s">
        <v>115</v>
      </c>
      <c r="H70" s="164" t="s">
        <v>116</v>
      </c>
      <c r="I70" s="237">
        <v>0.19</v>
      </c>
      <c r="J70" s="237"/>
      <c r="K70" s="237"/>
      <c r="L70" s="151">
        <f>(M33)*I69</f>
        <v>8467577.1095000003</v>
      </c>
      <c r="M70" s="159">
        <f>+I70*L70</f>
        <v>1608839.650805</v>
      </c>
      <c r="N70" s="12"/>
      <c r="O70" s="5"/>
    </row>
    <row r="71" spans="1:16" ht="30" customHeight="1" thickBot="1" x14ac:dyDescent="0.35">
      <c r="A71" s="5"/>
      <c r="B71" s="11"/>
      <c r="C71" s="153" t="s">
        <v>13</v>
      </c>
      <c r="D71" s="231"/>
      <c r="E71" s="231"/>
      <c r="F71" s="231"/>
      <c r="G71" s="180"/>
      <c r="H71" s="232"/>
      <c r="I71" s="243"/>
      <c r="J71" s="256"/>
      <c r="K71" s="256"/>
      <c r="L71" s="156"/>
      <c r="M71" s="233">
        <f>+SUM(M67:M70)</f>
        <v>36964498.927405</v>
      </c>
      <c r="N71" s="12"/>
      <c r="O71" s="5"/>
    </row>
    <row r="72" spans="1:16" s="3" customFormat="1" ht="16.2" thickBot="1" x14ac:dyDescent="0.35">
      <c r="A72" s="13"/>
      <c r="B72" s="14"/>
      <c r="C72" s="182"/>
      <c r="D72" s="182"/>
      <c r="E72" s="182"/>
      <c r="F72" s="182"/>
      <c r="G72" s="182"/>
      <c r="H72" s="182"/>
      <c r="I72" s="182"/>
      <c r="J72" s="182"/>
      <c r="K72" s="182"/>
      <c r="L72" s="182"/>
      <c r="M72" s="183"/>
      <c r="N72" s="15"/>
      <c r="O72" s="13"/>
    </row>
    <row r="73" spans="1:16" s="3" customFormat="1" ht="30" customHeight="1" x14ac:dyDescent="0.3">
      <c r="A73" s="13"/>
      <c r="B73" s="14"/>
      <c r="C73" s="184"/>
      <c r="D73" s="185"/>
      <c r="E73" s="184"/>
      <c r="F73" s="184"/>
      <c r="G73" s="426" t="s">
        <v>113</v>
      </c>
      <c r="H73" s="427"/>
      <c r="I73" s="427"/>
      <c r="J73" s="262"/>
      <c r="K73" s="262"/>
      <c r="L73" s="235">
        <v>0.19</v>
      </c>
      <c r="M73" s="246">
        <f>SUM(M33)+M70</f>
        <v>170960381.84080499</v>
      </c>
      <c r="N73" s="15"/>
      <c r="O73" s="13"/>
      <c r="P73" s="248"/>
    </row>
    <row r="74" spans="1:16" s="3" customFormat="1" ht="30" customHeight="1" x14ac:dyDescent="0.3">
      <c r="A74" s="13"/>
      <c r="B74" s="14"/>
      <c r="C74" s="184"/>
      <c r="D74" s="252"/>
      <c r="E74" s="193"/>
      <c r="F74" s="193"/>
      <c r="G74" s="383" t="s">
        <v>15</v>
      </c>
      <c r="H74" s="384"/>
      <c r="I74" s="384"/>
      <c r="J74" s="384"/>
      <c r="K74" s="384"/>
      <c r="L74" s="385"/>
      <c r="M74" s="198">
        <f>SUM(M36+M43+M49+M64)</f>
        <v>122218555.30500001</v>
      </c>
      <c r="N74" s="15"/>
      <c r="O74" s="13"/>
    </row>
    <row r="75" spans="1:16" s="3" customFormat="1" ht="30" customHeight="1" x14ac:dyDescent="0.3">
      <c r="A75" s="13"/>
      <c r="B75" s="14"/>
      <c r="C75" s="184"/>
      <c r="D75" s="185"/>
      <c r="E75" s="184"/>
      <c r="F75" s="184"/>
      <c r="G75" s="383" t="s">
        <v>118</v>
      </c>
      <c r="H75" s="384"/>
      <c r="I75" s="384"/>
      <c r="J75" s="384"/>
      <c r="K75" s="384"/>
      <c r="L75" s="385"/>
      <c r="M75" s="198">
        <f>+M71</f>
        <v>36964498.927405</v>
      </c>
      <c r="N75" s="15"/>
      <c r="O75" s="13"/>
    </row>
    <row r="76" spans="1:16" s="3" customFormat="1" ht="30" customHeight="1" thickBot="1" x14ac:dyDescent="0.35">
      <c r="A76" s="13"/>
      <c r="B76" s="14"/>
      <c r="C76" s="184"/>
      <c r="D76" s="185"/>
      <c r="E76" s="184"/>
      <c r="F76" s="184"/>
      <c r="G76" s="386" t="s">
        <v>16</v>
      </c>
      <c r="H76" s="387"/>
      <c r="I76" s="387"/>
      <c r="J76" s="387"/>
      <c r="K76" s="387"/>
      <c r="L76" s="388"/>
      <c r="M76" s="234">
        <f>+SUM(M73:M75)</f>
        <v>330143436.07321</v>
      </c>
      <c r="N76" s="15"/>
      <c r="O76" s="13"/>
      <c r="P76" s="247"/>
    </row>
    <row r="77" spans="1:16" s="3" customFormat="1" ht="16.2" thickBot="1" x14ac:dyDescent="0.35">
      <c r="A77" s="13"/>
      <c r="B77" s="14"/>
      <c r="C77" s="184"/>
      <c r="D77" s="185"/>
      <c r="E77" s="185"/>
      <c r="F77" s="185"/>
      <c r="G77" s="184"/>
      <c r="H77" s="184"/>
      <c r="I77" s="205"/>
      <c r="J77" s="205"/>
      <c r="K77" s="205"/>
      <c r="L77" s="206"/>
      <c r="M77" s="207"/>
      <c r="N77" s="15"/>
      <c r="O77" s="13"/>
    </row>
    <row r="78" spans="1:16" s="3" customFormat="1" ht="15.6" x14ac:dyDescent="0.3">
      <c r="A78" s="13"/>
      <c r="B78" s="14"/>
      <c r="C78" s="208"/>
      <c r="D78" s="424"/>
      <c r="E78" s="424"/>
      <c r="F78" s="424"/>
      <c r="G78" s="424"/>
      <c r="H78" s="424"/>
      <c r="I78" s="424"/>
      <c r="J78" s="424"/>
      <c r="K78" s="424"/>
      <c r="L78" s="424"/>
      <c r="M78" s="425"/>
      <c r="N78" s="16"/>
      <c r="O78" s="13"/>
    </row>
    <row r="79" spans="1:16" s="3" customFormat="1" ht="46.5" customHeight="1" x14ac:dyDescent="0.3">
      <c r="A79" s="13"/>
      <c r="B79" s="14"/>
      <c r="C79" s="389" t="s">
        <v>88</v>
      </c>
      <c r="D79" s="390"/>
      <c r="E79" s="390"/>
      <c r="F79" s="390"/>
      <c r="G79" s="390"/>
      <c r="H79" s="423" t="s">
        <v>17</v>
      </c>
      <c r="I79" s="423"/>
      <c r="J79" s="423"/>
      <c r="K79" s="423"/>
      <c r="L79" s="423"/>
      <c r="M79" s="209" t="s">
        <v>18</v>
      </c>
      <c r="N79" s="17"/>
      <c r="O79" s="13"/>
    </row>
    <row r="80" spans="1:16" s="3" customFormat="1" ht="32.25" customHeight="1" x14ac:dyDescent="0.3">
      <c r="A80" s="13"/>
      <c r="B80" s="14"/>
      <c r="C80" s="389" t="s">
        <v>93</v>
      </c>
      <c r="D80" s="390"/>
      <c r="E80" s="390"/>
      <c r="F80" s="390"/>
      <c r="G80" s="390"/>
      <c r="H80" s="422" t="s">
        <v>19</v>
      </c>
      <c r="I80" s="422"/>
      <c r="J80" s="261"/>
      <c r="K80" s="261"/>
      <c r="L80" s="210" t="s">
        <v>20</v>
      </c>
      <c r="M80" s="211">
        <v>0.15</v>
      </c>
      <c r="N80" s="17"/>
      <c r="O80" s="13"/>
    </row>
    <row r="81" spans="1:15" s="3" customFormat="1" ht="30" customHeight="1" x14ac:dyDescent="0.3">
      <c r="A81" s="13"/>
      <c r="B81" s="14"/>
      <c r="C81" s="389" t="s">
        <v>89</v>
      </c>
      <c r="D81" s="390"/>
      <c r="E81" s="390"/>
      <c r="F81" s="390"/>
      <c r="G81" s="390"/>
      <c r="H81" s="419" t="s">
        <v>21</v>
      </c>
      <c r="I81" s="420"/>
      <c r="J81" s="260"/>
      <c r="K81" s="260"/>
      <c r="L81" s="210" t="s">
        <v>22</v>
      </c>
      <c r="M81" s="211">
        <v>0.02</v>
      </c>
      <c r="N81" s="17"/>
      <c r="O81" s="13"/>
    </row>
    <row r="82" spans="1:15" s="4" customFormat="1" ht="58.5" customHeight="1" x14ac:dyDescent="0.3">
      <c r="A82" s="13"/>
      <c r="B82" s="14"/>
      <c r="C82" s="217"/>
      <c r="E82" s="218"/>
      <c r="F82" s="218"/>
      <c r="G82" s="219"/>
      <c r="H82" s="421" t="s">
        <v>23</v>
      </c>
      <c r="I82" s="422"/>
      <c r="J82" s="261"/>
      <c r="K82" s="261"/>
      <c r="L82" s="210" t="s">
        <v>24</v>
      </c>
      <c r="M82" s="211">
        <v>0.05</v>
      </c>
      <c r="N82" s="15"/>
      <c r="O82" s="13"/>
    </row>
    <row r="83" spans="1:15" ht="57" customHeight="1" x14ac:dyDescent="0.3">
      <c r="A83" s="5"/>
      <c r="B83" s="11"/>
      <c r="C83" s="220"/>
      <c r="D83" s="221"/>
      <c r="E83" s="221"/>
      <c r="F83" s="221"/>
      <c r="G83" s="222"/>
      <c r="H83" s="422" t="s">
        <v>25</v>
      </c>
      <c r="I83" s="422"/>
      <c r="J83" s="261"/>
      <c r="K83" s="261"/>
      <c r="L83" s="210" t="s">
        <v>26</v>
      </c>
      <c r="M83" s="211">
        <v>0.22</v>
      </c>
      <c r="N83" s="12"/>
      <c r="O83" s="5"/>
    </row>
    <row r="84" spans="1:15" ht="16.2" thickBot="1" x14ac:dyDescent="0.35">
      <c r="A84" s="5"/>
      <c r="B84" s="11"/>
      <c r="C84" s="220"/>
      <c r="D84" s="221"/>
      <c r="E84" s="221"/>
      <c r="F84" s="221"/>
      <c r="G84" s="222"/>
      <c r="H84" s="417"/>
      <c r="I84" s="417"/>
      <c r="J84" s="417"/>
      <c r="K84" s="417"/>
      <c r="L84" s="417"/>
      <c r="M84" s="418"/>
      <c r="N84" s="12"/>
      <c r="O84" s="5"/>
    </row>
    <row r="85" spans="1:15" ht="30" customHeight="1" x14ac:dyDescent="0.3">
      <c r="A85" s="5"/>
      <c r="B85" s="11"/>
      <c r="C85" s="368" t="s">
        <v>120</v>
      </c>
      <c r="D85" s="369"/>
      <c r="E85" s="369"/>
      <c r="F85" s="369"/>
      <c r="G85" s="374"/>
      <c r="H85" s="375"/>
      <c r="I85" s="375"/>
      <c r="J85" s="375"/>
      <c r="K85" s="375"/>
      <c r="L85" s="375"/>
      <c r="M85" s="376"/>
      <c r="N85" s="12"/>
      <c r="O85" s="5"/>
    </row>
    <row r="86" spans="1:15" ht="16.2" thickBot="1" x14ac:dyDescent="0.35">
      <c r="A86" s="5"/>
      <c r="B86" s="11"/>
      <c r="C86" s="370"/>
      <c r="D86" s="371"/>
      <c r="E86" s="371"/>
      <c r="F86" s="371"/>
      <c r="G86" s="377"/>
      <c r="H86" s="378"/>
      <c r="I86" s="378"/>
      <c r="J86" s="378"/>
      <c r="K86" s="378"/>
      <c r="L86" s="378"/>
      <c r="M86" s="379"/>
      <c r="N86" s="12"/>
      <c r="O86" s="5"/>
    </row>
    <row r="87" spans="1:15" ht="15.6" x14ac:dyDescent="0.3">
      <c r="A87" s="5"/>
      <c r="B87" s="11"/>
      <c r="C87" s="370"/>
      <c r="D87" s="371"/>
      <c r="E87" s="371"/>
      <c r="F87" s="371"/>
      <c r="G87" s="374" t="s">
        <v>174</v>
      </c>
      <c r="H87" s="375"/>
      <c r="I87" s="375"/>
      <c r="J87" s="375"/>
      <c r="K87" s="375"/>
      <c r="L87" s="375"/>
      <c r="M87" s="376"/>
      <c r="N87" s="12"/>
      <c r="O87" s="5"/>
    </row>
    <row r="88" spans="1:15" ht="41.1" customHeight="1" thickBot="1" x14ac:dyDescent="0.35">
      <c r="A88" s="5"/>
      <c r="B88" s="11"/>
      <c r="C88" s="372"/>
      <c r="D88" s="373"/>
      <c r="E88" s="373"/>
      <c r="F88" s="373"/>
      <c r="G88" s="377"/>
      <c r="H88" s="378"/>
      <c r="I88" s="378"/>
      <c r="J88" s="378"/>
      <c r="K88" s="378"/>
      <c r="L88" s="378"/>
      <c r="M88" s="379"/>
      <c r="N88" s="12"/>
      <c r="O88" s="5"/>
    </row>
    <row r="89" spans="1:15" ht="16.2" thickBot="1" x14ac:dyDescent="0.35">
      <c r="A89" s="5"/>
      <c r="B89" s="18"/>
      <c r="C89" s="19"/>
      <c r="D89" s="19"/>
      <c r="E89" s="20"/>
      <c r="F89" s="19"/>
      <c r="G89" s="21"/>
      <c r="H89" s="19"/>
      <c r="I89" s="19"/>
      <c r="J89" s="263"/>
      <c r="K89" s="263"/>
      <c r="L89" s="19"/>
      <c r="M89" s="19"/>
      <c r="N89" s="22"/>
      <c r="O89" s="5"/>
    </row>
    <row r="90" spans="1:15" ht="16.2" thickTop="1" x14ac:dyDescent="0.3">
      <c r="A90" s="5"/>
      <c r="B90" s="5"/>
      <c r="C90" s="5"/>
      <c r="D90" s="5"/>
      <c r="E90" s="6"/>
      <c r="F90" s="5"/>
      <c r="G90" s="5"/>
      <c r="H90" s="5"/>
      <c r="I90" s="5"/>
      <c r="J90" s="5"/>
      <c r="K90" s="5"/>
      <c r="L90" s="5"/>
      <c r="M90" s="5"/>
      <c r="N90" s="5"/>
      <c r="O90" s="5"/>
    </row>
  </sheetData>
  <mergeCells count="40">
    <mergeCell ref="C65:L65"/>
    <mergeCell ref="H84:M84"/>
    <mergeCell ref="C81:G81"/>
    <mergeCell ref="H81:I81"/>
    <mergeCell ref="H82:I82"/>
    <mergeCell ref="H83:I83"/>
    <mergeCell ref="C79:G79"/>
    <mergeCell ref="H79:L79"/>
    <mergeCell ref="H80:I80"/>
    <mergeCell ref="D78:M78"/>
    <mergeCell ref="G73:I73"/>
    <mergeCell ref="C3:F3"/>
    <mergeCell ref="C6:M6"/>
    <mergeCell ref="C5:M5"/>
    <mergeCell ref="C11:C12"/>
    <mergeCell ref="D11:D12"/>
    <mergeCell ref="G11:G12"/>
    <mergeCell ref="H11:H12"/>
    <mergeCell ref="E11:F11"/>
    <mergeCell ref="C7:M8"/>
    <mergeCell ref="C9:M9"/>
    <mergeCell ref="C10:M10"/>
    <mergeCell ref="I11:I12"/>
    <mergeCell ref="L11:L12"/>
    <mergeCell ref="M11:M12"/>
    <mergeCell ref="J11:J12"/>
    <mergeCell ref="K11:K12"/>
    <mergeCell ref="C13:M13"/>
    <mergeCell ref="C34:M34"/>
    <mergeCell ref="C37:M37"/>
    <mergeCell ref="C50:M50"/>
    <mergeCell ref="C44:M44"/>
    <mergeCell ref="C85:F88"/>
    <mergeCell ref="G85:M86"/>
    <mergeCell ref="G87:M88"/>
    <mergeCell ref="C66:M66"/>
    <mergeCell ref="G74:L74"/>
    <mergeCell ref="G75:L75"/>
    <mergeCell ref="G76:L76"/>
    <mergeCell ref="C80:G8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53" zoomScaleNormal="100" zoomScaleSheetLayoutView="53" zoomScalePageLayoutView="91" workbookViewId="0">
      <selection activeCell="H55" sqref="H55:I55"/>
    </sheetView>
  </sheetViews>
  <sheetFormatPr baseColWidth="10" defaultColWidth="11.44140625" defaultRowHeight="13.8" x14ac:dyDescent="0.25"/>
  <cols>
    <col min="1" max="2" width="3.44140625" style="1" customWidth="1"/>
    <col min="3" max="3" width="7.88671875" style="1" customWidth="1"/>
    <col min="4" max="4" width="15.44140625" style="1" customWidth="1"/>
    <col min="5" max="5" width="16.109375" style="2" customWidth="1"/>
    <col min="6" max="6" width="17.441406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x14ac:dyDescent="0.35">
      <c r="A1" s="5"/>
      <c r="B1" s="5"/>
      <c r="C1" s="5"/>
      <c r="D1" s="5"/>
      <c r="E1" s="6"/>
      <c r="F1" s="5"/>
      <c r="G1" s="5"/>
      <c r="H1" s="5"/>
      <c r="I1" s="5"/>
      <c r="J1" s="5"/>
      <c r="K1" s="5"/>
      <c r="L1" s="5"/>
      <c r="M1" s="5"/>
    </row>
    <row r="2" spans="1:13" ht="16.2" thickTop="1" x14ac:dyDescent="0.3">
      <c r="A2" s="5"/>
      <c r="B2" s="7"/>
      <c r="C2" s="8"/>
      <c r="D2" s="8"/>
      <c r="E2" s="9"/>
      <c r="F2" s="8"/>
      <c r="G2" s="8"/>
      <c r="H2" s="8"/>
      <c r="I2" s="8"/>
      <c r="J2" s="8"/>
      <c r="K2" s="8"/>
      <c r="L2" s="10"/>
      <c r="M2" s="5"/>
    </row>
    <row r="3" spans="1:13" ht="26.25" customHeight="1" x14ac:dyDescent="0.3">
      <c r="A3" s="5"/>
      <c r="B3" s="11"/>
      <c r="C3" s="264" t="s">
        <v>127</v>
      </c>
      <c r="D3" s="264"/>
      <c r="E3" s="264"/>
      <c r="F3" s="264"/>
      <c r="G3" s="5"/>
      <c r="H3" s="5"/>
      <c r="I3" s="5"/>
      <c r="J3" s="5"/>
      <c r="K3" s="5"/>
      <c r="L3" s="12"/>
      <c r="M3" s="5"/>
    </row>
    <row r="4" spans="1:13" ht="15.6" x14ac:dyDescent="0.3">
      <c r="A4" s="5"/>
      <c r="B4" s="11"/>
      <c r="C4" s="215" t="s">
        <v>31</v>
      </c>
      <c r="D4" s="216" t="s">
        <v>128</v>
      </c>
      <c r="E4" s="215" t="s">
        <v>32</v>
      </c>
      <c r="F4" s="216">
        <v>2</v>
      </c>
      <c r="G4" s="5"/>
      <c r="H4" s="5"/>
      <c r="I4" s="5"/>
      <c r="J4" s="5"/>
      <c r="K4" s="5"/>
      <c r="L4" s="12"/>
      <c r="M4" s="5"/>
    </row>
    <row r="5" spans="1:13" ht="15.6" x14ac:dyDescent="0.3">
      <c r="A5" s="5"/>
      <c r="B5" s="11"/>
      <c r="C5" s="428" t="s">
        <v>0</v>
      </c>
      <c r="D5" s="428"/>
      <c r="E5" s="428"/>
      <c r="F5" s="428"/>
      <c r="G5" s="428"/>
      <c r="H5" s="428"/>
      <c r="I5" s="428"/>
      <c r="J5" s="428"/>
      <c r="K5" s="428"/>
      <c r="L5" s="12"/>
      <c r="M5" s="5"/>
    </row>
    <row r="6" spans="1:13" ht="16.2" thickBot="1" x14ac:dyDescent="0.35">
      <c r="A6" s="5"/>
      <c r="B6" s="11"/>
      <c r="C6" s="391" t="s">
        <v>27</v>
      </c>
      <c r="D6" s="391"/>
      <c r="E6" s="391"/>
      <c r="F6" s="391"/>
      <c r="G6" s="391"/>
      <c r="H6" s="391"/>
      <c r="I6" s="391"/>
      <c r="J6" s="391"/>
      <c r="K6" s="391"/>
      <c r="L6" s="12"/>
      <c r="M6" s="5"/>
    </row>
    <row r="7" spans="1:13" s="27" customFormat="1" ht="16.5" customHeight="1" x14ac:dyDescent="0.3">
      <c r="A7" s="26"/>
      <c r="B7" s="227"/>
      <c r="C7" s="429" t="s">
        <v>92</v>
      </c>
      <c r="D7" s="430"/>
      <c r="E7" s="430"/>
      <c r="F7" s="430"/>
      <c r="G7" s="430"/>
      <c r="H7" s="430"/>
      <c r="I7" s="430"/>
      <c r="J7" s="430"/>
      <c r="K7" s="431"/>
      <c r="L7" s="28"/>
      <c r="M7" s="26"/>
    </row>
    <row r="8" spans="1:13" ht="33.75" customHeight="1" thickBot="1" x14ac:dyDescent="0.35">
      <c r="A8" s="5"/>
      <c r="B8" s="228"/>
      <c r="C8" s="432"/>
      <c r="D8" s="433"/>
      <c r="E8" s="433"/>
      <c r="F8" s="433"/>
      <c r="G8" s="433"/>
      <c r="H8" s="433"/>
      <c r="I8" s="433"/>
      <c r="J8" s="433"/>
      <c r="K8" s="434"/>
      <c r="L8" s="12"/>
      <c r="M8" s="5"/>
    </row>
    <row r="9" spans="1:13" ht="34.5" customHeight="1" x14ac:dyDescent="0.3">
      <c r="A9" s="5"/>
      <c r="B9" s="228"/>
      <c r="C9" s="435" t="s">
        <v>28</v>
      </c>
      <c r="D9" s="436"/>
      <c r="E9" s="436"/>
      <c r="F9" s="436"/>
      <c r="G9" s="436"/>
      <c r="H9" s="436"/>
      <c r="I9" s="436"/>
      <c r="J9" s="436"/>
      <c r="K9" s="437"/>
      <c r="L9" s="12"/>
      <c r="M9" s="5"/>
    </row>
    <row r="10" spans="1:13" ht="30" customHeight="1" thickBot="1" x14ac:dyDescent="0.35">
      <c r="A10" s="5"/>
      <c r="B10" s="228"/>
      <c r="C10" s="408"/>
      <c r="D10" s="408"/>
      <c r="E10" s="408"/>
      <c r="F10" s="408"/>
      <c r="G10" s="408"/>
      <c r="H10" s="408"/>
      <c r="I10" s="408"/>
      <c r="J10" s="408"/>
      <c r="K10" s="409"/>
      <c r="L10" s="12"/>
      <c r="M10" s="5"/>
    </row>
    <row r="11" spans="1:13" ht="30" customHeight="1" x14ac:dyDescent="0.3">
      <c r="A11" s="5"/>
      <c r="B11" s="11"/>
      <c r="C11" s="393" t="s">
        <v>3</v>
      </c>
      <c r="D11" s="395" t="s">
        <v>4</v>
      </c>
      <c r="E11" s="397" t="s">
        <v>5</v>
      </c>
      <c r="F11" s="397"/>
      <c r="G11" s="393" t="s">
        <v>6</v>
      </c>
      <c r="H11" s="395" t="s">
        <v>7</v>
      </c>
      <c r="I11" s="395" t="s">
        <v>8</v>
      </c>
      <c r="J11" s="410" t="s">
        <v>9</v>
      </c>
      <c r="K11" s="412" t="s">
        <v>10</v>
      </c>
      <c r="L11" s="12"/>
      <c r="M11" s="5"/>
    </row>
    <row r="12" spans="1:13" ht="30" customHeight="1" thickBot="1" x14ac:dyDescent="0.35">
      <c r="A12" s="5"/>
      <c r="B12" s="11"/>
      <c r="C12" s="394"/>
      <c r="D12" s="396"/>
      <c r="E12" s="143" t="s">
        <v>11</v>
      </c>
      <c r="F12" s="143" t="s">
        <v>12</v>
      </c>
      <c r="G12" s="394"/>
      <c r="H12" s="396"/>
      <c r="I12" s="396"/>
      <c r="J12" s="411"/>
      <c r="K12" s="413"/>
      <c r="L12" s="12"/>
      <c r="M12" s="5"/>
    </row>
    <row r="13" spans="1:13" ht="30" customHeight="1" thickBot="1" x14ac:dyDescent="0.35">
      <c r="A13" s="5"/>
      <c r="B13" s="11"/>
      <c r="C13" s="144"/>
      <c r="D13" s="145"/>
      <c r="E13" s="145"/>
      <c r="F13" s="145"/>
      <c r="G13" s="145"/>
      <c r="H13" s="145"/>
      <c r="I13" s="145"/>
      <c r="J13" s="145"/>
      <c r="K13" s="146"/>
      <c r="L13" s="12"/>
      <c r="M13" s="5"/>
    </row>
    <row r="14" spans="1:13" ht="30" customHeight="1" x14ac:dyDescent="0.3">
      <c r="A14" s="5"/>
      <c r="B14" s="11"/>
      <c r="C14" s="147"/>
      <c r="D14" s="148"/>
      <c r="E14" s="148"/>
      <c r="F14" s="148"/>
      <c r="G14" s="149"/>
      <c r="H14" s="148"/>
      <c r="I14" s="150"/>
      <c r="J14" s="151"/>
      <c r="K14" s="152"/>
      <c r="L14" s="12"/>
      <c r="M14" s="5"/>
    </row>
    <row r="15" spans="1:13" ht="30" customHeight="1" thickBot="1" x14ac:dyDescent="0.35">
      <c r="A15" s="5"/>
      <c r="B15" s="11"/>
      <c r="C15" s="153" t="s">
        <v>13</v>
      </c>
      <c r="D15" s="154"/>
      <c r="E15" s="154"/>
      <c r="F15" s="154"/>
      <c r="G15" s="155"/>
      <c r="H15" s="154"/>
      <c r="I15" s="150"/>
      <c r="J15" s="156"/>
      <c r="K15" s="157"/>
      <c r="L15" s="12"/>
      <c r="M15" s="5"/>
    </row>
    <row r="16" spans="1:13" ht="30" customHeight="1" thickBot="1" x14ac:dyDescent="0.35">
      <c r="A16" s="5"/>
      <c r="B16" s="11"/>
      <c r="C16" s="144"/>
      <c r="D16" s="145"/>
      <c r="E16" s="145"/>
      <c r="F16" s="145"/>
      <c r="G16" s="145"/>
      <c r="H16" s="145"/>
      <c r="I16" s="145"/>
      <c r="J16" s="145"/>
      <c r="K16" s="146"/>
      <c r="L16" s="12"/>
      <c r="M16" s="5"/>
    </row>
    <row r="17" spans="1:13" ht="30" customHeight="1" x14ac:dyDescent="0.3">
      <c r="A17" s="5"/>
      <c r="B17" s="11"/>
      <c r="C17" s="147"/>
      <c r="D17" s="148"/>
      <c r="E17" s="148"/>
      <c r="F17" s="148"/>
      <c r="G17" s="158"/>
      <c r="H17" s="148"/>
      <c r="I17" s="150"/>
      <c r="J17" s="151"/>
      <c r="K17" s="159"/>
      <c r="L17" s="12"/>
      <c r="M17" s="5"/>
    </row>
    <row r="18" spans="1:13" ht="30" customHeight="1" x14ac:dyDescent="0.3">
      <c r="A18" s="5"/>
      <c r="B18" s="11"/>
      <c r="C18" s="147"/>
      <c r="D18" s="148"/>
      <c r="E18" s="148"/>
      <c r="F18" s="148"/>
      <c r="G18" s="158"/>
      <c r="H18" s="148"/>
      <c r="I18" s="150"/>
      <c r="J18" s="151"/>
      <c r="K18" s="159"/>
      <c r="L18" s="12"/>
      <c r="M18" s="5"/>
    </row>
    <row r="19" spans="1:13" s="5" customFormat="1" ht="30" customHeight="1" x14ac:dyDescent="0.3">
      <c r="B19" s="11"/>
      <c r="C19" s="147"/>
      <c r="D19" s="160"/>
      <c r="E19" s="160"/>
      <c r="F19" s="160"/>
      <c r="G19" s="161"/>
      <c r="H19" s="160"/>
      <c r="I19" s="150"/>
      <c r="J19" s="151"/>
      <c r="K19" s="159"/>
      <c r="L19" s="12"/>
    </row>
    <row r="20" spans="1:13" ht="30" customHeight="1" x14ac:dyDescent="0.25">
      <c r="B20" s="23"/>
      <c r="C20" s="147"/>
      <c r="D20" s="148"/>
      <c r="E20" s="148"/>
      <c r="F20" s="148"/>
      <c r="G20" s="158"/>
      <c r="H20" s="148"/>
      <c r="I20" s="150"/>
      <c r="J20" s="151"/>
      <c r="K20" s="159"/>
      <c r="L20" s="24"/>
    </row>
    <row r="21" spans="1:13" ht="30" customHeight="1" thickBot="1" x14ac:dyDescent="0.35">
      <c r="A21" s="5"/>
      <c r="B21" s="11"/>
      <c r="C21" s="153" t="s">
        <v>13</v>
      </c>
      <c r="D21" s="162"/>
      <c r="E21" s="163"/>
      <c r="F21" s="162"/>
      <c r="G21" s="162"/>
      <c r="H21" s="162"/>
      <c r="I21" s="150"/>
      <c r="J21" s="162"/>
      <c r="K21" s="157"/>
      <c r="L21" s="12"/>
      <c r="M21" s="5"/>
    </row>
    <row r="22" spans="1:13" ht="30" customHeight="1" thickBot="1" x14ac:dyDescent="0.35">
      <c r="A22" s="5"/>
      <c r="B22" s="11"/>
      <c r="C22" s="144"/>
      <c r="D22" s="145"/>
      <c r="E22" s="145"/>
      <c r="F22" s="145"/>
      <c r="G22" s="145"/>
      <c r="H22" s="145"/>
      <c r="I22" s="145"/>
      <c r="J22" s="145"/>
      <c r="K22" s="146"/>
      <c r="L22" s="12"/>
      <c r="M22" s="5"/>
    </row>
    <row r="23" spans="1:13" ht="30" customHeight="1" x14ac:dyDescent="0.3">
      <c r="A23" s="5"/>
      <c r="B23" s="11"/>
      <c r="C23" s="147"/>
      <c r="D23" s="164"/>
      <c r="E23" s="164"/>
      <c r="F23" s="164"/>
      <c r="G23" s="165"/>
      <c r="H23" s="164"/>
      <c r="I23" s="150"/>
      <c r="J23" s="151"/>
      <c r="K23" s="159"/>
      <c r="L23" s="12"/>
      <c r="M23" s="5"/>
    </row>
    <row r="24" spans="1:13" ht="30" customHeight="1" x14ac:dyDescent="0.3">
      <c r="A24" s="5"/>
      <c r="B24" s="11"/>
      <c r="C24" s="147"/>
      <c r="D24" s="166"/>
      <c r="E24" s="166"/>
      <c r="F24" s="166"/>
      <c r="G24" s="165"/>
      <c r="H24" s="164"/>
      <c r="I24" s="150"/>
      <c r="J24" s="151"/>
      <c r="K24" s="159"/>
      <c r="L24" s="12"/>
      <c r="M24" s="5"/>
    </row>
    <row r="25" spans="1:13" ht="30" customHeight="1" x14ac:dyDescent="0.3">
      <c r="A25" s="5"/>
      <c r="B25" s="11"/>
      <c r="C25" s="147"/>
      <c r="D25" s="164"/>
      <c r="E25" s="164"/>
      <c r="F25" s="164"/>
      <c r="G25" s="165"/>
      <c r="H25" s="164"/>
      <c r="I25" s="150"/>
      <c r="J25" s="151"/>
      <c r="K25" s="159"/>
      <c r="L25" s="12"/>
      <c r="M25" s="5"/>
    </row>
    <row r="26" spans="1:13" s="5" customFormat="1" ht="30" customHeight="1" x14ac:dyDescent="0.3">
      <c r="B26" s="11"/>
      <c r="C26" s="147"/>
      <c r="D26" s="160"/>
      <c r="E26" s="160"/>
      <c r="F26" s="160"/>
      <c r="G26" s="167"/>
      <c r="H26" s="160"/>
      <c r="I26" s="150"/>
      <c r="J26" s="151"/>
      <c r="K26" s="159"/>
      <c r="L26" s="12"/>
    </row>
    <row r="27" spans="1:13" ht="30" customHeight="1" x14ac:dyDescent="0.3">
      <c r="A27" s="5"/>
      <c r="B27" s="11"/>
      <c r="C27" s="147"/>
      <c r="D27" s="164"/>
      <c r="E27" s="164"/>
      <c r="F27" s="164"/>
      <c r="G27" s="165"/>
      <c r="H27" s="164"/>
      <c r="I27" s="150"/>
      <c r="J27" s="168"/>
      <c r="K27" s="159"/>
      <c r="L27" s="12"/>
      <c r="M27" s="5"/>
    </row>
    <row r="28" spans="1:13" s="5" customFormat="1" ht="30" customHeight="1" x14ac:dyDescent="0.3">
      <c r="B28" s="11"/>
      <c r="C28" s="169"/>
      <c r="D28" s="160"/>
      <c r="E28" s="160"/>
      <c r="F28" s="160"/>
      <c r="G28" s="167"/>
      <c r="H28" s="160"/>
      <c r="I28" s="150"/>
      <c r="J28" s="168"/>
      <c r="K28" s="159"/>
      <c r="L28" s="12"/>
    </row>
    <row r="29" spans="1:13" ht="30" customHeight="1" x14ac:dyDescent="0.3">
      <c r="A29" s="5"/>
      <c r="B29" s="11"/>
      <c r="C29" s="147"/>
      <c r="D29" s="164"/>
      <c r="E29" s="148"/>
      <c r="F29" s="164"/>
      <c r="G29" s="165"/>
      <c r="H29" s="164"/>
      <c r="I29" s="150"/>
      <c r="J29" s="151"/>
      <c r="K29" s="159"/>
      <c r="L29" s="12"/>
      <c r="M29" s="5"/>
    </row>
    <row r="30" spans="1:13" ht="30" customHeight="1" x14ac:dyDescent="0.3">
      <c r="A30" s="5"/>
      <c r="B30" s="11"/>
      <c r="C30" s="147"/>
      <c r="D30" s="164"/>
      <c r="E30" s="164"/>
      <c r="F30" s="164"/>
      <c r="G30" s="165"/>
      <c r="H30" s="170"/>
      <c r="I30" s="150"/>
      <c r="J30" s="151"/>
      <c r="K30" s="159"/>
      <c r="L30" s="12"/>
      <c r="M30" s="5"/>
    </row>
    <row r="31" spans="1:13" ht="30" customHeight="1" thickBot="1" x14ac:dyDescent="0.35">
      <c r="A31" s="5"/>
      <c r="B31" s="11"/>
      <c r="C31" s="171" t="s">
        <v>13</v>
      </c>
      <c r="D31" s="172"/>
      <c r="E31" s="172"/>
      <c r="F31" s="172"/>
      <c r="G31" s="173"/>
      <c r="H31" s="172"/>
      <c r="I31" s="150"/>
      <c r="J31" s="174"/>
      <c r="K31" s="175"/>
      <c r="L31" s="12"/>
      <c r="M31" s="5"/>
    </row>
    <row r="32" spans="1:13" ht="30" customHeight="1" thickBot="1" x14ac:dyDescent="0.35">
      <c r="A32" s="5"/>
      <c r="B32" s="11"/>
      <c r="C32" s="144"/>
      <c r="D32" s="145"/>
      <c r="E32" s="145"/>
      <c r="F32" s="145"/>
      <c r="G32" s="145"/>
      <c r="H32" s="145"/>
      <c r="I32" s="145"/>
      <c r="J32" s="145"/>
      <c r="K32" s="146"/>
      <c r="L32" s="12"/>
      <c r="M32" s="5"/>
    </row>
    <row r="33" spans="1:13" ht="30" customHeight="1" x14ac:dyDescent="0.3">
      <c r="A33" s="5"/>
      <c r="B33" s="11"/>
      <c r="C33" s="147"/>
      <c r="D33" s="164"/>
      <c r="E33" s="164"/>
      <c r="F33" s="164"/>
      <c r="G33" s="165"/>
      <c r="H33" s="164"/>
      <c r="I33" s="150"/>
      <c r="J33" s="151"/>
      <c r="K33" s="159"/>
      <c r="L33" s="12"/>
      <c r="M33" s="5"/>
    </row>
    <row r="34" spans="1:13" ht="30" customHeight="1" x14ac:dyDescent="0.3">
      <c r="A34" s="5"/>
      <c r="B34" s="11"/>
      <c r="C34" s="147"/>
      <c r="D34" s="164"/>
      <c r="E34" s="164"/>
      <c r="F34" s="164"/>
      <c r="G34" s="165"/>
      <c r="H34" s="164"/>
      <c r="I34" s="150"/>
      <c r="J34" s="151"/>
      <c r="K34" s="159"/>
      <c r="L34" s="12"/>
      <c r="M34" s="5"/>
    </row>
    <row r="35" spans="1:13" ht="30" customHeight="1" x14ac:dyDescent="0.3">
      <c r="A35" s="5"/>
      <c r="B35" s="11"/>
      <c r="C35" s="176"/>
      <c r="D35" s="164"/>
      <c r="E35" s="164"/>
      <c r="F35" s="164"/>
      <c r="G35" s="165"/>
      <c r="H35" s="164"/>
      <c r="I35" s="150"/>
      <c r="J35" s="151"/>
      <c r="K35" s="159"/>
      <c r="L35" s="12"/>
      <c r="M35" s="5"/>
    </row>
    <row r="36" spans="1:13" ht="30" customHeight="1" thickBot="1" x14ac:dyDescent="0.35">
      <c r="A36" s="5"/>
      <c r="B36" s="11"/>
      <c r="C36" s="153" t="s">
        <v>13</v>
      </c>
      <c r="D36" s="177"/>
      <c r="E36" s="177"/>
      <c r="F36" s="177"/>
      <c r="G36" s="178"/>
      <c r="H36" s="179"/>
      <c r="I36" s="150"/>
      <c r="J36" s="156"/>
      <c r="K36" s="157"/>
      <c r="L36" s="12"/>
      <c r="M36" s="5"/>
    </row>
    <row r="37" spans="1:13" ht="30" customHeight="1" thickBot="1" x14ac:dyDescent="0.35">
      <c r="A37" s="5"/>
      <c r="B37" s="11"/>
      <c r="C37" s="144"/>
      <c r="D37" s="145"/>
      <c r="E37" s="145"/>
      <c r="F37" s="145"/>
      <c r="G37" s="145"/>
      <c r="H37" s="145"/>
      <c r="I37" s="145"/>
      <c r="J37" s="145"/>
      <c r="K37" s="146"/>
      <c r="L37" s="12"/>
      <c r="M37" s="5"/>
    </row>
    <row r="38" spans="1:13" ht="30" customHeight="1" x14ac:dyDescent="0.3">
      <c r="A38" s="5"/>
      <c r="B38" s="11"/>
      <c r="C38" s="147"/>
      <c r="D38" s="164"/>
      <c r="E38" s="164"/>
      <c r="F38" s="164"/>
      <c r="G38" s="165"/>
      <c r="H38" s="164"/>
      <c r="I38" s="150"/>
      <c r="J38" s="151"/>
      <c r="K38" s="159"/>
      <c r="L38" s="12"/>
      <c r="M38" s="5"/>
    </row>
    <row r="39" spans="1:13" ht="30" customHeight="1" thickBot="1" x14ac:dyDescent="0.35">
      <c r="A39" s="5"/>
      <c r="B39" s="11"/>
      <c r="C39" s="153" t="s">
        <v>13</v>
      </c>
      <c r="D39" s="177"/>
      <c r="E39" s="177"/>
      <c r="F39" s="177"/>
      <c r="G39" s="180"/>
      <c r="H39" s="179"/>
      <c r="I39" s="150"/>
      <c r="J39" s="156"/>
      <c r="K39" s="157"/>
      <c r="L39" s="12"/>
      <c r="M39" s="5"/>
    </row>
    <row r="40" spans="1:13" s="3" customFormat="1" ht="30" customHeight="1" thickBot="1" x14ac:dyDescent="0.35">
      <c r="A40" s="13"/>
      <c r="B40" s="14"/>
      <c r="C40" s="414" t="s">
        <v>14</v>
      </c>
      <c r="D40" s="415"/>
      <c r="E40" s="415"/>
      <c r="F40" s="415"/>
      <c r="G40" s="415"/>
      <c r="H40" s="415"/>
      <c r="I40" s="415"/>
      <c r="J40" s="416"/>
      <c r="K40" s="181"/>
      <c r="L40" s="15"/>
      <c r="M40" s="13"/>
    </row>
    <row r="41" spans="1:13" s="3" customFormat="1" ht="16.2" thickBot="1" x14ac:dyDescent="0.35">
      <c r="A41" s="13"/>
      <c r="B41" s="14"/>
      <c r="C41" s="182"/>
      <c r="D41" s="182"/>
      <c r="E41" s="182"/>
      <c r="F41" s="182"/>
      <c r="G41" s="182"/>
      <c r="H41" s="182"/>
      <c r="I41" s="182"/>
      <c r="J41" s="182"/>
      <c r="K41" s="183"/>
      <c r="L41" s="15"/>
      <c r="M41" s="13"/>
    </row>
    <row r="42" spans="1:13" s="3" customFormat="1" ht="30" customHeight="1" x14ac:dyDescent="0.3">
      <c r="A42" s="13"/>
      <c r="B42" s="14"/>
      <c r="C42" s="184"/>
      <c r="D42" s="185"/>
      <c r="E42" s="184"/>
      <c r="F42" s="184"/>
      <c r="G42" s="438"/>
      <c r="H42" s="439"/>
      <c r="I42" s="440"/>
      <c r="J42" s="186"/>
      <c r="K42" s="187"/>
      <c r="L42" s="15"/>
      <c r="M42" s="13"/>
    </row>
    <row r="43" spans="1:13" s="3" customFormat="1" ht="30" customHeight="1" x14ac:dyDescent="0.3">
      <c r="A43" s="13"/>
      <c r="B43" s="14"/>
      <c r="C43" s="184"/>
      <c r="D43" s="185"/>
      <c r="E43" s="184"/>
      <c r="F43" s="184"/>
      <c r="G43" s="188"/>
      <c r="H43" s="189"/>
      <c r="I43" s="190"/>
      <c r="J43" s="191"/>
      <c r="K43" s="192"/>
      <c r="L43" s="15"/>
      <c r="M43" s="13"/>
    </row>
    <row r="44" spans="1:13" s="3" customFormat="1" ht="30" customHeight="1" x14ac:dyDescent="0.3">
      <c r="A44" s="13"/>
      <c r="B44" s="14"/>
      <c r="C44" s="184"/>
      <c r="D44" s="193"/>
      <c r="E44" s="193"/>
      <c r="F44" s="193"/>
      <c r="G44" s="188"/>
      <c r="H44" s="194"/>
      <c r="I44" s="195"/>
      <c r="J44" s="196"/>
      <c r="K44" s="192"/>
      <c r="L44" s="15"/>
      <c r="M44" s="13"/>
    </row>
    <row r="45" spans="1:13" s="3" customFormat="1" ht="30" customHeight="1" x14ac:dyDescent="0.3">
      <c r="A45" s="13"/>
      <c r="B45" s="14"/>
      <c r="C45" s="184"/>
      <c r="D45" s="193"/>
      <c r="E45" s="193"/>
      <c r="F45" s="193"/>
      <c r="G45" s="197" t="s">
        <v>15</v>
      </c>
      <c r="H45" s="194"/>
      <c r="I45" s="195"/>
      <c r="J45" s="196"/>
      <c r="K45" s="198"/>
      <c r="L45" s="15"/>
      <c r="M45" s="13"/>
    </row>
    <row r="46" spans="1:13" s="3" customFormat="1" ht="30" customHeight="1" x14ac:dyDescent="0.3">
      <c r="A46" s="13"/>
      <c r="B46" s="14"/>
      <c r="C46" s="184"/>
      <c r="D46" s="185"/>
      <c r="E46" s="184"/>
      <c r="F46" s="184"/>
      <c r="G46" s="199"/>
      <c r="H46" s="194"/>
      <c r="I46" s="195"/>
      <c r="J46" s="200"/>
      <c r="K46" s="192"/>
      <c r="L46" s="15"/>
      <c r="M46" s="13"/>
    </row>
    <row r="47" spans="1:13" s="3" customFormat="1" ht="30" customHeight="1" x14ac:dyDescent="0.3">
      <c r="A47" s="13"/>
      <c r="B47" s="14"/>
      <c r="C47" s="184"/>
      <c r="D47" s="185"/>
      <c r="E47" s="184"/>
      <c r="F47" s="184"/>
      <c r="G47" s="199"/>
      <c r="H47" s="194"/>
      <c r="I47" s="195"/>
      <c r="J47" s="200"/>
      <c r="K47" s="192"/>
      <c r="L47" s="15"/>
      <c r="M47" s="13"/>
    </row>
    <row r="48" spans="1:13" s="3" customFormat="1" ht="30" customHeight="1" thickBot="1" x14ac:dyDescent="0.35">
      <c r="A48" s="13"/>
      <c r="B48" s="14"/>
      <c r="C48" s="184"/>
      <c r="D48" s="185"/>
      <c r="E48" s="184"/>
      <c r="F48" s="184"/>
      <c r="G48" s="212"/>
      <c r="H48" s="194"/>
      <c r="I48" s="195"/>
      <c r="J48" s="200"/>
      <c r="K48" s="198"/>
      <c r="L48" s="15"/>
      <c r="M48" s="13"/>
    </row>
    <row r="49" spans="1:13" s="3" customFormat="1" ht="30" customHeight="1" thickBot="1" x14ac:dyDescent="0.35">
      <c r="A49" s="13"/>
      <c r="B49" s="14"/>
      <c r="C49" s="184"/>
      <c r="D49" s="185"/>
      <c r="E49" s="184"/>
      <c r="F49" s="184"/>
      <c r="G49" s="201" t="s">
        <v>16</v>
      </c>
      <c r="H49" s="202"/>
      <c r="I49" s="203"/>
      <c r="J49" s="204"/>
      <c r="K49" s="181"/>
      <c r="L49" s="15"/>
      <c r="M49" s="13"/>
    </row>
    <row r="50" spans="1:13" s="3" customFormat="1" ht="16.2" thickBot="1" x14ac:dyDescent="0.35">
      <c r="A50" s="13"/>
      <c r="B50" s="14"/>
      <c r="C50" s="184"/>
      <c r="D50" s="185"/>
      <c r="E50" s="185"/>
      <c r="F50" s="185"/>
      <c r="G50" s="184"/>
      <c r="H50" s="184"/>
      <c r="I50" s="205"/>
      <c r="J50" s="206"/>
      <c r="K50" s="207"/>
      <c r="L50" s="15"/>
      <c r="M50" s="13"/>
    </row>
    <row r="51" spans="1:13" s="3" customFormat="1" ht="15.6" x14ac:dyDescent="0.3">
      <c r="A51" s="13"/>
      <c r="B51" s="14"/>
      <c r="C51" s="208"/>
      <c r="D51" s="424"/>
      <c r="E51" s="424"/>
      <c r="F51" s="424"/>
      <c r="G51" s="424"/>
      <c r="H51" s="424"/>
      <c r="I51" s="424"/>
      <c r="J51" s="424"/>
      <c r="K51" s="425"/>
      <c r="L51" s="16"/>
      <c r="M51" s="13"/>
    </row>
    <row r="52" spans="1:13" s="3" customFormat="1" ht="46.5" customHeight="1" x14ac:dyDescent="0.3">
      <c r="A52" s="13"/>
      <c r="B52" s="14"/>
      <c r="C52" s="389" t="s">
        <v>88</v>
      </c>
      <c r="D52" s="390"/>
      <c r="E52" s="390"/>
      <c r="F52" s="390"/>
      <c r="G52" s="390"/>
      <c r="H52" s="423" t="s">
        <v>6</v>
      </c>
      <c r="I52" s="423"/>
      <c r="J52" s="423"/>
      <c r="K52" s="209" t="s">
        <v>18</v>
      </c>
      <c r="L52" s="17"/>
      <c r="M52" s="13"/>
    </row>
    <row r="53" spans="1:13" s="3" customFormat="1" ht="32.25" customHeight="1" x14ac:dyDescent="0.3">
      <c r="A53" s="13"/>
      <c r="B53" s="14"/>
      <c r="C53" s="389" t="s">
        <v>90</v>
      </c>
      <c r="D53" s="390"/>
      <c r="E53" s="390"/>
      <c r="F53" s="390"/>
      <c r="G53" s="390"/>
      <c r="H53" s="422" t="s">
        <v>19</v>
      </c>
      <c r="I53" s="422"/>
      <c r="J53" s="210" t="s">
        <v>20</v>
      </c>
      <c r="K53" s="211" t="s">
        <v>29</v>
      </c>
      <c r="L53" s="223"/>
      <c r="M53" s="13"/>
    </row>
    <row r="54" spans="1:13" s="3" customFormat="1" ht="30" customHeight="1" x14ac:dyDescent="0.3">
      <c r="A54" s="13"/>
      <c r="B54" s="14"/>
      <c r="C54" s="389" t="s">
        <v>89</v>
      </c>
      <c r="D54" s="390"/>
      <c r="E54" s="390"/>
      <c r="F54" s="390"/>
      <c r="G54" s="390"/>
      <c r="H54" s="419" t="s">
        <v>21</v>
      </c>
      <c r="I54" s="420"/>
      <c r="J54" s="210" t="s">
        <v>22</v>
      </c>
      <c r="K54" s="211" t="s">
        <v>29</v>
      </c>
      <c r="L54" s="17"/>
      <c r="M54" s="13"/>
    </row>
    <row r="55" spans="1:13" s="4" customFormat="1" ht="58.5" customHeight="1" x14ac:dyDescent="0.3">
      <c r="A55" s="13"/>
      <c r="B55" s="14"/>
      <c r="C55" s="217"/>
      <c r="D55" s="218"/>
      <c r="E55" s="218"/>
      <c r="F55" s="218"/>
      <c r="G55" s="219"/>
      <c r="H55" s="421" t="s">
        <v>23</v>
      </c>
      <c r="I55" s="422"/>
      <c r="J55" s="210" t="s">
        <v>24</v>
      </c>
      <c r="K55" s="211" t="s">
        <v>29</v>
      </c>
      <c r="L55" s="15"/>
      <c r="M55" s="13"/>
    </row>
    <row r="56" spans="1:13" ht="57.75" customHeight="1" x14ac:dyDescent="0.3">
      <c r="A56" s="5"/>
      <c r="B56" s="11"/>
      <c r="C56" s="220"/>
      <c r="D56" s="221"/>
      <c r="E56" s="221"/>
      <c r="F56" s="221"/>
      <c r="G56" s="222"/>
      <c r="H56" s="422" t="s">
        <v>25</v>
      </c>
      <c r="I56" s="422"/>
      <c r="J56" s="210" t="s">
        <v>26</v>
      </c>
      <c r="K56" s="211" t="s">
        <v>29</v>
      </c>
      <c r="L56" s="12"/>
      <c r="M56" s="5"/>
    </row>
    <row r="57" spans="1:13" ht="16.2" thickBot="1" x14ac:dyDescent="0.35">
      <c r="A57" s="5"/>
      <c r="B57" s="11"/>
      <c r="C57" s="220"/>
      <c r="D57" s="225"/>
      <c r="E57" s="225"/>
      <c r="F57" s="221"/>
      <c r="G57" s="226"/>
      <c r="H57" s="417"/>
      <c r="I57" s="417"/>
      <c r="J57" s="417"/>
      <c r="K57" s="418"/>
      <c r="L57" s="12"/>
      <c r="M57" s="5"/>
    </row>
    <row r="58" spans="1:13" ht="47.25" customHeight="1" x14ac:dyDescent="0.3">
      <c r="A58" s="5"/>
      <c r="B58" s="11"/>
      <c r="C58" s="224"/>
      <c r="D58" s="213"/>
      <c r="E58" s="213"/>
      <c r="F58" s="224"/>
      <c r="G58" s="213"/>
      <c r="H58" s="224"/>
      <c r="I58" s="224"/>
      <c r="J58" s="224"/>
      <c r="K58" s="224"/>
      <c r="L58" s="12"/>
      <c r="M58" s="5"/>
    </row>
    <row r="59" spans="1:13" ht="47.25" customHeight="1" x14ac:dyDescent="0.3">
      <c r="A59" s="5"/>
      <c r="B59" s="11"/>
      <c r="C59" s="213"/>
      <c r="D59" s="213"/>
      <c r="E59" s="213"/>
      <c r="F59" s="213"/>
      <c r="G59" s="214" t="s">
        <v>30</v>
      </c>
      <c r="H59" s="213"/>
      <c r="I59" s="213"/>
      <c r="J59" s="213"/>
      <c r="K59" s="213"/>
      <c r="L59" s="12"/>
      <c r="M59" s="5"/>
    </row>
    <row r="60" spans="1:13" ht="16.2" thickBot="1" x14ac:dyDescent="0.35">
      <c r="A60" s="5"/>
      <c r="B60" s="18"/>
      <c r="C60" s="19"/>
      <c r="D60" s="19"/>
      <c r="E60" s="20"/>
      <c r="F60" s="19"/>
      <c r="G60" s="21"/>
      <c r="H60" s="19"/>
      <c r="I60" s="19"/>
      <c r="J60" s="19"/>
      <c r="K60" s="19"/>
      <c r="L60" s="22"/>
      <c r="M60" s="5"/>
    </row>
    <row r="61" spans="1:13" ht="16.2" thickTop="1" x14ac:dyDescent="0.3">
      <c r="A61" s="5"/>
      <c r="B61" s="5"/>
      <c r="C61" s="5"/>
      <c r="D61" s="5"/>
      <c r="E61" s="6"/>
      <c r="F61" s="5"/>
      <c r="G61" s="5"/>
      <c r="H61" s="5"/>
      <c r="I61" s="5"/>
      <c r="J61" s="5"/>
      <c r="K61" s="5"/>
      <c r="L61" s="5"/>
      <c r="M61" s="5"/>
    </row>
    <row r="63" spans="1:13" x14ac:dyDescent="0.25">
      <c r="H63" s="29"/>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9" zoomScale="70" zoomScaleNormal="80" zoomScaleSheetLayoutView="70" workbookViewId="0">
      <selection activeCell="C3" sqref="C3:F4"/>
    </sheetView>
  </sheetViews>
  <sheetFormatPr baseColWidth="10" defaultColWidth="11.44140625" defaultRowHeight="13.8" x14ac:dyDescent="0.3"/>
  <cols>
    <col min="1" max="2" width="3.44140625" style="25" customWidth="1"/>
    <col min="3" max="3" width="12.44140625" style="25" customWidth="1"/>
    <col min="4" max="4" width="18" style="25" customWidth="1"/>
    <col min="5" max="11" width="11.44140625" style="25"/>
    <col min="12" max="12" width="17.44140625" style="25" customWidth="1"/>
    <col min="13" max="14" width="11.44140625" style="25"/>
    <col min="15" max="15" width="20" style="25" customWidth="1"/>
    <col min="16" max="17" width="3.44140625" style="25" customWidth="1"/>
    <col min="18" max="16384" width="11.44140625" style="25"/>
  </cols>
  <sheetData>
    <row r="1" spans="2:16" ht="14.4" thickBot="1" x14ac:dyDescent="0.35"/>
    <row r="2" spans="2:16" ht="14.4" thickTop="1" x14ac:dyDescent="0.3">
      <c r="B2" s="30"/>
      <c r="C2" s="31"/>
      <c r="D2" s="31"/>
      <c r="E2" s="31"/>
      <c r="F2" s="31"/>
      <c r="G2" s="31"/>
      <c r="H2" s="31"/>
      <c r="I2" s="31"/>
      <c r="J2" s="31"/>
      <c r="K2" s="31"/>
      <c r="L2" s="31"/>
      <c r="M2" s="31"/>
      <c r="N2" s="31"/>
      <c r="O2" s="31"/>
      <c r="P2" s="32"/>
    </row>
    <row r="3" spans="2:16" ht="36.75" customHeight="1" x14ac:dyDescent="0.3">
      <c r="B3" s="33"/>
      <c r="C3" s="264" t="s">
        <v>127</v>
      </c>
      <c r="D3" s="264"/>
      <c r="E3" s="264"/>
      <c r="F3" s="264"/>
      <c r="P3" s="34"/>
    </row>
    <row r="4" spans="2:16" x14ac:dyDescent="0.3">
      <c r="B4" s="33"/>
      <c r="C4" s="215" t="s">
        <v>31</v>
      </c>
      <c r="D4" s="216" t="s">
        <v>128</v>
      </c>
      <c r="E4" s="215" t="s">
        <v>32</v>
      </c>
      <c r="F4" s="216">
        <v>2</v>
      </c>
      <c r="P4" s="34"/>
    </row>
    <row r="5" spans="2:16" x14ac:dyDescent="0.3">
      <c r="B5" s="33"/>
      <c r="C5" s="141"/>
      <c r="D5" s="142"/>
      <c r="E5" s="141"/>
      <c r="F5" s="142"/>
      <c r="P5" s="34"/>
    </row>
    <row r="6" spans="2:16" ht="48" customHeight="1" x14ac:dyDescent="0.3">
      <c r="B6" s="33"/>
      <c r="C6" s="265" t="s">
        <v>33</v>
      </c>
      <c r="D6" s="265"/>
      <c r="E6" s="265"/>
      <c r="F6" s="265"/>
      <c r="G6" s="265"/>
      <c r="H6" s="265"/>
      <c r="I6" s="265"/>
      <c r="J6" s="265"/>
      <c r="K6" s="265"/>
      <c r="L6" s="265"/>
      <c r="M6" s="265"/>
      <c r="N6" s="265"/>
      <c r="O6" s="265"/>
      <c r="P6" s="35"/>
    </row>
    <row r="7" spans="2:16" ht="15" thickBot="1" x14ac:dyDescent="0.35">
      <c r="B7" s="33"/>
      <c r="C7" s="60"/>
      <c r="D7" s="60"/>
      <c r="E7" s="60"/>
      <c r="F7" s="60"/>
      <c r="G7" s="60"/>
      <c r="H7" s="60"/>
      <c r="I7" s="60"/>
      <c r="J7" s="60"/>
      <c r="K7" s="60"/>
      <c r="L7" s="60"/>
      <c r="M7" s="60"/>
      <c r="N7" s="60"/>
      <c r="O7" s="60"/>
      <c r="P7" s="34"/>
    </row>
    <row r="8" spans="2:16" ht="14.4" x14ac:dyDescent="0.3">
      <c r="B8" s="33"/>
      <c r="C8" s="311"/>
      <c r="D8" s="313"/>
      <c r="E8" s="314"/>
      <c r="F8" s="314"/>
      <c r="G8" s="314"/>
      <c r="H8" s="314"/>
      <c r="I8" s="314"/>
      <c r="J8" s="314"/>
      <c r="K8" s="315"/>
      <c r="L8" s="322"/>
      <c r="M8" s="323"/>
      <c r="N8" s="323"/>
      <c r="O8" s="324"/>
      <c r="P8" s="36"/>
    </row>
    <row r="9" spans="2:16" ht="14.4" x14ac:dyDescent="0.3">
      <c r="B9" s="33"/>
      <c r="C9" s="312"/>
      <c r="D9" s="268" t="s">
        <v>34</v>
      </c>
      <c r="E9" s="269"/>
      <c r="F9" s="269"/>
      <c r="G9" s="269"/>
      <c r="H9" s="269"/>
      <c r="I9" s="269"/>
      <c r="J9" s="269"/>
      <c r="K9" s="270"/>
      <c r="L9" s="325"/>
      <c r="M9" s="326"/>
      <c r="N9" s="326"/>
      <c r="O9" s="327"/>
      <c r="P9" s="36"/>
    </row>
    <row r="10" spans="2:16" ht="14.4" x14ac:dyDescent="0.3">
      <c r="B10" s="33"/>
      <c r="C10" s="312"/>
      <c r="D10" s="268"/>
      <c r="E10" s="269"/>
      <c r="F10" s="269"/>
      <c r="G10" s="269"/>
      <c r="H10" s="269"/>
      <c r="I10" s="269"/>
      <c r="J10" s="269"/>
      <c r="K10" s="270"/>
      <c r="L10" s="266" t="s">
        <v>35</v>
      </c>
      <c r="M10" s="328"/>
      <c r="N10" s="329"/>
      <c r="O10" s="330"/>
      <c r="P10" s="36"/>
    </row>
    <row r="11" spans="2:16" ht="14.4" x14ac:dyDescent="0.3">
      <c r="B11" s="33"/>
      <c r="C11" s="312"/>
      <c r="D11" s="268" t="s">
        <v>36</v>
      </c>
      <c r="E11" s="269"/>
      <c r="F11" s="269"/>
      <c r="G11" s="269"/>
      <c r="H11" s="269"/>
      <c r="I11" s="269"/>
      <c r="J11" s="269"/>
      <c r="K11" s="270"/>
      <c r="L11" s="316"/>
      <c r="M11" s="331"/>
      <c r="N11" s="332"/>
      <c r="O11" s="333"/>
      <c r="P11" s="37"/>
    </row>
    <row r="12" spans="2:16" ht="12.75" customHeight="1" x14ac:dyDescent="0.3">
      <c r="B12" s="33"/>
      <c r="C12" s="312"/>
      <c r="D12" s="271"/>
      <c r="E12" s="272"/>
      <c r="F12" s="272"/>
      <c r="G12" s="272"/>
      <c r="H12" s="272"/>
      <c r="I12" s="272"/>
      <c r="J12" s="272"/>
      <c r="K12" s="273"/>
      <c r="L12" s="266" t="s">
        <v>37</v>
      </c>
      <c r="M12" s="266">
        <v>1</v>
      </c>
      <c r="N12" s="266" t="s">
        <v>38</v>
      </c>
      <c r="O12" s="320">
        <v>1</v>
      </c>
      <c r="P12" s="36"/>
    </row>
    <row r="13" spans="2:16" x14ac:dyDescent="0.3">
      <c r="B13" s="33"/>
      <c r="C13" s="312"/>
      <c r="D13" s="271"/>
      <c r="E13" s="272"/>
      <c r="F13" s="272"/>
      <c r="G13" s="272"/>
      <c r="H13" s="272"/>
      <c r="I13" s="272"/>
      <c r="J13" s="272"/>
      <c r="K13" s="273"/>
      <c r="L13" s="267"/>
      <c r="M13" s="267"/>
      <c r="N13" s="267"/>
      <c r="O13" s="321"/>
      <c r="P13" s="36"/>
    </row>
    <row r="14" spans="2:16" ht="14.4" x14ac:dyDescent="0.3">
      <c r="B14" s="33"/>
      <c r="C14" s="312"/>
      <c r="D14" s="268" t="s">
        <v>39</v>
      </c>
      <c r="E14" s="269"/>
      <c r="F14" s="269"/>
      <c r="G14" s="269"/>
      <c r="H14" s="269"/>
      <c r="I14" s="269"/>
      <c r="J14" s="269"/>
      <c r="K14" s="270"/>
      <c r="L14" s="267"/>
      <c r="M14" s="267"/>
      <c r="N14" s="267"/>
      <c r="O14" s="321"/>
      <c r="P14" s="36"/>
    </row>
    <row r="15" spans="2:16" ht="15" thickBot="1" x14ac:dyDescent="0.35">
      <c r="B15" s="33"/>
      <c r="C15" s="61"/>
      <c r="D15" s="62"/>
      <c r="E15" s="62"/>
      <c r="F15" s="62"/>
      <c r="G15" s="62"/>
      <c r="H15" s="62"/>
      <c r="I15" s="62"/>
      <c r="J15" s="62"/>
      <c r="K15" s="62"/>
      <c r="L15" s="62"/>
      <c r="M15" s="63"/>
      <c r="N15" s="63"/>
      <c r="O15" s="64"/>
      <c r="P15" s="38"/>
    </row>
    <row r="16" spans="2:16" ht="14.4" x14ac:dyDescent="0.3">
      <c r="B16" s="33"/>
      <c r="C16" s="65"/>
      <c r="D16" s="66"/>
      <c r="E16" s="66"/>
      <c r="F16" s="66"/>
      <c r="G16" s="66"/>
      <c r="H16" s="66"/>
      <c r="I16" s="66"/>
      <c r="J16" s="66"/>
      <c r="K16" s="66"/>
      <c r="L16" s="67" t="s">
        <v>40</v>
      </c>
      <c r="M16" s="68" t="s">
        <v>41</v>
      </c>
      <c r="N16" s="68" t="s">
        <v>42</v>
      </c>
      <c r="O16" s="69" t="s">
        <v>43</v>
      </c>
      <c r="P16" s="37"/>
    </row>
    <row r="17" spans="2:16" ht="14.4" x14ac:dyDescent="0.3">
      <c r="B17" s="33"/>
      <c r="C17" s="70"/>
      <c r="D17" s="71"/>
      <c r="E17" s="71"/>
      <c r="F17" s="71"/>
      <c r="G17" s="71"/>
      <c r="H17" s="71"/>
      <c r="I17" s="71"/>
      <c r="J17" s="71"/>
      <c r="K17" s="71"/>
      <c r="L17" s="72"/>
      <c r="M17" s="73"/>
      <c r="N17" s="73"/>
      <c r="O17" s="74"/>
      <c r="P17" s="39"/>
    </row>
    <row r="18" spans="2:16" ht="18" customHeight="1" x14ac:dyDescent="0.3">
      <c r="B18" s="33"/>
      <c r="C18" s="356" t="s">
        <v>44</v>
      </c>
      <c r="D18" s="357"/>
      <c r="E18" s="357"/>
      <c r="F18" s="357"/>
      <c r="G18" s="71"/>
      <c r="H18" s="71"/>
      <c r="I18" s="71" t="s">
        <v>45</v>
      </c>
      <c r="J18" s="60"/>
      <c r="K18" s="71"/>
      <c r="L18" s="72"/>
      <c r="M18" s="60"/>
      <c r="N18" s="60"/>
      <c r="O18" s="75"/>
      <c r="P18" s="39"/>
    </row>
    <row r="19" spans="2:16" ht="14.4" x14ac:dyDescent="0.3">
      <c r="B19" s="33"/>
      <c r="C19" s="76"/>
      <c r="D19" s="77"/>
      <c r="E19" s="77"/>
      <c r="F19" s="77"/>
      <c r="G19" s="77"/>
      <c r="H19" s="77"/>
      <c r="I19" s="77"/>
      <c r="J19" s="77"/>
      <c r="K19" s="77"/>
      <c r="L19" s="77"/>
      <c r="M19" s="77"/>
      <c r="N19" s="77"/>
      <c r="O19" s="78"/>
      <c r="P19" s="40"/>
    </row>
    <row r="20" spans="2:16" ht="15" thickBot="1" x14ac:dyDescent="0.35">
      <c r="B20" s="33"/>
      <c r="C20" s="79"/>
      <c r="D20" s="80"/>
      <c r="E20" s="80"/>
      <c r="F20" s="80"/>
      <c r="G20" s="80"/>
      <c r="H20" s="80"/>
      <c r="I20" s="80"/>
      <c r="J20" s="80"/>
      <c r="K20" s="80"/>
      <c r="L20" s="80"/>
      <c r="M20" s="80"/>
      <c r="N20" s="80"/>
      <c r="O20" s="81"/>
      <c r="P20" s="34"/>
    </row>
    <row r="21" spans="2:16" ht="15" thickBot="1" x14ac:dyDescent="0.35">
      <c r="B21" s="33"/>
      <c r="C21" s="82"/>
      <c r="D21" s="83"/>
      <c r="E21" s="83"/>
      <c r="F21" s="83"/>
      <c r="G21" s="83"/>
      <c r="H21" s="83"/>
      <c r="I21" s="60"/>
      <c r="J21" s="60"/>
      <c r="K21" s="83"/>
      <c r="L21" s="83"/>
      <c r="M21" s="83"/>
      <c r="N21" s="83"/>
      <c r="O21" s="84"/>
      <c r="P21" s="34"/>
    </row>
    <row r="22" spans="2:16" ht="14.4" x14ac:dyDescent="0.3">
      <c r="B22" s="33"/>
      <c r="C22" s="281" t="s">
        <v>46</v>
      </c>
      <c r="D22" s="282"/>
      <c r="E22" s="282"/>
      <c r="F22" s="282"/>
      <c r="G22" s="282"/>
      <c r="H22" s="282"/>
      <c r="I22" s="282"/>
      <c r="J22" s="282"/>
      <c r="K22" s="282"/>
      <c r="L22" s="282"/>
      <c r="M22" s="282"/>
      <c r="N22" s="282"/>
      <c r="O22" s="283"/>
      <c r="P22" s="41"/>
    </row>
    <row r="23" spans="2:16" ht="15" thickBot="1" x14ac:dyDescent="0.35">
      <c r="B23" s="33"/>
      <c r="C23" s="85"/>
      <c r="D23" s="60"/>
      <c r="E23" s="60"/>
      <c r="F23" s="60"/>
      <c r="G23" s="60"/>
      <c r="H23" s="60"/>
      <c r="I23" s="60"/>
      <c r="J23" s="60"/>
      <c r="K23" s="60"/>
      <c r="L23" s="60"/>
      <c r="M23" s="60"/>
      <c r="N23" s="60"/>
      <c r="O23" s="86"/>
      <c r="P23" s="34"/>
    </row>
    <row r="24" spans="2:16" x14ac:dyDescent="0.3">
      <c r="B24" s="33"/>
      <c r="C24" s="87" t="s">
        <v>47</v>
      </c>
      <c r="D24" s="317" t="s">
        <v>6</v>
      </c>
      <c r="E24" s="318"/>
      <c r="F24" s="318"/>
      <c r="G24" s="318"/>
      <c r="H24" s="318"/>
      <c r="I24" s="318"/>
      <c r="J24" s="318"/>
      <c r="K24" s="318"/>
      <c r="L24" s="319"/>
      <c r="M24" s="279" t="s">
        <v>48</v>
      </c>
      <c r="N24" s="280"/>
      <c r="O24" s="87" t="s">
        <v>8</v>
      </c>
      <c r="P24" s="42"/>
    </row>
    <row r="25" spans="2:16" ht="14.4" thickBot="1" x14ac:dyDescent="0.35">
      <c r="B25" s="33"/>
      <c r="C25" s="88"/>
      <c r="D25" s="297"/>
      <c r="E25" s="337"/>
      <c r="F25" s="337"/>
      <c r="G25" s="337"/>
      <c r="H25" s="337"/>
      <c r="I25" s="337"/>
      <c r="J25" s="337"/>
      <c r="K25" s="337"/>
      <c r="L25" s="298"/>
      <c r="M25" s="297"/>
      <c r="N25" s="298"/>
      <c r="O25" s="89"/>
      <c r="P25" s="43"/>
    </row>
    <row r="26" spans="2:16" x14ac:dyDescent="0.3">
      <c r="B26" s="33"/>
      <c r="C26" s="302" t="s">
        <v>49</v>
      </c>
      <c r="D26" s="303"/>
      <c r="E26" s="303"/>
      <c r="F26" s="303"/>
      <c r="G26" s="303"/>
      <c r="H26" s="303"/>
      <c r="I26" s="303"/>
      <c r="J26" s="303"/>
      <c r="K26" s="303"/>
      <c r="L26" s="303"/>
      <c r="M26" s="303"/>
      <c r="N26" s="303"/>
      <c r="O26" s="304"/>
      <c r="P26" s="44"/>
    </row>
    <row r="27" spans="2:16" x14ac:dyDescent="0.3">
      <c r="B27" s="33"/>
      <c r="C27" s="305"/>
      <c r="D27" s="306"/>
      <c r="E27" s="306"/>
      <c r="F27" s="306"/>
      <c r="G27" s="306"/>
      <c r="H27" s="306"/>
      <c r="I27" s="306"/>
      <c r="J27" s="306"/>
      <c r="K27" s="306"/>
      <c r="L27" s="306"/>
      <c r="M27" s="306"/>
      <c r="N27" s="306"/>
      <c r="O27" s="307"/>
      <c r="P27" s="44"/>
    </row>
    <row r="28" spans="2:16" ht="14.4" thickBot="1" x14ac:dyDescent="0.35">
      <c r="B28" s="33"/>
      <c r="C28" s="308"/>
      <c r="D28" s="309"/>
      <c r="E28" s="309"/>
      <c r="F28" s="309"/>
      <c r="G28" s="309"/>
      <c r="H28" s="309"/>
      <c r="I28" s="309"/>
      <c r="J28" s="309"/>
      <c r="K28" s="309"/>
      <c r="L28" s="309"/>
      <c r="M28" s="309"/>
      <c r="N28" s="309"/>
      <c r="O28" s="310"/>
      <c r="P28" s="44"/>
    </row>
    <row r="29" spans="2:16" ht="14.4" x14ac:dyDescent="0.3">
      <c r="B29" s="33"/>
      <c r="C29" s="299" t="s">
        <v>6</v>
      </c>
      <c r="D29" s="300"/>
      <c r="E29" s="300"/>
      <c r="F29" s="300"/>
      <c r="G29" s="301"/>
      <c r="H29" s="277" t="s">
        <v>50</v>
      </c>
      <c r="I29" s="300"/>
      <c r="J29" s="335" t="s">
        <v>51</v>
      </c>
      <c r="K29" s="336"/>
      <c r="L29" s="90" t="s">
        <v>52</v>
      </c>
      <c r="M29" s="277" t="s">
        <v>53</v>
      </c>
      <c r="N29" s="278"/>
      <c r="O29" s="91" t="s">
        <v>54</v>
      </c>
      <c r="P29" s="45"/>
    </row>
    <row r="30" spans="2:16" ht="14.4" x14ac:dyDescent="0.3">
      <c r="B30" s="33"/>
      <c r="C30" s="284"/>
      <c r="D30" s="285"/>
      <c r="E30" s="285"/>
      <c r="F30" s="285"/>
      <c r="G30" s="286"/>
      <c r="H30" s="287"/>
      <c r="I30" s="286"/>
      <c r="J30" s="287"/>
      <c r="K30" s="286"/>
      <c r="L30" s="92"/>
      <c r="M30" s="288"/>
      <c r="N30" s="289"/>
      <c r="O30" s="93"/>
      <c r="P30" s="46"/>
    </row>
    <row r="31" spans="2:16" ht="14.4" x14ac:dyDescent="0.3">
      <c r="B31" s="33"/>
      <c r="C31" s="94"/>
      <c r="D31" s="95"/>
      <c r="E31" s="95"/>
      <c r="F31" s="95"/>
      <c r="G31" s="96"/>
      <c r="H31" s="97"/>
      <c r="I31" s="96"/>
      <c r="J31" s="97"/>
      <c r="K31" s="96"/>
      <c r="L31" s="92"/>
      <c r="M31" s="288"/>
      <c r="N31" s="289"/>
      <c r="O31" s="93"/>
      <c r="P31" s="46"/>
    </row>
    <row r="32" spans="2:16" ht="15" thickBot="1" x14ac:dyDescent="0.35">
      <c r="B32" s="33"/>
      <c r="C32" s="290"/>
      <c r="D32" s="291"/>
      <c r="E32" s="291"/>
      <c r="F32" s="291"/>
      <c r="G32" s="292"/>
      <c r="H32" s="338"/>
      <c r="I32" s="292"/>
      <c r="J32" s="338"/>
      <c r="K32" s="292"/>
      <c r="L32" s="98"/>
      <c r="M32" s="339"/>
      <c r="N32" s="340"/>
      <c r="O32" s="93"/>
      <c r="P32" s="46"/>
    </row>
    <row r="33" spans="2:16" ht="15" thickBot="1" x14ac:dyDescent="0.35">
      <c r="B33" s="33"/>
      <c r="C33" s="274" t="s">
        <v>55</v>
      </c>
      <c r="D33" s="275"/>
      <c r="E33" s="275"/>
      <c r="F33" s="275"/>
      <c r="G33" s="275"/>
      <c r="H33" s="275"/>
      <c r="I33" s="275"/>
      <c r="J33" s="275"/>
      <c r="K33" s="275"/>
      <c r="L33" s="275"/>
      <c r="M33" s="275"/>
      <c r="N33" s="276"/>
      <c r="O33" s="99"/>
      <c r="P33" s="47"/>
    </row>
    <row r="34" spans="2:16" ht="13.5" customHeight="1" x14ac:dyDescent="0.3">
      <c r="B34" s="33"/>
      <c r="C34" s="302" t="s">
        <v>56</v>
      </c>
      <c r="D34" s="303"/>
      <c r="E34" s="303"/>
      <c r="F34" s="303"/>
      <c r="G34" s="303"/>
      <c r="H34" s="303"/>
      <c r="I34" s="303"/>
      <c r="J34" s="303"/>
      <c r="K34" s="303"/>
      <c r="L34" s="303"/>
      <c r="M34" s="303"/>
      <c r="N34" s="303"/>
      <c r="O34" s="304"/>
      <c r="P34" s="44"/>
    </row>
    <row r="35" spans="2:16" x14ac:dyDescent="0.3">
      <c r="B35" s="33"/>
      <c r="C35" s="305"/>
      <c r="D35" s="306"/>
      <c r="E35" s="306"/>
      <c r="F35" s="306"/>
      <c r="G35" s="306"/>
      <c r="H35" s="306"/>
      <c r="I35" s="306"/>
      <c r="J35" s="306"/>
      <c r="K35" s="306"/>
      <c r="L35" s="306"/>
      <c r="M35" s="306"/>
      <c r="N35" s="306"/>
      <c r="O35" s="307"/>
      <c r="P35" s="44"/>
    </row>
    <row r="36" spans="2:16" ht="14.4" thickBot="1" x14ac:dyDescent="0.35">
      <c r="B36" s="33"/>
      <c r="C36" s="308"/>
      <c r="D36" s="309"/>
      <c r="E36" s="309"/>
      <c r="F36" s="309"/>
      <c r="G36" s="309"/>
      <c r="H36" s="309"/>
      <c r="I36" s="309"/>
      <c r="J36" s="309"/>
      <c r="K36" s="309"/>
      <c r="L36" s="309"/>
      <c r="M36" s="309"/>
      <c r="N36" s="309"/>
      <c r="O36" s="310"/>
      <c r="P36" s="44"/>
    </row>
    <row r="37" spans="2:16" ht="14.4" x14ac:dyDescent="0.3">
      <c r="B37" s="33"/>
      <c r="C37" s="299" t="s">
        <v>6</v>
      </c>
      <c r="D37" s="334"/>
      <c r="E37" s="334"/>
      <c r="F37" s="334"/>
      <c r="G37" s="334"/>
      <c r="H37" s="334"/>
      <c r="I37" s="334"/>
      <c r="J37" s="278"/>
      <c r="K37" s="100" t="s">
        <v>48</v>
      </c>
      <c r="L37" s="90" t="s">
        <v>8</v>
      </c>
      <c r="M37" s="277" t="s">
        <v>57</v>
      </c>
      <c r="N37" s="278"/>
      <c r="O37" s="91" t="s">
        <v>54</v>
      </c>
      <c r="P37" s="45"/>
    </row>
    <row r="38" spans="2:16" ht="14.4" x14ac:dyDescent="0.3">
      <c r="B38" s="33"/>
      <c r="C38" s="284"/>
      <c r="D38" s="285"/>
      <c r="E38" s="285"/>
      <c r="F38" s="285"/>
      <c r="G38" s="285"/>
      <c r="H38" s="285"/>
      <c r="I38" s="285"/>
      <c r="J38" s="286"/>
      <c r="K38" s="101"/>
      <c r="L38" s="102"/>
      <c r="M38" s="295"/>
      <c r="N38" s="296"/>
      <c r="O38" s="93"/>
      <c r="P38" s="46"/>
    </row>
    <row r="39" spans="2:16" ht="15" thickBot="1" x14ac:dyDescent="0.35">
      <c r="B39" s="33"/>
      <c r="C39" s="290"/>
      <c r="D39" s="291"/>
      <c r="E39" s="291"/>
      <c r="F39" s="291"/>
      <c r="G39" s="291"/>
      <c r="H39" s="291"/>
      <c r="I39" s="291"/>
      <c r="J39" s="292"/>
      <c r="K39" s="95"/>
      <c r="L39" s="103"/>
      <c r="M39" s="293"/>
      <c r="N39" s="294"/>
      <c r="O39" s="104"/>
      <c r="P39" s="46"/>
    </row>
    <row r="40" spans="2:16" ht="15" thickBot="1" x14ac:dyDescent="0.35">
      <c r="B40" s="33"/>
      <c r="C40" s="274" t="s">
        <v>55</v>
      </c>
      <c r="D40" s="275"/>
      <c r="E40" s="275"/>
      <c r="F40" s="275"/>
      <c r="G40" s="275"/>
      <c r="H40" s="275"/>
      <c r="I40" s="275"/>
      <c r="J40" s="275"/>
      <c r="K40" s="275"/>
      <c r="L40" s="275"/>
      <c r="M40" s="275"/>
      <c r="N40" s="276"/>
      <c r="O40" s="105">
        <v>0</v>
      </c>
      <c r="P40" s="46"/>
    </row>
    <row r="41" spans="2:16" x14ac:dyDescent="0.3">
      <c r="B41" s="33"/>
      <c r="C41" s="302" t="s">
        <v>58</v>
      </c>
      <c r="D41" s="303"/>
      <c r="E41" s="303"/>
      <c r="F41" s="303"/>
      <c r="G41" s="303"/>
      <c r="H41" s="303"/>
      <c r="I41" s="303"/>
      <c r="J41" s="303"/>
      <c r="K41" s="303"/>
      <c r="L41" s="303"/>
      <c r="M41" s="303"/>
      <c r="N41" s="303"/>
      <c r="O41" s="304"/>
      <c r="P41" s="44"/>
    </row>
    <row r="42" spans="2:16" x14ac:dyDescent="0.3">
      <c r="B42" s="33"/>
      <c r="C42" s="305"/>
      <c r="D42" s="306"/>
      <c r="E42" s="306"/>
      <c r="F42" s="306"/>
      <c r="G42" s="306"/>
      <c r="H42" s="306"/>
      <c r="I42" s="306"/>
      <c r="J42" s="306"/>
      <c r="K42" s="306"/>
      <c r="L42" s="306"/>
      <c r="M42" s="306"/>
      <c r="N42" s="306"/>
      <c r="O42" s="307"/>
      <c r="P42" s="44"/>
    </row>
    <row r="43" spans="2:16" ht="14.4" thickBot="1" x14ac:dyDescent="0.35">
      <c r="B43" s="33"/>
      <c r="C43" s="308"/>
      <c r="D43" s="309"/>
      <c r="E43" s="309"/>
      <c r="F43" s="309"/>
      <c r="G43" s="309"/>
      <c r="H43" s="309"/>
      <c r="I43" s="309"/>
      <c r="J43" s="309"/>
      <c r="K43" s="309"/>
      <c r="L43" s="309"/>
      <c r="M43" s="309"/>
      <c r="N43" s="309"/>
      <c r="O43" s="310"/>
      <c r="P43" s="44"/>
    </row>
    <row r="44" spans="2:16" ht="16.8" x14ac:dyDescent="0.3">
      <c r="B44" s="33"/>
      <c r="C44" s="299" t="s">
        <v>59</v>
      </c>
      <c r="D44" s="334"/>
      <c r="E44" s="334"/>
      <c r="F44" s="334"/>
      <c r="G44" s="334"/>
      <c r="H44" s="334"/>
      <c r="I44" s="334"/>
      <c r="J44" s="90" t="s">
        <v>60</v>
      </c>
      <c r="K44" s="106" t="s">
        <v>61</v>
      </c>
      <c r="L44" s="107" t="s">
        <v>87</v>
      </c>
      <c r="M44" s="277" t="s">
        <v>62</v>
      </c>
      <c r="N44" s="278"/>
      <c r="O44" s="91" t="s">
        <v>54</v>
      </c>
      <c r="P44" s="45"/>
    </row>
    <row r="45" spans="2:16" ht="14.4" x14ac:dyDescent="0.3">
      <c r="B45" s="33"/>
      <c r="C45" s="284"/>
      <c r="D45" s="285"/>
      <c r="E45" s="285"/>
      <c r="F45" s="285"/>
      <c r="G45" s="285"/>
      <c r="H45" s="285"/>
      <c r="I45" s="285"/>
      <c r="J45" s="108"/>
      <c r="K45" s="109"/>
      <c r="L45" s="108"/>
      <c r="M45" s="346"/>
      <c r="N45" s="347"/>
      <c r="O45" s="93"/>
      <c r="P45" s="46"/>
    </row>
    <row r="46" spans="2:16" ht="15" thickBot="1" x14ac:dyDescent="0.35">
      <c r="B46" s="33"/>
      <c r="C46" s="290"/>
      <c r="D46" s="291"/>
      <c r="E46" s="291"/>
      <c r="F46" s="291"/>
      <c r="G46" s="291"/>
      <c r="H46" s="291"/>
      <c r="I46" s="291"/>
      <c r="J46" s="110"/>
      <c r="K46" s="111"/>
      <c r="L46" s="110"/>
      <c r="M46" s="293"/>
      <c r="N46" s="294"/>
      <c r="O46" s="112"/>
      <c r="P46" s="46"/>
    </row>
    <row r="47" spans="2:16" ht="15" thickBot="1" x14ac:dyDescent="0.35">
      <c r="B47" s="33"/>
      <c r="C47" s="274" t="s">
        <v>55</v>
      </c>
      <c r="D47" s="275"/>
      <c r="E47" s="275"/>
      <c r="F47" s="275"/>
      <c r="G47" s="275"/>
      <c r="H47" s="275"/>
      <c r="I47" s="275"/>
      <c r="J47" s="275"/>
      <c r="K47" s="275"/>
      <c r="L47" s="275"/>
      <c r="M47" s="275"/>
      <c r="N47" s="276"/>
      <c r="O47" s="99"/>
      <c r="P47" s="47"/>
    </row>
    <row r="48" spans="2:16" x14ac:dyDescent="0.3">
      <c r="B48" s="33"/>
      <c r="C48" s="302" t="s">
        <v>63</v>
      </c>
      <c r="D48" s="303"/>
      <c r="E48" s="303"/>
      <c r="F48" s="303"/>
      <c r="G48" s="303"/>
      <c r="H48" s="303"/>
      <c r="I48" s="303"/>
      <c r="J48" s="303"/>
      <c r="K48" s="303"/>
      <c r="L48" s="303"/>
      <c r="M48" s="303"/>
      <c r="N48" s="303"/>
      <c r="O48" s="304"/>
      <c r="P48" s="44"/>
    </row>
    <row r="49" spans="2:16" x14ac:dyDescent="0.3">
      <c r="B49" s="33"/>
      <c r="C49" s="305"/>
      <c r="D49" s="306"/>
      <c r="E49" s="306"/>
      <c r="F49" s="306"/>
      <c r="G49" s="306"/>
      <c r="H49" s="306"/>
      <c r="I49" s="306"/>
      <c r="J49" s="306"/>
      <c r="K49" s="306"/>
      <c r="L49" s="306"/>
      <c r="M49" s="306"/>
      <c r="N49" s="306"/>
      <c r="O49" s="307"/>
      <c r="P49" s="44"/>
    </row>
    <row r="50" spans="2:16" ht="14.4" thickBot="1" x14ac:dyDescent="0.35">
      <c r="B50" s="33"/>
      <c r="C50" s="308"/>
      <c r="D50" s="309"/>
      <c r="E50" s="309"/>
      <c r="F50" s="309"/>
      <c r="G50" s="309"/>
      <c r="H50" s="309"/>
      <c r="I50" s="309"/>
      <c r="J50" s="309"/>
      <c r="K50" s="309"/>
      <c r="L50" s="309"/>
      <c r="M50" s="309"/>
      <c r="N50" s="309"/>
      <c r="O50" s="310"/>
      <c r="P50" s="44"/>
    </row>
    <row r="51" spans="2:16" ht="28.2" x14ac:dyDescent="0.3">
      <c r="B51" s="33"/>
      <c r="C51" s="299" t="s">
        <v>64</v>
      </c>
      <c r="D51" s="334"/>
      <c r="E51" s="334"/>
      <c r="F51" s="334"/>
      <c r="G51" s="334"/>
      <c r="H51" s="334"/>
      <c r="I51" s="334"/>
      <c r="J51" s="90" t="s">
        <v>65</v>
      </c>
      <c r="K51" s="113" t="s">
        <v>66</v>
      </c>
      <c r="L51" s="114" t="s">
        <v>67</v>
      </c>
      <c r="M51" s="344" t="s">
        <v>53</v>
      </c>
      <c r="N51" s="345"/>
      <c r="O51" s="115" t="s">
        <v>54</v>
      </c>
      <c r="P51" s="48"/>
    </row>
    <row r="52" spans="2:16" ht="14.4" x14ac:dyDescent="0.3">
      <c r="B52" s="33"/>
      <c r="C52" s="116"/>
      <c r="D52" s="117"/>
      <c r="E52" s="117"/>
      <c r="F52" s="117"/>
      <c r="G52" s="117"/>
      <c r="H52" s="117"/>
      <c r="I52" s="117"/>
      <c r="J52" s="118"/>
      <c r="K52" s="119"/>
      <c r="L52" s="120"/>
      <c r="M52" s="348"/>
      <c r="N52" s="349"/>
      <c r="O52" s="121"/>
      <c r="P52" s="49"/>
    </row>
    <row r="53" spans="2:16" ht="14.4" x14ac:dyDescent="0.3">
      <c r="B53" s="33"/>
      <c r="C53" s="116"/>
      <c r="D53" s="117"/>
      <c r="E53" s="117"/>
      <c r="F53" s="117"/>
      <c r="G53" s="117"/>
      <c r="H53" s="117"/>
      <c r="I53" s="117"/>
      <c r="J53" s="118"/>
      <c r="K53" s="119"/>
      <c r="L53" s="120"/>
      <c r="M53" s="348"/>
      <c r="N53" s="349"/>
      <c r="O53" s="121"/>
      <c r="P53" s="49"/>
    </row>
    <row r="54" spans="2:16" ht="14.4" x14ac:dyDescent="0.3">
      <c r="B54" s="33"/>
      <c r="C54" s="116"/>
      <c r="D54" s="117"/>
      <c r="E54" s="117"/>
      <c r="F54" s="117"/>
      <c r="G54" s="117"/>
      <c r="H54" s="117"/>
      <c r="I54" s="117"/>
      <c r="J54" s="118"/>
      <c r="K54" s="119"/>
      <c r="L54" s="120"/>
      <c r="M54" s="346"/>
      <c r="N54" s="347"/>
      <c r="O54" s="121"/>
      <c r="P54" s="49"/>
    </row>
    <row r="55" spans="2:16" ht="15" thickBot="1" x14ac:dyDescent="0.35">
      <c r="B55" s="33"/>
      <c r="C55" s="290"/>
      <c r="D55" s="291"/>
      <c r="E55" s="291"/>
      <c r="F55" s="291"/>
      <c r="G55" s="291"/>
      <c r="H55" s="291"/>
      <c r="I55" s="291"/>
      <c r="J55" s="110"/>
      <c r="K55" s="111"/>
      <c r="L55" s="110"/>
      <c r="M55" s="293"/>
      <c r="N55" s="294"/>
      <c r="O55" s="112"/>
      <c r="P55" s="46"/>
    </row>
    <row r="56" spans="2:16" ht="15" thickBot="1" x14ac:dyDescent="0.35">
      <c r="B56" s="33"/>
      <c r="C56" s="274" t="s">
        <v>55</v>
      </c>
      <c r="D56" s="275"/>
      <c r="E56" s="275"/>
      <c r="F56" s="275"/>
      <c r="G56" s="275"/>
      <c r="H56" s="275"/>
      <c r="I56" s="275"/>
      <c r="J56" s="275"/>
      <c r="K56" s="275"/>
      <c r="L56" s="275"/>
      <c r="M56" s="275"/>
      <c r="N56" s="276"/>
      <c r="O56" s="105"/>
      <c r="P56" s="46"/>
    </row>
    <row r="57" spans="2:16" ht="15" thickBot="1" x14ac:dyDescent="0.35">
      <c r="B57" s="33"/>
      <c r="C57" s="85"/>
      <c r="D57" s="60"/>
      <c r="E57" s="60"/>
      <c r="F57" s="60"/>
      <c r="G57" s="60"/>
      <c r="H57" s="60"/>
      <c r="I57" s="60"/>
      <c r="J57" s="60"/>
      <c r="K57" s="60"/>
      <c r="L57" s="60"/>
      <c r="M57" s="60"/>
      <c r="N57" s="60"/>
      <c r="O57" s="86"/>
      <c r="P57" s="34"/>
    </row>
    <row r="58" spans="2:16" ht="15" thickBot="1" x14ac:dyDescent="0.35">
      <c r="B58" s="33"/>
      <c r="C58" s="341" t="s">
        <v>68</v>
      </c>
      <c r="D58" s="342"/>
      <c r="E58" s="342"/>
      <c r="F58" s="342"/>
      <c r="G58" s="342"/>
      <c r="H58" s="342"/>
      <c r="I58" s="342"/>
      <c r="J58" s="342"/>
      <c r="K58" s="342"/>
      <c r="L58" s="342"/>
      <c r="M58" s="342"/>
      <c r="N58" s="343"/>
      <c r="O58" s="122"/>
      <c r="P58" s="50"/>
    </row>
    <row r="59" spans="2:16" x14ac:dyDescent="0.3">
      <c r="B59" s="33"/>
      <c r="C59" s="302" t="s">
        <v>69</v>
      </c>
      <c r="D59" s="303"/>
      <c r="E59" s="303"/>
      <c r="F59" s="303"/>
      <c r="G59" s="303"/>
      <c r="H59" s="303"/>
      <c r="I59" s="303"/>
      <c r="J59" s="303"/>
      <c r="K59" s="303"/>
      <c r="L59" s="303"/>
      <c r="M59" s="303"/>
      <c r="N59" s="303"/>
      <c r="O59" s="304"/>
      <c r="P59" s="44"/>
    </row>
    <row r="60" spans="2:16" x14ac:dyDescent="0.3">
      <c r="B60" s="33"/>
      <c r="C60" s="305"/>
      <c r="D60" s="306"/>
      <c r="E60" s="306"/>
      <c r="F60" s="306"/>
      <c r="G60" s="306"/>
      <c r="H60" s="306"/>
      <c r="I60" s="306"/>
      <c r="J60" s="306"/>
      <c r="K60" s="306"/>
      <c r="L60" s="306"/>
      <c r="M60" s="306"/>
      <c r="N60" s="306"/>
      <c r="O60" s="307"/>
      <c r="P60" s="44"/>
    </row>
    <row r="61" spans="2:16" ht="14.4" thickBot="1" x14ac:dyDescent="0.35">
      <c r="B61" s="33"/>
      <c r="C61" s="308"/>
      <c r="D61" s="309"/>
      <c r="E61" s="309"/>
      <c r="F61" s="309"/>
      <c r="G61" s="309"/>
      <c r="H61" s="309"/>
      <c r="I61" s="309"/>
      <c r="J61" s="309"/>
      <c r="K61" s="309"/>
      <c r="L61" s="309"/>
      <c r="M61" s="309"/>
      <c r="N61" s="309"/>
      <c r="O61" s="310"/>
      <c r="P61" s="44"/>
    </row>
    <row r="62" spans="2:16" ht="14.4" x14ac:dyDescent="0.3">
      <c r="B62" s="33"/>
      <c r="C62" s="299" t="s">
        <v>70</v>
      </c>
      <c r="D62" s="334"/>
      <c r="E62" s="334"/>
      <c r="F62" s="334"/>
      <c r="G62" s="334"/>
      <c r="H62" s="334"/>
      <c r="I62" s="334"/>
      <c r="J62" s="106"/>
      <c r="K62" s="123"/>
      <c r="L62" s="114" t="s">
        <v>71</v>
      </c>
      <c r="M62" s="344" t="s">
        <v>72</v>
      </c>
      <c r="N62" s="345"/>
      <c r="O62" s="115"/>
      <c r="P62" s="48"/>
    </row>
    <row r="63" spans="2:16" ht="14.4" x14ac:dyDescent="0.3">
      <c r="B63" s="33"/>
      <c r="C63" s="284" t="s">
        <v>73</v>
      </c>
      <c r="D63" s="285"/>
      <c r="E63" s="285"/>
      <c r="F63" s="285"/>
      <c r="G63" s="285"/>
      <c r="H63" s="285"/>
      <c r="I63" s="285"/>
      <c r="J63" s="124"/>
      <c r="K63" s="125"/>
      <c r="L63" s="126"/>
      <c r="M63" s="364"/>
      <c r="N63" s="365"/>
      <c r="O63" s="127"/>
      <c r="P63" s="51"/>
    </row>
    <row r="64" spans="2:16" ht="14.4" x14ac:dyDescent="0.3">
      <c r="B64" s="33"/>
      <c r="C64" s="94" t="s">
        <v>74</v>
      </c>
      <c r="D64" s="95"/>
      <c r="E64" s="95"/>
      <c r="F64" s="95"/>
      <c r="G64" s="95"/>
      <c r="H64" s="95"/>
      <c r="I64" s="95"/>
      <c r="J64" s="124"/>
      <c r="K64" s="125"/>
      <c r="L64" s="126"/>
      <c r="M64" s="364"/>
      <c r="N64" s="365"/>
      <c r="O64" s="127"/>
      <c r="P64" s="51"/>
    </row>
    <row r="65" spans="2:16" ht="15" thickBot="1" x14ac:dyDescent="0.35">
      <c r="B65" s="33"/>
      <c r="C65" s="79" t="s">
        <v>75</v>
      </c>
      <c r="D65" s="80"/>
      <c r="E65" s="80"/>
      <c r="F65" s="80"/>
      <c r="G65" s="80"/>
      <c r="H65" s="80"/>
      <c r="I65" s="80"/>
      <c r="J65" s="128"/>
      <c r="K65" s="129"/>
      <c r="L65" s="126"/>
      <c r="M65" s="366"/>
      <c r="N65" s="367"/>
      <c r="O65" s="127"/>
      <c r="P65" s="51"/>
    </row>
    <row r="66" spans="2:16" ht="15" thickBot="1" x14ac:dyDescent="0.35">
      <c r="B66" s="33"/>
      <c r="C66" s="274" t="s">
        <v>55</v>
      </c>
      <c r="D66" s="275"/>
      <c r="E66" s="275"/>
      <c r="F66" s="275"/>
      <c r="G66" s="275"/>
      <c r="H66" s="275"/>
      <c r="I66" s="275"/>
      <c r="J66" s="275"/>
      <c r="K66" s="275"/>
      <c r="L66" s="275"/>
      <c r="M66" s="275"/>
      <c r="N66" s="276"/>
      <c r="O66" s="130"/>
      <c r="P66" s="52"/>
    </row>
    <row r="67" spans="2:16" ht="15" thickBot="1" x14ac:dyDescent="0.35">
      <c r="B67" s="33"/>
      <c r="C67" s="85"/>
      <c r="D67" s="60"/>
      <c r="E67" s="60"/>
      <c r="F67" s="60"/>
      <c r="G67" s="60"/>
      <c r="H67" s="60"/>
      <c r="I67" s="60"/>
      <c r="J67" s="60"/>
      <c r="K67" s="60"/>
      <c r="L67" s="60"/>
      <c r="M67" s="60"/>
      <c r="N67" s="60"/>
      <c r="O67" s="86"/>
      <c r="P67" s="34"/>
    </row>
    <row r="68" spans="2:16" ht="15" thickBot="1" x14ac:dyDescent="0.35">
      <c r="B68" s="33"/>
      <c r="C68" s="341" t="s">
        <v>76</v>
      </c>
      <c r="D68" s="342"/>
      <c r="E68" s="342"/>
      <c r="F68" s="342"/>
      <c r="G68" s="342"/>
      <c r="H68" s="342"/>
      <c r="I68" s="342"/>
      <c r="J68" s="342"/>
      <c r="K68" s="342"/>
      <c r="L68" s="342"/>
      <c r="M68" s="342"/>
      <c r="N68" s="343"/>
      <c r="O68" s="131"/>
      <c r="P68" s="52"/>
    </row>
    <row r="69" spans="2:16" ht="14.4" x14ac:dyDescent="0.3">
      <c r="B69" s="33"/>
      <c r="C69" s="82"/>
      <c r="D69" s="83"/>
      <c r="E69" s="83"/>
      <c r="F69" s="83"/>
      <c r="G69" s="83"/>
      <c r="H69" s="83"/>
      <c r="I69" s="83"/>
      <c r="J69" s="83"/>
      <c r="K69" s="83"/>
      <c r="L69" s="83"/>
      <c r="M69" s="83"/>
      <c r="N69" s="83"/>
      <c r="O69" s="84"/>
      <c r="P69" s="34"/>
    </row>
    <row r="70" spans="2:16" ht="14.4" x14ac:dyDescent="0.3">
      <c r="B70" s="33"/>
      <c r="C70" s="85"/>
      <c r="D70" s="60"/>
      <c r="E70" s="60"/>
      <c r="F70" s="60"/>
      <c r="G70" s="60"/>
      <c r="H70" s="60"/>
      <c r="I70" s="60"/>
      <c r="J70" s="60"/>
      <c r="K70" s="60"/>
      <c r="L70" s="60"/>
      <c r="M70" s="60"/>
      <c r="N70" s="60"/>
      <c r="O70" s="86"/>
      <c r="P70" s="34"/>
    </row>
    <row r="71" spans="2:16" ht="14.4" x14ac:dyDescent="0.3">
      <c r="B71" s="33"/>
      <c r="C71" s="85"/>
      <c r="D71" s="60"/>
      <c r="E71" s="60"/>
      <c r="F71" s="60"/>
      <c r="G71" s="60"/>
      <c r="H71" s="60"/>
      <c r="I71" s="60"/>
      <c r="J71" s="60"/>
      <c r="K71" s="60"/>
      <c r="L71" s="60"/>
      <c r="M71" s="60"/>
      <c r="N71" s="60"/>
      <c r="O71" s="86"/>
      <c r="P71" s="34"/>
    </row>
    <row r="72" spans="2:16" ht="14.4" x14ac:dyDescent="0.3">
      <c r="B72" s="33"/>
      <c r="C72" s="85"/>
      <c r="D72" s="60"/>
      <c r="E72" s="60"/>
      <c r="F72" s="60"/>
      <c r="G72" s="60"/>
      <c r="H72" s="132" t="s">
        <v>77</v>
      </c>
      <c r="I72" s="132"/>
      <c r="J72" s="132"/>
      <c r="K72" s="132"/>
      <c r="L72" s="60"/>
      <c r="M72" s="60"/>
      <c r="N72" s="60"/>
      <c r="O72" s="86"/>
      <c r="P72" s="34"/>
    </row>
    <row r="73" spans="2:16" ht="14.4" x14ac:dyDescent="0.3">
      <c r="B73" s="33"/>
      <c r="C73" s="85"/>
      <c r="D73" s="60"/>
      <c r="E73" s="60"/>
      <c r="F73" s="60"/>
      <c r="G73" s="60"/>
      <c r="H73" s="132" t="s">
        <v>78</v>
      </c>
      <c r="I73" s="60"/>
      <c r="J73" s="60"/>
      <c r="K73" s="60"/>
      <c r="L73" s="60"/>
      <c r="M73" s="60"/>
      <c r="N73" s="60"/>
      <c r="O73" s="86"/>
      <c r="P73" s="53"/>
    </row>
    <row r="74" spans="2:16" ht="14.4" x14ac:dyDescent="0.3">
      <c r="B74" s="33"/>
      <c r="C74" s="85"/>
      <c r="D74" s="60"/>
      <c r="E74" s="60"/>
      <c r="F74" s="60"/>
      <c r="G74" s="60"/>
      <c r="H74" s="132" t="s">
        <v>79</v>
      </c>
      <c r="I74" s="60"/>
      <c r="J74" s="60"/>
      <c r="K74" s="60"/>
      <c r="L74" s="60"/>
      <c r="M74" s="60"/>
      <c r="N74" s="60"/>
      <c r="O74" s="86"/>
      <c r="P74" s="53"/>
    </row>
    <row r="75" spans="2:16" ht="14.4" x14ac:dyDescent="0.3">
      <c r="B75" s="33"/>
      <c r="C75" s="70"/>
      <c r="D75" s="133"/>
      <c r="E75" s="133"/>
      <c r="F75" s="133"/>
      <c r="G75" s="133"/>
      <c r="H75" s="132" t="s">
        <v>80</v>
      </c>
      <c r="I75" s="133"/>
      <c r="J75" s="133"/>
      <c r="K75" s="133"/>
      <c r="L75" s="133"/>
      <c r="M75" s="133"/>
      <c r="N75" s="133"/>
      <c r="O75" s="134"/>
      <c r="P75" s="54"/>
    </row>
    <row r="76" spans="2:16" ht="14.4" x14ac:dyDescent="0.3">
      <c r="B76" s="33"/>
      <c r="C76" s="85"/>
      <c r="D76" s="60"/>
      <c r="E76" s="60"/>
      <c r="F76" s="60"/>
      <c r="G76" s="60"/>
      <c r="H76" s="60" t="s">
        <v>81</v>
      </c>
      <c r="I76" s="60"/>
      <c r="J76" s="60"/>
      <c r="K76" s="60"/>
      <c r="L76" s="60"/>
      <c r="M76" s="60"/>
      <c r="N76" s="60"/>
      <c r="O76" s="86"/>
      <c r="P76" s="34"/>
    </row>
    <row r="77" spans="2:16" ht="14.4" x14ac:dyDescent="0.3">
      <c r="B77" s="33"/>
      <c r="C77" s="135" t="s">
        <v>82</v>
      </c>
      <c r="D77" s="136"/>
      <c r="E77" s="136"/>
      <c r="F77" s="136"/>
      <c r="G77" s="136"/>
      <c r="H77" s="136"/>
      <c r="I77" s="136"/>
      <c r="J77" s="136"/>
      <c r="K77" s="136"/>
      <c r="L77" s="136"/>
      <c r="M77" s="136"/>
      <c r="N77" s="136"/>
      <c r="O77" s="137"/>
      <c r="P77" s="34"/>
    </row>
    <row r="78" spans="2:16" ht="14.4" x14ac:dyDescent="0.3">
      <c r="B78" s="33"/>
      <c r="C78" s="361"/>
      <c r="D78" s="362"/>
      <c r="E78" s="362"/>
      <c r="F78" s="362"/>
      <c r="G78" s="362"/>
      <c r="H78" s="362"/>
      <c r="I78" s="362"/>
      <c r="J78" s="362"/>
      <c r="K78" s="362"/>
      <c r="L78" s="362"/>
      <c r="M78" s="362"/>
      <c r="N78" s="362"/>
      <c r="O78" s="363"/>
      <c r="P78" s="54"/>
    </row>
    <row r="79" spans="2:16" ht="14.4" x14ac:dyDescent="0.3">
      <c r="B79" s="33"/>
      <c r="C79" s="361"/>
      <c r="D79" s="362"/>
      <c r="E79" s="362"/>
      <c r="F79" s="362"/>
      <c r="G79" s="362"/>
      <c r="H79" s="362"/>
      <c r="I79" s="362"/>
      <c r="J79" s="362"/>
      <c r="K79" s="362"/>
      <c r="L79" s="362"/>
      <c r="M79" s="362"/>
      <c r="N79" s="362"/>
      <c r="O79" s="363"/>
      <c r="P79" s="54"/>
    </row>
    <row r="80" spans="2:16" ht="14.4" x14ac:dyDescent="0.3">
      <c r="B80" s="33"/>
      <c r="C80" s="70"/>
      <c r="D80" s="133"/>
      <c r="E80" s="133"/>
      <c r="F80" s="133"/>
      <c r="G80" s="133"/>
      <c r="H80" s="133"/>
      <c r="I80" s="133"/>
      <c r="J80" s="133"/>
      <c r="K80" s="133"/>
      <c r="L80" s="133"/>
      <c r="M80" s="133"/>
      <c r="N80" s="133"/>
      <c r="O80" s="134"/>
      <c r="P80" s="54"/>
    </row>
    <row r="81" spans="2:16" ht="14.4" x14ac:dyDescent="0.3">
      <c r="B81" s="33"/>
      <c r="C81" s="138" t="s">
        <v>83</v>
      </c>
      <c r="D81" s="133"/>
      <c r="E81" s="133"/>
      <c r="F81" s="133"/>
      <c r="G81" s="133"/>
      <c r="H81" s="133"/>
      <c r="I81" s="133"/>
      <c r="J81" s="133"/>
      <c r="K81" s="133"/>
      <c r="L81" s="133"/>
      <c r="M81" s="133"/>
      <c r="N81" s="133"/>
      <c r="O81" s="134"/>
      <c r="P81" s="54"/>
    </row>
    <row r="82" spans="2:16" ht="12.75" customHeight="1" x14ac:dyDescent="0.3">
      <c r="B82" s="33"/>
      <c r="C82" s="358" t="s">
        <v>84</v>
      </c>
      <c r="D82" s="359"/>
      <c r="E82" s="359"/>
      <c r="F82" s="359"/>
      <c r="G82" s="359"/>
      <c r="H82" s="359"/>
      <c r="I82" s="359"/>
      <c r="J82" s="359"/>
      <c r="K82" s="359"/>
      <c r="L82" s="359"/>
      <c r="M82" s="359"/>
      <c r="N82" s="359"/>
      <c r="O82" s="360"/>
      <c r="P82" s="55"/>
    </row>
    <row r="83" spans="2:16" x14ac:dyDescent="0.3">
      <c r="B83" s="33"/>
      <c r="C83" s="358"/>
      <c r="D83" s="359"/>
      <c r="E83" s="359"/>
      <c r="F83" s="359"/>
      <c r="G83" s="359"/>
      <c r="H83" s="359"/>
      <c r="I83" s="359"/>
      <c r="J83" s="359"/>
      <c r="K83" s="359"/>
      <c r="L83" s="359"/>
      <c r="M83" s="359"/>
      <c r="N83" s="359"/>
      <c r="O83" s="360"/>
      <c r="P83" s="55"/>
    </row>
    <row r="84" spans="2:16" ht="12.9" customHeight="1" x14ac:dyDescent="0.3">
      <c r="B84" s="33"/>
      <c r="C84" s="358" t="s">
        <v>85</v>
      </c>
      <c r="D84" s="359"/>
      <c r="E84" s="359"/>
      <c r="F84" s="359"/>
      <c r="G84" s="359"/>
      <c r="H84" s="359"/>
      <c r="I84" s="359"/>
      <c r="J84" s="359"/>
      <c r="K84" s="359"/>
      <c r="L84" s="359"/>
      <c r="M84" s="359"/>
      <c r="N84" s="359"/>
      <c r="O84" s="360"/>
      <c r="P84" s="55"/>
    </row>
    <row r="85" spans="2:16" x14ac:dyDescent="0.3">
      <c r="B85" s="33"/>
      <c r="C85" s="358"/>
      <c r="D85" s="359"/>
      <c r="E85" s="359"/>
      <c r="F85" s="359"/>
      <c r="G85" s="359"/>
      <c r="H85" s="359"/>
      <c r="I85" s="359"/>
      <c r="J85" s="359"/>
      <c r="K85" s="359"/>
      <c r="L85" s="359"/>
      <c r="M85" s="359"/>
      <c r="N85" s="359"/>
      <c r="O85" s="360"/>
      <c r="P85" s="55"/>
    </row>
    <row r="86" spans="2:16" ht="14.4" x14ac:dyDescent="0.3">
      <c r="B86" s="33"/>
      <c r="C86" s="70"/>
      <c r="D86" s="133"/>
      <c r="E86" s="133"/>
      <c r="F86" s="133"/>
      <c r="G86" s="133"/>
      <c r="H86" s="133"/>
      <c r="I86" s="133"/>
      <c r="J86" s="133"/>
      <c r="K86" s="133"/>
      <c r="L86" s="133"/>
      <c r="M86" s="133"/>
      <c r="N86" s="133"/>
      <c r="O86" s="134"/>
      <c r="P86" s="54"/>
    </row>
    <row r="87" spans="2:16" ht="14.4" x14ac:dyDescent="0.3">
      <c r="B87" s="33"/>
      <c r="C87" s="85"/>
      <c r="D87" s="60"/>
      <c r="E87" s="60"/>
      <c r="F87" s="60"/>
      <c r="G87" s="60"/>
      <c r="H87" s="132" t="s">
        <v>77</v>
      </c>
      <c r="I87" s="60"/>
      <c r="J87" s="60"/>
      <c r="K87" s="60"/>
      <c r="L87" s="60"/>
      <c r="M87" s="60"/>
      <c r="N87" s="60"/>
      <c r="O87" s="86"/>
      <c r="P87" s="34"/>
    </row>
    <row r="88" spans="2:16" ht="14.4" x14ac:dyDescent="0.3">
      <c r="B88" s="33"/>
      <c r="C88" s="85"/>
      <c r="D88" s="60"/>
      <c r="E88" s="60"/>
      <c r="F88" s="60"/>
      <c r="G88" s="60"/>
      <c r="H88" s="60" t="s">
        <v>78</v>
      </c>
      <c r="I88" s="95"/>
      <c r="J88" s="95"/>
      <c r="K88" s="95"/>
      <c r="L88" s="60"/>
      <c r="M88" s="60"/>
      <c r="N88" s="60"/>
      <c r="O88" s="86"/>
      <c r="P88" s="34"/>
    </row>
    <row r="89" spans="2:16" ht="14.4" x14ac:dyDescent="0.3">
      <c r="B89" s="33"/>
      <c r="C89" s="85"/>
      <c r="D89" s="60"/>
      <c r="E89" s="60"/>
      <c r="F89" s="60"/>
      <c r="G89" s="60"/>
      <c r="H89" s="60" t="s">
        <v>86</v>
      </c>
      <c r="I89" s="139"/>
      <c r="J89" s="139"/>
      <c r="K89" s="139"/>
      <c r="L89" s="60"/>
      <c r="M89" s="60"/>
      <c r="N89" s="60"/>
      <c r="O89" s="86"/>
      <c r="P89" s="34"/>
    </row>
    <row r="90" spans="2:16" ht="14.4" x14ac:dyDescent="0.3">
      <c r="B90" s="33"/>
      <c r="C90" s="140"/>
      <c r="D90" s="133"/>
      <c r="E90" s="133"/>
      <c r="F90" s="133"/>
      <c r="G90" s="133"/>
      <c r="H90" s="60" t="s">
        <v>80</v>
      </c>
      <c r="I90" s="60"/>
      <c r="J90" s="60"/>
      <c r="K90" s="60"/>
      <c r="L90" s="133"/>
      <c r="M90" s="133"/>
      <c r="N90" s="133"/>
      <c r="O90" s="134"/>
      <c r="P90" s="54"/>
    </row>
    <row r="91" spans="2:16" ht="17.25" customHeight="1" x14ac:dyDescent="0.3">
      <c r="B91" s="33"/>
      <c r="C91" s="140"/>
      <c r="D91" s="139"/>
      <c r="E91" s="139"/>
      <c r="F91" s="60"/>
      <c r="G91" s="60"/>
      <c r="H91" s="60"/>
      <c r="I91" s="60"/>
      <c r="J91" s="60"/>
      <c r="K91" s="350"/>
      <c r="L91" s="350"/>
      <c r="M91" s="350"/>
      <c r="N91" s="350"/>
      <c r="O91" s="351"/>
      <c r="P91" s="56"/>
    </row>
    <row r="92" spans="2:16" ht="18.75" customHeight="1" thickBot="1" x14ac:dyDescent="0.35">
      <c r="B92" s="33"/>
      <c r="C92" s="354"/>
      <c r="D92" s="355"/>
      <c r="E92" s="355"/>
      <c r="F92" s="111"/>
      <c r="G92" s="111"/>
      <c r="H92" s="111"/>
      <c r="I92" s="111"/>
      <c r="J92" s="111"/>
      <c r="K92" s="352"/>
      <c r="L92" s="352"/>
      <c r="M92" s="352"/>
      <c r="N92" s="352"/>
      <c r="O92" s="353"/>
      <c r="P92" s="56"/>
    </row>
    <row r="93" spans="2:16" ht="14.4" thickBot="1" x14ac:dyDescent="0.35">
      <c r="B93" s="57"/>
      <c r="C93" s="58"/>
      <c r="D93" s="58"/>
      <c r="E93" s="58"/>
      <c r="F93" s="58"/>
      <c r="G93" s="58"/>
      <c r="H93" s="58"/>
      <c r="I93" s="58"/>
      <c r="J93" s="58"/>
      <c r="K93" s="58"/>
      <c r="L93" s="58"/>
      <c r="M93" s="58"/>
      <c r="N93" s="58"/>
      <c r="O93" s="58"/>
      <c r="P93" s="59"/>
    </row>
    <row r="94" spans="2:16" ht="14.4" thickTop="1" x14ac:dyDescent="0.3"/>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purl.org/dc/dcmitype/"/>
    <ds:schemaRef ds:uri="http://schemas.microsoft.com/office/2006/documentManagement/types"/>
    <ds:schemaRef ds:uri="a6cb9e4b-f1d1-4245-83ec-6cad768d538a"/>
    <ds:schemaRef ds:uri="http://www.w3.org/XML/1998/namespace"/>
    <ds:schemaRef ds:uri="9d85dbaf-23eb-4e57-a637-93dcacc8b1a1"/>
    <ds:schemaRef ds:uri="http://schemas.microsoft.com/office/infopath/2007/PartnerControls"/>
    <ds:schemaRef ds:uri="http://schemas.openxmlformats.org/package/2006/metadata/core-propertie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Giankarlo Castro castro sanchez</cp:lastModifiedBy>
  <cp:revision/>
  <cp:lastPrinted>2020-02-14T16:18:13Z</cp:lastPrinted>
  <dcterms:created xsi:type="dcterms:W3CDTF">2006-06-27T16:47:25Z</dcterms:created>
  <dcterms:modified xsi:type="dcterms:W3CDTF">2026-08-06T17:01:14Z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