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D:\1. 2026\CONTRATOS BIENES Y SERVICIOS 2026\12. COMPRA DE INSUMOS CAMPESENA\ANALISIS DE COTIZACIÓN\"/>
    </mc:Choice>
  </mc:AlternateContent>
  <xr:revisionPtr revIDLastSave="0" documentId="13_ncr:1_{1EA2851C-8657-4D1F-B7CF-349C10ABD27F}" xr6:coauthVersionLast="47" xr6:coauthVersionMax="47" xr10:uidLastSave="{00000000-0000-0000-0000-000000000000}"/>
  <bookViews>
    <workbookView xWindow="-120" yWindow="-120" windowWidth="29040" windowHeight="15720" tabRatio="906" xr2:uid="{00000000-000D-0000-FFFF-FFFF00000000}"/>
  </bookViews>
  <sheets>
    <sheet name="ANALISIS DE COTIZACIÓN AJUSTUDO" sheetId="9" r:id="rId1"/>
  </sheets>
  <definedNames>
    <definedName name="_xlnm._FilterDatabase" localSheetId="0" hidden="1">'ANALISIS DE COTIZACIÓN AJUSTUDO'!$A$8:$C$126</definedName>
    <definedName name="_xlnm.Print_Area" localSheetId="0">'ANALISIS DE COTIZACIÓN AJUSTUDO'!$A$1:$Z$133</definedName>
    <definedName name="Print_Titles" localSheetId="0">'ANALISIS DE COTIZACIÓN AJUSTUDO'!$8:$9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24" i="9" l="1"/>
  <c r="Z124" i="9" s="1"/>
  <c r="W124" i="9"/>
  <c r="U124" i="9"/>
  <c r="S124" i="9"/>
  <c r="Q124" i="9"/>
  <c r="O124" i="9"/>
  <c r="M124" i="9"/>
  <c r="Y123" i="9"/>
  <c r="Z123" i="9" s="1"/>
  <c r="S123" i="9"/>
  <c r="Q123" i="9"/>
  <c r="M123" i="9"/>
  <c r="K123" i="9"/>
  <c r="I123" i="9"/>
  <c r="W123" i="9" s="1"/>
  <c r="G123" i="9"/>
  <c r="Y122" i="9"/>
  <c r="Z122" i="9" s="1"/>
  <c r="S122" i="9"/>
  <c r="Q122" i="9"/>
  <c r="M122" i="9"/>
  <c r="K122" i="9"/>
  <c r="I122" i="9"/>
  <c r="W122" i="9" s="1"/>
  <c r="G122" i="9"/>
  <c r="Y121" i="9"/>
  <c r="Z121" i="9" s="1"/>
  <c r="S121" i="9"/>
  <c r="Q121" i="9"/>
  <c r="M121" i="9"/>
  <c r="K121" i="9"/>
  <c r="I121" i="9"/>
  <c r="W121" i="9" s="1"/>
  <c r="G121" i="9"/>
  <c r="Y120" i="9"/>
  <c r="Z120" i="9" s="1"/>
  <c r="S120" i="9"/>
  <c r="Q120" i="9"/>
  <c r="M120" i="9"/>
  <c r="K120" i="9"/>
  <c r="I120" i="9"/>
  <c r="W120" i="9" s="1"/>
  <c r="G120" i="9"/>
  <c r="Y119" i="9"/>
  <c r="Z119" i="9" s="1"/>
  <c r="S119" i="9"/>
  <c r="Q119" i="9"/>
  <c r="M119" i="9"/>
  <c r="K119" i="9"/>
  <c r="I119" i="9"/>
  <c r="W119" i="9" s="1"/>
  <c r="G119" i="9"/>
  <c r="Y118" i="9"/>
  <c r="Z118" i="9" s="1"/>
  <c r="U118" i="9"/>
  <c r="S118" i="9"/>
  <c r="Q118" i="9"/>
  <c r="M118" i="9"/>
  <c r="K118" i="9"/>
  <c r="I118" i="9"/>
  <c r="G118" i="9"/>
  <c r="Y117" i="9"/>
  <c r="Z117" i="9" s="1"/>
  <c r="S117" i="9"/>
  <c r="Q117" i="9"/>
  <c r="M117" i="9"/>
  <c r="K117" i="9"/>
  <c r="I117" i="9"/>
  <c r="W117" i="9" s="1"/>
  <c r="G117" i="9"/>
  <c r="Y116" i="9"/>
  <c r="Z116" i="9" s="1"/>
  <c r="S116" i="9"/>
  <c r="Q116" i="9"/>
  <c r="M116" i="9"/>
  <c r="K116" i="9"/>
  <c r="I116" i="9"/>
  <c r="W116" i="9" s="1"/>
  <c r="G116" i="9"/>
  <c r="Y115" i="9"/>
  <c r="Z115" i="9" s="1"/>
  <c r="S115" i="9"/>
  <c r="Q115" i="9"/>
  <c r="M115" i="9"/>
  <c r="K115" i="9"/>
  <c r="I115" i="9"/>
  <c r="W115" i="9" s="1"/>
  <c r="G115" i="9"/>
  <c r="Y114" i="9"/>
  <c r="Z114" i="9" s="1"/>
  <c r="S114" i="9"/>
  <c r="Q114" i="9"/>
  <c r="M114" i="9"/>
  <c r="K114" i="9"/>
  <c r="I114" i="9"/>
  <c r="W114" i="9" s="1"/>
  <c r="G114" i="9"/>
  <c r="Y113" i="9"/>
  <c r="Z113" i="9" s="1"/>
  <c r="S113" i="9"/>
  <c r="Q113" i="9"/>
  <c r="M113" i="9"/>
  <c r="K113" i="9"/>
  <c r="I113" i="9"/>
  <c r="W113" i="9" s="1"/>
  <c r="G113" i="9"/>
  <c r="Y112" i="9"/>
  <c r="Z112" i="9" s="1"/>
  <c r="S112" i="9"/>
  <c r="Q112" i="9"/>
  <c r="M112" i="9"/>
  <c r="K112" i="9"/>
  <c r="I112" i="9"/>
  <c r="W112" i="9" s="1"/>
  <c r="G112" i="9"/>
  <c r="Y111" i="9"/>
  <c r="Z111" i="9" s="1"/>
  <c r="U111" i="9"/>
  <c r="S111" i="9"/>
  <c r="Q111" i="9"/>
  <c r="M111" i="9"/>
  <c r="K111" i="9"/>
  <c r="I111" i="9"/>
  <c r="G111" i="9"/>
  <c r="Y110" i="9"/>
  <c r="Z110" i="9" s="1"/>
  <c r="U110" i="9"/>
  <c r="S110" i="9"/>
  <c r="Q110" i="9"/>
  <c r="M110" i="9"/>
  <c r="K110" i="9"/>
  <c r="I110" i="9"/>
  <c r="G110" i="9"/>
  <c r="Y109" i="9"/>
  <c r="Z109" i="9" s="1"/>
  <c r="S109" i="9"/>
  <c r="Q109" i="9"/>
  <c r="M109" i="9"/>
  <c r="K109" i="9"/>
  <c r="I109" i="9"/>
  <c r="W109" i="9" s="1"/>
  <c r="G109" i="9"/>
  <c r="Y108" i="9"/>
  <c r="Z108" i="9" s="1"/>
  <c r="U108" i="9"/>
  <c r="S108" i="9"/>
  <c r="Q108" i="9"/>
  <c r="M108" i="9"/>
  <c r="K108" i="9"/>
  <c r="I108" i="9"/>
  <c r="G108" i="9"/>
  <c r="Y107" i="9"/>
  <c r="Z107" i="9" s="1"/>
  <c r="U107" i="9"/>
  <c r="S107" i="9"/>
  <c r="Q107" i="9"/>
  <c r="M107" i="9"/>
  <c r="K107" i="9"/>
  <c r="I107" i="9"/>
  <c r="G107" i="9"/>
  <c r="Y106" i="9"/>
  <c r="Z106" i="9" s="1"/>
  <c r="U106" i="9"/>
  <c r="S106" i="9"/>
  <c r="Q106" i="9"/>
  <c r="M106" i="9"/>
  <c r="K106" i="9"/>
  <c r="I106" i="9"/>
  <c r="G106" i="9"/>
  <c r="Y105" i="9"/>
  <c r="Z105" i="9" s="1"/>
  <c r="U105" i="9"/>
  <c r="S105" i="9"/>
  <c r="Q105" i="9"/>
  <c r="M105" i="9"/>
  <c r="K105" i="9"/>
  <c r="I105" i="9"/>
  <c r="G105" i="9"/>
  <c r="Y104" i="9"/>
  <c r="Z104" i="9" s="1"/>
  <c r="U104" i="9"/>
  <c r="S104" i="9"/>
  <c r="Q104" i="9"/>
  <c r="M104" i="9"/>
  <c r="K104" i="9"/>
  <c r="I104" i="9"/>
  <c r="G104" i="9"/>
  <c r="Y103" i="9"/>
  <c r="Z103" i="9" s="1"/>
  <c r="U103" i="9"/>
  <c r="S103" i="9"/>
  <c r="Q103" i="9"/>
  <c r="M103" i="9"/>
  <c r="K103" i="9"/>
  <c r="I103" i="9"/>
  <c r="G103" i="9"/>
  <c r="Y102" i="9"/>
  <c r="Z102" i="9" s="1"/>
  <c r="U102" i="9"/>
  <c r="S102" i="9"/>
  <c r="Q102" i="9"/>
  <c r="M102" i="9"/>
  <c r="K102" i="9"/>
  <c r="I102" i="9"/>
  <c r="G102" i="9"/>
  <c r="Y101" i="9"/>
  <c r="Z101" i="9" s="1"/>
  <c r="U101" i="9"/>
  <c r="S101" i="9"/>
  <c r="Q101" i="9"/>
  <c r="O101" i="9"/>
  <c r="M101" i="9"/>
  <c r="K101" i="9"/>
  <c r="I101" i="9"/>
  <c r="G101" i="9"/>
  <c r="W101" i="9" s="1"/>
  <c r="Y100" i="9"/>
  <c r="Z100" i="9" s="1"/>
  <c r="S100" i="9"/>
  <c r="Q100" i="9"/>
  <c r="M100" i="9"/>
  <c r="K100" i="9"/>
  <c r="I100" i="9"/>
  <c r="W100" i="9" s="1"/>
  <c r="G100" i="9"/>
  <c r="U99" i="9"/>
  <c r="S99" i="9"/>
  <c r="Q99" i="9"/>
  <c r="M99" i="9"/>
  <c r="K99" i="9"/>
  <c r="Y99" i="9" s="1"/>
  <c r="Z99" i="9" s="1"/>
  <c r="I99" i="9"/>
  <c r="G99" i="9"/>
  <c r="Y98" i="9"/>
  <c r="Z98" i="9" s="1"/>
  <c r="U98" i="9"/>
  <c r="S98" i="9"/>
  <c r="Q98" i="9"/>
  <c r="M98" i="9"/>
  <c r="K98" i="9"/>
  <c r="I98" i="9"/>
  <c r="G98" i="9"/>
  <c r="Y97" i="9"/>
  <c r="Z97" i="9" s="1"/>
  <c r="U97" i="9"/>
  <c r="S97" i="9"/>
  <c r="Q97" i="9"/>
  <c r="M97" i="9"/>
  <c r="K97" i="9"/>
  <c r="I97" i="9"/>
  <c r="G97" i="9"/>
  <c r="Y96" i="9"/>
  <c r="Z96" i="9" s="1"/>
  <c r="S96" i="9"/>
  <c r="Q96" i="9"/>
  <c r="M96" i="9"/>
  <c r="K96" i="9"/>
  <c r="I96" i="9"/>
  <c r="W96" i="9" s="1"/>
  <c r="G96" i="9"/>
  <c r="Y95" i="9"/>
  <c r="Z95" i="9" s="1"/>
  <c r="U95" i="9"/>
  <c r="S95" i="9"/>
  <c r="Q95" i="9"/>
  <c r="M95" i="9"/>
  <c r="K95" i="9"/>
  <c r="I95" i="9"/>
  <c r="G95" i="9"/>
  <c r="Y94" i="9"/>
  <c r="Z94" i="9" s="1"/>
  <c r="U94" i="9"/>
  <c r="S94" i="9"/>
  <c r="Q94" i="9"/>
  <c r="M94" i="9"/>
  <c r="K94" i="9"/>
  <c r="I94" i="9"/>
  <c r="G94" i="9"/>
  <c r="Y93" i="9"/>
  <c r="Z93" i="9" s="1"/>
  <c r="S93" i="9"/>
  <c r="Q93" i="9"/>
  <c r="M93" i="9"/>
  <c r="K93" i="9"/>
  <c r="I93" i="9"/>
  <c r="W93" i="9" s="1"/>
  <c r="G93" i="9"/>
  <c r="Y92" i="9"/>
  <c r="Z92" i="9" s="1"/>
  <c r="U92" i="9"/>
  <c r="S92" i="9"/>
  <c r="Q92" i="9"/>
  <c r="M92" i="9"/>
  <c r="K92" i="9"/>
  <c r="I92" i="9"/>
  <c r="G92" i="9"/>
  <c r="Y91" i="9"/>
  <c r="Z91" i="9" s="1"/>
  <c r="U91" i="9"/>
  <c r="S91" i="9"/>
  <c r="Q91" i="9"/>
  <c r="M91" i="9"/>
  <c r="K91" i="9"/>
  <c r="I91" i="9"/>
  <c r="G91" i="9"/>
  <c r="Y90" i="9"/>
  <c r="Z90" i="9" s="1"/>
  <c r="U90" i="9"/>
  <c r="S90" i="9"/>
  <c r="Q90" i="9"/>
  <c r="M90" i="9"/>
  <c r="K90" i="9"/>
  <c r="I90" i="9"/>
  <c r="G90" i="9"/>
  <c r="Y89" i="9"/>
  <c r="Z89" i="9" s="1"/>
  <c r="S89" i="9"/>
  <c r="Q89" i="9"/>
  <c r="M89" i="9"/>
  <c r="K89" i="9"/>
  <c r="I89" i="9"/>
  <c r="W89" i="9" s="1"/>
  <c r="G89" i="9"/>
  <c r="Y88" i="9"/>
  <c r="Z88" i="9" s="1"/>
  <c r="S88" i="9"/>
  <c r="Q88" i="9"/>
  <c r="M88" i="9"/>
  <c r="K88" i="9"/>
  <c r="I88" i="9"/>
  <c r="W88" i="9" s="1"/>
  <c r="G88" i="9"/>
  <c r="Y87" i="9"/>
  <c r="Z87" i="9" s="1"/>
  <c r="W87" i="9"/>
  <c r="U87" i="9"/>
  <c r="S87" i="9"/>
  <c r="Q87" i="9"/>
  <c r="M87" i="9"/>
  <c r="K87" i="9"/>
  <c r="I87" i="9"/>
  <c r="G87" i="9"/>
  <c r="O87" i="9" s="1"/>
  <c r="Y86" i="9"/>
  <c r="Z86" i="9" s="1"/>
  <c r="U86" i="9"/>
  <c r="S86" i="9"/>
  <c r="Q86" i="9"/>
  <c r="M86" i="9"/>
  <c r="K86" i="9"/>
  <c r="I86" i="9"/>
  <c r="G86" i="9"/>
  <c r="Y85" i="9"/>
  <c r="Z85" i="9" s="1"/>
  <c r="U85" i="9"/>
  <c r="S85" i="9"/>
  <c r="Q85" i="9"/>
  <c r="M85" i="9"/>
  <c r="K85" i="9"/>
  <c r="I85" i="9"/>
  <c r="G85" i="9"/>
  <c r="Y84" i="9"/>
  <c r="Z84" i="9" s="1"/>
  <c r="S84" i="9"/>
  <c r="Q84" i="9"/>
  <c r="M84" i="9"/>
  <c r="K84" i="9"/>
  <c r="I84" i="9"/>
  <c r="W84" i="9" s="1"/>
  <c r="G84" i="9"/>
  <c r="Y83" i="9"/>
  <c r="Z83" i="9" s="1"/>
  <c r="U83" i="9"/>
  <c r="S83" i="9"/>
  <c r="Q83" i="9"/>
  <c r="M83" i="9"/>
  <c r="K83" i="9"/>
  <c r="I83" i="9"/>
  <c r="G83" i="9"/>
  <c r="Y82" i="9"/>
  <c r="Z82" i="9" s="1"/>
  <c r="U82" i="9"/>
  <c r="S82" i="9"/>
  <c r="Q82" i="9"/>
  <c r="M82" i="9"/>
  <c r="K82" i="9"/>
  <c r="I82" i="9"/>
  <c r="G82" i="9"/>
  <c r="Y81" i="9"/>
  <c r="Z81" i="9" s="1"/>
  <c r="S81" i="9"/>
  <c r="Q81" i="9"/>
  <c r="M81" i="9"/>
  <c r="K81" i="9"/>
  <c r="I81" i="9"/>
  <c r="W81" i="9" s="1"/>
  <c r="G81" i="9"/>
  <c r="Y80" i="9"/>
  <c r="Z80" i="9" s="1"/>
  <c r="S80" i="9"/>
  <c r="Q80" i="9"/>
  <c r="M80" i="9"/>
  <c r="K80" i="9"/>
  <c r="I80" i="9"/>
  <c r="W80" i="9" s="1"/>
  <c r="G80" i="9"/>
  <c r="Y79" i="9"/>
  <c r="Z79" i="9" s="1"/>
  <c r="U79" i="9"/>
  <c r="S79" i="9"/>
  <c r="Q79" i="9"/>
  <c r="M79" i="9"/>
  <c r="K79" i="9"/>
  <c r="I79" i="9"/>
  <c r="G79" i="9"/>
  <c r="Y78" i="9"/>
  <c r="Z78" i="9" s="1"/>
  <c r="U78" i="9"/>
  <c r="S78" i="9"/>
  <c r="Q78" i="9"/>
  <c r="M78" i="9"/>
  <c r="K78" i="9"/>
  <c r="I78" i="9"/>
  <c r="G78" i="9"/>
  <c r="Y77" i="9"/>
  <c r="Z77" i="9" s="1"/>
  <c r="U77" i="9"/>
  <c r="S77" i="9"/>
  <c r="Q77" i="9"/>
  <c r="M77" i="9"/>
  <c r="K77" i="9"/>
  <c r="I77" i="9"/>
  <c r="G77" i="9"/>
  <c r="Y76" i="9"/>
  <c r="Z76" i="9" s="1"/>
  <c r="W76" i="9"/>
  <c r="U76" i="9"/>
  <c r="S76" i="9"/>
  <c r="Q76" i="9"/>
  <c r="M76" i="9"/>
  <c r="K76" i="9"/>
  <c r="I76" i="9"/>
  <c r="G76" i="9"/>
  <c r="O76" i="9" s="1"/>
  <c r="Y75" i="9"/>
  <c r="Z75" i="9" s="1"/>
  <c r="U75" i="9"/>
  <c r="S75" i="9"/>
  <c r="Q75" i="9"/>
  <c r="O75" i="9"/>
  <c r="M75" i="9"/>
  <c r="K75" i="9"/>
  <c r="I75" i="9"/>
  <c r="G75" i="9"/>
  <c r="W75" i="9" s="1"/>
  <c r="Y74" i="9"/>
  <c r="Z74" i="9" s="1"/>
  <c r="U74" i="9"/>
  <c r="S74" i="9"/>
  <c r="Q74" i="9"/>
  <c r="O74" i="9"/>
  <c r="M74" i="9"/>
  <c r="K74" i="9"/>
  <c r="I74" i="9"/>
  <c r="G74" i="9"/>
  <c r="W74" i="9" s="1"/>
  <c r="Y73" i="9"/>
  <c r="Z73" i="9" s="1"/>
  <c r="W73" i="9"/>
  <c r="U73" i="9"/>
  <c r="S73" i="9"/>
  <c r="Q73" i="9"/>
  <c r="M73" i="9"/>
  <c r="K73" i="9"/>
  <c r="I73" i="9"/>
  <c r="G73" i="9"/>
  <c r="O73" i="9" s="1"/>
  <c r="Y72" i="9"/>
  <c r="Z72" i="9" s="1"/>
  <c r="S72" i="9"/>
  <c r="Q72" i="9"/>
  <c r="M72" i="9"/>
  <c r="K72" i="9"/>
  <c r="I72" i="9"/>
  <c r="W72" i="9" s="1"/>
  <c r="G72" i="9"/>
  <c r="Y71" i="9"/>
  <c r="Z71" i="9" s="1"/>
  <c r="S71" i="9"/>
  <c r="Q71" i="9"/>
  <c r="M71" i="9"/>
  <c r="K71" i="9"/>
  <c r="I71" i="9"/>
  <c r="W71" i="9" s="1"/>
  <c r="G71" i="9"/>
  <c r="Y70" i="9"/>
  <c r="Z70" i="9" s="1"/>
  <c r="U70" i="9"/>
  <c r="S70" i="9"/>
  <c r="Q70" i="9"/>
  <c r="M70" i="9"/>
  <c r="K70" i="9"/>
  <c r="I70" i="9"/>
  <c r="G70" i="9"/>
  <c r="Z69" i="9"/>
  <c r="Y69" i="9"/>
  <c r="U69" i="9"/>
  <c r="S69" i="9"/>
  <c r="Q69" i="9"/>
  <c r="M69" i="9"/>
  <c r="K69" i="9"/>
  <c r="I69" i="9"/>
  <c r="G69" i="9"/>
  <c r="Y68" i="9"/>
  <c r="Z68" i="9" s="1"/>
  <c r="S68" i="9"/>
  <c r="Q68" i="9"/>
  <c r="M68" i="9"/>
  <c r="K68" i="9"/>
  <c r="I68" i="9"/>
  <c r="W68" i="9" s="1"/>
  <c r="G68" i="9"/>
  <c r="Y67" i="9"/>
  <c r="Z67" i="9" s="1"/>
  <c r="S67" i="9"/>
  <c r="Q67" i="9"/>
  <c r="M67" i="9"/>
  <c r="K67" i="9"/>
  <c r="I67" i="9"/>
  <c r="W67" i="9" s="1"/>
  <c r="G67" i="9"/>
  <c r="Y66" i="9"/>
  <c r="Z66" i="9" s="1"/>
  <c r="S66" i="9"/>
  <c r="Q66" i="9"/>
  <c r="M66" i="9"/>
  <c r="K66" i="9"/>
  <c r="I66" i="9"/>
  <c r="W66" i="9" s="1"/>
  <c r="G66" i="9"/>
  <c r="Y65" i="9"/>
  <c r="Z65" i="9" s="1"/>
  <c r="U65" i="9"/>
  <c r="S65" i="9"/>
  <c r="Q65" i="9"/>
  <c r="M65" i="9"/>
  <c r="K65" i="9"/>
  <c r="I65" i="9"/>
  <c r="G65" i="9"/>
  <c r="Y64" i="9"/>
  <c r="Z64" i="9" s="1"/>
  <c r="U64" i="9"/>
  <c r="S64" i="9"/>
  <c r="Q64" i="9"/>
  <c r="M64" i="9"/>
  <c r="K64" i="9"/>
  <c r="I64" i="9"/>
  <c r="G64" i="9"/>
  <c r="Y63" i="9"/>
  <c r="Z63" i="9" s="1"/>
  <c r="U63" i="9"/>
  <c r="S63" i="9"/>
  <c r="Q63" i="9"/>
  <c r="M63" i="9"/>
  <c r="K63" i="9"/>
  <c r="I63" i="9"/>
  <c r="G63" i="9"/>
  <c r="Y62" i="9"/>
  <c r="Z62" i="9" s="1"/>
  <c r="S62" i="9"/>
  <c r="Q62" i="9"/>
  <c r="M62" i="9"/>
  <c r="K62" i="9"/>
  <c r="I62" i="9"/>
  <c r="W62" i="9" s="1"/>
  <c r="G62" i="9"/>
  <c r="Y61" i="9"/>
  <c r="Z61" i="9" s="1"/>
  <c r="S61" i="9"/>
  <c r="Q61" i="9"/>
  <c r="M61" i="9"/>
  <c r="K61" i="9"/>
  <c r="I61" i="9"/>
  <c r="W61" i="9" s="1"/>
  <c r="G61" i="9"/>
  <c r="Y60" i="9"/>
  <c r="Z60" i="9" s="1"/>
  <c r="S60" i="9"/>
  <c r="Q60" i="9"/>
  <c r="M60" i="9"/>
  <c r="K60" i="9"/>
  <c r="I60" i="9"/>
  <c r="W60" i="9" s="1"/>
  <c r="G60" i="9"/>
  <c r="Y59" i="9"/>
  <c r="Z59" i="9" s="1"/>
  <c r="S59" i="9"/>
  <c r="Q59" i="9"/>
  <c r="M59" i="9"/>
  <c r="K59" i="9"/>
  <c r="I59" i="9"/>
  <c r="W59" i="9" s="1"/>
  <c r="G59" i="9"/>
  <c r="Y58" i="9"/>
  <c r="Z58" i="9" s="1"/>
  <c r="S58" i="9"/>
  <c r="Q58" i="9"/>
  <c r="M58" i="9"/>
  <c r="K58" i="9"/>
  <c r="I58" i="9"/>
  <c r="W58" i="9" s="1"/>
  <c r="G58" i="9"/>
  <c r="Y57" i="9"/>
  <c r="Z57" i="9" s="1"/>
  <c r="S57" i="9"/>
  <c r="Q57" i="9"/>
  <c r="M57" i="9"/>
  <c r="K57" i="9"/>
  <c r="I57" i="9"/>
  <c r="W57" i="9" s="1"/>
  <c r="G57" i="9"/>
  <c r="Y56" i="9"/>
  <c r="Z56" i="9" s="1"/>
  <c r="S56" i="9"/>
  <c r="Q56" i="9"/>
  <c r="M56" i="9"/>
  <c r="K56" i="9"/>
  <c r="I56" i="9"/>
  <c r="W56" i="9" s="1"/>
  <c r="G56" i="9"/>
  <c r="Y55" i="9"/>
  <c r="Z55" i="9" s="1"/>
  <c r="U55" i="9"/>
  <c r="S55" i="9"/>
  <c r="Q55" i="9"/>
  <c r="M55" i="9"/>
  <c r="K55" i="9"/>
  <c r="I55" i="9"/>
  <c r="G55" i="9"/>
  <c r="Y54" i="9"/>
  <c r="Z54" i="9" s="1"/>
  <c r="S54" i="9"/>
  <c r="Q54" i="9"/>
  <c r="M54" i="9"/>
  <c r="K54" i="9"/>
  <c r="I54" i="9"/>
  <c r="W54" i="9" s="1"/>
  <c r="G54" i="9"/>
  <c r="Y53" i="9"/>
  <c r="Z53" i="9" s="1"/>
  <c r="S53" i="9"/>
  <c r="Q53" i="9"/>
  <c r="M53" i="9"/>
  <c r="K53" i="9"/>
  <c r="I53" i="9"/>
  <c r="W53" i="9" s="1"/>
  <c r="G53" i="9"/>
  <c r="Y52" i="9"/>
  <c r="Z52" i="9" s="1"/>
  <c r="S52" i="9"/>
  <c r="Q52" i="9"/>
  <c r="M52" i="9"/>
  <c r="K52" i="9"/>
  <c r="I52" i="9"/>
  <c r="W52" i="9" s="1"/>
  <c r="G52" i="9"/>
  <c r="Y51" i="9"/>
  <c r="Z51" i="9" s="1"/>
  <c r="S51" i="9"/>
  <c r="Q51" i="9"/>
  <c r="M51" i="9"/>
  <c r="K51" i="9"/>
  <c r="I51" i="9"/>
  <c r="W51" i="9" s="1"/>
  <c r="G51" i="9"/>
  <c r="Y50" i="9"/>
  <c r="Z50" i="9" s="1"/>
  <c r="S50" i="9"/>
  <c r="Q50" i="9"/>
  <c r="M50" i="9"/>
  <c r="K50" i="9"/>
  <c r="I50" i="9"/>
  <c r="W50" i="9" s="1"/>
  <c r="G50" i="9"/>
  <c r="Y49" i="9"/>
  <c r="Z49" i="9" s="1"/>
  <c r="S49" i="9"/>
  <c r="Q49" i="9"/>
  <c r="M49" i="9"/>
  <c r="K49" i="9"/>
  <c r="I49" i="9"/>
  <c r="W49" i="9" s="1"/>
  <c r="G49" i="9"/>
  <c r="Y48" i="9"/>
  <c r="Z48" i="9" s="1"/>
  <c r="S48" i="9"/>
  <c r="Q48" i="9"/>
  <c r="M48" i="9"/>
  <c r="K48" i="9"/>
  <c r="I48" i="9"/>
  <c r="W48" i="9" s="1"/>
  <c r="G48" i="9"/>
  <c r="Y47" i="9"/>
  <c r="Z47" i="9" s="1"/>
  <c r="S47" i="9"/>
  <c r="Q47" i="9"/>
  <c r="M47" i="9"/>
  <c r="K47" i="9"/>
  <c r="I47" i="9"/>
  <c r="W47" i="9" s="1"/>
  <c r="G47" i="9"/>
  <c r="Y46" i="9"/>
  <c r="Z46" i="9" s="1"/>
  <c r="S46" i="9"/>
  <c r="Q46" i="9"/>
  <c r="M46" i="9"/>
  <c r="K46" i="9"/>
  <c r="I46" i="9"/>
  <c r="W46" i="9" s="1"/>
  <c r="G46" i="9"/>
  <c r="Y45" i="9"/>
  <c r="Z45" i="9" s="1"/>
  <c r="U45" i="9"/>
  <c r="S45" i="9"/>
  <c r="Q45" i="9"/>
  <c r="M45" i="9"/>
  <c r="K45" i="9"/>
  <c r="I45" i="9"/>
  <c r="G45" i="9"/>
  <c r="Y44" i="9"/>
  <c r="Z44" i="9" s="1"/>
  <c r="W44" i="9"/>
  <c r="U44" i="9"/>
  <c r="S44" i="9"/>
  <c r="Q44" i="9"/>
  <c r="M44" i="9"/>
  <c r="K44" i="9"/>
  <c r="I44" i="9"/>
  <c r="G44" i="9"/>
  <c r="O44" i="9" s="1"/>
  <c r="Y43" i="9"/>
  <c r="Z43" i="9" s="1"/>
  <c r="S43" i="9"/>
  <c r="Q43" i="9"/>
  <c r="M43" i="9"/>
  <c r="K43" i="9"/>
  <c r="I43" i="9"/>
  <c r="W43" i="9" s="1"/>
  <c r="G43" i="9"/>
  <c r="Y42" i="9"/>
  <c r="Z42" i="9" s="1"/>
  <c r="U42" i="9"/>
  <c r="S42" i="9"/>
  <c r="Q42" i="9"/>
  <c r="O42" i="9"/>
  <c r="M42" i="9"/>
  <c r="K42" i="9"/>
  <c r="I42" i="9"/>
  <c r="W42" i="9" s="1"/>
  <c r="G42" i="9"/>
  <c r="Y41" i="9"/>
  <c r="Z41" i="9" s="1"/>
  <c r="U41" i="9"/>
  <c r="S41" i="9"/>
  <c r="Q41" i="9"/>
  <c r="M41" i="9"/>
  <c r="K41" i="9"/>
  <c r="I41" i="9"/>
  <c r="G41" i="9"/>
  <c r="Y40" i="9"/>
  <c r="Z40" i="9" s="1"/>
  <c r="S40" i="9"/>
  <c r="Q40" i="9"/>
  <c r="M40" i="9"/>
  <c r="K40" i="9"/>
  <c r="I40" i="9"/>
  <c r="W40" i="9" s="1"/>
  <c r="G40" i="9"/>
  <c r="Y39" i="9"/>
  <c r="Z39" i="9" s="1"/>
  <c r="S39" i="9"/>
  <c r="Q39" i="9"/>
  <c r="M39" i="9"/>
  <c r="K39" i="9"/>
  <c r="I39" i="9"/>
  <c r="W39" i="9" s="1"/>
  <c r="G39" i="9"/>
  <c r="Y38" i="9"/>
  <c r="Z38" i="9" s="1"/>
  <c r="S38" i="9"/>
  <c r="Q38" i="9"/>
  <c r="M38" i="9"/>
  <c r="K38" i="9"/>
  <c r="I38" i="9"/>
  <c r="W38" i="9" s="1"/>
  <c r="G38" i="9"/>
  <c r="Y37" i="9"/>
  <c r="Z37" i="9" s="1"/>
  <c r="S37" i="9"/>
  <c r="Q37" i="9"/>
  <c r="M37" i="9"/>
  <c r="K37" i="9"/>
  <c r="I37" i="9"/>
  <c r="W37" i="9" s="1"/>
  <c r="G37" i="9"/>
  <c r="Y36" i="9"/>
  <c r="Z36" i="9" s="1"/>
  <c r="S36" i="9"/>
  <c r="Q36" i="9"/>
  <c r="M36" i="9"/>
  <c r="K36" i="9"/>
  <c r="I36" i="9"/>
  <c r="W36" i="9" s="1"/>
  <c r="G36" i="9"/>
  <c r="Y35" i="9"/>
  <c r="Z35" i="9" s="1"/>
  <c r="U35" i="9"/>
  <c r="S35" i="9"/>
  <c r="Q35" i="9"/>
  <c r="M35" i="9"/>
  <c r="K35" i="9"/>
  <c r="I35" i="9"/>
  <c r="G35" i="9"/>
  <c r="Y34" i="9"/>
  <c r="Z34" i="9" s="1"/>
  <c r="U34" i="9"/>
  <c r="S34" i="9"/>
  <c r="Q34" i="9"/>
  <c r="M34" i="9"/>
  <c r="K34" i="9"/>
  <c r="I34" i="9"/>
  <c r="G34" i="9"/>
  <c r="Y33" i="9"/>
  <c r="Z33" i="9" s="1"/>
  <c r="S33" i="9"/>
  <c r="Q33" i="9"/>
  <c r="M33" i="9"/>
  <c r="K33" i="9"/>
  <c r="I33" i="9"/>
  <c r="W33" i="9" s="1"/>
  <c r="G33" i="9"/>
  <c r="Y32" i="9"/>
  <c r="Z32" i="9" s="1"/>
  <c r="S32" i="9"/>
  <c r="Q32" i="9"/>
  <c r="M32" i="9"/>
  <c r="K32" i="9"/>
  <c r="I32" i="9"/>
  <c r="W32" i="9" s="1"/>
  <c r="G32" i="9"/>
  <c r="Y31" i="9"/>
  <c r="Z31" i="9" s="1"/>
  <c r="S31" i="9"/>
  <c r="Q31" i="9"/>
  <c r="M31" i="9"/>
  <c r="K31" i="9"/>
  <c r="I31" i="9"/>
  <c r="W31" i="9" s="1"/>
  <c r="G31" i="9"/>
  <c r="Y30" i="9"/>
  <c r="Z30" i="9" s="1"/>
  <c r="S30" i="9"/>
  <c r="Q30" i="9"/>
  <c r="M30" i="9"/>
  <c r="K30" i="9"/>
  <c r="I30" i="9"/>
  <c r="W30" i="9" s="1"/>
  <c r="G30" i="9"/>
  <c r="Y29" i="9"/>
  <c r="Z29" i="9" s="1"/>
  <c r="S29" i="9"/>
  <c r="Q29" i="9"/>
  <c r="M29" i="9"/>
  <c r="K29" i="9"/>
  <c r="I29" i="9"/>
  <c r="W29" i="9" s="1"/>
  <c r="G29" i="9"/>
  <c r="Y28" i="9"/>
  <c r="Z28" i="9" s="1"/>
  <c r="S28" i="9"/>
  <c r="Q28" i="9"/>
  <c r="M28" i="9"/>
  <c r="K28" i="9"/>
  <c r="I28" i="9"/>
  <c r="W28" i="9" s="1"/>
  <c r="G28" i="9"/>
  <c r="Y27" i="9"/>
  <c r="Z27" i="9" s="1"/>
  <c r="S27" i="9"/>
  <c r="Q27" i="9"/>
  <c r="M27" i="9"/>
  <c r="K27" i="9"/>
  <c r="I27" i="9"/>
  <c r="W27" i="9" s="1"/>
  <c r="G27" i="9"/>
  <c r="Y26" i="9"/>
  <c r="Z26" i="9" s="1"/>
  <c r="S26" i="9"/>
  <c r="Q26" i="9"/>
  <c r="M26" i="9"/>
  <c r="K26" i="9"/>
  <c r="I26" i="9"/>
  <c r="W26" i="9" s="1"/>
  <c r="G26" i="9"/>
  <c r="Y25" i="9"/>
  <c r="Z25" i="9" s="1"/>
  <c r="S25" i="9"/>
  <c r="Q25" i="9"/>
  <c r="M25" i="9"/>
  <c r="K25" i="9"/>
  <c r="I25" i="9"/>
  <c r="W25" i="9" s="1"/>
  <c r="G25" i="9"/>
  <c r="Y24" i="9"/>
  <c r="Z24" i="9" s="1"/>
  <c r="S24" i="9"/>
  <c r="Q24" i="9"/>
  <c r="M24" i="9"/>
  <c r="K24" i="9"/>
  <c r="I24" i="9"/>
  <c r="W24" i="9" s="1"/>
  <c r="G24" i="9"/>
  <c r="Y23" i="9"/>
  <c r="Z23" i="9" s="1"/>
  <c r="S23" i="9"/>
  <c r="Q23" i="9"/>
  <c r="M23" i="9"/>
  <c r="K23" i="9"/>
  <c r="I23" i="9"/>
  <c r="W23" i="9" s="1"/>
  <c r="G23" i="9"/>
  <c r="Y22" i="9"/>
  <c r="Z22" i="9" s="1"/>
  <c r="S22" i="9"/>
  <c r="Q22" i="9"/>
  <c r="M22" i="9"/>
  <c r="K22" i="9"/>
  <c r="I22" i="9"/>
  <c r="W22" i="9" s="1"/>
  <c r="G22" i="9"/>
  <c r="Y21" i="9"/>
  <c r="Z21" i="9" s="1"/>
  <c r="S21" i="9"/>
  <c r="Q21" i="9"/>
  <c r="M21" i="9"/>
  <c r="K21" i="9"/>
  <c r="I21" i="9"/>
  <c r="W21" i="9" s="1"/>
  <c r="G21" i="9"/>
  <c r="Y20" i="9"/>
  <c r="Z20" i="9" s="1"/>
  <c r="S20" i="9"/>
  <c r="Q20" i="9"/>
  <c r="M20" i="9"/>
  <c r="K20" i="9"/>
  <c r="I20" i="9"/>
  <c r="W20" i="9" s="1"/>
  <c r="G20" i="9"/>
  <c r="Y19" i="9"/>
  <c r="Z19" i="9" s="1"/>
  <c r="U19" i="9"/>
  <c r="S19" i="9"/>
  <c r="Q19" i="9"/>
  <c r="M19" i="9"/>
  <c r="K19" i="9"/>
  <c r="I19" i="9"/>
  <c r="G19" i="9"/>
  <c r="Y18" i="9"/>
  <c r="Z18" i="9" s="1"/>
  <c r="U18" i="9"/>
  <c r="S18" i="9"/>
  <c r="Q18" i="9"/>
  <c r="M18" i="9"/>
  <c r="K18" i="9"/>
  <c r="I18" i="9"/>
  <c r="G18" i="9"/>
  <c r="Y17" i="9"/>
  <c r="Z17" i="9" s="1"/>
  <c r="U17" i="9"/>
  <c r="S17" i="9"/>
  <c r="Q17" i="9"/>
  <c r="M17" i="9"/>
  <c r="K17" i="9"/>
  <c r="I17" i="9"/>
  <c r="G17" i="9"/>
  <c r="Y16" i="9"/>
  <c r="Z16" i="9" s="1"/>
  <c r="U16" i="9"/>
  <c r="S16" i="9"/>
  <c r="Q16" i="9"/>
  <c r="M16" i="9"/>
  <c r="K16" i="9"/>
  <c r="I16" i="9"/>
  <c r="W16" i="9" s="1"/>
  <c r="G16" i="9"/>
  <c r="O16" i="9" s="1"/>
  <c r="Y15" i="9"/>
  <c r="Z15" i="9" s="1"/>
  <c r="U15" i="9"/>
  <c r="S15" i="9"/>
  <c r="Q15" i="9"/>
  <c r="M15" i="9"/>
  <c r="K15" i="9"/>
  <c r="I15" i="9"/>
  <c r="W15" i="9" s="1"/>
  <c r="G15" i="9"/>
  <c r="O15" i="9" s="1"/>
  <c r="Y14" i="9"/>
  <c r="Z14" i="9" s="1"/>
  <c r="W14" i="9"/>
  <c r="U14" i="9"/>
  <c r="S14" i="9"/>
  <c r="Q14" i="9"/>
  <c r="O14" i="9"/>
  <c r="M14" i="9"/>
  <c r="K14" i="9"/>
  <c r="I14" i="9"/>
  <c r="G14" i="9"/>
  <c r="Y13" i="9"/>
  <c r="Z13" i="9" s="1"/>
  <c r="U13" i="9"/>
  <c r="S13" i="9"/>
  <c r="Q13" i="9"/>
  <c r="M13" i="9"/>
  <c r="K13" i="9"/>
  <c r="I13" i="9"/>
  <c r="G13" i="9"/>
  <c r="Y12" i="9"/>
  <c r="Z12" i="9" s="1"/>
  <c r="U12" i="9"/>
  <c r="S12" i="9"/>
  <c r="Q12" i="9"/>
  <c r="M12" i="9"/>
  <c r="K12" i="9"/>
  <c r="I12" i="9"/>
  <c r="G12" i="9"/>
  <c r="Y11" i="9"/>
  <c r="Z11" i="9" s="1"/>
  <c r="S11" i="9"/>
  <c r="Q11" i="9"/>
  <c r="M11" i="9"/>
  <c r="K11" i="9"/>
  <c r="I11" i="9"/>
  <c r="W11" i="9" s="1"/>
  <c r="G11" i="9"/>
  <c r="Y10" i="9"/>
  <c r="Z10" i="9" s="1"/>
  <c r="U10" i="9"/>
  <c r="S10" i="9"/>
  <c r="S125" i="9" s="1"/>
  <c r="Q10" i="9"/>
  <c r="Q125" i="9" s="1"/>
  <c r="M10" i="9"/>
  <c r="M125" i="9" s="1"/>
  <c r="K10" i="9"/>
  <c r="K125" i="9" s="1"/>
  <c r="I10" i="9"/>
  <c r="I125" i="9" s="1"/>
  <c r="G10" i="9"/>
  <c r="O123" i="9" l="1"/>
  <c r="U123" i="9"/>
  <c r="U122" i="9"/>
  <c r="O122" i="9"/>
  <c r="U121" i="9"/>
  <c r="O121" i="9"/>
  <c r="O120" i="9"/>
  <c r="U120" i="9"/>
  <c r="O119" i="9"/>
  <c r="U119" i="9"/>
  <c r="O118" i="9"/>
  <c r="W118" i="9"/>
  <c r="O117" i="9"/>
  <c r="U117" i="9"/>
  <c r="O116" i="9"/>
  <c r="U116" i="9"/>
  <c r="O115" i="9"/>
  <c r="U115" i="9"/>
  <c r="U114" i="9"/>
  <c r="O114" i="9"/>
  <c r="O113" i="9"/>
  <c r="U113" i="9"/>
  <c r="U112" i="9"/>
  <c r="O112" i="9"/>
  <c r="W111" i="9"/>
  <c r="O111" i="9"/>
  <c r="W110" i="9"/>
  <c r="O110" i="9"/>
  <c r="U109" i="9"/>
  <c r="O109" i="9"/>
  <c r="W108" i="9"/>
  <c r="O108" i="9"/>
  <c r="W107" i="9"/>
  <c r="O107" i="9"/>
  <c r="O106" i="9"/>
  <c r="W106" i="9"/>
  <c r="W105" i="9"/>
  <c r="O105" i="9"/>
  <c r="O104" i="9"/>
  <c r="W104" i="9"/>
  <c r="W103" i="9"/>
  <c r="O103" i="9"/>
  <c r="W102" i="9"/>
  <c r="O102" i="9"/>
  <c r="O100" i="9"/>
  <c r="U100" i="9"/>
  <c r="O99" i="9"/>
  <c r="W99" i="9"/>
  <c r="W98" i="9"/>
  <c r="O98" i="9"/>
  <c r="W97" i="9"/>
  <c r="O97" i="9"/>
  <c r="U96" i="9"/>
  <c r="O96" i="9"/>
  <c r="O95" i="9"/>
  <c r="W95" i="9"/>
  <c r="O94" i="9"/>
  <c r="W94" i="9"/>
  <c r="O93" i="9"/>
  <c r="U93" i="9"/>
  <c r="O92" i="9"/>
  <c r="W92" i="9"/>
  <c r="W91" i="9"/>
  <c r="O91" i="9"/>
  <c r="W90" i="9"/>
  <c r="O90" i="9"/>
  <c r="O89" i="9"/>
  <c r="U89" i="9"/>
  <c r="O88" i="9"/>
  <c r="U88" i="9"/>
  <c r="W86" i="9"/>
  <c r="O86" i="9"/>
  <c r="W85" i="9"/>
  <c r="O85" i="9"/>
  <c r="O84" i="9"/>
  <c r="U84" i="9"/>
  <c r="W83" i="9"/>
  <c r="O83" i="9"/>
  <c r="W82" i="9"/>
  <c r="O82" i="9"/>
  <c r="U81" i="9"/>
  <c r="O81" i="9"/>
  <c r="U80" i="9"/>
  <c r="O80" i="9"/>
  <c r="O79" i="9"/>
  <c r="W79" i="9"/>
  <c r="W78" i="9"/>
  <c r="O78" i="9"/>
  <c r="O77" i="9"/>
  <c r="W77" i="9"/>
  <c r="U72" i="9"/>
  <c r="O72" i="9"/>
  <c r="U71" i="9"/>
  <c r="O71" i="9"/>
  <c r="O70" i="9"/>
  <c r="W70" i="9"/>
  <c r="O69" i="9"/>
  <c r="W69" i="9"/>
  <c r="O68" i="9"/>
  <c r="U68" i="9"/>
  <c r="U67" i="9"/>
  <c r="O67" i="9"/>
  <c r="U66" i="9"/>
  <c r="O66" i="9"/>
  <c r="W65" i="9"/>
  <c r="O65" i="9"/>
  <c r="W64" i="9"/>
  <c r="O64" i="9"/>
  <c r="W63" i="9"/>
  <c r="O63" i="9"/>
  <c r="U62" i="9"/>
  <c r="O62" i="9"/>
  <c r="U61" i="9"/>
  <c r="O61" i="9"/>
  <c r="U60" i="9"/>
  <c r="O60" i="9"/>
  <c r="U59" i="9"/>
  <c r="O59" i="9"/>
  <c r="U58" i="9"/>
  <c r="O58" i="9"/>
  <c r="U57" i="9"/>
  <c r="O57" i="9"/>
  <c r="U56" i="9"/>
  <c r="O56" i="9"/>
  <c r="W55" i="9"/>
  <c r="O55" i="9"/>
  <c r="U54" i="9"/>
  <c r="O54" i="9"/>
  <c r="U53" i="9"/>
  <c r="O53" i="9"/>
  <c r="U52" i="9"/>
  <c r="O52" i="9"/>
  <c r="U51" i="9"/>
  <c r="O51" i="9"/>
  <c r="O50" i="9"/>
  <c r="U50" i="9"/>
  <c r="O49" i="9"/>
  <c r="U49" i="9"/>
  <c r="U48" i="9"/>
  <c r="O48" i="9"/>
  <c r="U47" i="9"/>
  <c r="O47" i="9"/>
  <c r="U46" i="9"/>
  <c r="O46" i="9"/>
  <c r="W45" i="9"/>
  <c r="O45" i="9"/>
  <c r="O43" i="9"/>
  <c r="U43" i="9"/>
  <c r="W41" i="9"/>
  <c r="O41" i="9"/>
  <c r="O40" i="9"/>
  <c r="U40" i="9"/>
  <c r="U39" i="9"/>
  <c r="O39" i="9"/>
  <c r="O38" i="9"/>
  <c r="U38" i="9"/>
  <c r="O37" i="9"/>
  <c r="U37" i="9"/>
  <c r="O36" i="9"/>
  <c r="U36" i="9"/>
  <c r="O35" i="9"/>
  <c r="W35" i="9"/>
  <c r="W34" i="9"/>
  <c r="O34" i="9"/>
  <c r="O33" i="9"/>
  <c r="U33" i="9"/>
  <c r="U32" i="9"/>
  <c r="O32" i="9"/>
  <c r="U31" i="9"/>
  <c r="O31" i="9"/>
  <c r="O30" i="9"/>
  <c r="U30" i="9"/>
  <c r="U29" i="9"/>
  <c r="O29" i="9"/>
  <c r="O28" i="9"/>
  <c r="U28" i="9"/>
  <c r="U27" i="9"/>
  <c r="O27" i="9"/>
  <c r="O26" i="9"/>
  <c r="U26" i="9"/>
  <c r="O25" i="9"/>
  <c r="U25" i="9"/>
  <c r="O24" i="9"/>
  <c r="U24" i="9"/>
  <c r="O23" i="9"/>
  <c r="U23" i="9"/>
  <c r="O22" i="9"/>
  <c r="U22" i="9"/>
  <c r="O21" i="9"/>
  <c r="U21" i="9"/>
  <c r="U20" i="9"/>
  <c r="O20" i="9"/>
  <c r="W19" i="9"/>
  <c r="O19" i="9"/>
  <c r="W18" i="9"/>
  <c r="O18" i="9"/>
  <c r="O17" i="9"/>
  <c r="W17" i="9"/>
  <c r="W13" i="9"/>
  <c r="O13" i="9"/>
  <c r="W12" i="9"/>
  <c r="O12" i="9"/>
  <c r="U11" i="9"/>
  <c r="O11" i="9"/>
  <c r="W10" i="9"/>
  <c r="O10" i="9"/>
  <c r="G125" i="9"/>
  <c r="Z125" i="9"/>
  <c r="U125" i="9" l="1"/>
  <c r="W125" i="9"/>
  <c r="O125" i="9"/>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<sst xmlns="http://schemas.openxmlformats.org/spreadsheetml/2006/main" count="340" uniqueCount="182">
  <si>
    <t>ITEM</t>
  </si>
  <si>
    <t>CANTIDAD</t>
  </si>
  <si>
    <t>UNIDAD DE MEDIDA</t>
  </si>
  <si>
    <t>OBSERVACIONES:</t>
  </si>
  <si>
    <t>Proyectó</t>
  </si>
  <si>
    <t>ANEXO No. 1</t>
  </si>
  <si>
    <t xml:space="preserve">VALOR UNITARIO CON IVA </t>
  </si>
  <si>
    <t>PRECIO UNITARIO PROMEDIO CON IVA</t>
  </si>
  <si>
    <t>PRECIO TOTAL PROMEDIO CON IVA</t>
  </si>
  <si>
    <t xml:space="preserve"> </t>
  </si>
  <si>
    <t>TOTAL</t>
  </si>
  <si>
    <t xml:space="preserve">VALOR TOTAL CON IVA </t>
  </si>
  <si>
    <t>UNIDAD</t>
  </si>
  <si>
    <t>ESPECIFICACIONES TÉCNICAS DE LOS BIENES</t>
  </si>
  <si>
    <t>Revisó del área Técnica</t>
  </si>
  <si>
    <t>Cándido Herrera González</t>
  </si>
  <si>
    <t xml:space="preserve">Coordinador Regional FPI, Empleo y SNFT  </t>
  </si>
  <si>
    <t xml:space="preserve">Angela Pamela Racedo Osorio </t>
  </si>
  <si>
    <t xml:space="preserve">Contratista- Area de contratación Dirección Regional </t>
  </si>
  <si>
    <t>Bloque de concreto tradicional No. 5, dimensiones aproximadas 11,5 x 23 x 32 cm, rendimiento promedio de 13 unidades/m².</t>
  </si>
  <si>
    <t>Tubo PVC presión para conducción de agua, diámetro 1/2", longitud 6 m, presión mínima 315 PSI.</t>
  </si>
  <si>
    <t>Alambre de púas galvanizado calibre 14, rollo de 500 m, peso aproximado 38 kg.</t>
  </si>
  <si>
    <t>Bebedero automático para aves tipo campana, capacidad mínima de 7,5 litros.</t>
  </si>
  <si>
    <t>Refractómetro análogo portátil para sólidos solubles. Rango de medición: 0 a 32 °Brix. Resolución mínima: 0,2 °Brix. Compensación automática de temperatura (ATC) entre 10 °C y 30 °C o superior. Lectura directa en escala óptica. Fabricado en estructura metálica o material de alta resistencia. Incluye estuche de protección, gotero y elemento de calibración.</t>
  </si>
  <si>
    <t>Termómetro digital interior/exterior con medición de humedad relativa. Rango de temperatura interior de -10 °C a 50 °C o superior. Rango de temperatura exterior de -50 °C a 90 °C o superior. Medición de humedad entre 10 % y 99 %. Pantalla digital LCD. Incluye sensor externo con cable. Función de memoria de máximos y mínimos, visualización de hora y fecha, y selección de unidades °C/°F.</t>
  </si>
  <si>
    <t>Caneca plástica para fermentación de café. Capacidad nominal de 250 litros. Fabricada en polietileno de alta densidad (PEAD) o material equivalente de uso alimentario. Incluye tapa removible y aro de cierre. Resistente a impactos, humedad, rayos UV y procesos de fermentación. Apta para almacenamiento de líquidos y sólidos agroindustriales.</t>
  </si>
  <si>
    <t>Recipiente plástico con tapa para almacenamiento de alimentos o insumos. Capacidad nominal de 30 litros. Fabricado en polipropileno (PP), PEAD o material equivalente de alta resistencia. Diseño rectangular con tapa ajustable. Dimensiones aproximadas de 40 cm de alto × 30 cm de ancho × 30 cm de largo. Incluye manijas integradas para transporte seguro. Reutilizable y de fácil limpieza.</t>
  </si>
  <si>
    <t>Tina cafetera para fermentación y manejo de café. Capacidad nominal de 630 litros. Fabricada en polietileno 100 % virgen o material equivalente con protección UV. Diseño interior de superficie lisa y curvas redondeadas para facilitar limpieza y evitar daño al grano. Dimensiones aproximadas: 180 cm × 133 cm × 80 cm. Incluye sistema de evacuación de aguas mieles con rejilla en acero inoxidable y accesorios hidráulicos de 2 pulgadas.</t>
  </si>
  <si>
    <t>Bolsa hermética para fermentación y almacenamiento de café. Capacidad aproximada de 40 kg. Fabricada en material multicapa de alta barrera contra humedad, oxígeno y contaminantes. Resistente a temperaturas entre -30 °C y 90 °C o superiores. Apta para conservación de calidad física y sensorial del café. Material reciclable o reutilizable.</t>
  </si>
  <si>
    <t>Tablero borrable para capacitación. Dimensiones aproximadas de 1,20 m × 1,20 m. Superficie blanca borrable de alta resistencia. Marco en aluminio anodizado o material equivalente. Incluye porta- borrador y sistema de fijación para pared. Espaldar reforzado en tablex o material equivalente.</t>
  </si>
  <si>
    <t>Escalera tipo tijera de tres (3) peldaños. Fabricada en acero inoxidable o material metálico anticorrosivo. Altura máxima aproximada de trabajo: 1,20 m. Capacidad mínima de carga de 120 kg. Base antideslizante y sistema de bloqueo de seguridad. Uso industrial o institucional.</t>
  </si>
  <si>
    <t>Bandeja para germinación. Fabricada en polipropileno de alta resistencia. Capacidad de 50 cavidades. Reutilizable, resistente a rayos UV y apta para propagación de material vegetal.</t>
  </si>
  <si>
    <t>Malla plástica para cerramiento. Fabricada en polipropileno o polietileno de alta densidad con protección UV. Dimensiones mínimas de 1,8 m de altura × 50 m de longitud por rollo. Resistente a la intemperie, humedad y esfuerzos mecánicos de uso agropecuario.</t>
  </si>
  <si>
    <t>Malla para pesca artesanal tipo trasmallo o enmalle, fabricada en nylon de alta tenacidad o material sintético equivalente. Dimensiones mínimas de 1,5 m de altura por 180 m de longitud. Diámetro nominal del hilo de 0,35 mm o superior. Ojo de malla de 6 1/2 pulgadas. Incluye relinga superior e inferior de alta resistencia. Producto nuevo, libre de defectos, apto para actividades de pesca artesanal continental.</t>
  </si>
  <si>
    <t>Colmena tipo Langstroth estándar de 10 cuadros, incluye cámara de cría, dos alzas, 20 cuadros alambrados, 20 láminas de cera, base, tapa interior y techo metálico anticorrosivo. Fabricada en madera inmunizada.</t>
  </si>
  <si>
    <t>Trampa frontal o de piquera compatible con colmena Langstroth de 10 cuadros, con rejilla recolectora y cestilla ventilada desmontable.</t>
  </si>
  <si>
    <t>Ahumador fabricado en acero inoxidable o lámina calibre 18, con fuelle y protector térmico.</t>
  </si>
  <si>
    <t>Alimentador interno tipo cuadro para colmena Langstroth, capacidad mínima 2 litros.</t>
  </si>
  <si>
    <t>Cepillo para manejo apícola con cerdas suaves y mango ergonómico.</t>
  </si>
  <si>
    <t>Techo telescópico compatible con colmena Langstroth de 10 cuadros.</t>
  </si>
  <si>
    <t>Kit portátil para análisis fisicoquímico de calidad de agua, diseñado para la determinación en campo de los principales parámetros de calidad del agua mediante técnicas de titulación, colorimetría y medición electrónica de pH, permitiendo como mínimo la medición de alcalinidad, cloruros, dureza, hierro, pH y sulfito. El kit deberá incluir reactivos para realizar mínimo 100 pruebas por cada parámetro (50 pruebas para hierro), medidor electrónico de pH, soluciones de calibración cuando sean requeridas, accesorios, estuche de transporte, manual de operación y todos los elementos necesarios para su funcionamiento y uso en campo</t>
  </si>
  <si>
    <t>Prensa botánica para recolección y preservación de muestras vegetales. Dimensiones aproximadas de 30 cm × 45 cm. Incluye correas de ajuste, cartón corrugado y papel absorbente o secante.</t>
  </si>
  <si>
    <t>Malla antiinsectos tipo antitrips para invernadero. Tejido de alta densidad de 40 mesh o superior, fabricada en polietileno de alta densidad con protección UV. Ancho mínimo de 4 metros. Apta para exclusión de insectos y protección de cultivos.Rollo de 4 m × 100 m</t>
  </si>
  <si>
    <t>Tubo estructural galvanizado cuadrado de 3" x 3", espesor mínimo de 1,5 mm, longitud de 6 m, apto para estructuras metálicas livianas y medianas.</t>
  </si>
  <si>
    <t>Tubo estructural galvanizado cuadrado de 2" x 2", espesor mínimo de 1,5 mm, longitud de 6 m.</t>
  </si>
  <si>
    <t>Perno de anclaje en acero galvanizado o acero estructural. Diámetro 1/2", longitud 30 cm, con tuerca y arandela compatibles.</t>
  </si>
  <si>
    <t>Gravilla o agregado pétreo grueso para concreto. Granulometría entre 4,76 mm y 25,4 mm, libre de materia orgánica y apta para mezclas estructurales.presentación por metro cúbico (m³).</t>
  </si>
  <si>
    <t>Tabla de madera plástica reciclada. Dimensiones aproximadas de 10,5 cm × 2,5 cm × 300 cm. Fabricada con polímeros reciclados, resistente a humedad, hongos, insectos y exposición exterior.</t>
  </si>
  <si>
    <t>Película plástica para cubierta de invernaderos o estructuras de protección agrícola, calibre 8 o equivalente funcional, resistente a la intemperie, humedad y radiación solar, con ancho mínimo de 6 metros, presentación en rollo de 6 metros de ancho por 50 metros de longitud. Se aceptarán materiales y tecnologías equivalentes que garanticen igual o mejor desempeño.</t>
  </si>
  <si>
    <t>Manguera flexible reforzada para conducción, succión o descarga de agua y otros fluidos compatibles. Diámetro nominal de 1 1/2 pulgadas. Presentación en rollo de 90 metros. Debe contar con refuerzo estructural que garantice resistencia mecánica, flexibilidad y desempeño adecuado para aplicaciones agrícolas, industriales o de construcción. Resistente a condiciones normales de operación, humedad e intemperie. Producto nuevo y libre de defectos de fabricación. Se aceptarán materiales y tecnologías equivalentes que garanticen igual o mejor desempeño funcional.</t>
  </si>
  <si>
    <t>Equipo medidor digital portátil de oxígeno disuelto (OD) para medición de oxígeno disuelto, saturación de oxígeno y temperatura en agua, apto para actividades de piscicultura, acuicultura, monitoreo ambiental y control de calidad del agua. Debe permitir la medición de oxígeno disuelto en un rango mínimo de 0,00 a 20,00 mg/L (ppm), saturación de 0 a 200 % y temperatura de 0 a 50 °C. Resolución máxima de 0,01 mg/L para oxígeno disuelto y 0,1 °C para temperatura, con precisión de ±0,2 mg/L o mejor. Debe contar con compensación automática de temperatura (ATC), compensación de salinidad y presión atmosférica. La sonda deberá ser polarográfica, galvánica u óptica, reemplazable, con cable de mínimo 4 metros, apta para inmersión y trabajo en campo. El equipo deberá ser resistente al agua, con grado de protección mínimo IP67 o equivalente y la sonda con protección IP68 o equivalente. Deberá contar con pantalla digital de fácil lectura y funcionar con pilas AA o batería recargable. Permitirá calibración manual o automática. El kit deberá incluir como mínimo: medidor portátil de oxígeno disuelto, sonda con cable, membranas o sensor (según la tecnología), solución electrolítica (cuando aplique), soluciones de calibración, protector para la sonda, baterías o pilas, manual de usuario y estuche rígido para transporte. Se aceptarán equipos equivalentes de igual o superior desempeño.</t>
  </si>
  <si>
    <t>Mesa de trabajo apta para procesamiento de productos alimenticios. Fabricada en acero inoxidable o material equivalente apto para contacto con alimentos. Dimensiones mínimas aproximadas de 150 cm × 70 cm × 90 cm. Debe contar con superficie sanitaria, estructura resistente y facilidad de limpieza y desinfección.</t>
  </si>
  <si>
    <t>Recipiente plástico de almacenamiento con capacidad nominal aproximada de 250 litros, fabricado en material termoplástico de alta resistencia al impacto, humedad y agentes ambientales. Debe incluir tapa ajustable o sistema de cierre que proteja el contenido y facilite su almacenamiento de líquidos o sólidos. Color y diseño según disponibilidad del fabricante.</t>
  </si>
  <si>
    <t>Perfil tubular estructural de acero al carbono o equivalente para aplicaciones metálicas. Sección rectangular aproximada de 4 x 8 pulgadas, longitud nominal de 6 metros, espesor equivalente a calibre 16 o superior. Debe ser apto para conformación, soldadura y uso estructural en la fabricación de soportes, columnas, cerchas o estructuras metálicas.</t>
  </si>
  <si>
    <t>Perfil tubular estructural de acero al carbono o equivalente para aplicaciones metálicas. Sección cuadrada aproximada de 10 cm x 10 cm, longitud nominal de 6 metros, espesor equivalente a calibre 16 o superior. Debe ser apto para conformación, soldadura y uso estructural en sistemas de soporte o columnas metálicas.</t>
  </si>
  <si>
    <t>Teja metálica arquitectónica para cubierta, fabricada en acero galvanizado, galvanizado prepintado o material equivalente para techado. Longitud aproximada de 8 m, ancho útil aproximado de 1 m y espesor equivalente a calibre 28 o superior. Color rojo o equivalente solicitado por la entidad. Debe ofrecer resistencia a la intemperie, corrosión y radiación solar.</t>
  </si>
  <si>
    <t>Viga de madera para uso estructural liviano Sección aproximada 5 x 10 cm. Longitud nominal 4,0 m. Madera apta para uso estructural en construcciones rurales. Recta y libre de defectos que comprometan su resistencia.</t>
  </si>
  <si>
    <t>Viga o listón de madera Sección aproximada 5 x 5 cm. Longitud nominal 2,20 m. Madera apta para estructuras livianas, soportes y cerramientos. Recta y libre de defectos que afecten su resistencia o durabilidad.</t>
  </si>
  <si>
    <r>
      <rPr>
        <b/>
        <sz val="16"/>
        <rFont val="Calibri"/>
        <family val="2"/>
        <scheme val="minor"/>
      </rPr>
      <t>Codo PVC presión de 90° radio largo de 4 pulgadas (Ø 110 mm)</t>
    </r>
    <r>
      <rPr>
        <sz val="16"/>
        <rFont val="Calibri"/>
        <family val="2"/>
        <scheme val="minor"/>
      </rPr>
      <t xml:space="preserve">
Codo PVC presión de 90°, radio largo, de 4 pulgadas (Ø 110 mm), fabricado en policloruro de vinilo rígido (PVC-U) de alta resistencia.
</t>
    </r>
    <r>
      <rPr>
        <b/>
        <sz val="16"/>
        <rFont val="Calibri"/>
        <family val="2"/>
        <scheme val="minor"/>
      </rPr>
      <t>El producto deberá cumplir como mínimo con las siguientes características:</t>
    </r>
    <r>
      <rPr>
        <sz val="16"/>
        <rFont val="Calibri"/>
        <family val="2"/>
        <scheme val="minor"/>
      </rPr>
      <t xml:space="preserve">
* Diámetro nominal: 4 pulgadas (110 mm).
* Ángulo de 90°.
* Radio largo.
* Conexión campana × campana (C × C).
* Compatible con tubería PVC presión RDE 41 (100 PSI) o equivalente.
* Color blanco o gris, según fabricante.
* Superficie lisa, libre de fisuras, rebabas o deformaciones.
* Resistente al impacto, corrosión y productos de uso agrícola.
* Producto nuevo, libre de defectos de fabricación</t>
    </r>
  </si>
  <si>
    <r>
      <rPr>
        <b/>
        <sz val="16"/>
        <rFont val="Calibri"/>
        <family val="2"/>
        <scheme val="minor"/>
      </rPr>
      <t>Piedra volcánica natural para uso agrícola</t>
    </r>
    <r>
      <rPr>
        <sz val="16"/>
        <rFont val="Calibri"/>
        <family val="2"/>
        <scheme val="minor"/>
      </rPr>
      <t xml:space="preserve">
Piedra volcánica natural de origen ígneo, seleccionada y clasificada, para uso agrícola, presentada en bulto de 40 kg (± 5 %).
</t>
    </r>
    <r>
      <rPr>
        <b/>
        <sz val="16"/>
        <rFont val="Calibri"/>
        <family val="2"/>
        <scheme val="minor"/>
      </rPr>
      <t>El producto deberá cumplir como mínimo con las siguientes características:</t>
    </r>
    <r>
      <rPr>
        <sz val="16"/>
        <rFont val="Calibri"/>
        <family val="2"/>
        <scheme val="minor"/>
      </rPr>
      <t xml:space="preserve">
* Presentación: bulto de 40 kg (± 5 %).
* Material: roca volcánica natural de origen ígneo.
* Color negro, gris oscuro o rojo, según el yacimiento de origen.
* Granulometría entre 10 y 30 mm (1 a 3 cm), uniforme y libre de finos.
* pH neutro, entre 6,5 y 7,5.
* Libre de arcillas, materia orgánica, residuos vegetales y otros contaminantes.
* Alta porosidad, con buena capacidad de aireación, drenaje y retención de humedad.
* Alta resistencia mecánica, al desgaste y a la humedad permanente.
* Material reutilizable y que conserve sus propiedades físicas durante su vida útil.</t>
    </r>
  </si>
  <si>
    <r>
      <rPr>
        <b/>
        <sz val="16"/>
        <rFont val="Calibri"/>
        <family val="2"/>
        <scheme val="minor"/>
      </rPr>
      <t>Piedra triturada de ¾ de pulgada (19 mm)</t>
    </r>
    <r>
      <rPr>
        <sz val="16"/>
        <rFont val="Calibri"/>
        <family val="2"/>
        <scheme val="minor"/>
      </rPr>
      <t xml:space="preserve">
Piedra triturada de ¾ de pulgada (19 mm), obtenida mediante trituración mecánica de roca de cantera (granítica, basáltica, caliza o material de resistencia equivalente), para uso agrícola.
</t>
    </r>
    <r>
      <rPr>
        <b/>
        <sz val="16"/>
        <rFont val="Calibri"/>
        <family val="2"/>
        <scheme val="minor"/>
      </rPr>
      <t>El producto deberá cumplir como mínimo con las siguientes características:</t>
    </r>
    <r>
      <rPr>
        <sz val="16"/>
        <rFont val="Calibri"/>
        <family val="2"/>
        <scheme val="minor"/>
      </rPr>
      <t xml:space="preserve">
* Granulometría nominal: ¾ de pulgada (19 mm).
* Presentación: bulto o saco de 40 kg (± 5 %) 
* Material pétreo natural triturado.
* Color natural, según el tipo de roca.
* Partículas angulares, uniformes y libres de finos.
* Material limpio, libre de polvo, arcillas, materia orgánica e impurezas.
* Baja absorción de agua.
* Alta resistencia a la abrasión, compresión e impacto.
* Resistente a la intemperie, humedad y cambios de temperatura.
* Producto nuevo, libre de contaminantes y defectos que afecten su desempeño.</t>
    </r>
  </si>
  <si>
    <r>
      <rPr>
        <b/>
        <sz val="16"/>
        <rFont val="Calibri"/>
        <family val="2"/>
        <scheme val="minor"/>
      </rPr>
      <t>Piedra triturada de ½ pulgada (12,7 mm)</t>
    </r>
    <r>
      <rPr>
        <sz val="16"/>
        <rFont val="Calibri"/>
        <family val="2"/>
        <scheme val="minor"/>
      </rPr>
      <t xml:space="preserve">
Piedra triturada de ½ pulgada (12,7 mm), obtenida mediante trituración mecánica de roca de cantera (granítica, basáltica, caliza o material de resistencia equivalente), para uso agrícola.
</t>
    </r>
    <r>
      <rPr>
        <b/>
        <sz val="16"/>
        <rFont val="Calibri"/>
        <family val="2"/>
        <scheme val="minor"/>
      </rPr>
      <t xml:space="preserve">El producto deberá cumplir como mínimo con las siguientes características:
</t>
    </r>
    <r>
      <rPr>
        <sz val="16"/>
        <rFont val="Calibri"/>
        <family val="2"/>
        <scheme val="minor"/>
      </rPr>
      <t xml:space="preserve">
* Granulometría nominal: ½ pulgada (12,7 mm).
* Presentación: bulto de 40 kg (± 5 %).
* Material pétreo natural triturado.
* Color natural, según el origen de la roca.
* Partículas angulares, uniformes y libres de finos.
* Material limpio, libre de polvo, arcillas, materia orgánica e impurezas.
* Baja absorción de agua.
* Alta resistencia a la compresión, abrasión e impacto.
* Resistente a la humedad, la intemperie y la degradación física.
* Producto nuevo, libre de contaminantes y defectos que afecten su desempeño.</t>
    </r>
  </si>
  <si>
    <r>
      <rPr>
        <b/>
        <sz val="16"/>
        <rFont val="Calibri"/>
        <family val="2"/>
        <scheme val="minor"/>
      </rPr>
      <t>Delantal plástico impermeable en PVC, calibre 25</t>
    </r>
    <r>
      <rPr>
        <sz val="16"/>
        <rFont val="Calibri"/>
        <family val="2"/>
        <scheme val="minor"/>
      </rPr>
      <t xml:space="preserve">
Delantal plástico impermeable de cuerpo completo, fabricado en policloruro de vinilo (PVC) de alta resistencia, calibre 25 (espesor aproximado de 0,55 mm), con soporte interno en poliéster de alta tenacidad.
</t>
    </r>
    <r>
      <rPr>
        <b/>
        <sz val="16"/>
        <rFont val="Calibri"/>
        <family val="2"/>
        <scheme val="minor"/>
      </rPr>
      <t>El producto deberá cumplir como mínimo con las siguientes características:</t>
    </r>
    <r>
      <rPr>
        <sz val="16"/>
        <rFont val="Calibri"/>
        <family val="2"/>
        <scheme val="minor"/>
      </rPr>
      <t xml:space="preserve">
* Material: policloruro de vinilo (PVC) con soporte interno en poliéster.
* Calibre: 25 (espesor aproximado de 0,55 mm).
* Dimensiones aproximadas: 82 cm × 115 cm (ancho × largo).
* Color amarillo, blanco o negro.
* Delantal de cuerpo completo.
* Correa superior ajustable para cuello y correas laterales para cintura con sistema de ajuste.
* 100 % impermeable.
* Resistente a salpicaduras de biofertilizantes, bioles, microorganismos, fertilizantes líquidos, detergentes y productos químicos de baja concentración.
* Alta resistencia al desgarro, abrasión y perforación.
* Producto nuevo, libre de defectos de fabricación.</t>
    </r>
  </si>
  <si>
    <r>
      <rPr>
        <b/>
        <sz val="16"/>
        <rFont val="Calibri"/>
        <family val="2"/>
        <scheme val="minor"/>
      </rPr>
      <t>Perfil metálico rectangular de 60 × 40 mm, calibre 18, longitud 6 m</t>
    </r>
    <r>
      <rPr>
        <sz val="16"/>
        <rFont val="Calibri"/>
        <family val="2"/>
        <scheme val="minor"/>
      </rPr>
      <t xml:space="preserve">
Perfil metálico rectangular de 60 × 40 mm, calibre 18, con 6 metros de longitud, fabricado en acero estructural al carbono de alta resistencia, apto para la construcción de estructuras metálicas livianas.
El producto deberá cumplir como mínimo con las siguientes características:
* Sección rectangular de 60 × 40 mm.
* Longitud: 6 metros.
* Calibre: 18.
* Fabricado en acero estructural al carbono de alta resistencia.
* Superficie uniforme, libre de corrosión, deformaciones o defectos de fabricación.
* Apto para procesos de corte, perforación, soldadura y ensamble.
* Resistente a la humedad y condiciones normales de uso en exteriores.
* Producto nuevo, libre de defectos de fabricación.</t>
    </r>
  </si>
  <si>
    <r>
      <rPr>
        <b/>
        <sz val="16"/>
        <rFont val="Calibri"/>
        <family val="2"/>
        <scheme val="minor"/>
      </rPr>
      <t>Caneca metálica de 200 litros con tapa</t>
    </r>
    <r>
      <rPr>
        <sz val="16"/>
        <rFont val="Calibri"/>
        <family val="2"/>
        <scheme val="minor"/>
      </rPr>
      <t xml:space="preserve">
Caneca metálica con capacidad nominal de 200 litros, fabricada en acero galvanizado o acero con recubrimiento anticorrosivo, con tapa removible y cierre seguro, apta para uso rudo.
El producto deberá cumplir como mínimo con las siguientes características:
* Capacidad nominal: 200 litros.
* Fabricada en acero galvanizado o acero con tratamiento anticorrosivo.
* Tapa removible con sistema de cierre seguro.
* Cuerpo cilíndrico y estructura reforzada.
* Superficie uniforme, libre de corrosión, perforaciones, abolladuras o defectos de fabricación.
* Resistente a impactos, humedad e intemperie.
* Producto nuevo y sin uso previo.</t>
    </r>
  </si>
  <si>
    <r>
      <rPr>
        <b/>
        <sz val="16"/>
        <rFont val="Calibri"/>
        <family val="2"/>
        <scheme val="minor"/>
      </rPr>
      <t>Rollo plástico negro para cubiertas</t>
    </r>
    <r>
      <rPr>
        <sz val="16"/>
        <rFont val="Calibri"/>
        <family val="2"/>
        <scheme val="minor"/>
      </rPr>
      <t xml:space="preserve">
Rollo plástico negro fabricado en polietileno de alta resistencia, apto para cubiertas y protección en aplicaciones agropecuarias.
El producto deberá cumplir como mínimo con las siguientes características:
* Material: polietileno de alta resistencia.
* Color negro.
* Calibre mínimo 4.
* Ancho: 4 metros.
* Longitud: 50 metros por rollo.
* Resistente a la intemperie, humedad y radiación ultravioleta (UV).
* Alta resistencia al rasgado y perforación.
* Producto nuevo, libre de perforaciones, roturas o defectos de fabricación.</t>
    </r>
  </si>
  <si>
    <r>
      <rPr>
        <b/>
        <sz val="16"/>
        <rFont val="Calibri"/>
        <family val="2"/>
        <scheme val="minor"/>
      </rPr>
      <t>Varilla corrugada de acero de 11 mm x 6 metros</t>
    </r>
    <r>
      <rPr>
        <sz val="16"/>
        <rFont val="Calibri"/>
        <family val="2"/>
        <scheme val="minor"/>
      </rPr>
      <t xml:space="preserve">
Varilla corrugada de acero para refuerzo de concreto, con diámetro nominal de 11 mm y longitud de 6 metros.
El producto deberá cumplir como mínimo con las siguientes características:
* Diámetro nominal: 11 mm.
* Longitud: 6 metros.
* Acero corrugado de alta resistencia, calidad 60W o equivalente.
* Corrugas uniformes para garantizar la adherencia al concreto.
* Cumplimiento de la NTC 2289 o norma técnica equivalente vigente.
* Superficie libre de fisuras, deformaciones y corrosión excesiva.
* Producto nuevo e identificado por el fabricante.</t>
    </r>
  </si>
  <si>
    <r>
      <rPr>
        <b/>
        <sz val="16"/>
        <rFont val="Calibri"/>
        <family val="2"/>
        <scheme val="minor"/>
      </rPr>
      <t>Geotextil no tejido NT 120G-1600 de 3,8 m × 110 m</t>
    </r>
    <r>
      <rPr>
        <sz val="16"/>
        <rFont val="Calibri"/>
        <family val="2"/>
        <scheme val="minor"/>
      </rPr>
      <t xml:space="preserve">
Geotextil no tejido NT 120G-1600, en rollo de 3,8 metros de ancho por 110 metros de longitud, fabricado en fibras sintéticas de alta resistencia, apto para aplicaciones de separación, filtración y drenaje.
El producto deberá cumplir como mínimo con las siguientes características:
* Tipo: geotextil no tejido NT 120G-1600 o equivalente.
* Ancho: 3,8 metros.
* Longitud: 110 metros.
* Fabricado en fibras sintéticas de alta resistencia.
* Alta resistencia a la tracción, perforación y desgarro.
* Resistente a la humedad, agentes químicos y degradación biológica.
* Apto para aplicaciones de filtración, separación y drenaje.
* Producto nuevo, en su empaque original y libre de defectos de fabricación.</t>
    </r>
  </si>
  <si>
    <r>
      <rPr>
        <b/>
        <sz val="16"/>
        <rFont val="Calibri"/>
        <family val="2"/>
        <scheme val="minor"/>
      </rPr>
      <t>Canal en PVC de 16 × 14 cm × 3 m</t>
    </r>
    <r>
      <rPr>
        <sz val="16"/>
        <rFont val="Calibri"/>
        <family val="2"/>
        <scheme val="minor"/>
      </rPr>
      <t xml:space="preserve">
Canal para recolección de aguas lluvias, fabricada en PVC de alta resistencia, de 16 cm × 14 cm y 3 metros de longitud, apta para instalación en cubiertas.
El producto deberá cumplir como mínimo con las siguientes características:
* Material: policloruro de vinilo (PVC).
* Dimensiones: 16 cm × 14 cm.
* Longitud: 3 metros.
* Compatible con accesorios y bajantes del mismo sistema.
* Uniones con sellado que garanticen la hermeticidad.
* Resistente a la radiación ultravioleta (UV), humedad e intemperie.
* Material autoextinguible y resistente a la corrosión.
* Producto nuevo, libre de deformaciones o defectos de fabricación.</t>
    </r>
  </si>
  <si>
    <t>Tubo estructural cuadrado HR, sección 100 x 100 mm, espesor nominal 2,0 mm, longitud 6 m.</t>
  </si>
  <si>
    <t>Tubo PVC P para agua potable, diámetro 1", longitud 6 m, presión mínima 315 PSI.</t>
  </si>
  <si>
    <t>Mesa de trabajo en acero inoxidable AISI 304. Dimensiones aproximadas: 200 cm de largo × 60 cm de ancho × 90 cm de alto. Fabricada en acero inoxidable grado alimenticio. Incluye entrepaño inferior en acero inoxidable, estructura reforzada y niveladores plásticos o metálicos. Superficie lisa, resistente a la corrosión y de fácil limpieza.</t>
  </si>
  <si>
    <t xml:space="preserve">Mesa para catación de café. Dimensiones aproximadas de 0,80 m × 2,00 m. Superficie en tablero MDF de alta densidad espesor mínimo de 18 mm o material equivalente con acabado lavable y cantos protegidos. Estructura metálica con acabado en pintura electrostática y protección anticorrosiva. Deberá contar con cuatro patas provistas de niveladores regulables. La superficie deberá ser lisa, resistente a la humedad, de fácil limpieza, con diseño adecuado para actividades de preparación y evaluación sensorial de muestras de café. </t>
  </si>
  <si>
    <t>Cadena eslabonada galvanizada rollo de 50 mts  para actividades de pesca artesanal, fabricada en acero al carbono de alta resistencia, diámetro nominal de 1/8" (3,2 mm), acabado galvanizado anticorrosivo, grado 30 o superior, apta para sistemas de lastre, fondeo y operación de artes de pesca en cuerpos de agua dulce.</t>
  </si>
  <si>
    <t>Platina de acero estructural. Sección 38 x 6.35 mm (a 1/2" x 1/4", longitud 6 m. Fabricada en acero estructural conforme a ASTM A36 o equivalente.</t>
  </si>
  <si>
    <t>Guaya de acero al carbono galvanizado 7x7. Diámetro nominal 1/16" (1,59 mm), con recubrimiento en zinc, resistente a corrosión y apta para tensado y soporte estructural liviano.presentación en rollo de 100 metros.</t>
  </si>
  <si>
    <t>Malla agrícola para reducción de radiación solar, nivel de sombra nominal del 80 %, fabricada en polietileno de alta densidad (PEAD/HDPE), tejida tipo Raschel o equivalente, estabilizada contra radiación ultravioleta (UV) y apta para uso prolongado a la intemperie. Presentación en rollo con área mínima de cobertura de 400 m² (4 m x 100 m). Fabricada en material sintético apto para uso exterior, resistente a la intemperie y radiación solar. Debe permitir ventilación natural y paso de agua.</t>
  </si>
  <si>
    <t>Perfil en acero de alta resistencia ASTM A500 o equivalente, tubular estructural rectangular para aplicaciones constructivas y de soporte. Sección aproximada de 40 mm × 70 mm. Longitud de 6 metros. Debe presentar resistencia mecánica adecuada para estructuras livianas y medianas y protección anticorrosiva para uso exterior.</t>
  </si>
  <si>
    <t>Teja metálica para cubierta con Longitud nominal 3,0 m. Ancho útil mínimo 0,80 m. Fabricada en lámina de acero galvanizada o material metálico con protección anticorrosiva equivalente. calibre 28, Resistente a la intemperie y corrosión.</t>
  </si>
  <si>
    <t>Cemento gris de uso general para construcción, apto para la elaboración de concretos, morteros, pega de mampostería, pañetes y demás obras civiles de uso corriente. Presentación en bulto de 50 kg, en empaque original del fabricante, cerrado, en buen estado y libre de humedad o grumos.</t>
  </si>
  <si>
    <t>Tambor plástico con capacidad aproximada de 200 litros (55 galones), fabricado en plástico resistente, apto para almacenamiento de agua, líquidos o insumos de uso agropecuario. Con tapa de cierre seguro, resistente a la humedad y a condiciones normales de uso en campo.</t>
  </si>
  <si>
    <t>N-HUI-001</t>
  </si>
  <si>
    <t>N-HUI-002</t>
  </si>
  <si>
    <t>N-HUI-003</t>
  </si>
  <si>
    <t>N-HUI-004</t>
  </si>
  <si>
    <t>N-HUI-005</t>
  </si>
  <si>
    <t>N-HUI-006</t>
  </si>
  <si>
    <t>N-HUI-007</t>
  </si>
  <si>
    <t>N-HUI-008</t>
  </si>
  <si>
    <t>N-HUI-009</t>
  </si>
  <si>
    <t>N-HUI-010</t>
  </si>
  <si>
    <t>N-HUI-011</t>
  </si>
  <si>
    <t>N-HUI-012</t>
  </si>
  <si>
    <t>N-HUI-013</t>
  </si>
  <si>
    <t>N-HUI-014</t>
  </si>
  <si>
    <t>N-HUI-015</t>
  </si>
  <si>
    <t>N-HUI-016</t>
  </si>
  <si>
    <t>N-HUI-018</t>
  </si>
  <si>
    <t>Teja metálica ondulada galvanizada para cubierta, de aproximadamente 3,05 metros de largo por 0,80 metros de ancho, calibre 35. Apta para instalación en estructuras de cubierta, resistente a la humedad, corrosión y condiciones normales de intemperie. Producto nuevo y en buen estado.</t>
  </si>
  <si>
    <t>Teja metálica arquitectónica para cubierta, fabricada en acero galvanizado o material metálico con protección anticorrosiva equivalente, perfil trapezoidal. Dimensiones aproximadas: 1,01 metros de ancho por 6 metros de largo, calibre 31, color rojo. Apta para uso exterior y resistente a la humedad, corrosión e intemperie. Producto nuevo y en buen estado.</t>
  </si>
  <si>
    <t>Carbón activado granular para filtración y tratamiento de agua, apto para sistemas de filtros. Presentación en bulto de 25 kg, con granulometría aproximada entre 2 y 5 mm o equivalente comercial. Producto nuevo, seco, libre de contaminantes y apto para uso en tratamiento de agua.</t>
  </si>
  <si>
    <t>Varilla corrugada de acero grado 60, diámetro nominal de 1/2 pulgada (12,7 mm), longitud de 6 metros, apta para refuerzo de concreto y obras de construcción. Producto nuevo, recto y libre de corrosión o deformaciones.</t>
  </si>
  <si>
    <t>Arena de río lavada, fina a media, apta para la preparación de concretos, morteros y mezclas de construcción. Material limpio, libre de materia orgánica, exceso de arcilla, residuos e impurezas. Presentación en bulto de aproximadamente 40 kg.</t>
  </si>
  <si>
    <t>Tanque plástico vertical para almacenamiento de agua, con capacidad nominal de 500 litros, fabricado en polietileno de alta resistencia, apto para uso agropecuario y exposición a condiciones exteriores. Debe contar con tapa de cierre seguro y ser resistente a impactos, humedad y radiación solar. Producto nuevo, libre de fisuras, deformaciones o defectos de fabricación.</t>
  </si>
  <si>
    <t>Varilla corrugada de acero para refuerzo de concreto, diámetro nominal de 3/8 de pulgada (aproximadamente 9,5 mm), longitud de 6 metros. Apta para obras de construcción y elementos de concreto reforzado. Producto nuevo, recto, en buen estado y libre de corrosión significativa o deformaciones.</t>
  </si>
  <si>
    <t>Teja metálica arquitectónica para cubierta, fabricada en acero galvanizado o material metálico con protección anticorrosiva equivalente, calibre 28, ancho aproximado de 1,01 metros y longitud de 6 metros. Apta para uso exterior, resistente a la humedad y condiciones normales de intemperie. Producto nuevo y en buen estado.</t>
  </si>
  <si>
    <t>Teja metálica arquitectónica para cubierta, fabricada en acero galvanizado o material metálico con protección anticorrosiva equivalente, calibre 28, ancho aproximado de 1,01 metros y longitud de 4 metros. Apta para uso exterior, resistente a la humedad y condiciones normales de intemperie. Producto nuevo y en buen estado.</t>
  </si>
  <si>
    <t>Tubo estructural rectangular de acero al carbono, sección aproximada de 2 × 1 pulgadas (50 × 25 mm), calibre 18, longitud de 6 metros. Apto para fabricación de estructuras metálicas livianas, soportes, cerramientos y cubiertas. Producto nuevo, recto y libre de corrosión o deformaciones.</t>
  </si>
  <si>
    <t>Alambre de acero galvanizado calibre 12, resistente a la corrosión y apto para amarres, cerramientos y usos agropecuarios o de construcción. Presentación en rollo de 25 kg. Producto nuevo y en buen estado.</t>
  </si>
  <si>
    <t>Alambre de acero galvanizado calibre 12, resistente a la corrosión y apto para amarres, cerramientos y usos agropecuarios o de construcción. Presentación en rollo de 50 kg. Producto nuevo y en buen estado.</t>
  </si>
  <si>
    <t>Ladrillo cerámico hueco tipo farol N.° 4, fabricado en arcilla cocida, con dimensiones aproximadas de 10 cm × 20 cm × 30 cm y seis (6) perforaciones. Apto para mampostería, muros divisorios y cerramientos. Producto nuevo, uniforme, libre de fisuras, fracturas o deformaciones que afecten su instalación.</t>
  </si>
  <si>
    <t>Tubo estructural rectangular de acero galvanizado, sección aproximada de 4 × 2 pulgadas (100 × 50 mm), espesor aproximado de 1,5 mm, calibre 16, longitud de 6 metros. Apto para estructuras metálicas, cubiertas, soportes y usos generales de construcción. Producto nuevo, recto y libre de deformaciones o corrosión.</t>
  </si>
  <si>
    <t>Cable de acero alquitranado, diámetro nominal de 1/2 pulgada (12,7 mm), construcción 6x19 o equivalente, con alma de acero, resistencia mínima a la ruptura de 11.000 kg y protección anticorrosiva mediante recubrimiento de alquitrán o tratamiento equivalente. Presentación en rollo de 250 metros. Producto nuevo y en buen estado.</t>
  </si>
  <si>
    <t>Lámina metálica galvanizada para cubierta, calibre 28, longitud de 3 metros, ancho comercial aproximado de 0,80 a 1,00 metro, con protección anticorrosiva y apta para uso exterior. Producto nuevo y en buen estado.</t>
  </si>
  <si>
    <t>Tornillo autoperforante para estructuras metálicas, diámetro aproximado de 1/4 de pulgada, longitud de 2 1/2 pulgadas, cabeza hexagonal, fabricado en acero galvanizado o con recubrimiento anticorrosivo equivalente. Apto para fijación de láminas y perfiles metálicos. Producto nuevo y en buen estado.</t>
  </si>
  <si>
    <t>Lámina metálica galvanizada para cerramientos y cubiertas livianas, calibre 28, de aproximadamente 0,80 metros de ancho por 6 metros de longitud, con recubrimiento anticorrosivo. Apta para uso exterior y resistente a lluvia, humedad y radiación solar. Compatible con accesorios comerciales de instalación. Producto nuevo y en buen estado.</t>
  </si>
  <si>
    <t>Recubrimiento anticorrosivo para protección de superficies y estructuras metálicas, apto para aplicación sobre acero. Color negro. Debe proporcionar buena adherencia y protección frente a corrosión, humedad e intemperie. Presentación en galón de aproximadamente 4 litros. Producto nuevo y en empaque original.</t>
  </si>
  <si>
    <t>Alambre de púas de acero galvanizado de alta resistencia, doble hilo trenzado, calibre 12,5 o equivalente, con púas distribuidas uniformemente y protección anticorrosiva para uso exterior. Apto para cerramientos y cercas de uso agropecuario. Presentación en rollo de mínimo 400 metros. Producto nuevo y en buen estado.</t>
  </si>
  <si>
    <t>Estiba plástica industrial para almacenamiento y movilización de materiales, fabricada en plástico de alta resistencia. Dimensiones aproximadas de 120 × 100 cm, acceso por cuatro vías, capacidad mínima de carga dinámica de 1.000 kg y carga estática de 3.000 kg. Superficie antideslizante o equivalente, resistente a humedad y agentes químicos, reutilizable y compatible con montacargas y estibadores. Producto nuevo y en buen estado.</t>
  </si>
  <si>
    <t>Vitrina horizontal para exhibición, organización y protección de productos, con estructura resistente a la corrosión, fabricada en aluminio, acero inoxidable o material equivalente. Dimensiones aproximadas de 1,20 m de largo × 0,35 m de fondo × 1,00 m de alto. Debe contar con mínimo cuatro niveles o entrepaños, puertas corredizas o abatibles, ruedas para facilitar su desplazamiento y al menos dos ruedas con freno. Superficies de fácil limpieza y mantenimiento. Producto nuevo y en buen estado.</t>
  </si>
  <si>
    <t>Electrodo revestido para soldadura, tipo E7018 o equivalente, diámetro de 3/32 de pulgada, apto para soldadura de estructuras y elementos de acero al carbono. Presentación por kilogramo. Producto nuevo, seco y en empaque original.</t>
  </si>
  <si>
    <t>Adhesivo solvente para unión de tubería y accesorios de PVC, apto para instalaciones hidráulicas y de conducción de agua. Presentación de 1/4 de galón (aproximadamente 946 ml). Producto nuevo, en envase original, cerrado y debidamente identificado.</t>
  </si>
  <si>
    <t>Malla metálica galvanizada tipo gallinero para cerramiento avícola, con abertura aproximada de 1 1/4 de pulgada, resistente a la corrosión y apta para uso exterior. Presentación en rollo de 1,80 metros de altura por 30 metros de longitud. Producto nuevo y en buen estado.</t>
  </si>
  <si>
    <t>Malla polisombra tejida en polietileno de alta densidad, con estabilizador para radiación UV, porcentaje de sombra aproximado del 50 %, apta para uso agrícola y protección de cultivos. Presentación en rollo de 4 metros de ancho por 100 metros de longitud. Resistente a la intemperie y condiciones normales de uso exterior. Producto nuevo y en buen estado.</t>
  </si>
  <si>
    <t>Comedero tipo tolva para aves, capacidad aproximada de 7 kg de alimento, apto para atender entre 20 y 30 aves. Fabricado en plástico resistente, de fácil limpieza y manejo, con diseño que permita una distribución adecuada del alimento y reduzca desperdicios. Producto nuevo y en buen estado.</t>
  </si>
  <si>
    <t>Piso cerámico de 60 × 60 cm, primera calidad, apto para instalación en pisos interiores y exteriores cubiertos. Acabado uniforme, resistente al desgaste, humedad y limpieza frecuente. Producto nuevo, libre de fisuras, grietas o defectos de fabricación. Presentación comercial en caja, con cotización y equivalencia expresada por metro cuadrado (m²).</t>
  </si>
  <si>
    <t>https://www.abasticol.com/product/bolsa-ecotact-40/</t>
  </si>
  <si>
    <t>https://colombia.bioweb.co/products/binoculares-para-iniciantes-10x42-con-adaptador-para-fotografia-con-celular</t>
  </si>
  <si>
    <t>N-HUI-001, 004, 014 y 016</t>
  </si>
  <si>
    <t>N-HUI-001, 002, 004, 007, 009, 011 y 013</t>
  </si>
  <si>
    <t>N-HUI-001 y 007</t>
  </si>
  <si>
    <t>N-HUI-002 y 007</t>
  </si>
  <si>
    <t>N-HUI-002 y 009</t>
  </si>
  <si>
    <t>N-HUI-007 y 011</t>
  </si>
  <si>
    <t>N-HUI-002 y 011</t>
  </si>
  <si>
    <t>N-HUI-004 y 007</t>
  </si>
  <si>
    <t>N-HUI-014 y 017</t>
  </si>
  <si>
    <t>Tanque plástico vertical para almacenamiento de agua, con capacidad nominal de 500 litros,Con válvula flotadora, fabricado en polietileno de alta resistencia, apto para uso agropecuario y exposición a condiciones exteriores. Debe contar con tapa de cierre seguro y ser resistente a impactos, humedad y radiación solar.</t>
  </si>
  <si>
    <t>Binocular para observación terrestre y actividades de observación ambiental y ecoturismo, con aumento mínimo de 10x y diámetro de objetivo de 42 mm, lentes con recubrimiento multicapa, sistema de enfoque central y ajuste dióptrico. Debe ser resistente a salpicaduras o humedad, contar con recubrimiento exterior antideslizante e incluir estuche de protección, correa de transporte y tapas protectoras para los lentes. Producto nuevo y en buen estado.</t>
  </si>
  <si>
    <t>Medidor digital portátil de pH, con rango de medición de 0 a 14 pH, precisión mínima de ±0,1 pH, calibración automática, pantalla digital y estuche de protección. Producto nuevo y en buen estado.</t>
  </si>
  <si>
    <t>Lupa de campo manual para observación de muestras biológicas y vegetales, con aumento mínimo de 10x y diámetro mínimo de lente de 5 cm. Debe contar con lente óptico transparente, mango o sistema de sujeción que facilite su uso en campo y estructura resistente para uso frecuente. Producto nuevo y en buen estado.</t>
  </si>
  <si>
    <t>Teja plástica para cubierta, fabricada en PVC, UPVC, polipropileno o material plástico equivalente de alta resistencia, con ancho aproximado de 0,82 m, longitud aproximada de 3,60 m y espesor mínimo de 1,5 mm. Resistente a radiación UV, humedad e intemperie, apta para cubiertas de uso agropecuario y construcciones livianas. Producto nuevo y en buen estado.</t>
  </si>
  <si>
    <t>Bolsa tipo Doypack Kraft con capacidad aproximada de 500 g (1 libra), con cierre tipo zipper y válvula desgasificadora unidireccional, apta para empaque y conservación de café u otros productos alimenticios secos. Fabricada en papel kraft con barrera interior apta para alimentos, compatible con sellado térmico. Dimensiones aproximadas de 13,5 × 26 cm, con fuelle inferior. Presentación por unidad. Producto nuevo y libre de perforaciones o defectos.</t>
  </si>
  <si>
    <t>Alambre galvanizado con protección anticorrosiva para actividades de amarre, fijación, cerramiento y soporte. Calibre 12 o equivalente funcional. Debe garantizar resistencia mecánica y flexibilidad adecuadas para uso exterior y exposición a humedad e intemperie. Presentación por kilogramo.</t>
  </si>
  <si>
    <t>Malla sintética para cerramiento y protección de áreas agropecuarias, fabricada en polietileno de alta densidad (PEAD/HDPE) con protección UV, presentación en rollo de aproximadamente 1,5 metros de altura por 50 metros de longitud. Resistente a la humedad, radiación solar y condiciones normales de uso exterior. Producto nuevo y en buen estado.</t>
  </si>
  <si>
    <t>Vaso para catación elaborado en vidrio templado, borosilicato o material equivalente de características superiores, con capacidad aproximada de 250 ml. Debe presentar transparencia adecuada para inspección visual del contenido, borde uniforme, libre de fisuras o imperfecciones y resistencia al uso frecuente en procesos de evaluación sensorial de café. Producto nuevo y en buen estado.</t>
  </si>
  <si>
    <t>Tazón o pocillo para café elaborado en acero inoxidable, cerámica vitrificada, porcelana o material equivalente apto para contacto con alimentos, con capacidad aproximada de 350 ml. Debe ser resistente al uso frecuente, lavado y cambios moderados de temperatura. Producto nuevo y en buen estado.</t>
  </si>
  <si>
    <t>Poste de madera inmunizada para cerramientos y estructuras rurales, fabricado en madera de uso estructural apta para exteriores, como pino, eucalipto o especie de características equivalentes. Longitud nominal de 4,0 metros, sección aproximada de 10 × 10 cm o diámetro equivalente. Debe contar con tratamiento preservante contra hongos, insectos y humedad y estar libre de pudrición, grietas severas o defectos que comprometan su resistencia. Producto nuevo y en buen estado.</t>
  </si>
  <si>
    <t>Tanque para almacenamiento de agua con capacidad nominal mínima de 1.000 litros (1 m³). Sin flotador y sin accesorios adicionales. Fabricado en material polimérico, plástico o tecnología equivalente apta para almacenamiento de agua potable. Debe contar con tapa de cierre que proteja el contenido frente al ingreso de contaminantes externos. Resistente a la corrosión, humedad, radiación solar y condiciones ambientales propias de instalación exterior. Dimensiones y configuración podrán variar según el fabricante, siempre que garanticen la capacidad requerida y la funcionalidad prevista. Producto nuevo, libre de defectos de fabricación y apto para almacenamiento de agua para consumo humano conforme a la normativa aplicable. Se aceptarán configuraciones monocapa, bicapa, tricapa o equivalentes que cumplan las condiciones funcionales exigidas.</t>
  </si>
  <si>
    <t xml:space="preserve">Tubo en PVC para conducción de agua, diámetro nominal de 3 pulgadas, RDE (Relación Dimensional Estándar): 26, Espesor aproximado: 3,4 mm, longitud de 6 metros. Resistente a la humedad y corrosión, compatible con accesorios comerciales del mismo diámetro. </t>
  </si>
  <si>
    <t xml:space="preserve">Tubo en PVC para conducción de agua, diámetro nominal de 4 pulgadas, RDE (Relación Dimensional Estándar): 26, Espesor aproximado: 3,4 mm. longitud de 6 metros. Resistente a la humedad y corrosión, compatible con accesorios comerciales del mismo diámetro. </t>
  </si>
  <si>
    <t>Red para captura en material tipo cañamo, clasificación y manejo de peces juveniles en sistemas piscícolas. Dimensiones aproximadas de 10 m de longitud por 4 m de altura. Abertura de malla de ½ pulgada o equivalente funcional. Debe incluir elementos de flotación boyas tipo yaques3, cadena 3/16 con lastre para hundimiento adecuado de la operación prevista..</t>
  </si>
  <si>
    <t>Red para captura y manejo de organismos hidrobiológicos material tipo cañamo. Dimensiones aproximadas de 20 m de longitud por 4 m de altura. Abertura de malla de 1 pulgada o equivalente funcional. Debe incluir elementos de flotación boyas tipo yaques3, cadena 3/16 y lastre adecuados para la operación eficiente en cuerpos de agua continentales.</t>
  </si>
  <si>
    <t>Red circular para captura y manejo de peces, tipo naza muestreo, material tipo cañamo, línea de recuperación y elementos de peso que permitan su correcta operación. Fabricada en material resistente a la humedad, abrasión y uso continuo en ambientes acuáticos. Dimensiones 40 cm. de diámetro x 40 cm. de alto.</t>
  </si>
  <si>
    <t xml:space="preserve">Manguera flexible de polietileno color negro para conducción de agua y sistemas agrícolas, pecuarios o de riego.                                                                                                                                                                                                                                               Diámetro nominal de 4 pulgadas (101,6 mm), presentación en rollo de 50 metros. Resistente a la humedad, radiación solar, abrasión, impactos, fertilizantes y productos químicos de uso agrícola, y condiciones normales de uso exterior. compatible con accesorios comerciales del mismo diámetro. </t>
  </si>
  <si>
    <t>Espátula tipo gancho en acero inoxidable para manejo de cuadros y remoción de propóleo.                           
Material: Acero inoxidable de alta resistencia, resistente a la corrosión, humedad y agentes químicos de uso apícola.
Longitud: 26 cm (± 1 cm).
Ancho: 3,5 cm (± 0,5 cm).
Espesor: 2,5 a 3,0 mm.
Peso aproximado: 180 a 250 g.
Acabado: Pulido o con pintura electrostática de alta resistencia (color llamativo para facilitar su localización en el apiario).
Extremo tipo gancho: Diseñado para levantar cuadros, separar alzas y desprender componentes adheridos con propóleo.
Extremo tipo cincel: Plano y biselado para raspar cera, propóleo e impurezas de la colmena.
Bordes: Redondeados y libres de rebabas o filos que puedan dañar la madera de la colmena.</t>
  </si>
  <si>
    <t>Bebedero para ganado circular capacidad de 500 litros. Material Polietileno 100% virgen con aditivo U.V. Incluye la válvula flotador regula automáticamente el nivel del agua, evitando desperdicios y desbordamientos. Alta resistencia a impactos y rayos UV, Facil transporte e instalación. Vida útil mínima de 15 años. Fácil limpieza y mantenimiento.</t>
  </si>
  <si>
    <t>N-HUI-08</t>
  </si>
  <si>
    <t xml:space="preserve">El Tanque para almacenamiento de Agua de 2.000 Litros. Fabricado en polietileno resistente y certificado por ICONTEC, protección contra la intemperie y conservación del agua. Incluye tapa desmontable con cierre hermético para evitar contaminaciones y mantener el agua en óptimas condiciones. Fácil de instalar y limpiar.
Características principales:
Capacidad: 2.000 litros
Material: Polietileno resistente
Tapa desmontable con cierre hermético
Protege el agua de la intemperie
Certificación ICONTEC
Uso: doméstico, agrícola, comercial
Peso: 36,3 kg
</t>
  </si>
  <si>
    <t>Overol integral para apicultura, fabricado en material textil resistente y transpirable de tejido cerrado, con gramaje mínimo aproximado de 180 g/m² o equivalente funcional, diseñado para brindar protección contra picaduras. Debe incluir careta o velo protector desmontable con malla de buena visibilidad, sistema de cierre mediante cremallera, ajustes elásticos en puños, cintura y tobillos que reduzcan el ingreso de abejas, y bolsillos funcionales. Debe ser lavable, reutilizable e incluir bolsa o sistema adecuado para almacenamiento. Producto nuevo y en buen estado.</t>
  </si>
  <si>
    <t>Alambre galvanizado de alta resistencia para sistemas de cerca eléctrica de uso agropecuario, calibre 14, con adecuada conductividad eléctrica y resistencia mecánica. Presentación en rollo de aproximadamente 1.000 metros, con protección anticorrosiva para uso exterior y exposición a humedad e intemperie. Compatible con accesorios comerciales para sistemas de cercado eléctrico. Producto nuevo y en buen estado.</t>
  </si>
  <si>
    <t>Termómetro ambiental digital portátil para medición de temperatura en campo, con rango mínimo de -10 °C a 50 °C, pantalla LCD y lectura en grados Celsius. Equipo destinado exclusivamente a la medición de temperatura ambiental; no requiere medición de humedad relativa ni sensor externo con cable. Producto nuevo y en buen estado</t>
  </si>
  <si>
    <r>
      <rPr>
        <b/>
        <sz val="16"/>
        <rFont val="Calibri"/>
        <family val="2"/>
        <scheme val="minor"/>
      </rPr>
      <t>Tubo PVC rígido de 4 pulgadas (Ø 110 mm) x 6 metros, RDE 21.</t>
    </r>
    <r>
      <rPr>
        <sz val="16"/>
        <rFont val="Calibri"/>
        <family val="2"/>
        <scheme val="minor"/>
      </rPr>
      <t xml:space="preserve">
Tubo de PVC rígido de 4 pulgadas (Ø 110 mm) y 6 metros de longitud, fabricado en policloruro de vinilo rígido (PVC-U) de alta resistencia, con unión tipo campana para soldadura mediante cemento solvente.
</t>
    </r>
    <r>
      <rPr>
        <b/>
        <sz val="16"/>
        <rFont val="Calibri"/>
        <family val="2"/>
        <scheme val="minor"/>
      </rPr>
      <t>El producto deberá cumplir como mínimo con las siguientes características:</t>
    </r>
    <r>
      <rPr>
        <sz val="16"/>
        <rFont val="Calibri"/>
        <family val="2"/>
        <scheme val="minor"/>
      </rPr>
      <t xml:space="preserve">
* Diámetro nominal: 4 pulgadas (110 mm).                                                                                                                                                 * RDE 21
* Longitud: 6 metros.
* Fabricado en PVC-U.
* Color blanco o gris, según fabricante.
* Unión tipo campana.
* Superficie lisa, libre de fisuras, deformaciones o imperfecciones.
* Resistente al impacto, corrosión y productos de uso agrícola.
* Compatible con accesorios PVC del mismo diámetro.
</t>
    </r>
  </si>
  <si>
    <t xml:space="preserve">COTIZACIÓN No. 1   SIP-HIL-025-2026                  GRUPO AGROMARKET S.A.S.                                                                                                                                            </t>
  </si>
  <si>
    <t xml:space="preserve">COTIZACIÓN No. 2     SIP-HIL-025-2026                              Brew M&amp;D Business S.A.S                                                                                                                           </t>
  </si>
  <si>
    <r>
      <rPr>
        <b/>
        <sz val="16"/>
        <rFont val="Calibri"/>
        <family val="2"/>
        <scheme val="minor"/>
      </rPr>
      <t xml:space="preserve">COTIZACIÓN No. 4     SIP-HIL-027-2026                             ORLANDO ANTONIO MEDINA MUÑOZA   </t>
    </r>
    <r>
      <rPr>
        <b/>
        <sz val="16"/>
        <color rgb="FFFF0000"/>
        <rFont val="Calibri"/>
        <family val="2"/>
        <scheme val="minor"/>
      </rPr>
      <t xml:space="preserve">                                                                                                      </t>
    </r>
  </si>
  <si>
    <r>
      <rPr>
        <b/>
        <sz val="16"/>
        <rFont val="Calibri"/>
        <family val="2"/>
        <scheme val="minor"/>
      </rPr>
      <t xml:space="preserve">COTIZACIÓN No. 5  SIP-HIL-027-2026                                  HANNA INSTRUMENTS SAS </t>
    </r>
    <r>
      <rPr>
        <b/>
        <sz val="16"/>
        <color rgb="FFFF0000"/>
        <rFont val="Calibri"/>
        <family val="2"/>
        <scheme val="minor"/>
      </rPr>
      <t xml:space="preserve">                                                                                                      </t>
    </r>
  </si>
  <si>
    <r>
      <rPr>
        <b/>
        <sz val="16"/>
        <rFont val="Calibri"/>
        <family val="2"/>
        <scheme val="minor"/>
      </rPr>
      <t xml:space="preserve">COTIZACIÓN No. 6 SIP-HIL-027-2026                                  MILTA MARCELA OMEN HOYOS   </t>
    </r>
    <r>
      <rPr>
        <b/>
        <sz val="16"/>
        <color rgb="FFFF0000"/>
        <rFont val="Calibri"/>
        <family val="2"/>
        <scheme val="minor"/>
      </rPr>
      <t xml:space="preserve">                                                                                                      </t>
    </r>
  </si>
  <si>
    <r>
      <rPr>
        <b/>
        <sz val="16"/>
        <rFont val="Calibri"/>
        <family val="2"/>
        <scheme val="minor"/>
      </rPr>
      <t xml:space="preserve">COTIZACIÓN No. 7 SIP-HIL-027-2026                                  LUISA FERNANDA ACOSTA GOMEZ   </t>
    </r>
    <r>
      <rPr>
        <b/>
        <sz val="16"/>
        <color rgb="FFFF0000"/>
        <rFont val="Calibri"/>
        <family val="2"/>
        <scheme val="minor"/>
      </rPr>
      <t xml:space="preserve">                                                                                                      </t>
    </r>
  </si>
  <si>
    <r>
      <rPr>
        <b/>
        <sz val="16"/>
        <rFont val="Calibri"/>
        <family val="2"/>
        <scheme val="minor"/>
      </rPr>
      <t xml:space="preserve">COTIZACIÓN No. 8 SIP-HIL-027-2026          MASASE                            </t>
    </r>
    <r>
      <rPr>
        <b/>
        <sz val="16"/>
        <color rgb="FFFF0000"/>
        <rFont val="Calibri"/>
        <family val="2"/>
        <scheme val="minor"/>
      </rPr>
      <t xml:space="preserve">                                                                                                      </t>
    </r>
  </si>
  <si>
    <r>
      <rPr>
        <b/>
        <sz val="16"/>
        <rFont val="Calibri"/>
        <family val="2"/>
        <scheme val="minor"/>
      </rPr>
      <t xml:space="preserve">COTIZACIÓN No. 3  SIP-HIL-025-2026                                 COTIZACION DOTACIONES ACOSTA   </t>
    </r>
    <r>
      <rPr>
        <b/>
        <sz val="16"/>
        <color rgb="FFFF0000"/>
        <rFont val="Calibri"/>
        <family val="2"/>
        <scheme val="minor"/>
      </rPr>
      <t xml:space="preserve">                                                                                                      </t>
    </r>
  </si>
  <si>
    <r>
      <rPr>
        <b/>
        <sz val="16"/>
        <rFont val="Calibri"/>
        <family val="2"/>
        <scheme val="minor"/>
      </rPr>
      <t xml:space="preserve">CONSULTA EN PAGINAS WEB                            </t>
    </r>
    <r>
      <rPr>
        <b/>
        <sz val="16"/>
        <color rgb="FFFF0000"/>
        <rFont val="Calibri"/>
        <family val="2"/>
        <scheme val="minor"/>
      </rPr>
      <t xml:space="preserve">                                                                                                      </t>
    </r>
  </si>
  <si>
    <t>https://promedis.com.co/producto/termohigrometro-digital-htc-2/</t>
  </si>
  <si>
    <t>https://www.homecenter.com.co/homecenter-co/product/101341/tornillo-cubierta-estructura-metalica-12x2-1-2pg-x10-und-fixser/101341/</t>
  </si>
  <si>
    <t xml:space="preserve">LINKPAGINAS WEB         </t>
  </si>
  <si>
    <t xml:space="preserve"> Juan Pablo Rojas González,</t>
  </si>
  <si>
    <t>Dinamizador Regional CAMPESENA</t>
  </si>
  <si>
    <t>Jhon Jorge Castrillón Mosquera</t>
  </si>
  <si>
    <t xml:space="preserve"> Gestor Regional CampeSENA</t>
  </si>
  <si>
    <r>
      <t xml:space="preserve">Por lo anterior, y una vez analizadas las cotizaciones, se toma la fórmula del valor promedio para determinar definir los precios unitarios de cada ítem, definiendo el presupuesto del proceso por un valor de </t>
    </r>
    <r>
      <rPr>
        <b/>
        <sz val="16"/>
        <color theme="1"/>
        <rFont val="Arial Narrow"/>
        <family val="2"/>
      </rPr>
      <t>CINCUENTA Y CUATRO MILLONES QUINIENTOS VEINTE TRES MIL CUATROCIENTOS CUARENTA Y CUATRO PESOS M/CTE. ($54.523.444,00),</t>
    </r>
    <r>
      <rPr>
        <sz val="16"/>
        <color theme="1"/>
        <rFont val="Arial Narrow"/>
        <family val="2"/>
      </rPr>
      <t xml:space="preserve"> el proceso al ser de monto agotable contará con un presupuesto oficial de </t>
    </r>
    <r>
      <rPr>
        <b/>
        <sz val="16"/>
        <color theme="1"/>
        <rFont val="Arial Narrow"/>
        <family val="2"/>
      </rPr>
      <t xml:space="preserve">TRECIENTOS NOVENTA Y CUATRO MILLONES SETENTA Y NUEVE MIL DOSCIENTOS DOCE PESOS CON OCHENTA CENTAVOS ($394.079.212,80) M/CTE.
                                                                                                                                     </t>
    </r>
  </si>
  <si>
    <r>
      <t xml:space="preserve">Para este proceso, se publicó el día 11 de agosto de 2026 la solicitud de información a proveedores con No. SIP-HIL-025-2026 a través de la plataforma del SECOP II, la cual estuvo vigente hasta el día 20 de agosto de 2026, invitando al proveedor a presentar su cotización, estableciendo expresamente que ni la formulación de la solicitud ni la presentación de la cotización generan compromiso u obligación por parte del SENA, pues no corresponden a un procedimiento de selección, para lo cual a través de la plataforma SECOP II, se recibió cotizaciones por parte de las empresas  </t>
    </r>
    <r>
      <rPr>
        <b/>
        <sz val="16"/>
        <color theme="1"/>
        <rFont val="Arial Narrow"/>
        <family val="2"/>
      </rPr>
      <t>GRUPO AGROMARKET S.A.S., Brew M&amp;D Business S.A.S, DOTACIONES ACOSTA</t>
    </r>
    <r>
      <rPr>
        <sz val="16"/>
        <color theme="1"/>
        <rFont val="Arial Narrow"/>
        <family val="2"/>
      </rPr>
      <t xml:space="preserve">, las cuales fueron objeto de análisis de precios a través de promedio aritmético, como se muestra en el documento denominado “ANALSIS DE COTIZACION No.1”
Una vez revisado el documento denominado </t>
    </r>
    <r>
      <rPr>
        <b/>
        <sz val="16"/>
        <color theme="1"/>
        <rFont val="Arial Narrow"/>
        <family val="2"/>
      </rPr>
      <t xml:space="preserve">“ANALSIS DE COTIZACION No.1” </t>
    </r>
    <r>
      <rPr>
        <sz val="16"/>
        <color theme="1"/>
        <rFont val="Arial Narrow"/>
        <family val="2"/>
      </rPr>
      <t xml:space="preserve">por parte del área técnica concluyen los siguiente:
1.	Que los valores entregados por las empresas en algunos ítems no se encuentran de acuerdo con los precios del mercado, evidenciándose una dispersión significativa.
2.	Que una vez revisada las descripciones de cada uno de los ítems se realizan ajustes a las mismas dejando una descripción más detallada en 50 ítems de los 134. 
3.	Que se encuentras ítems duplicados los cuales son objeto de unificación quedando finalmente en total 115 ítems. 
4.	Se incluye como nuevo ítem el numero 115. 
De acuerdo con lo anterior se publicó el día 2 de septiembre de 2026 la solicitud de información a proveedores con No. SIP-HIL-027-2026 a través de la plataforma del SECOP II, de los 50 ítems a los cuales se les realizó ajustes a la descripción, solicitud que estuvo vigente hasta el día 7 de septiembre de 2026, invitando al proveedor a presentar su cotización, estableciendo expresamente que ni la formulación de la solicitud ni la presentación de la cotización generan compromiso u obligación por parte del SENA, pues no corresponden a un procedimiento de selección, para lo cual a través de la plataforma SECOP II y correo electrónico, se recibió cotizaciones por parte de las empresas  </t>
    </r>
    <r>
      <rPr>
        <b/>
        <sz val="16"/>
        <color theme="1"/>
        <rFont val="Arial Narrow"/>
        <family val="2"/>
      </rPr>
      <t>ORLANDO ANTONIO MEDINA MUÑOZA,  HANNA INSTRUMENTS SAS, MILTA MARCELA OMEN HOYOS, LUISA FERNANDA ACOSTA GOMEZ, MASASE</t>
    </r>
    <r>
      <rPr>
        <sz val="16"/>
        <color theme="1"/>
        <rFont val="Arial Narrow"/>
        <family val="2"/>
      </rPr>
      <t xml:space="preserve"> las cuales fueron objeto de análisis de precios a través de promedio aritmético, como se muestra en el documento denominado </t>
    </r>
    <r>
      <rPr>
        <b/>
        <sz val="16"/>
        <color theme="1"/>
        <rFont val="Arial Narrow"/>
        <family val="2"/>
      </rPr>
      <t>“ANALSIS DE COTIZACION No.2”.</t>
    </r>
    <r>
      <rPr>
        <sz val="16"/>
        <color theme="1"/>
        <rFont val="Arial Narrow"/>
        <family val="2"/>
      </rPr>
      <t xml:space="preserve">
Que una vez revisado el documento denominado “ANALSIS DE COTIZACION No.2”. el área técnica concluye lo siguiente: 
Que de acuerdo a lo anterior se tomará para el valor promedio los ítems subrayados de color amarillo, precios que el área técnica considera se encuentran conforme al mercado para obtener el valor promedio. 
Por lo anterior, y una vez analizadas las cotizaciones, se toma la fórmula del valor promedio para determinar definir los precios unitarios de cada ítem, definiendo el presupuesto del proceso por un valor de CINCUENTA Y CUATRO MILLONES QUINIENTOS VEINTE TRES MIL CUATROCIENTOS CUARENTA Y CUATRO PESOS M/CTE. ($54.523.444,00), el proceso al ser de monto agotable contará con un presupuesto oficial de TRECIENTOS NOVENTA Y CUATRO MILLONES SETENTA Y NUEVE MIL DOSCIENTOS DOCE PESOS CON OCHENTA CENTAVOS ($394.079.212,80) M/CTE.</t>
    </r>
  </si>
  <si>
    <r>
      <rPr>
        <b/>
        <sz val="14"/>
        <color theme="1"/>
        <rFont val="Calibri"/>
        <family val="2"/>
        <scheme val="minor"/>
      </rPr>
      <t>OBJETO:</t>
    </r>
    <r>
      <rPr>
        <sz val="14"/>
        <color theme="1"/>
        <rFont val="Calibri"/>
        <family val="2"/>
        <scheme val="minor"/>
      </rPr>
      <t xml:space="preserve"> Adquisición de elementos, materiales e insumos requeridos para la ejecución de proyectos técnicos agroecológicos y comunitarios, así como de agroindustria campesina en los Núcleos Campesinos, en el marco de la estrategia CampeSENA de la Regional Huila..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</si>
</sst>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_-&quot;$&quot;\ * #,##0_-;\-&quot;$&quot;\ * #,##0_-;_-&quot;$&quot;\ * &quot;-&quot;??_-;_-@_-"/>
  </numFmts>
  <fonts count="25" x14ac:knownFonts="1">
    <font>
      <sz val="11"/>
      <color theme="1"/>
      <name val="Calibri"/>
      <family val="2"/>
      <scheme val="minor"/>
    </font>
    <font>
      <sz val="11"/>
      <color theme="1"/>
      <name val="Calibri"/>
      <family val="2"/>
      <scheme val="minor"/>
    </font>
    <font>
      <sz val="10"/>
      <color rgb="FF000000"/>
      <name val="Times New Roman"/>
      <family val="1"/>
    </font>
    <font>
      <sz val="8"/>
      <color theme="1"/>
      <name val="Tahoma"/>
      <family val="2"/>
    </font>
    <font>
      <sz val="11"/>
      <color theme="1"/>
      <name val="Arial Narrow"/>
      <family val="2"/>
    </font>
    <font>
      <b/>
      <sz val="11"/>
      <color theme="1"/>
      <name val="Arial Narrow"/>
      <family val="2"/>
    </font>
    <font>
      <b/>
      <sz val="16"/>
      <color theme="1"/>
      <name val="Arial Narrow"/>
      <family val="2"/>
    </font>
    <font>
      <sz val="16"/>
      <color theme="1"/>
      <name val="Arial Narrow"/>
      <family val="2"/>
    </font>
    <font>
      <b/>
      <sz val="14"/>
      <color theme="1"/>
      <name val="Calibri"/>
      <family val="2"/>
      <scheme val="minor"/>
    </font>
    <font>
      <sz val="14"/>
      <color theme="1"/>
      <name val="Calibri"/>
      <family val="2"/>
      <scheme val="minor"/>
    </font>
    <font>
      <b/>
      <sz val="12"/>
      <color theme="1"/>
      <name val="Arial Narrow"/>
      <family val="2"/>
    </font>
    <font>
      <sz val="12"/>
      <color theme="1"/>
      <name val="Arial Narrow"/>
      <family val="2"/>
    </font>
    <font>
      <b/>
      <sz val="16"/>
      <color theme="1"/>
      <name val="Calibri"/>
      <family val="2"/>
      <scheme val="minor"/>
    </font>
    <font>
      <sz val="16"/>
      <color theme="1"/>
      <name val="Calibri"/>
      <family val="2"/>
      <scheme val="minor"/>
    </font>
    <font>
      <sz val="16"/>
      <name val="Calibri"/>
      <family val="2"/>
      <scheme val="minor"/>
    </font>
    <font>
      <b/>
      <sz val="16"/>
      <name val="Calibri"/>
      <family val="2"/>
      <scheme val="minor"/>
    </font>
    <font>
      <b/>
      <sz val="16"/>
      <color rgb="FFFF0000"/>
      <name val="Calibri"/>
      <family val="2"/>
      <scheme val="minor"/>
    </font>
    <font>
      <sz val="11"/>
      <color theme="1"/>
      <name val="Calibri"/>
      <family val="2"/>
      <scheme val="minor"/>
    </font>
    <font>
      <u/>
      <sz val="11"/>
      <color theme="10"/>
      <name val="Calibri"/>
      <family val="2"/>
      <scheme val="minor"/>
    </font>
    <font>
      <sz val="18"/>
      <name val="Calibri"/>
      <family val="2"/>
      <scheme val="minor"/>
    </font>
    <font>
      <sz val="18"/>
      <name val="Calibri"/>
      <family val="2"/>
    </font>
    <font>
      <sz val="11"/>
      <name val="Arial Narrow"/>
      <family val="2"/>
    </font>
    <font>
      <u/>
      <sz val="11"/>
      <name val="Calibri"/>
      <family val="2"/>
      <scheme val="minor"/>
    </font>
    <font>
      <b/>
      <sz val="16"/>
      <color theme="1"/>
      <name val="Arial"/>
      <family val="2"/>
    </font>
    <font>
      <sz val="16"/>
      <color theme="1"/>
      <name val="Arial"/>
      <family val="2"/>
    </font>
  </fonts>
  <fills count="7">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0"/>
        <bgColor rgb="FF000000"/>
      </patternFill>
    </fill>
    <fill>
      <patternFill patternType="solid">
        <fgColor rgb="FFFFFF00"/>
        <bgColor indexed="64"/>
      </patternFill>
    </fill>
    <fill>
      <patternFill patternType="solid">
        <fgColor rgb="FFFFFF66"/>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s>
  <cellStyleXfs count="9">
    <xf numFmtId="0" fontId="0" fillId="0" borderId="0"/>
    <xf numFmtId="0" fontId="2" fillId="0" borderId="0"/>
    <xf numFmtId="42" fontId="1" fillId="0" borderId="0" applyFont="0" applyFill="0" applyBorder="0" applyAlignment="0" applyProtection="0"/>
    <xf numFmtId="44" fontId="3" fillId="0" borderId="0" applyFont="0" applyFill="0" applyBorder="0" applyAlignment="0" applyProtection="0"/>
    <xf numFmtId="0" fontId="17" fillId="0" borderId="0"/>
    <xf numFmtId="44" fontId="17" fillId="0" borderId="0" applyFont="0" applyFill="0" applyBorder="0" applyAlignment="0" applyProtection="0"/>
    <xf numFmtId="0" fontId="1" fillId="0" borderId="0"/>
    <xf numFmtId="0" fontId="18" fillId="0" borderId="0" applyNumberFormat="0" applyFill="0" applyBorder="0" applyAlignment="0" applyProtection="0"/>
    <xf numFmtId="0" fontId="18" fillId="0" borderId="0" applyNumberFormat="0" applyFill="0" applyBorder="0" applyAlignment="0" applyProtection="0"/>
  </cellStyleXfs>
  <cellXfs count="104">
    <xf numFmtId="0" fontId="0" fillId="0" borderId="0" xfId="0"/>
    <xf numFmtId="0" fontId="4" fillId="2" borderId="0" xfId="0" applyFont="1" applyFill="1" applyAlignment="1">
      <alignment horizontal="center" vertical="center"/>
    </xf>
    <xf numFmtId="0" fontId="4" fillId="2" borderId="0" xfId="0" applyFont="1" applyFill="1" applyAlignment="1">
      <alignment vertical="center"/>
    </xf>
    <xf numFmtId="0" fontId="4" fillId="0" borderId="0" xfId="0" applyFont="1" applyAlignment="1">
      <alignment vertical="center"/>
    </xf>
    <xf numFmtId="3" fontId="4" fillId="3" borderId="0" xfId="0" applyNumberFormat="1" applyFont="1" applyFill="1" applyAlignment="1">
      <alignment vertical="center"/>
    </xf>
    <xf numFmtId="3" fontId="4" fillId="2" borderId="0" xfId="0" applyNumberFormat="1" applyFont="1" applyFill="1" applyAlignment="1">
      <alignment vertical="center"/>
    </xf>
    <xf numFmtId="0" fontId="5" fillId="0" borderId="0" xfId="0" applyFont="1"/>
    <xf numFmtId="3" fontId="0" fillId="0" borderId="0" xfId="0" applyNumberFormat="1"/>
    <xf numFmtId="0" fontId="4" fillId="2" borderId="3" xfId="0" applyFont="1" applyFill="1" applyBorder="1" applyAlignment="1">
      <alignment vertical="center" wrapText="1"/>
    </xf>
    <xf numFmtId="0" fontId="5" fillId="2" borderId="3" xfId="0" applyFont="1" applyFill="1" applyBorder="1" applyAlignment="1">
      <alignment horizontal="center" vertical="center" wrapText="1"/>
    </xf>
    <xf numFmtId="0" fontId="5" fillId="2" borderId="0" xfId="0" applyFont="1" applyFill="1" applyAlignment="1">
      <alignment vertical="center"/>
    </xf>
    <xf numFmtId="0" fontId="10" fillId="2" borderId="3" xfId="0" applyFont="1" applyFill="1" applyBorder="1" applyAlignment="1">
      <alignment horizontal="left" vertical="center" wrapText="1"/>
    </xf>
    <xf numFmtId="0" fontId="10" fillId="2" borderId="0" xfId="0" applyFont="1" applyFill="1" applyAlignment="1">
      <alignment horizontal="left" vertical="center" wrapText="1"/>
    </xf>
    <xf numFmtId="0" fontId="11" fillId="0" borderId="0" xfId="0" applyFont="1" applyAlignment="1">
      <alignment horizontal="left" vertical="center" wrapText="1"/>
    </xf>
    <xf numFmtId="0" fontId="14" fillId="2" borderId="1" xfId="0" applyFont="1" applyFill="1" applyBorder="1" applyAlignment="1">
      <alignment horizontal="left" vertical="center" wrapText="1"/>
    </xf>
    <xf numFmtId="0" fontId="14" fillId="2" borderId="1" xfId="0" applyFont="1" applyFill="1" applyBorder="1" applyAlignment="1">
      <alignment vertical="center" wrapText="1"/>
    </xf>
    <xf numFmtId="42" fontId="12" fillId="0" borderId="1" xfId="2" applyFont="1" applyFill="1" applyBorder="1" applyAlignment="1">
      <alignment vertical="center"/>
    </xf>
    <xf numFmtId="1" fontId="14" fillId="2" borderId="1" xfId="0" applyNumberFormat="1" applyFont="1" applyFill="1" applyBorder="1" applyAlignment="1">
      <alignment horizontal="center" vertical="center" wrapText="1"/>
    </xf>
    <xf numFmtId="3" fontId="4" fillId="2" borderId="0" xfId="0" applyNumberFormat="1" applyFont="1" applyFill="1" applyAlignment="1">
      <alignment vertical="center" wrapText="1"/>
    </xf>
    <xf numFmtId="0" fontId="9" fillId="2" borderId="0" xfId="0" applyFont="1" applyFill="1" applyAlignment="1">
      <alignment horizontal="left" vertical="top" wrapText="1"/>
    </xf>
    <xf numFmtId="0" fontId="9" fillId="2" borderId="0" xfId="0" applyFont="1" applyFill="1" applyAlignment="1">
      <alignment horizontal="center" vertical="center" wrapText="1"/>
    </xf>
    <xf numFmtId="3" fontId="12" fillId="2" borderId="0" xfId="0" applyNumberFormat="1" applyFont="1" applyFill="1" applyAlignment="1">
      <alignment horizontal="center" vertical="center" wrapText="1"/>
    </xf>
    <xf numFmtId="3" fontId="6" fillId="2" borderId="0" xfId="0" applyNumberFormat="1" applyFont="1" applyFill="1" applyAlignment="1">
      <alignment vertical="center"/>
    </xf>
    <xf numFmtId="0" fontId="7" fillId="2" borderId="0" xfId="0" applyFont="1" applyFill="1" applyAlignment="1">
      <alignment horizontal="left" vertical="top" wrapText="1"/>
    </xf>
    <xf numFmtId="3" fontId="5" fillId="2" borderId="3" xfId="0" applyNumberFormat="1" applyFont="1" applyFill="1" applyBorder="1" applyAlignment="1">
      <alignment horizontal="center" vertical="center" wrapText="1"/>
    </xf>
    <xf numFmtId="0" fontId="4" fillId="0" borderId="2" xfId="0" applyFont="1" applyBorder="1" applyAlignment="1">
      <alignment vertical="center"/>
    </xf>
    <xf numFmtId="0" fontId="4" fillId="0" borderId="4" xfId="0" applyFont="1" applyBorder="1" applyAlignment="1">
      <alignment vertical="center"/>
    </xf>
    <xf numFmtId="0" fontId="5" fillId="0" borderId="4" xfId="0" applyFont="1" applyBorder="1" applyAlignment="1">
      <alignment vertical="center"/>
    </xf>
    <xf numFmtId="0" fontId="4" fillId="0" borderId="4" xfId="0" applyFont="1" applyBorder="1"/>
    <xf numFmtId="0" fontId="5" fillId="0" borderId="5" xfId="0" applyFont="1" applyBorder="1"/>
    <xf numFmtId="0" fontId="4" fillId="0" borderId="0" xfId="0" applyFont="1"/>
    <xf numFmtId="0" fontId="4" fillId="0" borderId="3" xfId="0" applyFont="1" applyBorder="1" applyAlignment="1">
      <alignment vertical="center"/>
    </xf>
    <xf numFmtId="0" fontId="5" fillId="0" borderId="0" xfId="0" applyFont="1" applyAlignment="1">
      <alignment vertical="center"/>
    </xf>
    <xf numFmtId="0" fontId="5" fillId="0" borderId="6" xfId="0" applyFont="1" applyBorder="1"/>
    <xf numFmtId="3" fontId="12" fillId="2" borderId="1" xfId="0" applyNumberFormat="1" applyFont="1" applyFill="1" applyBorder="1" applyAlignment="1">
      <alignment horizontal="center" vertical="center" wrapText="1"/>
    </xf>
    <xf numFmtId="0" fontId="12" fillId="0" borderId="1" xfId="0" applyFont="1" applyBorder="1" applyAlignment="1">
      <alignment horizontal="center" vertical="center" wrapText="1"/>
    </xf>
    <xf numFmtId="0" fontId="14" fillId="4" borderId="1" xfId="0" applyFont="1" applyFill="1" applyBorder="1" applyAlignment="1">
      <alignment vertical="center" wrapText="1"/>
    </xf>
    <xf numFmtId="0" fontId="14" fillId="2" borderId="1"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20" fillId="2" borderId="1" xfId="0" applyFont="1" applyFill="1" applyBorder="1" applyAlignment="1">
      <alignment horizontal="center" vertical="center"/>
    </xf>
    <xf numFmtId="164" fontId="14" fillId="2" borderId="1" xfId="5" applyNumberFormat="1" applyFont="1" applyFill="1" applyBorder="1" applyAlignment="1">
      <alignment horizontal="center" vertical="center"/>
    </xf>
    <xf numFmtId="3" fontId="14" fillId="2" borderId="1" xfId="0" applyNumberFormat="1" applyFont="1" applyFill="1" applyBorder="1" applyAlignment="1">
      <alignment horizontal="right" vertical="center" wrapText="1"/>
    </xf>
    <xf numFmtId="0" fontId="19" fillId="2" borderId="1" xfId="0" applyFont="1" applyFill="1" applyBorder="1" applyAlignment="1">
      <alignment horizontal="center" vertical="top" wrapText="1"/>
    </xf>
    <xf numFmtId="0" fontId="23" fillId="2" borderId="0" xfId="0" applyFont="1" applyFill="1" applyAlignment="1">
      <alignment horizontal="left" wrapText="1"/>
    </xf>
    <xf numFmtId="0" fontId="23" fillId="2" borderId="0" xfId="0" applyFont="1" applyFill="1" applyAlignment="1">
      <alignment wrapText="1"/>
    </xf>
    <xf numFmtId="0" fontId="23" fillId="2" borderId="0" xfId="0" applyFont="1" applyFill="1" applyAlignment="1">
      <alignment horizontal="center" wrapText="1"/>
    </xf>
    <xf numFmtId="3" fontId="12" fillId="2" borderId="0" xfId="0" applyNumberFormat="1" applyFont="1" applyFill="1" applyAlignment="1">
      <alignment horizontal="left" vertical="center" wrapText="1"/>
    </xf>
    <xf numFmtId="3" fontId="7" fillId="2" borderId="0" xfId="0" applyNumberFormat="1" applyFont="1" applyFill="1" applyAlignment="1">
      <alignment vertical="center"/>
    </xf>
    <xf numFmtId="0" fontId="7" fillId="0" borderId="0" xfId="0" applyFont="1" applyAlignment="1">
      <alignment vertical="center"/>
    </xf>
    <xf numFmtId="0" fontId="24" fillId="2" borderId="0" xfId="0" applyFont="1" applyFill="1" applyAlignment="1">
      <alignment horizontal="left" wrapText="1"/>
    </xf>
    <xf numFmtId="0" fontId="24" fillId="0" borderId="0" xfId="0" applyFont="1"/>
    <xf numFmtId="3" fontId="6" fillId="2" borderId="0" xfId="0" applyNumberFormat="1" applyFont="1" applyFill="1" applyAlignment="1">
      <alignment horizontal="left" vertical="center"/>
    </xf>
    <xf numFmtId="0" fontId="23" fillId="0" borderId="0" xfId="0" applyFont="1"/>
    <xf numFmtId="0" fontId="6" fillId="0" borderId="0" xfId="0" applyFont="1"/>
    <xf numFmtId="0" fontId="7" fillId="0" borderId="0" xfId="0" applyFont="1"/>
    <xf numFmtId="0" fontId="7" fillId="2" borderId="0" xfId="0" applyFont="1" applyFill="1"/>
    <xf numFmtId="0" fontId="24" fillId="2" borderId="6" xfId="0" applyFont="1" applyFill="1" applyBorder="1" applyAlignment="1">
      <alignment horizontal="left" wrapText="1"/>
    </xf>
    <xf numFmtId="0" fontId="24" fillId="0" borderId="6" xfId="0" applyFont="1" applyBorder="1" applyAlignment="1">
      <alignment vertical="center"/>
    </xf>
    <xf numFmtId="0" fontId="7" fillId="2" borderId="6" xfId="0" applyFont="1" applyFill="1" applyBorder="1"/>
    <xf numFmtId="3" fontId="7" fillId="2" borderId="6" xfId="0" applyNumberFormat="1" applyFont="1" applyFill="1" applyBorder="1"/>
    <xf numFmtId="0" fontId="7" fillId="2" borderId="0" xfId="0" applyFont="1" applyFill="1" applyAlignment="1">
      <alignment horizontal="left" wrapText="1"/>
    </xf>
    <xf numFmtId="3" fontId="13" fillId="0" borderId="0" xfId="0" applyNumberFormat="1" applyFont="1"/>
    <xf numFmtId="3" fontId="7" fillId="2" borderId="0" xfId="0" applyNumberFormat="1" applyFont="1" applyFill="1"/>
    <xf numFmtId="0" fontId="7" fillId="2" borderId="0" xfId="0" applyFont="1" applyFill="1" applyAlignment="1">
      <alignment horizontal="center" vertical="center"/>
    </xf>
    <xf numFmtId="0" fontId="24" fillId="2" borderId="0" xfId="0" applyFont="1" applyFill="1" applyAlignment="1">
      <alignment horizontal="left" vertical="top" wrapText="1"/>
    </xf>
    <xf numFmtId="164" fontId="14" fillId="5" borderId="1" xfId="5" applyNumberFormat="1" applyFont="1" applyFill="1" applyBorder="1" applyAlignment="1">
      <alignment horizontal="center" vertical="center"/>
    </xf>
    <xf numFmtId="164" fontId="14" fillId="6" borderId="1" xfId="5" applyNumberFormat="1" applyFont="1" applyFill="1" applyBorder="1" applyAlignment="1">
      <alignment horizontal="center" vertical="center"/>
    </xf>
    <xf numFmtId="3" fontId="14" fillId="6" borderId="1" xfId="0" applyNumberFormat="1" applyFont="1" applyFill="1" applyBorder="1" applyAlignment="1">
      <alignment horizontal="right" vertical="center" wrapText="1"/>
    </xf>
    <xf numFmtId="0" fontId="12" fillId="2" borderId="0" xfId="0" applyFont="1" applyFill="1" applyAlignment="1">
      <alignment horizontal="left" vertical="center" wrapText="1"/>
    </xf>
    <xf numFmtId="3" fontId="15" fillId="2" borderId="1" xfId="0" applyNumberFormat="1" applyFont="1" applyFill="1" applyBorder="1" applyAlignment="1">
      <alignment horizontal="center" vertical="center" wrapText="1"/>
    </xf>
    <xf numFmtId="0" fontId="20" fillId="2" borderId="1" xfId="0" applyFont="1" applyFill="1" applyBorder="1" applyAlignment="1">
      <alignment horizontal="center" vertical="center" wrapText="1"/>
    </xf>
    <xf numFmtId="3" fontId="14" fillId="5" borderId="1" xfId="0" applyNumberFormat="1" applyFont="1" applyFill="1" applyBorder="1" applyAlignment="1">
      <alignment horizontal="right" vertical="center" wrapText="1"/>
    </xf>
    <xf numFmtId="0" fontId="21" fillId="2" borderId="1" xfId="0" applyFont="1" applyFill="1" applyBorder="1" applyAlignment="1">
      <alignment vertical="center"/>
    </xf>
    <xf numFmtId="3" fontId="15" fillId="6" borderId="1" xfId="0" applyNumberFormat="1" applyFont="1" applyFill="1" applyBorder="1" applyAlignment="1">
      <alignment horizontal="center" vertical="center" wrapText="1"/>
    </xf>
    <xf numFmtId="3" fontId="15" fillId="0" borderId="1" xfId="0" applyNumberFormat="1" applyFont="1" applyBorder="1" applyAlignment="1">
      <alignment horizontal="center" vertical="center" wrapText="1"/>
    </xf>
    <xf numFmtId="3" fontId="22" fillId="2" borderId="1" xfId="7" applyNumberFormat="1" applyFont="1" applyFill="1" applyBorder="1" applyAlignment="1">
      <alignment horizontal="center" vertical="top" wrapText="1"/>
    </xf>
    <xf numFmtId="0" fontId="13" fillId="0" borderId="1" xfId="0" applyFont="1" applyBorder="1" applyAlignment="1">
      <alignment vertical="center"/>
    </xf>
    <xf numFmtId="0" fontId="12" fillId="0" borderId="1" xfId="0" applyFont="1" applyBorder="1" applyAlignment="1">
      <alignment horizontal="left" vertical="center"/>
    </xf>
    <xf numFmtId="3" fontId="12" fillId="0" borderId="1" xfId="0" applyNumberFormat="1" applyFont="1" applyBorder="1" applyAlignment="1">
      <alignment horizontal="left" vertical="center"/>
    </xf>
    <xf numFmtId="3" fontId="12" fillId="0" borderId="1" xfId="2" applyNumberFormat="1" applyFont="1" applyFill="1" applyBorder="1" applyAlignment="1">
      <alignment vertical="center"/>
    </xf>
    <xf numFmtId="0" fontId="9" fillId="2" borderId="4" xfId="0" applyFont="1" applyFill="1" applyBorder="1" applyAlignment="1">
      <alignment horizontal="left" vertical="top" wrapText="1"/>
    </xf>
    <xf numFmtId="0" fontId="9" fillId="2" borderId="0" xfId="0" applyFont="1" applyFill="1" applyAlignment="1">
      <alignment horizontal="left" vertical="top" wrapText="1"/>
    </xf>
    <xf numFmtId="0" fontId="9" fillId="2" borderId="4" xfId="0" applyFont="1" applyFill="1" applyBorder="1" applyAlignment="1">
      <alignment horizontal="center" vertical="center" wrapText="1"/>
    </xf>
    <xf numFmtId="0" fontId="9" fillId="2" borderId="0" xfId="0" applyFont="1" applyFill="1" applyAlignment="1">
      <alignment horizontal="center" vertical="center" wrapText="1"/>
    </xf>
    <xf numFmtId="0" fontId="12" fillId="0" borderId="1" xfId="0" applyFont="1" applyBorder="1" applyAlignment="1">
      <alignment horizontal="center" vertical="center" wrapText="1"/>
    </xf>
    <xf numFmtId="0" fontId="12"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3" fontId="15" fillId="2" borderId="1" xfId="0" applyNumberFormat="1" applyFont="1" applyFill="1" applyBorder="1" applyAlignment="1">
      <alignment horizontal="center" vertical="center" wrapText="1"/>
    </xf>
    <xf numFmtId="3" fontId="16" fillId="2" borderId="1" xfId="0" applyNumberFormat="1" applyFont="1" applyFill="1" applyBorder="1" applyAlignment="1">
      <alignment horizontal="center" vertical="center" wrapText="1"/>
    </xf>
    <xf numFmtId="0" fontId="24" fillId="0" borderId="0" xfId="0" applyFont="1" applyAlignment="1">
      <alignment horizontal="center"/>
    </xf>
    <xf numFmtId="3" fontId="12" fillId="2" borderId="1" xfId="0" applyNumberFormat="1" applyFont="1" applyFill="1" applyBorder="1" applyAlignment="1">
      <alignment horizontal="center" vertical="center" wrapText="1"/>
    </xf>
    <xf numFmtId="0" fontId="12" fillId="0" borderId="1" xfId="0" applyFont="1" applyBorder="1" applyAlignment="1">
      <alignment horizontal="left" vertical="center"/>
    </xf>
    <xf numFmtId="0" fontId="6" fillId="0" borderId="8" xfId="0" applyFont="1" applyBorder="1" applyAlignment="1">
      <alignment horizontal="left" vertical="center"/>
    </xf>
    <xf numFmtId="0" fontId="6" fillId="0" borderId="12" xfId="0" applyFont="1" applyBorder="1" applyAlignment="1">
      <alignment horizontal="left" vertical="center"/>
    </xf>
    <xf numFmtId="0" fontId="7" fillId="2" borderId="10" xfId="0" applyFont="1" applyFill="1" applyBorder="1" applyAlignment="1">
      <alignment horizontal="left" vertical="top" wrapText="1"/>
    </xf>
    <xf numFmtId="0" fontId="7" fillId="2" borderId="7" xfId="0" applyFont="1" applyFill="1" applyBorder="1" applyAlignment="1">
      <alignment horizontal="left" vertical="top" wrapText="1"/>
    </xf>
    <xf numFmtId="0" fontId="7" fillId="2" borderId="11" xfId="0" applyFont="1" applyFill="1" applyBorder="1" applyAlignment="1">
      <alignment horizontal="left" vertical="top" wrapText="1"/>
    </xf>
    <xf numFmtId="0" fontId="7" fillId="2" borderId="8" xfId="0" applyFont="1" applyFill="1" applyBorder="1" applyAlignment="1">
      <alignment horizontal="left" vertical="top" wrapText="1"/>
    </xf>
    <xf numFmtId="0" fontId="7" fillId="2" borderId="12" xfId="0" applyFont="1" applyFill="1" applyBorder="1" applyAlignment="1">
      <alignment horizontal="left" vertical="top" wrapText="1"/>
    </xf>
    <xf numFmtId="0" fontId="7" fillId="2" borderId="9" xfId="0" applyFont="1" applyFill="1" applyBorder="1" applyAlignment="1">
      <alignment horizontal="left" vertical="top" wrapText="1"/>
    </xf>
    <xf numFmtId="0" fontId="23" fillId="2" borderId="0" xfId="0" applyFont="1" applyFill="1" applyAlignment="1">
      <alignment horizontal="left" vertical="center" wrapText="1"/>
    </xf>
    <xf numFmtId="0" fontId="23" fillId="2" borderId="0" xfId="0" applyFont="1" applyFill="1" applyAlignment="1">
      <alignment horizontal="left" wrapText="1"/>
    </xf>
    <xf numFmtId="0" fontId="24" fillId="0" borderId="0" xfId="0" applyFont="1" applyAlignment="1">
      <alignment horizontal="left"/>
    </xf>
    <xf numFmtId="0" fontId="23" fillId="0" borderId="0" xfId="0" applyFont="1" applyAlignment="1">
      <alignment horizontal="left"/>
    </xf>
  </cellXfs>
  <cellStyles count="9">
    <cellStyle name="Hipervínculo" xfId="7" builtinId="8"/>
    <cellStyle name="Hyperlink" xfId="8" xr:uid="{75A20E7C-F09E-475D-915A-AA40ED60CED0}"/>
    <cellStyle name="Moneda [0]" xfId="2" builtinId="7"/>
    <cellStyle name="Moneda 2" xfId="3" xr:uid="{00000000-0005-0000-0000-000003000000}"/>
    <cellStyle name="Moneda 3" xfId="5" xr:uid="{00000000-0005-0000-0000-000004000000}"/>
    <cellStyle name="Normal" xfId="0" builtinId="0"/>
    <cellStyle name="Normal 2" xfId="1" xr:uid="{00000000-0005-0000-0000-000006000000}"/>
    <cellStyle name="Normal 2 2" xfId="6" xr:uid="{00000000-0005-0000-0000-000007000000}"/>
    <cellStyle name="Normal 3" xfId="4" xr:uid="{00000000-0005-0000-0000-000008000000}"/>
  </cellStyles>
  <dxfs count="93">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2" defaultPivotStyle="PivotStyleLight16"/>
  <colors>
    <mruColors>
      <color rgb="FFFFFF66"/>
      <color rgb="FFCC66FF"/>
      <color rgb="FFFFCCFF"/>
      <color rgb="FFFF66FF"/>
      <color rgb="FFFF9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10" Type="http://schemas.openxmlformats.org/officeDocument/2006/relationships/calcChain" Target="calcChain.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2238375</xdr:colOff>
      <xdr:row>129</xdr:row>
      <xdr:rowOff>664686</xdr:rowOff>
    </xdr:from>
    <xdr:to>
      <xdr:col>2</xdr:col>
      <xdr:colOff>3211512</xdr:colOff>
      <xdr:row>130</xdr:row>
      <xdr:rowOff>57831</xdr:rowOff>
    </xdr:to>
    <xdr:pic>
      <xdr:nvPicPr>
        <xdr:cNvPr id="2" name="Imagen 1">
          <a:extLst>
            <a:ext uri="{FF2B5EF4-FFF2-40B4-BE49-F238E27FC236}">
              <a16:creationId xmlns:a16="http://schemas.microsoft.com/office/drawing/2014/main" id="{1F0A65F9-55E1-43D6-857A-BBF1CF59EBC9}"/>
            </a:ext>
          </a:extLst>
        </xdr:cNvPr>
        <xdr:cNvPicPr>
          <a:picLocks noChangeAspect="1"/>
        </xdr:cNvPicPr>
      </xdr:nvPicPr>
      <xdr:blipFill>
        <a:blip xmlns:r="http://schemas.openxmlformats.org/officeDocument/2006/relationships" r:embed="rId1"/>
        <a:stretch>
          <a:fillRect/>
        </a:stretch>
      </xdr:blipFill>
      <xdr:spPr>
        <a:xfrm>
          <a:off x="3048000" y="234179586"/>
          <a:ext cx="3259137" cy="650445"/>
        </a:xfrm>
        <a:prstGeom prst="rect">
          <a:avLst/>
        </a:prstGeom>
      </xdr:spPr>
    </xdr:pic>
    <xdr:clientData/>
  </xdr:twoCellAnchor>
  <xdr:twoCellAnchor editAs="oneCell">
    <xdr:from>
      <xdr:col>0</xdr:col>
      <xdr:colOff>22225</xdr:colOff>
      <xdr:row>0</xdr:row>
      <xdr:rowOff>47625</xdr:rowOff>
    </xdr:from>
    <xdr:to>
      <xdr:col>0</xdr:col>
      <xdr:colOff>725994</xdr:colOff>
      <xdr:row>3</xdr:row>
      <xdr:rowOff>133684</xdr:rowOff>
    </xdr:to>
    <xdr:pic>
      <xdr:nvPicPr>
        <xdr:cNvPr id="3" name="Imagen 2">
          <a:extLst>
            <a:ext uri="{FF2B5EF4-FFF2-40B4-BE49-F238E27FC236}">
              <a16:creationId xmlns:a16="http://schemas.microsoft.com/office/drawing/2014/main" id="{013280F3-F0E0-4048-99C1-FD2904F54E4C}"/>
            </a:ext>
          </a:extLst>
        </xdr:cNvPr>
        <xdr:cNvPicPr>
          <a:picLocks noChangeAspect="1"/>
        </xdr:cNvPicPr>
      </xdr:nvPicPr>
      <xdr:blipFill>
        <a:blip xmlns:r="http://schemas.openxmlformats.org/officeDocument/2006/relationships" r:embed="rId2"/>
        <a:stretch>
          <a:fillRect/>
        </a:stretch>
      </xdr:blipFill>
      <xdr:spPr>
        <a:xfrm>
          <a:off x="22225" y="47625"/>
          <a:ext cx="703769" cy="714709"/>
        </a:xfrm>
        <a:prstGeom prst="rect">
          <a:avLst/>
        </a:prstGeom>
      </xdr:spPr>
    </xdr:pic>
    <xdr:clientData/>
  </xdr:twoCellAnchor>
  <xdr:oneCellAnchor>
    <xdr:from>
      <xdr:col>24</xdr:col>
      <xdr:colOff>0</xdr:colOff>
      <xdr:row>128</xdr:row>
      <xdr:rowOff>350520</xdr:rowOff>
    </xdr:from>
    <xdr:ext cx="3230880" cy="264560"/>
    <xdr:sp macro="" textlink="">
      <xdr:nvSpPr>
        <xdr:cNvPr id="4" name="CuadroTexto 3">
          <a:extLst>
            <a:ext uri="{FF2B5EF4-FFF2-40B4-BE49-F238E27FC236}">
              <a16:creationId xmlns:a16="http://schemas.microsoft.com/office/drawing/2014/main" id="{9C2AB81E-CDB8-48A8-A603-6D0FD544EBF0}"/>
            </a:ext>
          </a:extLst>
        </xdr:cNvPr>
        <xdr:cNvSpPr txBox="1"/>
      </xdr:nvSpPr>
      <xdr:spPr>
        <a:xfrm>
          <a:off x="48672750" y="232979595"/>
          <a:ext cx="323088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s-CO" sz="1100"/>
        </a:p>
      </xdr:txBody>
    </xdr:sp>
    <xdr:clientData/>
  </xdr:oneCellAnchor>
  <xdr:oneCellAnchor>
    <xdr:from>
      <xdr:col>24</xdr:col>
      <xdr:colOff>0</xdr:colOff>
      <xdr:row>128</xdr:row>
      <xdr:rowOff>350520</xdr:rowOff>
    </xdr:from>
    <xdr:ext cx="3230880" cy="264560"/>
    <xdr:sp macro="" textlink="">
      <xdr:nvSpPr>
        <xdr:cNvPr id="5" name="CuadroTexto 4">
          <a:extLst>
            <a:ext uri="{FF2B5EF4-FFF2-40B4-BE49-F238E27FC236}">
              <a16:creationId xmlns:a16="http://schemas.microsoft.com/office/drawing/2014/main" id="{237E491C-E7CA-4709-BAE0-D3C068F3B7A5}"/>
            </a:ext>
          </a:extLst>
        </xdr:cNvPr>
        <xdr:cNvSpPr txBox="1"/>
      </xdr:nvSpPr>
      <xdr:spPr>
        <a:xfrm>
          <a:off x="48672750" y="232979595"/>
          <a:ext cx="323088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s-CO" sz="1100"/>
        </a:p>
      </xdr:txBody>
    </xdr:sp>
    <xdr:clientData/>
  </xdr:oneCellAnchor>
  <xdr:twoCellAnchor editAs="oneCell">
    <xdr:from>
      <xdr:col>23</xdr:col>
      <xdr:colOff>585787</xdr:colOff>
      <xdr:row>43</xdr:row>
      <xdr:rowOff>347663</xdr:rowOff>
    </xdr:from>
    <xdr:to>
      <xdr:col>23</xdr:col>
      <xdr:colOff>4622153</xdr:colOff>
      <xdr:row>43</xdr:row>
      <xdr:rowOff>3829050</xdr:rowOff>
    </xdr:to>
    <xdr:pic>
      <xdr:nvPicPr>
        <xdr:cNvPr id="6" name="Imagen 5">
          <a:extLst>
            <a:ext uri="{FF2B5EF4-FFF2-40B4-BE49-F238E27FC236}">
              <a16:creationId xmlns:a16="http://schemas.microsoft.com/office/drawing/2014/main" id="{EF355A41-220C-4B7C-97EC-75F83F8E7BCC}"/>
            </a:ext>
          </a:extLst>
        </xdr:cNvPr>
        <xdr:cNvPicPr>
          <a:picLocks noChangeAspect="1"/>
        </xdr:cNvPicPr>
      </xdr:nvPicPr>
      <xdr:blipFill>
        <a:blip xmlns:r="http://schemas.openxmlformats.org/officeDocument/2006/relationships" r:embed="rId3"/>
        <a:stretch>
          <a:fillRect/>
        </a:stretch>
      </xdr:blipFill>
      <xdr:spPr>
        <a:xfrm>
          <a:off x="44315062" y="73737788"/>
          <a:ext cx="4036366" cy="3481387"/>
        </a:xfrm>
        <a:prstGeom prst="rect">
          <a:avLst/>
        </a:prstGeom>
      </xdr:spPr>
    </xdr:pic>
    <xdr:clientData/>
  </xdr:twoCellAnchor>
  <xdr:twoCellAnchor editAs="oneCell">
    <xdr:from>
      <xdr:col>23</xdr:col>
      <xdr:colOff>95250</xdr:colOff>
      <xdr:row>72</xdr:row>
      <xdr:rowOff>595313</xdr:rowOff>
    </xdr:from>
    <xdr:to>
      <xdr:col>23</xdr:col>
      <xdr:colOff>4789486</xdr:colOff>
      <xdr:row>72</xdr:row>
      <xdr:rowOff>4572000</xdr:rowOff>
    </xdr:to>
    <xdr:pic>
      <xdr:nvPicPr>
        <xdr:cNvPr id="7" name="Imagen 6">
          <a:extLst>
            <a:ext uri="{FF2B5EF4-FFF2-40B4-BE49-F238E27FC236}">
              <a16:creationId xmlns:a16="http://schemas.microsoft.com/office/drawing/2014/main" id="{B4005B2B-835F-48E8-B7E5-C8D9365F74D2}"/>
            </a:ext>
          </a:extLst>
        </xdr:cNvPr>
        <xdr:cNvPicPr>
          <a:picLocks noChangeAspect="1"/>
        </xdr:cNvPicPr>
      </xdr:nvPicPr>
      <xdr:blipFill>
        <a:blip xmlns:r="http://schemas.openxmlformats.org/officeDocument/2006/relationships" r:embed="rId4"/>
        <a:stretch>
          <a:fillRect/>
        </a:stretch>
      </xdr:blipFill>
      <xdr:spPr>
        <a:xfrm>
          <a:off x="43824525" y="137202863"/>
          <a:ext cx="4694236" cy="3976687"/>
        </a:xfrm>
        <a:prstGeom prst="rect">
          <a:avLst/>
        </a:prstGeom>
      </xdr:spPr>
    </xdr:pic>
    <xdr:clientData/>
  </xdr:twoCellAnchor>
  <xdr:twoCellAnchor editAs="oneCell">
    <xdr:from>
      <xdr:col>23</xdr:col>
      <xdr:colOff>166687</xdr:colOff>
      <xdr:row>75</xdr:row>
      <xdr:rowOff>762000</xdr:rowOff>
    </xdr:from>
    <xdr:to>
      <xdr:col>23</xdr:col>
      <xdr:colOff>4813299</xdr:colOff>
      <xdr:row>75</xdr:row>
      <xdr:rowOff>4095749</xdr:rowOff>
    </xdr:to>
    <xdr:pic>
      <xdr:nvPicPr>
        <xdr:cNvPr id="8" name="Imagen 7">
          <a:extLst>
            <a:ext uri="{FF2B5EF4-FFF2-40B4-BE49-F238E27FC236}">
              <a16:creationId xmlns:a16="http://schemas.microsoft.com/office/drawing/2014/main" id="{13293753-36B2-4703-9403-B72709E6A07A}"/>
            </a:ext>
          </a:extLst>
        </xdr:cNvPr>
        <xdr:cNvPicPr>
          <a:picLocks noChangeAspect="1"/>
        </xdr:cNvPicPr>
      </xdr:nvPicPr>
      <xdr:blipFill>
        <a:blip xmlns:r="http://schemas.openxmlformats.org/officeDocument/2006/relationships" r:embed="rId5"/>
        <a:stretch>
          <a:fillRect/>
        </a:stretch>
      </xdr:blipFill>
      <xdr:spPr>
        <a:xfrm>
          <a:off x="43895962" y="145503900"/>
          <a:ext cx="4646612" cy="3333749"/>
        </a:xfrm>
        <a:prstGeom prst="rect">
          <a:avLst/>
        </a:prstGeom>
      </xdr:spPr>
    </xdr:pic>
    <xdr:clientData/>
  </xdr:twoCellAnchor>
  <xdr:twoCellAnchor editAs="oneCell">
    <xdr:from>
      <xdr:col>23</xdr:col>
      <xdr:colOff>309563</xdr:colOff>
      <xdr:row>86</xdr:row>
      <xdr:rowOff>571500</xdr:rowOff>
    </xdr:from>
    <xdr:to>
      <xdr:col>23</xdr:col>
      <xdr:colOff>4914123</xdr:colOff>
      <xdr:row>86</xdr:row>
      <xdr:rowOff>3497262</xdr:rowOff>
    </xdr:to>
    <xdr:pic>
      <xdr:nvPicPr>
        <xdr:cNvPr id="9" name="Imagen 8">
          <a:extLst>
            <a:ext uri="{FF2B5EF4-FFF2-40B4-BE49-F238E27FC236}">
              <a16:creationId xmlns:a16="http://schemas.microsoft.com/office/drawing/2014/main" id="{3B076F0C-4934-45ED-A5AC-F21A6B454BB5}"/>
            </a:ext>
          </a:extLst>
        </xdr:cNvPr>
        <xdr:cNvPicPr>
          <a:picLocks noChangeAspect="1"/>
        </xdr:cNvPicPr>
      </xdr:nvPicPr>
      <xdr:blipFill>
        <a:blip xmlns:r="http://schemas.openxmlformats.org/officeDocument/2006/relationships" r:embed="rId6"/>
        <a:stretch>
          <a:fillRect/>
        </a:stretch>
      </xdr:blipFill>
      <xdr:spPr>
        <a:xfrm>
          <a:off x="44038838" y="159648525"/>
          <a:ext cx="4604560" cy="2925762"/>
        </a:xfrm>
        <a:prstGeom prst="rect">
          <a:avLst/>
        </a:prstGeom>
      </xdr:spPr>
    </xdr:pic>
    <xdr:clientData/>
  </xdr:twoCellAnchor>
  <xdr:twoCellAnchor editAs="oneCell">
    <xdr:from>
      <xdr:col>21</xdr:col>
      <xdr:colOff>571500</xdr:colOff>
      <xdr:row>128</xdr:row>
      <xdr:rowOff>619125</xdr:rowOff>
    </xdr:from>
    <xdr:to>
      <xdr:col>23</xdr:col>
      <xdr:colOff>518860</xdr:colOff>
      <xdr:row>131</xdr:row>
      <xdr:rowOff>169862</xdr:rowOff>
    </xdr:to>
    <xdr:pic>
      <xdr:nvPicPr>
        <xdr:cNvPr id="10" name="Imagen 9">
          <a:extLst>
            <a:ext uri="{FF2B5EF4-FFF2-40B4-BE49-F238E27FC236}">
              <a16:creationId xmlns:a16="http://schemas.microsoft.com/office/drawing/2014/main" id="{56FCA1FB-187B-4CA9-AC59-02F50A962236}"/>
            </a:ext>
          </a:extLst>
        </xdr:cNvPr>
        <xdr:cNvPicPr>
          <a:picLocks noChangeAspect="1"/>
        </xdr:cNvPicPr>
      </xdr:nvPicPr>
      <xdr:blipFill>
        <a:blip xmlns:r="http://schemas.openxmlformats.org/officeDocument/2006/relationships" r:embed="rId7"/>
        <a:stretch>
          <a:fillRect/>
        </a:stretch>
      </xdr:blipFill>
      <xdr:spPr>
        <a:xfrm>
          <a:off x="41271825" y="233248200"/>
          <a:ext cx="2976310" cy="2189162"/>
        </a:xfrm>
        <a:prstGeom prst="rect">
          <a:avLst/>
        </a:prstGeom>
      </xdr:spPr>
    </xdr:pic>
    <xdr:clientData/>
  </xdr:twoCellAnchor>
</xdr:wsDr>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promedis.com.co/producto/termohigrometro-digital-htc-2/" TargetMode="External"/><Relationship Id="rId2" Type="http://schemas.openxmlformats.org/officeDocument/2006/relationships/hyperlink" Target="https://colombia.bioweb.co/products/binoculares-para-iniciantes-10x42-con-adaptador-para-fotografia-con-celular" TargetMode="External"/><Relationship Id="rId1" Type="http://schemas.openxmlformats.org/officeDocument/2006/relationships/hyperlink" Target="https://www.abasticol.com/product/bolsa-ecotact-40/"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https://www.homecenter.com.co/homecenter-co/product/101341/tornillo-cubierta-estructura-metalica-12x2-1-2pg-x10-und-fixser/10134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DF8DFD-4009-4FFE-AE75-AAB470805CE8}">
  <dimension ref="A1:AB137"/>
  <sheetViews>
    <sheetView tabSelected="1" view="pageBreakPreview" zoomScale="40" zoomScaleNormal="60" zoomScaleSheetLayoutView="40" workbookViewId="0">
      <pane xSplit="3" ySplit="9" topLeftCell="D126" activePane="bottomRight" state="frozen"/>
      <selection pane="topRight" activeCell="D1" sqref="D1"/>
      <selection pane="bottomLeft" activeCell="A10" sqref="A10"/>
      <selection pane="bottomRight" activeCell="A5" sqref="A5:Z6"/>
    </sheetView>
  </sheetViews>
  <sheetFormatPr baseColWidth="10" defaultColWidth="11.42578125" defaultRowHeight="16.5" x14ac:dyDescent="0.25"/>
  <cols>
    <col min="1" max="1" width="12.140625" style="3" customWidth="1"/>
    <col min="2" max="2" width="34.28515625" style="3" customWidth="1"/>
    <col min="3" max="3" width="168.7109375" style="13" customWidth="1"/>
    <col min="4" max="4" width="15.28515625" style="1" customWidth="1"/>
    <col min="5" max="5" width="16.5703125" style="3" customWidth="1"/>
    <col min="6" max="23" width="22.7109375" style="3" customWidth="1"/>
    <col min="24" max="24" width="74.140625" style="3" customWidth="1"/>
    <col min="25" max="26" width="22.7109375" style="4" customWidth="1"/>
    <col min="27" max="27" width="27.5703125" style="5" customWidth="1"/>
    <col min="28" max="16384" width="11.42578125" style="3"/>
  </cols>
  <sheetData>
    <row r="1" spans="1:27" x14ac:dyDescent="0.25">
      <c r="A1" s="25"/>
      <c r="B1" s="31"/>
      <c r="C1" s="11"/>
      <c r="D1" s="8"/>
      <c r="E1" s="9" t="s">
        <v>5</v>
      </c>
      <c r="F1" s="9"/>
      <c r="G1" s="9"/>
      <c r="H1" s="9"/>
      <c r="I1" s="9"/>
      <c r="J1" s="9"/>
      <c r="K1" s="9"/>
      <c r="L1" s="9"/>
      <c r="M1" s="9"/>
      <c r="N1" s="9"/>
      <c r="O1" s="9"/>
      <c r="P1" s="9"/>
      <c r="Q1" s="9"/>
      <c r="R1" s="9"/>
      <c r="S1" s="9"/>
      <c r="T1" s="9"/>
      <c r="U1" s="9"/>
      <c r="V1" s="9"/>
      <c r="W1" s="9"/>
      <c r="X1" s="9"/>
      <c r="Y1" s="9"/>
      <c r="Z1" s="24"/>
      <c r="AA1" s="18"/>
    </row>
    <row r="2" spans="1:27" x14ac:dyDescent="0.25">
      <c r="A2" s="26"/>
      <c r="C2" s="12"/>
      <c r="D2" s="2"/>
      <c r="E2" s="2"/>
      <c r="F2" s="2"/>
      <c r="G2" s="2"/>
      <c r="H2" s="2"/>
      <c r="I2" s="2"/>
      <c r="J2" s="2"/>
      <c r="K2" s="2"/>
      <c r="L2" s="2"/>
      <c r="M2" s="2"/>
      <c r="N2" s="2"/>
      <c r="O2" s="2"/>
      <c r="P2" s="2"/>
      <c r="Q2" s="2"/>
      <c r="R2" s="2"/>
      <c r="S2" s="2"/>
      <c r="T2" s="2"/>
      <c r="U2" s="2"/>
      <c r="V2" s="2"/>
      <c r="W2" s="2"/>
      <c r="X2" s="2"/>
      <c r="Y2" s="2"/>
      <c r="Z2" s="2"/>
      <c r="AA2" s="2"/>
    </row>
    <row r="3" spans="1:27" x14ac:dyDescent="0.25">
      <c r="A3" s="26"/>
      <c r="C3" s="12"/>
      <c r="D3" s="2"/>
      <c r="E3" s="2"/>
      <c r="F3" s="2"/>
      <c r="G3" s="2"/>
      <c r="H3" s="2"/>
      <c r="I3" s="2"/>
      <c r="J3" s="2"/>
      <c r="K3" s="2"/>
      <c r="L3" s="2"/>
      <c r="M3" s="2"/>
      <c r="N3" s="2"/>
      <c r="O3" s="2"/>
      <c r="P3" s="2"/>
      <c r="Q3" s="2"/>
      <c r="R3" s="2"/>
      <c r="S3" s="2"/>
      <c r="T3" s="2"/>
      <c r="U3" s="2"/>
      <c r="V3" s="2"/>
      <c r="W3" s="2"/>
      <c r="X3" s="2"/>
      <c r="Y3" s="2"/>
      <c r="Z3" s="2"/>
      <c r="AA3" s="1"/>
    </row>
    <row r="4" spans="1:27" x14ac:dyDescent="0.25">
      <c r="A4" s="27"/>
      <c r="B4" s="32"/>
      <c r="C4" s="12"/>
      <c r="D4" s="10"/>
      <c r="E4" s="10"/>
      <c r="F4" s="10"/>
      <c r="G4" s="10"/>
      <c r="H4" s="10"/>
      <c r="I4" s="10"/>
      <c r="J4" s="10"/>
      <c r="K4" s="10"/>
      <c r="L4" s="10"/>
      <c r="M4" s="10"/>
      <c r="N4" s="10"/>
      <c r="O4" s="10"/>
      <c r="P4" s="10"/>
      <c r="Q4" s="10"/>
      <c r="R4" s="10"/>
      <c r="S4" s="10"/>
      <c r="T4" s="10"/>
      <c r="U4" s="10"/>
      <c r="V4" s="10"/>
      <c r="W4" s="10"/>
      <c r="X4" s="10"/>
      <c r="Y4" s="10"/>
      <c r="Z4" s="10"/>
      <c r="AA4" s="10"/>
    </row>
    <row r="5" spans="1:27" ht="18.75" x14ac:dyDescent="0.25">
      <c r="A5" s="80" t="s">
        <v>181</v>
      </c>
      <c r="B5" s="81"/>
      <c r="C5" s="81"/>
      <c r="D5" s="81"/>
      <c r="E5" s="81"/>
      <c r="F5" s="81"/>
      <c r="G5" s="81"/>
      <c r="H5" s="81"/>
      <c r="I5" s="81"/>
      <c r="J5" s="81"/>
      <c r="K5" s="81"/>
      <c r="L5" s="81"/>
      <c r="M5" s="81"/>
      <c r="N5" s="81"/>
      <c r="O5" s="81"/>
      <c r="P5" s="81"/>
      <c r="Q5" s="81"/>
      <c r="R5" s="81"/>
      <c r="S5" s="81"/>
      <c r="T5" s="81"/>
      <c r="U5" s="81"/>
      <c r="V5" s="81"/>
      <c r="W5" s="81"/>
      <c r="X5" s="81"/>
      <c r="Y5" s="81"/>
      <c r="Z5" s="81"/>
      <c r="AA5" s="19"/>
    </row>
    <row r="6" spans="1:27" ht="18.75" x14ac:dyDescent="0.25">
      <c r="A6" s="80"/>
      <c r="B6" s="81"/>
      <c r="C6" s="81"/>
      <c r="D6" s="81"/>
      <c r="E6" s="81"/>
      <c r="F6" s="81"/>
      <c r="G6" s="81"/>
      <c r="H6" s="81"/>
      <c r="I6" s="81"/>
      <c r="J6" s="81"/>
      <c r="K6" s="81"/>
      <c r="L6" s="81"/>
      <c r="M6" s="81"/>
      <c r="N6" s="81"/>
      <c r="O6" s="81"/>
      <c r="P6" s="81"/>
      <c r="Q6" s="81"/>
      <c r="R6" s="81"/>
      <c r="S6" s="81"/>
      <c r="T6" s="81"/>
      <c r="U6" s="81"/>
      <c r="V6" s="81"/>
      <c r="W6" s="81"/>
      <c r="X6" s="81"/>
      <c r="Y6" s="81"/>
      <c r="Z6" s="81"/>
      <c r="AA6" s="19"/>
    </row>
    <row r="7" spans="1:27" ht="18.75" x14ac:dyDescent="0.25">
      <c r="A7" s="82" t="s">
        <v>9</v>
      </c>
      <c r="B7" s="83"/>
      <c r="C7" s="83"/>
      <c r="D7" s="83"/>
      <c r="E7" s="83"/>
      <c r="F7" s="83"/>
      <c r="G7" s="83"/>
      <c r="H7" s="83"/>
      <c r="I7" s="83"/>
      <c r="J7" s="83"/>
      <c r="K7" s="83"/>
      <c r="L7" s="83"/>
      <c r="M7" s="83"/>
      <c r="N7" s="83"/>
      <c r="O7" s="83"/>
      <c r="P7" s="83"/>
      <c r="Q7" s="83"/>
      <c r="R7" s="83"/>
      <c r="S7" s="83"/>
      <c r="T7" s="83"/>
      <c r="U7" s="83"/>
      <c r="V7" s="83"/>
      <c r="W7" s="83"/>
      <c r="X7" s="83"/>
      <c r="Y7" s="83"/>
      <c r="Z7" s="83"/>
      <c r="AA7" s="20"/>
    </row>
    <row r="8" spans="1:27" ht="113.25" customHeight="1" x14ac:dyDescent="0.25">
      <c r="A8" s="84" t="s">
        <v>0</v>
      </c>
      <c r="B8" s="35"/>
      <c r="C8" s="85" t="s">
        <v>13</v>
      </c>
      <c r="D8" s="85" t="s">
        <v>2</v>
      </c>
      <c r="E8" s="85" t="s">
        <v>1</v>
      </c>
      <c r="F8" s="87" t="s">
        <v>163</v>
      </c>
      <c r="G8" s="87"/>
      <c r="H8" s="87" t="s">
        <v>164</v>
      </c>
      <c r="I8" s="87"/>
      <c r="J8" s="88" t="s">
        <v>170</v>
      </c>
      <c r="K8" s="88"/>
      <c r="L8" s="88" t="s">
        <v>165</v>
      </c>
      <c r="M8" s="88"/>
      <c r="N8" s="88" t="s">
        <v>166</v>
      </c>
      <c r="O8" s="88"/>
      <c r="P8" s="88" t="s">
        <v>167</v>
      </c>
      <c r="Q8" s="88"/>
      <c r="R8" s="88" t="s">
        <v>168</v>
      </c>
      <c r="S8" s="88"/>
      <c r="T8" s="88" t="s">
        <v>169</v>
      </c>
      <c r="U8" s="88"/>
      <c r="V8" s="88" t="s">
        <v>171</v>
      </c>
      <c r="W8" s="88"/>
      <c r="X8" s="88"/>
      <c r="Y8" s="90" t="s">
        <v>7</v>
      </c>
      <c r="Z8" s="90" t="s">
        <v>8</v>
      </c>
      <c r="AA8" s="21"/>
    </row>
    <row r="9" spans="1:27" ht="63" x14ac:dyDescent="0.25">
      <c r="A9" s="84"/>
      <c r="B9" s="35"/>
      <c r="C9" s="85"/>
      <c r="D9" s="86"/>
      <c r="E9" s="86"/>
      <c r="F9" s="34" t="s">
        <v>6</v>
      </c>
      <c r="G9" s="34" t="s">
        <v>11</v>
      </c>
      <c r="H9" s="34" t="s">
        <v>6</v>
      </c>
      <c r="I9" s="34" t="s">
        <v>11</v>
      </c>
      <c r="J9" s="34" t="s">
        <v>6</v>
      </c>
      <c r="K9" s="34" t="s">
        <v>11</v>
      </c>
      <c r="L9" s="34" t="s">
        <v>6</v>
      </c>
      <c r="M9" s="34" t="s">
        <v>11</v>
      </c>
      <c r="N9" s="34" t="s">
        <v>6</v>
      </c>
      <c r="O9" s="34" t="s">
        <v>11</v>
      </c>
      <c r="P9" s="34" t="s">
        <v>6</v>
      </c>
      <c r="Q9" s="34" t="s">
        <v>11</v>
      </c>
      <c r="R9" s="34" t="s">
        <v>6</v>
      </c>
      <c r="S9" s="34" t="s">
        <v>11</v>
      </c>
      <c r="T9" s="34" t="s">
        <v>6</v>
      </c>
      <c r="U9" s="34" t="s">
        <v>11</v>
      </c>
      <c r="V9" s="34" t="s">
        <v>6</v>
      </c>
      <c r="W9" s="34" t="s">
        <v>11</v>
      </c>
      <c r="X9" s="34" t="s">
        <v>174</v>
      </c>
      <c r="Y9" s="90"/>
      <c r="Z9" s="90"/>
      <c r="AA9" s="21"/>
    </row>
    <row r="10" spans="1:27" ht="180" customHeight="1" x14ac:dyDescent="0.25">
      <c r="A10" s="37">
        <v>1</v>
      </c>
      <c r="B10" s="38" t="s">
        <v>128</v>
      </c>
      <c r="C10" s="14" t="s">
        <v>80</v>
      </c>
      <c r="D10" s="37" t="s">
        <v>12</v>
      </c>
      <c r="E10" s="17">
        <v>1</v>
      </c>
      <c r="F10" s="40">
        <v>1583067</v>
      </c>
      <c r="G10" s="69">
        <f>F10*E10</f>
        <v>1583067</v>
      </c>
      <c r="H10" s="40">
        <v>1921300</v>
      </c>
      <c r="I10" s="69">
        <f t="shared" ref="I10:I73" si="0">H10*E10</f>
        <v>1921300</v>
      </c>
      <c r="J10" s="41">
        <v>1696143</v>
      </c>
      <c r="K10" s="69">
        <f>J10*E10</f>
        <v>1696143</v>
      </c>
      <c r="L10" s="41">
        <v>298000</v>
      </c>
      <c r="M10" s="69">
        <f>L10*E10</f>
        <v>298000</v>
      </c>
      <c r="N10" s="40">
        <v>0</v>
      </c>
      <c r="O10" s="69">
        <f>N10*G10</f>
        <v>0</v>
      </c>
      <c r="P10" s="67">
        <v>337838</v>
      </c>
      <c r="Q10" s="69">
        <f>P10*E10</f>
        <v>337838</v>
      </c>
      <c r="R10" s="67">
        <v>352113</v>
      </c>
      <c r="S10" s="69">
        <f>R10*E10</f>
        <v>352113</v>
      </c>
      <c r="T10" s="67">
        <v>560000</v>
      </c>
      <c r="U10" s="69">
        <f>T10*E10</f>
        <v>560000</v>
      </c>
      <c r="V10" s="41"/>
      <c r="W10" s="69">
        <f>V10*G10</f>
        <v>0</v>
      </c>
      <c r="X10" s="69"/>
      <c r="Y10" s="69">
        <f>(ROUND(AVERAGE(P10,R10,T10),0))</f>
        <v>416650</v>
      </c>
      <c r="Z10" s="69">
        <f t="shared" ref="Z10:Z73" si="1">Y10*E10</f>
        <v>416650</v>
      </c>
      <c r="AA10" s="21"/>
    </row>
    <row r="11" spans="1:27" ht="201" customHeight="1" x14ac:dyDescent="0.25">
      <c r="A11" s="37">
        <v>2</v>
      </c>
      <c r="B11" s="70" t="s">
        <v>81</v>
      </c>
      <c r="C11" s="14" t="s">
        <v>137</v>
      </c>
      <c r="D11" s="37" t="s">
        <v>12</v>
      </c>
      <c r="E11" s="17">
        <v>1</v>
      </c>
      <c r="F11" s="65">
        <v>702667</v>
      </c>
      <c r="G11" s="69">
        <f t="shared" ref="G11:G74" si="2">F11*E11</f>
        <v>702667</v>
      </c>
      <c r="H11" s="65">
        <v>857200</v>
      </c>
      <c r="I11" s="69">
        <f t="shared" si="0"/>
        <v>857200</v>
      </c>
      <c r="J11" s="71">
        <v>752857</v>
      </c>
      <c r="K11" s="69">
        <f t="shared" ref="K11:K74" si="3">J11*E11</f>
        <v>752857</v>
      </c>
      <c r="L11" s="40">
        <v>0</v>
      </c>
      <c r="M11" s="69">
        <f t="shared" ref="M11:M74" si="4">L11*E11</f>
        <v>0</v>
      </c>
      <c r="N11" s="40">
        <v>0</v>
      </c>
      <c r="O11" s="69">
        <f t="shared" ref="O11:O73" si="5">N11*G11</f>
        <v>0</v>
      </c>
      <c r="P11" s="40">
        <v>0</v>
      </c>
      <c r="Q11" s="69">
        <f t="shared" ref="Q11:Q74" si="6">P11*E11</f>
        <v>0</v>
      </c>
      <c r="R11" s="40">
        <v>0</v>
      </c>
      <c r="S11" s="69">
        <f t="shared" ref="S11:S74" si="7">R11*E11</f>
        <v>0</v>
      </c>
      <c r="T11" s="40">
        <v>0</v>
      </c>
      <c r="U11" s="69">
        <f t="shared" ref="U11" si="8">T11*G11</f>
        <v>0</v>
      </c>
      <c r="V11" s="40">
        <v>0</v>
      </c>
      <c r="W11" s="69">
        <f t="shared" ref="W11" si="9">V11*I11</f>
        <v>0</v>
      </c>
      <c r="X11" s="72"/>
      <c r="Y11" s="69">
        <f>(ROUND(AVERAGE(F11,H11,J11),0))</f>
        <v>770908</v>
      </c>
      <c r="Z11" s="69">
        <f t="shared" si="1"/>
        <v>770908</v>
      </c>
      <c r="AA11" s="21"/>
    </row>
    <row r="12" spans="1:27" ht="407.25" customHeight="1" x14ac:dyDescent="0.25">
      <c r="A12" s="37">
        <v>3</v>
      </c>
      <c r="B12" s="70" t="s">
        <v>81</v>
      </c>
      <c r="C12" s="14" t="s">
        <v>162</v>
      </c>
      <c r="D12" s="37" t="s">
        <v>12</v>
      </c>
      <c r="E12" s="17">
        <v>1</v>
      </c>
      <c r="F12" s="66">
        <v>66667</v>
      </c>
      <c r="G12" s="69">
        <f t="shared" si="2"/>
        <v>66667</v>
      </c>
      <c r="H12" s="66">
        <v>81300</v>
      </c>
      <c r="I12" s="69">
        <f t="shared" si="0"/>
        <v>81300</v>
      </c>
      <c r="J12" s="67">
        <v>71429</v>
      </c>
      <c r="K12" s="69">
        <f t="shared" si="3"/>
        <v>71429</v>
      </c>
      <c r="L12" s="41">
        <v>312000</v>
      </c>
      <c r="M12" s="69">
        <f t="shared" si="4"/>
        <v>312000</v>
      </c>
      <c r="N12" s="40">
        <v>0</v>
      </c>
      <c r="O12" s="69">
        <f t="shared" si="5"/>
        <v>0</v>
      </c>
      <c r="P12" s="41">
        <v>255405</v>
      </c>
      <c r="Q12" s="69">
        <f t="shared" si="6"/>
        <v>255405</v>
      </c>
      <c r="R12" s="41">
        <v>266197</v>
      </c>
      <c r="S12" s="69">
        <f t="shared" si="7"/>
        <v>266197</v>
      </c>
      <c r="T12" s="67">
        <v>75000</v>
      </c>
      <c r="U12" s="69">
        <f t="shared" ref="U12:U75" si="10">T12*E12</f>
        <v>75000</v>
      </c>
      <c r="V12" s="41"/>
      <c r="W12" s="69">
        <f>V12*G12</f>
        <v>0</v>
      </c>
      <c r="X12" s="69"/>
      <c r="Y12" s="69">
        <f>(ROUND(AVERAGE(F12,H12,J12,T12),0))</f>
        <v>73599</v>
      </c>
      <c r="Z12" s="69">
        <f t="shared" si="1"/>
        <v>73599</v>
      </c>
      <c r="AA12" s="21"/>
    </row>
    <row r="13" spans="1:27" ht="409.5" customHeight="1" x14ac:dyDescent="0.25">
      <c r="A13" s="37">
        <v>4</v>
      </c>
      <c r="B13" s="70" t="s">
        <v>81</v>
      </c>
      <c r="C13" s="14" t="s">
        <v>58</v>
      </c>
      <c r="D13" s="37" t="s">
        <v>12</v>
      </c>
      <c r="E13" s="17">
        <v>1</v>
      </c>
      <c r="F13" s="66">
        <v>119867</v>
      </c>
      <c r="G13" s="69">
        <f t="shared" si="2"/>
        <v>119867</v>
      </c>
      <c r="H13" s="40">
        <v>146200</v>
      </c>
      <c r="I13" s="69">
        <f t="shared" si="0"/>
        <v>146200</v>
      </c>
      <c r="J13" s="41">
        <v>128429</v>
      </c>
      <c r="K13" s="69">
        <f t="shared" si="3"/>
        <v>128429</v>
      </c>
      <c r="L13" s="41">
        <v>39900</v>
      </c>
      <c r="M13" s="69">
        <f t="shared" si="4"/>
        <v>39900</v>
      </c>
      <c r="N13" s="40">
        <v>0</v>
      </c>
      <c r="O13" s="69">
        <f t="shared" si="5"/>
        <v>0</v>
      </c>
      <c r="P13" s="41">
        <v>190676</v>
      </c>
      <c r="Q13" s="69">
        <f t="shared" si="6"/>
        <v>190676</v>
      </c>
      <c r="R13" s="41">
        <v>198732</v>
      </c>
      <c r="S13" s="69">
        <f t="shared" si="7"/>
        <v>198732</v>
      </c>
      <c r="T13" s="67">
        <v>80000</v>
      </c>
      <c r="U13" s="69">
        <f t="shared" si="10"/>
        <v>80000</v>
      </c>
      <c r="V13" s="41"/>
      <c r="W13" s="69">
        <f>V13*G13</f>
        <v>0</v>
      </c>
      <c r="X13" s="69"/>
      <c r="Y13" s="69">
        <f>(ROUND(AVERAGE(F13,T13),0))</f>
        <v>99934</v>
      </c>
      <c r="Z13" s="69">
        <f t="shared" si="1"/>
        <v>99934</v>
      </c>
      <c r="AA13" s="21"/>
    </row>
    <row r="14" spans="1:27" ht="351.75" customHeight="1" x14ac:dyDescent="0.25">
      <c r="A14" s="37">
        <v>5</v>
      </c>
      <c r="B14" s="70" t="s">
        <v>81</v>
      </c>
      <c r="C14" s="14" t="s">
        <v>59</v>
      </c>
      <c r="D14" s="37" t="s">
        <v>12</v>
      </c>
      <c r="E14" s="17">
        <v>1</v>
      </c>
      <c r="F14" s="66">
        <v>640000</v>
      </c>
      <c r="G14" s="69">
        <f t="shared" si="2"/>
        <v>640000</v>
      </c>
      <c r="H14" s="66">
        <v>780800</v>
      </c>
      <c r="I14" s="69">
        <f t="shared" si="0"/>
        <v>780800</v>
      </c>
      <c r="J14" s="67">
        <v>685714</v>
      </c>
      <c r="K14" s="69">
        <f t="shared" si="3"/>
        <v>685714</v>
      </c>
      <c r="L14" s="41">
        <v>385000</v>
      </c>
      <c r="M14" s="69">
        <f t="shared" si="4"/>
        <v>385000</v>
      </c>
      <c r="N14" s="40">
        <v>0</v>
      </c>
      <c r="O14" s="69">
        <f t="shared" si="5"/>
        <v>0</v>
      </c>
      <c r="P14" s="41">
        <v>648649</v>
      </c>
      <c r="Q14" s="69">
        <f t="shared" si="6"/>
        <v>648649</v>
      </c>
      <c r="R14" s="41">
        <v>676056</v>
      </c>
      <c r="S14" s="69">
        <f t="shared" si="7"/>
        <v>676056</v>
      </c>
      <c r="T14" s="41">
        <v>110000</v>
      </c>
      <c r="U14" s="69">
        <f t="shared" si="10"/>
        <v>110000</v>
      </c>
      <c r="V14" s="41"/>
      <c r="W14" s="69">
        <f>V14*G14</f>
        <v>0</v>
      </c>
      <c r="X14" s="69"/>
      <c r="Y14" s="69">
        <f>(ROUND(AVERAGE(F14,H14,J14),0))</f>
        <v>702171</v>
      </c>
      <c r="Z14" s="69">
        <f t="shared" si="1"/>
        <v>702171</v>
      </c>
      <c r="AA14" s="21"/>
    </row>
    <row r="15" spans="1:27" ht="398.25" customHeight="1" x14ac:dyDescent="0.25">
      <c r="A15" s="37">
        <v>6</v>
      </c>
      <c r="B15" s="70" t="s">
        <v>81</v>
      </c>
      <c r="C15" s="14" t="s">
        <v>60</v>
      </c>
      <c r="D15" s="37" t="s">
        <v>12</v>
      </c>
      <c r="E15" s="17">
        <v>1</v>
      </c>
      <c r="F15" s="66">
        <v>12000</v>
      </c>
      <c r="G15" s="69">
        <f t="shared" si="2"/>
        <v>12000</v>
      </c>
      <c r="H15" s="66">
        <v>14600</v>
      </c>
      <c r="I15" s="69">
        <f t="shared" si="0"/>
        <v>14600</v>
      </c>
      <c r="J15" s="67">
        <v>12857</v>
      </c>
      <c r="K15" s="69">
        <f t="shared" si="3"/>
        <v>12857</v>
      </c>
      <c r="L15" s="40">
        <v>0</v>
      </c>
      <c r="M15" s="69">
        <f t="shared" si="4"/>
        <v>0</v>
      </c>
      <c r="N15" s="40">
        <v>0</v>
      </c>
      <c r="O15" s="69">
        <f t="shared" si="5"/>
        <v>0</v>
      </c>
      <c r="P15" s="40">
        <v>0</v>
      </c>
      <c r="Q15" s="69">
        <f t="shared" si="6"/>
        <v>0</v>
      </c>
      <c r="R15" s="40">
        <v>0</v>
      </c>
      <c r="S15" s="69">
        <f t="shared" si="7"/>
        <v>0</v>
      </c>
      <c r="T15" s="41"/>
      <c r="U15" s="69">
        <f t="shared" si="10"/>
        <v>0</v>
      </c>
      <c r="V15" s="40">
        <v>0</v>
      </c>
      <c r="W15" s="69">
        <f t="shared" ref="W15:W16" si="11">V15*I15</f>
        <v>0</v>
      </c>
      <c r="X15" s="69"/>
      <c r="Y15" s="69">
        <f>(ROUND(AVERAGE(F15,H15,J15),0))</f>
        <v>13152</v>
      </c>
      <c r="Z15" s="69">
        <f t="shared" si="1"/>
        <v>13152</v>
      </c>
      <c r="AA15" s="21"/>
    </row>
    <row r="16" spans="1:27" ht="409.5" customHeight="1" x14ac:dyDescent="0.25">
      <c r="A16" s="37">
        <v>7</v>
      </c>
      <c r="B16" s="70" t="s">
        <v>81</v>
      </c>
      <c r="C16" s="14" t="s">
        <v>61</v>
      </c>
      <c r="D16" s="37" t="s">
        <v>12</v>
      </c>
      <c r="E16" s="17">
        <v>1</v>
      </c>
      <c r="F16" s="66">
        <v>33333</v>
      </c>
      <c r="G16" s="69">
        <f t="shared" si="2"/>
        <v>33333</v>
      </c>
      <c r="H16" s="66">
        <v>40600</v>
      </c>
      <c r="I16" s="69">
        <f t="shared" si="0"/>
        <v>40600</v>
      </c>
      <c r="J16" s="67">
        <v>35714</v>
      </c>
      <c r="K16" s="69">
        <f t="shared" si="3"/>
        <v>35714</v>
      </c>
      <c r="L16" s="40">
        <v>0</v>
      </c>
      <c r="M16" s="69">
        <f t="shared" si="4"/>
        <v>0</v>
      </c>
      <c r="N16" s="40">
        <v>0</v>
      </c>
      <c r="O16" s="69">
        <f t="shared" si="5"/>
        <v>0</v>
      </c>
      <c r="P16" s="40">
        <v>0</v>
      </c>
      <c r="Q16" s="69">
        <f t="shared" si="6"/>
        <v>0</v>
      </c>
      <c r="R16" s="40">
        <v>0</v>
      </c>
      <c r="S16" s="69">
        <f t="shared" si="7"/>
        <v>0</v>
      </c>
      <c r="T16" s="41"/>
      <c r="U16" s="69">
        <f t="shared" si="10"/>
        <v>0</v>
      </c>
      <c r="V16" s="40">
        <v>0</v>
      </c>
      <c r="W16" s="69">
        <f t="shared" si="11"/>
        <v>0</v>
      </c>
      <c r="X16" s="69"/>
      <c r="Y16" s="69">
        <f>(ROUND(AVERAGE(F16,H16,J16),0))</f>
        <v>36549</v>
      </c>
      <c r="Z16" s="69">
        <f t="shared" si="1"/>
        <v>36549</v>
      </c>
      <c r="AA16" s="21"/>
    </row>
    <row r="17" spans="1:28" ht="63" x14ac:dyDescent="0.25">
      <c r="A17" s="37">
        <v>8</v>
      </c>
      <c r="B17" s="70" t="s">
        <v>81</v>
      </c>
      <c r="C17" s="15" t="s">
        <v>100</v>
      </c>
      <c r="D17" s="37" t="s">
        <v>12</v>
      </c>
      <c r="E17" s="17">
        <v>1</v>
      </c>
      <c r="F17" s="40">
        <v>866667</v>
      </c>
      <c r="G17" s="69">
        <f t="shared" si="2"/>
        <v>866667</v>
      </c>
      <c r="H17" s="40">
        <v>1057300</v>
      </c>
      <c r="I17" s="69">
        <f t="shared" si="0"/>
        <v>1057300</v>
      </c>
      <c r="J17" s="41">
        <v>928571</v>
      </c>
      <c r="K17" s="69">
        <f t="shared" si="3"/>
        <v>928571</v>
      </c>
      <c r="L17" s="73">
        <v>469800</v>
      </c>
      <c r="M17" s="69">
        <f t="shared" si="4"/>
        <v>469800</v>
      </c>
      <c r="N17" s="40">
        <v>0</v>
      </c>
      <c r="O17" s="69">
        <f t="shared" si="5"/>
        <v>0</v>
      </c>
      <c r="P17" s="41">
        <v>873919</v>
      </c>
      <c r="Q17" s="69">
        <f t="shared" si="6"/>
        <v>873919</v>
      </c>
      <c r="R17" s="41">
        <v>910845</v>
      </c>
      <c r="S17" s="69">
        <f t="shared" si="7"/>
        <v>910845</v>
      </c>
      <c r="T17" s="67">
        <v>465000</v>
      </c>
      <c r="U17" s="69">
        <f t="shared" si="10"/>
        <v>465000</v>
      </c>
      <c r="V17" s="41"/>
      <c r="W17" s="69">
        <f>V17*G17</f>
        <v>0</v>
      </c>
      <c r="X17" s="69"/>
      <c r="Y17" s="69">
        <f>(ROUND(AVERAGE(L17,T17),0))</f>
        <v>467400</v>
      </c>
      <c r="Z17" s="69">
        <f t="shared" si="1"/>
        <v>467400</v>
      </c>
      <c r="AA17" s="21"/>
    </row>
    <row r="18" spans="1:28" ht="122.25" customHeight="1" x14ac:dyDescent="0.25">
      <c r="A18" s="37">
        <v>9</v>
      </c>
      <c r="B18" s="38" t="s">
        <v>130</v>
      </c>
      <c r="C18" s="36" t="s">
        <v>98</v>
      </c>
      <c r="D18" s="37" t="s">
        <v>12</v>
      </c>
      <c r="E18" s="17">
        <v>1</v>
      </c>
      <c r="F18" s="66">
        <v>40000</v>
      </c>
      <c r="G18" s="69">
        <f t="shared" si="2"/>
        <v>40000</v>
      </c>
      <c r="H18" s="40">
        <v>48800</v>
      </c>
      <c r="I18" s="69">
        <f t="shared" si="0"/>
        <v>48800</v>
      </c>
      <c r="J18" s="41">
        <v>42857</v>
      </c>
      <c r="K18" s="69">
        <f t="shared" si="3"/>
        <v>42857</v>
      </c>
      <c r="L18" s="69">
        <v>49500</v>
      </c>
      <c r="M18" s="69">
        <f t="shared" si="4"/>
        <v>49500</v>
      </c>
      <c r="N18" s="40">
        <v>0</v>
      </c>
      <c r="O18" s="69">
        <f t="shared" si="5"/>
        <v>0</v>
      </c>
      <c r="P18" s="67">
        <v>40541</v>
      </c>
      <c r="Q18" s="69">
        <f t="shared" si="6"/>
        <v>40541</v>
      </c>
      <c r="R18" s="67">
        <v>42254</v>
      </c>
      <c r="S18" s="69">
        <f t="shared" si="7"/>
        <v>42254</v>
      </c>
      <c r="T18" s="41">
        <v>45000</v>
      </c>
      <c r="U18" s="69">
        <f t="shared" si="10"/>
        <v>45000</v>
      </c>
      <c r="V18" s="41"/>
      <c r="W18" s="69">
        <f>V18*G18</f>
        <v>0</v>
      </c>
      <c r="X18" s="69"/>
      <c r="Y18" s="69">
        <f>(ROUND(AVERAGE(F18,P18,R18),0))</f>
        <v>40932</v>
      </c>
      <c r="Z18" s="69">
        <f t="shared" si="1"/>
        <v>40932</v>
      </c>
      <c r="AA18" s="21"/>
    </row>
    <row r="19" spans="1:28" ht="386.25" customHeight="1" x14ac:dyDescent="0.25">
      <c r="A19" s="37">
        <v>10</v>
      </c>
      <c r="B19" s="70" t="s">
        <v>81</v>
      </c>
      <c r="C19" s="36" t="s">
        <v>62</v>
      </c>
      <c r="D19" s="37" t="s">
        <v>12</v>
      </c>
      <c r="E19" s="17">
        <v>1</v>
      </c>
      <c r="F19" s="40">
        <v>93333</v>
      </c>
      <c r="G19" s="69">
        <f t="shared" si="2"/>
        <v>93333</v>
      </c>
      <c r="H19" s="40">
        <v>113800</v>
      </c>
      <c r="I19" s="69">
        <f t="shared" si="0"/>
        <v>113800</v>
      </c>
      <c r="J19" s="41">
        <v>100000</v>
      </c>
      <c r="K19" s="69">
        <f t="shared" si="3"/>
        <v>100000</v>
      </c>
      <c r="L19" s="69">
        <v>85900</v>
      </c>
      <c r="M19" s="69">
        <f t="shared" si="4"/>
        <v>85900</v>
      </c>
      <c r="N19" s="40">
        <v>0</v>
      </c>
      <c r="O19" s="69">
        <f t="shared" si="5"/>
        <v>0</v>
      </c>
      <c r="P19" s="67">
        <v>85000</v>
      </c>
      <c r="Q19" s="69">
        <f t="shared" si="6"/>
        <v>85000</v>
      </c>
      <c r="R19" s="41">
        <v>88592</v>
      </c>
      <c r="S19" s="69">
        <f t="shared" si="7"/>
        <v>88592</v>
      </c>
      <c r="T19" s="67">
        <v>55000</v>
      </c>
      <c r="U19" s="69">
        <f t="shared" si="10"/>
        <v>55000</v>
      </c>
      <c r="V19" s="41"/>
      <c r="W19" s="69">
        <f>V19*G19</f>
        <v>0</v>
      </c>
      <c r="X19" s="69"/>
      <c r="Y19" s="69">
        <f>(ROUND(AVERAGE(P19,T19),0))</f>
        <v>70000</v>
      </c>
      <c r="Z19" s="69">
        <f t="shared" si="1"/>
        <v>70000</v>
      </c>
      <c r="AA19" s="21"/>
      <c r="AB19" s="3" t="s">
        <v>9</v>
      </c>
    </row>
    <row r="20" spans="1:28" ht="129.75" customHeight="1" x14ac:dyDescent="0.25">
      <c r="A20" s="37">
        <v>11</v>
      </c>
      <c r="B20" s="70" t="s">
        <v>129</v>
      </c>
      <c r="C20" s="36" t="s">
        <v>79</v>
      </c>
      <c r="D20" s="37" t="s">
        <v>12</v>
      </c>
      <c r="E20" s="17">
        <v>1</v>
      </c>
      <c r="F20" s="66">
        <v>43333</v>
      </c>
      <c r="G20" s="69">
        <f t="shared" si="2"/>
        <v>43333</v>
      </c>
      <c r="H20" s="66">
        <v>52800</v>
      </c>
      <c r="I20" s="69">
        <f t="shared" si="0"/>
        <v>52800</v>
      </c>
      <c r="J20" s="67">
        <v>46429</v>
      </c>
      <c r="K20" s="69">
        <f t="shared" si="3"/>
        <v>46429</v>
      </c>
      <c r="L20" s="40">
        <v>0</v>
      </c>
      <c r="M20" s="69">
        <f t="shared" si="4"/>
        <v>0</v>
      </c>
      <c r="N20" s="40">
        <v>0</v>
      </c>
      <c r="O20" s="69">
        <f t="shared" si="5"/>
        <v>0</v>
      </c>
      <c r="P20" s="40">
        <v>0</v>
      </c>
      <c r="Q20" s="69">
        <f t="shared" si="6"/>
        <v>0</v>
      </c>
      <c r="R20" s="40">
        <v>0</v>
      </c>
      <c r="S20" s="69">
        <f t="shared" si="7"/>
        <v>0</v>
      </c>
      <c r="T20" s="40">
        <v>0</v>
      </c>
      <c r="U20" s="69">
        <f t="shared" ref="U20:U33" si="12">T20*G20</f>
        <v>0</v>
      </c>
      <c r="V20" s="40">
        <v>0</v>
      </c>
      <c r="W20" s="69">
        <f t="shared" ref="W20:W33" si="13">V20*I20</f>
        <v>0</v>
      </c>
      <c r="X20" s="69"/>
      <c r="Y20" s="69">
        <f t="shared" ref="Y20:Y33" si="14">(ROUND(AVERAGE(F20,H20,J20),0))</f>
        <v>47521</v>
      </c>
      <c r="Z20" s="69">
        <f t="shared" si="1"/>
        <v>47521</v>
      </c>
      <c r="AA20" s="21"/>
    </row>
    <row r="21" spans="1:28" ht="112.5" customHeight="1" x14ac:dyDescent="0.25">
      <c r="A21" s="37">
        <v>12</v>
      </c>
      <c r="B21" s="39" t="s">
        <v>82</v>
      </c>
      <c r="C21" s="15" t="s">
        <v>19</v>
      </c>
      <c r="D21" s="37" t="s">
        <v>12</v>
      </c>
      <c r="E21" s="17">
        <v>1</v>
      </c>
      <c r="F21" s="66">
        <v>2667</v>
      </c>
      <c r="G21" s="69">
        <f t="shared" si="2"/>
        <v>2667</v>
      </c>
      <c r="H21" s="66">
        <v>3200</v>
      </c>
      <c r="I21" s="69">
        <f t="shared" si="0"/>
        <v>3200</v>
      </c>
      <c r="J21" s="67">
        <v>2857</v>
      </c>
      <c r="K21" s="69">
        <f t="shared" si="3"/>
        <v>2857</v>
      </c>
      <c r="L21" s="40">
        <v>0</v>
      </c>
      <c r="M21" s="69">
        <f t="shared" si="4"/>
        <v>0</v>
      </c>
      <c r="N21" s="40">
        <v>0</v>
      </c>
      <c r="O21" s="69">
        <f t="shared" si="5"/>
        <v>0</v>
      </c>
      <c r="P21" s="40">
        <v>0</v>
      </c>
      <c r="Q21" s="69">
        <f t="shared" si="6"/>
        <v>0</v>
      </c>
      <c r="R21" s="40">
        <v>0</v>
      </c>
      <c r="S21" s="69">
        <f t="shared" si="7"/>
        <v>0</v>
      </c>
      <c r="T21" s="40">
        <v>0</v>
      </c>
      <c r="U21" s="69">
        <f t="shared" si="12"/>
        <v>0</v>
      </c>
      <c r="V21" s="40">
        <v>0</v>
      </c>
      <c r="W21" s="69">
        <f t="shared" si="13"/>
        <v>0</v>
      </c>
      <c r="X21" s="69"/>
      <c r="Y21" s="69">
        <f t="shared" si="14"/>
        <v>2908</v>
      </c>
      <c r="Z21" s="69">
        <f t="shared" si="1"/>
        <v>2908</v>
      </c>
      <c r="AA21" s="21"/>
    </row>
    <row r="22" spans="1:28" ht="91.5" customHeight="1" x14ac:dyDescent="0.25">
      <c r="A22" s="37">
        <v>13</v>
      </c>
      <c r="B22" s="39" t="s">
        <v>82</v>
      </c>
      <c r="C22" s="15" t="s">
        <v>120</v>
      </c>
      <c r="D22" s="37" t="s">
        <v>12</v>
      </c>
      <c r="E22" s="17">
        <v>1</v>
      </c>
      <c r="F22" s="66">
        <v>40000</v>
      </c>
      <c r="G22" s="69">
        <f t="shared" si="2"/>
        <v>40000</v>
      </c>
      <c r="H22" s="66">
        <v>48800</v>
      </c>
      <c r="I22" s="69">
        <f t="shared" si="0"/>
        <v>48800</v>
      </c>
      <c r="J22" s="67">
        <v>42857</v>
      </c>
      <c r="K22" s="69">
        <f t="shared" si="3"/>
        <v>42857</v>
      </c>
      <c r="L22" s="40">
        <v>0</v>
      </c>
      <c r="M22" s="69">
        <f t="shared" si="4"/>
        <v>0</v>
      </c>
      <c r="N22" s="40">
        <v>0</v>
      </c>
      <c r="O22" s="69">
        <f t="shared" si="5"/>
        <v>0</v>
      </c>
      <c r="P22" s="40">
        <v>0</v>
      </c>
      <c r="Q22" s="69">
        <f t="shared" si="6"/>
        <v>0</v>
      </c>
      <c r="R22" s="40">
        <v>0</v>
      </c>
      <c r="S22" s="69">
        <f t="shared" si="7"/>
        <v>0</v>
      </c>
      <c r="T22" s="40">
        <v>0</v>
      </c>
      <c r="U22" s="69">
        <f t="shared" si="12"/>
        <v>0</v>
      </c>
      <c r="V22" s="40">
        <v>0</v>
      </c>
      <c r="W22" s="69">
        <f t="shared" si="13"/>
        <v>0</v>
      </c>
      <c r="X22" s="69"/>
      <c r="Y22" s="69">
        <f t="shared" si="14"/>
        <v>43886</v>
      </c>
      <c r="Z22" s="69">
        <f t="shared" si="1"/>
        <v>43886</v>
      </c>
      <c r="AA22" s="21"/>
    </row>
    <row r="23" spans="1:28" ht="111.75" customHeight="1" x14ac:dyDescent="0.25">
      <c r="A23" s="37">
        <v>14</v>
      </c>
      <c r="B23" s="38" t="s">
        <v>132</v>
      </c>
      <c r="C23" s="15" t="s">
        <v>102</v>
      </c>
      <c r="D23" s="37" t="s">
        <v>12</v>
      </c>
      <c r="E23" s="17">
        <v>1</v>
      </c>
      <c r="F23" s="66">
        <v>26667</v>
      </c>
      <c r="G23" s="69">
        <f t="shared" si="2"/>
        <v>26667</v>
      </c>
      <c r="H23" s="66">
        <v>32500</v>
      </c>
      <c r="I23" s="69">
        <f t="shared" si="0"/>
        <v>32500</v>
      </c>
      <c r="J23" s="67">
        <v>28571</v>
      </c>
      <c r="K23" s="69">
        <f t="shared" si="3"/>
        <v>28571</v>
      </c>
      <c r="L23" s="40">
        <v>0</v>
      </c>
      <c r="M23" s="69">
        <f t="shared" si="4"/>
        <v>0</v>
      </c>
      <c r="N23" s="40">
        <v>0</v>
      </c>
      <c r="O23" s="69">
        <f t="shared" si="5"/>
        <v>0</v>
      </c>
      <c r="P23" s="40">
        <v>0</v>
      </c>
      <c r="Q23" s="69">
        <f t="shared" si="6"/>
        <v>0</v>
      </c>
      <c r="R23" s="40">
        <v>0</v>
      </c>
      <c r="S23" s="69">
        <f t="shared" si="7"/>
        <v>0</v>
      </c>
      <c r="T23" s="40">
        <v>0</v>
      </c>
      <c r="U23" s="69">
        <f t="shared" si="12"/>
        <v>0</v>
      </c>
      <c r="V23" s="40">
        <v>0</v>
      </c>
      <c r="W23" s="69">
        <f t="shared" si="13"/>
        <v>0</v>
      </c>
      <c r="X23" s="69"/>
      <c r="Y23" s="69">
        <f t="shared" si="14"/>
        <v>29246</v>
      </c>
      <c r="Z23" s="69">
        <f t="shared" si="1"/>
        <v>29246</v>
      </c>
      <c r="AA23" s="21"/>
    </row>
    <row r="24" spans="1:28" ht="120.75" customHeight="1" x14ac:dyDescent="0.25">
      <c r="A24" s="37">
        <v>15</v>
      </c>
      <c r="B24" s="39" t="s">
        <v>82</v>
      </c>
      <c r="C24" s="15" t="s">
        <v>99</v>
      </c>
      <c r="D24" s="37" t="s">
        <v>12</v>
      </c>
      <c r="E24" s="17">
        <v>1</v>
      </c>
      <c r="F24" s="66">
        <v>134000</v>
      </c>
      <c r="G24" s="69">
        <f t="shared" si="2"/>
        <v>134000</v>
      </c>
      <c r="H24" s="66">
        <v>163400</v>
      </c>
      <c r="I24" s="69">
        <f t="shared" si="0"/>
        <v>163400</v>
      </c>
      <c r="J24" s="67">
        <v>143571</v>
      </c>
      <c r="K24" s="69">
        <f t="shared" si="3"/>
        <v>143571</v>
      </c>
      <c r="L24" s="40">
        <v>0</v>
      </c>
      <c r="M24" s="69">
        <f t="shared" si="4"/>
        <v>0</v>
      </c>
      <c r="N24" s="40">
        <v>0</v>
      </c>
      <c r="O24" s="69">
        <f t="shared" si="5"/>
        <v>0</v>
      </c>
      <c r="P24" s="40">
        <v>0</v>
      </c>
      <c r="Q24" s="69">
        <f t="shared" si="6"/>
        <v>0</v>
      </c>
      <c r="R24" s="40">
        <v>0</v>
      </c>
      <c r="S24" s="69">
        <f t="shared" si="7"/>
        <v>0</v>
      </c>
      <c r="T24" s="40">
        <v>0</v>
      </c>
      <c r="U24" s="69">
        <f t="shared" si="12"/>
        <v>0</v>
      </c>
      <c r="V24" s="40">
        <v>0</v>
      </c>
      <c r="W24" s="69">
        <f t="shared" si="13"/>
        <v>0</v>
      </c>
      <c r="X24" s="69"/>
      <c r="Y24" s="69">
        <f t="shared" si="14"/>
        <v>146990</v>
      </c>
      <c r="Z24" s="69">
        <f t="shared" si="1"/>
        <v>146990</v>
      </c>
      <c r="AA24" s="21"/>
    </row>
    <row r="25" spans="1:28" ht="55.5" customHeight="1" x14ac:dyDescent="0.25">
      <c r="A25" s="37">
        <v>16</v>
      </c>
      <c r="B25" s="39" t="s">
        <v>82</v>
      </c>
      <c r="C25" s="15" t="s">
        <v>69</v>
      </c>
      <c r="D25" s="37" t="s">
        <v>12</v>
      </c>
      <c r="E25" s="17">
        <v>1</v>
      </c>
      <c r="F25" s="66">
        <v>260000</v>
      </c>
      <c r="G25" s="69">
        <f t="shared" si="2"/>
        <v>260000</v>
      </c>
      <c r="H25" s="66">
        <v>317200</v>
      </c>
      <c r="I25" s="69">
        <f t="shared" si="0"/>
        <v>317200</v>
      </c>
      <c r="J25" s="67">
        <v>278571</v>
      </c>
      <c r="K25" s="69">
        <f t="shared" si="3"/>
        <v>278571</v>
      </c>
      <c r="L25" s="40">
        <v>0</v>
      </c>
      <c r="M25" s="69">
        <f t="shared" si="4"/>
        <v>0</v>
      </c>
      <c r="N25" s="40">
        <v>0</v>
      </c>
      <c r="O25" s="69">
        <f t="shared" si="5"/>
        <v>0</v>
      </c>
      <c r="P25" s="40">
        <v>0</v>
      </c>
      <c r="Q25" s="69">
        <f t="shared" si="6"/>
        <v>0</v>
      </c>
      <c r="R25" s="40">
        <v>0</v>
      </c>
      <c r="S25" s="69">
        <f t="shared" si="7"/>
        <v>0</v>
      </c>
      <c r="T25" s="40">
        <v>0</v>
      </c>
      <c r="U25" s="69">
        <f t="shared" si="12"/>
        <v>0</v>
      </c>
      <c r="V25" s="40">
        <v>0</v>
      </c>
      <c r="W25" s="69">
        <f t="shared" si="13"/>
        <v>0</v>
      </c>
      <c r="X25" s="69"/>
      <c r="Y25" s="69">
        <f t="shared" si="14"/>
        <v>285257</v>
      </c>
      <c r="Z25" s="69">
        <f t="shared" si="1"/>
        <v>285257</v>
      </c>
      <c r="AA25" s="21"/>
    </row>
    <row r="26" spans="1:28" ht="72.75" customHeight="1" x14ac:dyDescent="0.25">
      <c r="A26" s="37">
        <v>17</v>
      </c>
      <c r="B26" s="39" t="s">
        <v>82</v>
      </c>
      <c r="C26" s="15" t="s">
        <v>20</v>
      </c>
      <c r="D26" s="37" t="s">
        <v>12</v>
      </c>
      <c r="E26" s="17">
        <v>1</v>
      </c>
      <c r="F26" s="66">
        <v>26667</v>
      </c>
      <c r="G26" s="69">
        <f t="shared" si="2"/>
        <v>26667</v>
      </c>
      <c r="H26" s="66">
        <v>32500</v>
      </c>
      <c r="I26" s="69">
        <f t="shared" si="0"/>
        <v>32500</v>
      </c>
      <c r="J26" s="67">
        <v>28571</v>
      </c>
      <c r="K26" s="69">
        <f t="shared" si="3"/>
        <v>28571</v>
      </c>
      <c r="L26" s="40">
        <v>0</v>
      </c>
      <c r="M26" s="69">
        <f t="shared" si="4"/>
        <v>0</v>
      </c>
      <c r="N26" s="40">
        <v>0</v>
      </c>
      <c r="O26" s="69">
        <f t="shared" si="5"/>
        <v>0</v>
      </c>
      <c r="P26" s="40">
        <v>0</v>
      </c>
      <c r="Q26" s="69">
        <f t="shared" si="6"/>
        <v>0</v>
      </c>
      <c r="R26" s="40">
        <v>0</v>
      </c>
      <c r="S26" s="69">
        <f t="shared" si="7"/>
        <v>0</v>
      </c>
      <c r="T26" s="40">
        <v>0</v>
      </c>
      <c r="U26" s="69">
        <f t="shared" si="12"/>
        <v>0</v>
      </c>
      <c r="V26" s="40">
        <v>0</v>
      </c>
      <c r="W26" s="69">
        <f t="shared" si="13"/>
        <v>0</v>
      </c>
      <c r="X26" s="69"/>
      <c r="Y26" s="74">
        <f t="shared" si="14"/>
        <v>29246</v>
      </c>
      <c r="Z26" s="69">
        <f t="shared" si="1"/>
        <v>29246</v>
      </c>
      <c r="AA26" s="21"/>
    </row>
    <row r="27" spans="1:28" ht="111" customHeight="1" x14ac:dyDescent="0.25">
      <c r="A27" s="37">
        <v>18</v>
      </c>
      <c r="B27" s="38" t="s">
        <v>132</v>
      </c>
      <c r="C27" s="15" t="s">
        <v>111</v>
      </c>
      <c r="D27" s="37" t="s">
        <v>12</v>
      </c>
      <c r="E27" s="17">
        <v>1</v>
      </c>
      <c r="F27" s="66">
        <v>153333</v>
      </c>
      <c r="G27" s="69">
        <f t="shared" si="2"/>
        <v>153333</v>
      </c>
      <c r="H27" s="66">
        <v>187000</v>
      </c>
      <c r="I27" s="69">
        <f t="shared" si="0"/>
        <v>187000</v>
      </c>
      <c r="J27" s="67">
        <v>164286</v>
      </c>
      <c r="K27" s="69">
        <f t="shared" si="3"/>
        <v>164286</v>
      </c>
      <c r="L27" s="40">
        <v>0</v>
      </c>
      <c r="M27" s="69">
        <f t="shared" si="4"/>
        <v>0</v>
      </c>
      <c r="N27" s="40">
        <v>0</v>
      </c>
      <c r="O27" s="69">
        <f t="shared" si="5"/>
        <v>0</v>
      </c>
      <c r="P27" s="40">
        <v>0</v>
      </c>
      <c r="Q27" s="69">
        <f t="shared" si="6"/>
        <v>0</v>
      </c>
      <c r="R27" s="40">
        <v>0</v>
      </c>
      <c r="S27" s="69">
        <f t="shared" si="7"/>
        <v>0</v>
      </c>
      <c r="T27" s="40">
        <v>0</v>
      </c>
      <c r="U27" s="69">
        <f t="shared" si="12"/>
        <v>0</v>
      </c>
      <c r="V27" s="40">
        <v>0</v>
      </c>
      <c r="W27" s="69">
        <f t="shared" si="13"/>
        <v>0</v>
      </c>
      <c r="X27" s="69"/>
      <c r="Y27" s="69">
        <f t="shared" si="14"/>
        <v>168206</v>
      </c>
      <c r="Z27" s="69">
        <f t="shared" si="1"/>
        <v>168206</v>
      </c>
      <c r="AA27" s="21"/>
    </row>
    <row r="28" spans="1:28" ht="120" customHeight="1" x14ac:dyDescent="0.25">
      <c r="A28" s="37">
        <v>19</v>
      </c>
      <c r="B28" s="38" t="s">
        <v>134</v>
      </c>
      <c r="C28" s="15" t="s">
        <v>107</v>
      </c>
      <c r="D28" s="37" t="s">
        <v>12</v>
      </c>
      <c r="E28" s="17">
        <v>1</v>
      </c>
      <c r="F28" s="66">
        <v>43867</v>
      </c>
      <c r="G28" s="69">
        <f t="shared" si="2"/>
        <v>43867</v>
      </c>
      <c r="H28" s="66">
        <v>53500</v>
      </c>
      <c r="I28" s="69">
        <f t="shared" si="0"/>
        <v>53500</v>
      </c>
      <c r="J28" s="67">
        <v>47000</v>
      </c>
      <c r="K28" s="69">
        <f t="shared" si="3"/>
        <v>47000</v>
      </c>
      <c r="L28" s="40">
        <v>0</v>
      </c>
      <c r="M28" s="69">
        <f t="shared" si="4"/>
        <v>0</v>
      </c>
      <c r="N28" s="40">
        <v>0</v>
      </c>
      <c r="O28" s="69">
        <f t="shared" si="5"/>
        <v>0</v>
      </c>
      <c r="P28" s="40">
        <v>0</v>
      </c>
      <c r="Q28" s="69">
        <f t="shared" si="6"/>
        <v>0</v>
      </c>
      <c r="R28" s="40">
        <v>0</v>
      </c>
      <c r="S28" s="69">
        <f t="shared" si="7"/>
        <v>0</v>
      </c>
      <c r="T28" s="40">
        <v>0</v>
      </c>
      <c r="U28" s="69">
        <f t="shared" si="12"/>
        <v>0</v>
      </c>
      <c r="V28" s="40">
        <v>0</v>
      </c>
      <c r="W28" s="69">
        <f t="shared" si="13"/>
        <v>0</v>
      </c>
      <c r="X28" s="69"/>
      <c r="Y28" s="69">
        <f t="shared" si="14"/>
        <v>48122</v>
      </c>
      <c r="Z28" s="69">
        <f t="shared" si="1"/>
        <v>48122</v>
      </c>
      <c r="AA28" s="21"/>
    </row>
    <row r="29" spans="1:28" ht="109.5" customHeight="1" x14ac:dyDescent="0.25">
      <c r="A29" s="37">
        <v>20</v>
      </c>
      <c r="B29" s="38" t="s">
        <v>131</v>
      </c>
      <c r="C29" s="15" t="s">
        <v>101</v>
      </c>
      <c r="D29" s="37" t="s">
        <v>12</v>
      </c>
      <c r="E29" s="17">
        <v>1</v>
      </c>
      <c r="F29" s="66">
        <v>32267</v>
      </c>
      <c r="G29" s="69">
        <f t="shared" si="2"/>
        <v>32267</v>
      </c>
      <c r="H29" s="66">
        <v>39300</v>
      </c>
      <c r="I29" s="69">
        <f t="shared" si="0"/>
        <v>39300</v>
      </c>
      <c r="J29" s="67">
        <v>34571</v>
      </c>
      <c r="K29" s="69">
        <f t="shared" si="3"/>
        <v>34571</v>
      </c>
      <c r="L29" s="40">
        <v>0</v>
      </c>
      <c r="M29" s="69">
        <f t="shared" si="4"/>
        <v>0</v>
      </c>
      <c r="N29" s="40">
        <v>0</v>
      </c>
      <c r="O29" s="69">
        <f t="shared" si="5"/>
        <v>0</v>
      </c>
      <c r="P29" s="40">
        <v>0</v>
      </c>
      <c r="Q29" s="69">
        <f t="shared" si="6"/>
        <v>0</v>
      </c>
      <c r="R29" s="40">
        <v>0</v>
      </c>
      <c r="S29" s="69">
        <f t="shared" si="7"/>
        <v>0</v>
      </c>
      <c r="T29" s="40">
        <v>0</v>
      </c>
      <c r="U29" s="69">
        <f t="shared" si="12"/>
        <v>0</v>
      </c>
      <c r="V29" s="40">
        <v>0</v>
      </c>
      <c r="W29" s="69">
        <f t="shared" si="13"/>
        <v>0</v>
      </c>
      <c r="X29" s="69"/>
      <c r="Y29" s="69">
        <f t="shared" si="14"/>
        <v>35379</v>
      </c>
      <c r="Z29" s="69">
        <f t="shared" si="1"/>
        <v>35379</v>
      </c>
      <c r="AA29" s="21"/>
    </row>
    <row r="30" spans="1:28" ht="130.5" customHeight="1" x14ac:dyDescent="0.25">
      <c r="A30" s="37">
        <v>21</v>
      </c>
      <c r="B30" s="39" t="s">
        <v>82</v>
      </c>
      <c r="C30" s="15" t="s">
        <v>121</v>
      </c>
      <c r="D30" s="37" t="s">
        <v>12</v>
      </c>
      <c r="E30" s="17">
        <v>1</v>
      </c>
      <c r="F30" s="66">
        <v>97200</v>
      </c>
      <c r="G30" s="69">
        <f t="shared" si="2"/>
        <v>97200</v>
      </c>
      <c r="H30" s="66">
        <v>118500</v>
      </c>
      <c r="I30" s="69">
        <f t="shared" si="0"/>
        <v>118500</v>
      </c>
      <c r="J30" s="67">
        <v>104143</v>
      </c>
      <c r="K30" s="69">
        <f t="shared" si="3"/>
        <v>104143</v>
      </c>
      <c r="L30" s="40">
        <v>0</v>
      </c>
      <c r="M30" s="69">
        <f t="shared" si="4"/>
        <v>0</v>
      </c>
      <c r="N30" s="40">
        <v>0</v>
      </c>
      <c r="O30" s="69">
        <f t="shared" si="5"/>
        <v>0</v>
      </c>
      <c r="P30" s="40">
        <v>0</v>
      </c>
      <c r="Q30" s="69">
        <f t="shared" si="6"/>
        <v>0</v>
      </c>
      <c r="R30" s="40">
        <v>0</v>
      </c>
      <c r="S30" s="69">
        <f t="shared" si="7"/>
        <v>0</v>
      </c>
      <c r="T30" s="40">
        <v>0</v>
      </c>
      <c r="U30" s="69">
        <f t="shared" si="12"/>
        <v>0</v>
      </c>
      <c r="V30" s="40">
        <v>0</v>
      </c>
      <c r="W30" s="69">
        <f t="shared" si="13"/>
        <v>0</v>
      </c>
      <c r="X30" s="69"/>
      <c r="Y30" s="69">
        <f t="shared" si="14"/>
        <v>106614</v>
      </c>
      <c r="Z30" s="69">
        <f t="shared" si="1"/>
        <v>106614</v>
      </c>
      <c r="AA30" s="21"/>
    </row>
    <row r="31" spans="1:28" ht="135.75" customHeight="1" x14ac:dyDescent="0.25">
      <c r="A31" s="37">
        <v>22</v>
      </c>
      <c r="B31" s="39" t="s">
        <v>82</v>
      </c>
      <c r="C31" s="15" t="s">
        <v>103</v>
      </c>
      <c r="D31" s="37" t="s">
        <v>12</v>
      </c>
      <c r="E31" s="17">
        <v>1</v>
      </c>
      <c r="F31" s="66">
        <v>315952</v>
      </c>
      <c r="G31" s="69">
        <f t="shared" si="2"/>
        <v>315952</v>
      </c>
      <c r="H31" s="66">
        <v>385400</v>
      </c>
      <c r="I31" s="69">
        <f t="shared" si="0"/>
        <v>385400</v>
      </c>
      <c r="J31" s="67">
        <v>338520</v>
      </c>
      <c r="K31" s="69">
        <f t="shared" si="3"/>
        <v>338520</v>
      </c>
      <c r="L31" s="40">
        <v>0</v>
      </c>
      <c r="M31" s="69">
        <f t="shared" si="4"/>
        <v>0</v>
      </c>
      <c r="N31" s="40">
        <v>0</v>
      </c>
      <c r="O31" s="69">
        <f t="shared" si="5"/>
        <v>0</v>
      </c>
      <c r="P31" s="40">
        <v>0</v>
      </c>
      <c r="Q31" s="69">
        <f t="shared" si="6"/>
        <v>0</v>
      </c>
      <c r="R31" s="40">
        <v>0</v>
      </c>
      <c r="S31" s="69">
        <f t="shared" si="7"/>
        <v>0</v>
      </c>
      <c r="T31" s="40">
        <v>0</v>
      </c>
      <c r="U31" s="69">
        <f t="shared" si="12"/>
        <v>0</v>
      </c>
      <c r="V31" s="40">
        <v>0</v>
      </c>
      <c r="W31" s="69">
        <f t="shared" si="13"/>
        <v>0</v>
      </c>
      <c r="X31" s="69"/>
      <c r="Y31" s="69">
        <f t="shared" si="14"/>
        <v>346624</v>
      </c>
      <c r="Z31" s="69">
        <f t="shared" si="1"/>
        <v>346624</v>
      </c>
      <c r="AA31" s="21"/>
    </row>
    <row r="32" spans="1:28" ht="88.5" customHeight="1" x14ac:dyDescent="0.25">
      <c r="A32" s="37">
        <v>23</v>
      </c>
      <c r="B32" s="39" t="s">
        <v>82</v>
      </c>
      <c r="C32" s="15" t="s">
        <v>70</v>
      </c>
      <c r="D32" s="37" t="s">
        <v>12</v>
      </c>
      <c r="E32" s="17">
        <v>1</v>
      </c>
      <c r="F32" s="66">
        <v>26667</v>
      </c>
      <c r="G32" s="69">
        <f t="shared" si="2"/>
        <v>26667</v>
      </c>
      <c r="H32" s="66">
        <v>32500</v>
      </c>
      <c r="I32" s="69">
        <f t="shared" si="0"/>
        <v>32500</v>
      </c>
      <c r="J32" s="67">
        <v>28571</v>
      </c>
      <c r="K32" s="69">
        <f t="shared" si="3"/>
        <v>28571</v>
      </c>
      <c r="L32" s="40">
        <v>0</v>
      </c>
      <c r="M32" s="69">
        <f t="shared" si="4"/>
        <v>0</v>
      </c>
      <c r="N32" s="40">
        <v>0</v>
      </c>
      <c r="O32" s="69">
        <f t="shared" si="5"/>
        <v>0</v>
      </c>
      <c r="P32" s="40">
        <v>0</v>
      </c>
      <c r="Q32" s="69">
        <f t="shared" si="6"/>
        <v>0</v>
      </c>
      <c r="R32" s="40">
        <v>0</v>
      </c>
      <c r="S32" s="69">
        <f t="shared" si="7"/>
        <v>0</v>
      </c>
      <c r="T32" s="40">
        <v>0</v>
      </c>
      <c r="U32" s="69">
        <f t="shared" si="12"/>
        <v>0</v>
      </c>
      <c r="V32" s="40">
        <v>0</v>
      </c>
      <c r="W32" s="69">
        <f t="shared" si="13"/>
        <v>0</v>
      </c>
      <c r="X32" s="69"/>
      <c r="Y32" s="74">
        <f t="shared" si="14"/>
        <v>29246</v>
      </c>
      <c r="Z32" s="69">
        <f t="shared" si="1"/>
        <v>29246</v>
      </c>
      <c r="AA32" s="21"/>
    </row>
    <row r="33" spans="1:27" ht="99.75" customHeight="1" x14ac:dyDescent="0.25">
      <c r="A33" s="37">
        <v>24</v>
      </c>
      <c r="B33" s="39" t="s">
        <v>82</v>
      </c>
      <c r="C33" s="15" t="s">
        <v>122</v>
      </c>
      <c r="D33" s="37" t="s">
        <v>12</v>
      </c>
      <c r="E33" s="17">
        <v>1</v>
      </c>
      <c r="F33" s="66">
        <v>153867</v>
      </c>
      <c r="G33" s="69">
        <f t="shared" si="2"/>
        <v>153867</v>
      </c>
      <c r="H33" s="66">
        <v>187700</v>
      </c>
      <c r="I33" s="69">
        <f t="shared" si="0"/>
        <v>187700</v>
      </c>
      <c r="J33" s="67">
        <v>164857</v>
      </c>
      <c r="K33" s="69">
        <f t="shared" si="3"/>
        <v>164857</v>
      </c>
      <c r="L33" s="40">
        <v>0</v>
      </c>
      <c r="M33" s="69">
        <f t="shared" si="4"/>
        <v>0</v>
      </c>
      <c r="N33" s="40">
        <v>0</v>
      </c>
      <c r="O33" s="69">
        <f t="shared" si="5"/>
        <v>0</v>
      </c>
      <c r="P33" s="40">
        <v>0</v>
      </c>
      <c r="Q33" s="69">
        <f t="shared" si="6"/>
        <v>0</v>
      </c>
      <c r="R33" s="40">
        <v>0</v>
      </c>
      <c r="S33" s="69">
        <f t="shared" si="7"/>
        <v>0</v>
      </c>
      <c r="T33" s="40">
        <v>0</v>
      </c>
      <c r="U33" s="69">
        <f t="shared" si="12"/>
        <v>0</v>
      </c>
      <c r="V33" s="40">
        <v>0</v>
      </c>
      <c r="W33" s="69">
        <f t="shared" si="13"/>
        <v>0</v>
      </c>
      <c r="X33" s="69"/>
      <c r="Y33" s="69">
        <f t="shared" si="14"/>
        <v>168808</v>
      </c>
      <c r="Z33" s="69">
        <f t="shared" si="1"/>
        <v>168808</v>
      </c>
      <c r="AA33" s="21"/>
    </row>
    <row r="34" spans="1:27" ht="129.75" customHeight="1" x14ac:dyDescent="0.25">
      <c r="A34" s="37">
        <v>25</v>
      </c>
      <c r="B34" s="39" t="s">
        <v>82</v>
      </c>
      <c r="C34" s="15" t="s">
        <v>123</v>
      </c>
      <c r="D34" s="37" t="s">
        <v>12</v>
      </c>
      <c r="E34" s="17">
        <v>1</v>
      </c>
      <c r="F34" s="66">
        <v>988000</v>
      </c>
      <c r="G34" s="69">
        <f t="shared" si="2"/>
        <v>988000</v>
      </c>
      <c r="H34" s="40">
        <v>1200300</v>
      </c>
      <c r="I34" s="69">
        <f t="shared" si="0"/>
        <v>1200300</v>
      </c>
      <c r="J34" s="41">
        <v>1058571</v>
      </c>
      <c r="K34" s="69">
        <f t="shared" si="3"/>
        <v>1058571</v>
      </c>
      <c r="L34" s="73">
        <v>765900</v>
      </c>
      <c r="M34" s="69">
        <f t="shared" si="4"/>
        <v>765900</v>
      </c>
      <c r="N34" s="40">
        <v>0</v>
      </c>
      <c r="O34" s="69">
        <f t="shared" si="5"/>
        <v>0</v>
      </c>
      <c r="P34" s="41">
        <v>1001216</v>
      </c>
      <c r="Q34" s="69">
        <f t="shared" si="6"/>
        <v>1001216</v>
      </c>
      <c r="R34" s="41">
        <v>1043521</v>
      </c>
      <c r="S34" s="69">
        <f t="shared" si="7"/>
        <v>1043521</v>
      </c>
      <c r="T34" s="41">
        <v>1000000</v>
      </c>
      <c r="U34" s="69">
        <f t="shared" si="10"/>
        <v>1000000</v>
      </c>
      <c r="V34" s="41"/>
      <c r="W34" s="69">
        <f>V34*G34</f>
        <v>0</v>
      </c>
      <c r="X34" s="69"/>
      <c r="Y34" s="69">
        <f>(ROUND(AVERAGE(F34,L34),0))</f>
        <v>876950</v>
      </c>
      <c r="Z34" s="69">
        <f t="shared" si="1"/>
        <v>876950</v>
      </c>
      <c r="AA34" s="21"/>
    </row>
    <row r="35" spans="1:27" ht="42" x14ac:dyDescent="0.25">
      <c r="A35" s="37">
        <v>26</v>
      </c>
      <c r="B35" s="39" t="s">
        <v>82</v>
      </c>
      <c r="C35" s="15" t="s">
        <v>108</v>
      </c>
      <c r="D35" s="37" t="s">
        <v>12</v>
      </c>
      <c r="E35" s="17">
        <v>1</v>
      </c>
      <c r="F35" s="40">
        <v>549333</v>
      </c>
      <c r="G35" s="69">
        <f t="shared" si="2"/>
        <v>549333</v>
      </c>
      <c r="H35" s="40">
        <v>670100</v>
      </c>
      <c r="I35" s="69">
        <f t="shared" si="0"/>
        <v>670100</v>
      </c>
      <c r="J35" s="41">
        <v>588571</v>
      </c>
      <c r="K35" s="69">
        <f t="shared" si="3"/>
        <v>588571</v>
      </c>
      <c r="L35" s="73">
        <v>297300</v>
      </c>
      <c r="M35" s="69">
        <f t="shared" si="4"/>
        <v>297300</v>
      </c>
      <c r="N35" s="40">
        <v>0</v>
      </c>
      <c r="O35" s="69">
        <f t="shared" si="5"/>
        <v>0</v>
      </c>
      <c r="P35" s="67">
        <v>304054</v>
      </c>
      <c r="Q35" s="69">
        <f t="shared" si="6"/>
        <v>304054</v>
      </c>
      <c r="R35" s="67">
        <v>316901</v>
      </c>
      <c r="S35" s="69">
        <f t="shared" si="7"/>
        <v>316901</v>
      </c>
      <c r="T35" s="67">
        <v>325000</v>
      </c>
      <c r="U35" s="69">
        <f t="shared" si="10"/>
        <v>325000</v>
      </c>
      <c r="V35" s="41"/>
      <c r="W35" s="69">
        <f>V35*G35</f>
        <v>0</v>
      </c>
      <c r="X35" s="69"/>
      <c r="Y35" s="69">
        <f>(ROUND(AVERAGE(L35,P35,R35,T35),0))</f>
        <v>310814</v>
      </c>
      <c r="Z35" s="69">
        <f t="shared" si="1"/>
        <v>310814</v>
      </c>
      <c r="AA35" s="21"/>
    </row>
    <row r="36" spans="1:27" ht="53.25" customHeight="1" x14ac:dyDescent="0.25">
      <c r="A36" s="37">
        <v>27</v>
      </c>
      <c r="B36" s="39" t="s">
        <v>82</v>
      </c>
      <c r="C36" s="15" t="s">
        <v>21</v>
      </c>
      <c r="D36" s="37" t="s">
        <v>12</v>
      </c>
      <c r="E36" s="17">
        <v>1</v>
      </c>
      <c r="F36" s="66">
        <v>440000</v>
      </c>
      <c r="G36" s="69">
        <f t="shared" si="2"/>
        <v>440000</v>
      </c>
      <c r="H36" s="66">
        <v>536800</v>
      </c>
      <c r="I36" s="69">
        <f t="shared" si="0"/>
        <v>536800</v>
      </c>
      <c r="J36" s="67">
        <v>471429</v>
      </c>
      <c r="K36" s="69">
        <f t="shared" si="3"/>
        <v>471429</v>
      </c>
      <c r="L36" s="40">
        <v>0</v>
      </c>
      <c r="M36" s="69">
        <f t="shared" si="4"/>
        <v>0</v>
      </c>
      <c r="N36" s="40">
        <v>0</v>
      </c>
      <c r="O36" s="69">
        <f t="shared" si="5"/>
        <v>0</v>
      </c>
      <c r="P36" s="40">
        <v>0</v>
      </c>
      <c r="Q36" s="69">
        <f t="shared" si="6"/>
        <v>0</v>
      </c>
      <c r="R36" s="40">
        <v>0</v>
      </c>
      <c r="S36" s="69">
        <f t="shared" si="7"/>
        <v>0</v>
      </c>
      <c r="T36" s="40">
        <v>0</v>
      </c>
      <c r="U36" s="69">
        <f t="shared" ref="U36:U40" si="15">T36*G36</f>
        <v>0</v>
      </c>
      <c r="V36" s="40">
        <v>0</v>
      </c>
      <c r="W36" s="69">
        <f t="shared" ref="W36:W40" si="16">V36*I36</f>
        <v>0</v>
      </c>
      <c r="X36" s="69"/>
      <c r="Y36" s="69">
        <f>(ROUND(AVERAGE(F36,H36,J36),0))</f>
        <v>482743</v>
      </c>
      <c r="Z36" s="69">
        <f t="shared" si="1"/>
        <v>482743</v>
      </c>
      <c r="AA36" s="21"/>
    </row>
    <row r="37" spans="1:27" ht="50.25" customHeight="1" x14ac:dyDescent="0.25">
      <c r="A37" s="37">
        <v>28</v>
      </c>
      <c r="B37" s="39" t="s">
        <v>82</v>
      </c>
      <c r="C37" s="15" t="s">
        <v>22</v>
      </c>
      <c r="D37" s="37" t="s">
        <v>12</v>
      </c>
      <c r="E37" s="17">
        <v>1</v>
      </c>
      <c r="F37" s="66">
        <v>80000</v>
      </c>
      <c r="G37" s="69">
        <f t="shared" si="2"/>
        <v>80000</v>
      </c>
      <c r="H37" s="66">
        <v>97600</v>
      </c>
      <c r="I37" s="69">
        <f t="shared" si="0"/>
        <v>97600</v>
      </c>
      <c r="J37" s="67">
        <v>85714</v>
      </c>
      <c r="K37" s="69">
        <f t="shared" si="3"/>
        <v>85714</v>
      </c>
      <c r="L37" s="40">
        <v>0</v>
      </c>
      <c r="M37" s="69">
        <f t="shared" si="4"/>
        <v>0</v>
      </c>
      <c r="N37" s="40">
        <v>0</v>
      </c>
      <c r="O37" s="69">
        <f t="shared" si="5"/>
        <v>0</v>
      </c>
      <c r="P37" s="40">
        <v>0</v>
      </c>
      <c r="Q37" s="69">
        <f t="shared" si="6"/>
        <v>0</v>
      </c>
      <c r="R37" s="40">
        <v>0</v>
      </c>
      <c r="S37" s="69">
        <f t="shared" si="7"/>
        <v>0</v>
      </c>
      <c r="T37" s="40">
        <v>0</v>
      </c>
      <c r="U37" s="69">
        <f t="shared" si="15"/>
        <v>0</v>
      </c>
      <c r="V37" s="40">
        <v>0</v>
      </c>
      <c r="W37" s="69">
        <f t="shared" si="16"/>
        <v>0</v>
      </c>
      <c r="X37" s="69"/>
      <c r="Y37" s="69">
        <f>(ROUND(AVERAGE(F37,H37,J37),0))</f>
        <v>87771</v>
      </c>
      <c r="Z37" s="69">
        <f t="shared" si="1"/>
        <v>87771</v>
      </c>
      <c r="AA37" s="21"/>
    </row>
    <row r="38" spans="1:27" ht="133.5" customHeight="1" x14ac:dyDescent="0.25">
      <c r="A38" s="37">
        <v>29</v>
      </c>
      <c r="B38" s="39" t="s">
        <v>82</v>
      </c>
      <c r="C38" s="15" t="s">
        <v>124</v>
      </c>
      <c r="D38" s="37" t="s">
        <v>12</v>
      </c>
      <c r="E38" s="17">
        <v>1</v>
      </c>
      <c r="F38" s="66">
        <v>21333</v>
      </c>
      <c r="G38" s="69">
        <f t="shared" si="2"/>
        <v>21333</v>
      </c>
      <c r="H38" s="66">
        <v>26000</v>
      </c>
      <c r="I38" s="69">
        <f t="shared" si="0"/>
        <v>26000</v>
      </c>
      <c r="J38" s="67">
        <v>22857</v>
      </c>
      <c r="K38" s="69">
        <f t="shared" si="3"/>
        <v>22857</v>
      </c>
      <c r="L38" s="40">
        <v>0</v>
      </c>
      <c r="M38" s="69">
        <f t="shared" si="4"/>
        <v>0</v>
      </c>
      <c r="N38" s="40">
        <v>0</v>
      </c>
      <c r="O38" s="69">
        <f t="shared" si="5"/>
        <v>0</v>
      </c>
      <c r="P38" s="40">
        <v>0</v>
      </c>
      <c r="Q38" s="69">
        <f t="shared" si="6"/>
        <v>0</v>
      </c>
      <c r="R38" s="40">
        <v>0</v>
      </c>
      <c r="S38" s="69">
        <f t="shared" si="7"/>
        <v>0</v>
      </c>
      <c r="T38" s="40">
        <v>0</v>
      </c>
      <c r="U38" s="69">
        <f t="shared" si="15"/>
        <v>0</v>
      </c>
      <c r="V38" s="40">
        <v>0</v>
      </c>
      <c r="W38" s="69">
        <f t="shared" si="16"/>
        <v>0</v>
      </c>
      <c r="X38" s="69"/>
      <c r="Y38" s="69">
        <f>(ROUND(AVERAGE(F38,H38,J38),0))</f>
        <v>23397</v>
      </c>
      <c r="Z38" s="69">
        <f t="shared" si="1"/>
        <v>23397</v>
      </c>
      <c r="AA38" s="21"/>
    </row>
    <row r="39" spans="1:27" ht="152.25" customHeight="1" x14ac:dyDescent="0.25">
      <c r="A39" s="37">
        <v>30</v>
      </c>
      <c r="B39" s="39" t="s">
        <v>83</v>
      </c>
      <c r="C39" s="15" t="s">
        <v>23</v>
      </c>
      <c r="D39" s="37" t="s">
        <v>12</v>
      </c>
      <c r="E39" s="17">
        <v>1</v>
      </c>
      <c r="F39" s="66">
        <v>480000</v>
      </c>
      <c r="G39" s="69">
        <f t="shared" si="2"/>
        <v>480000</v>
      </c>
      <c r="H39" s="66">
        <v>585600</v>
      </c>
      <c r="I39" s="69">
        <f t="shared" si="0"/>
        <v>585600</v>
      </c>
      <c r="J39" s="67">
        <v>514286</v>
      </c>
      <c r="K39" s="69">
        <f t="shared" si="3"/>
        <v>514286</v>
      </c>
      <c r="L39" s="40">
        <v>0</v>
      </c>
      <c r="M39" s="69">
        <f t="shared" si="4"/>
        <v>0</v>
      </c>
      <c r="N39" s="40">
        <v>0</v>
      </c>
      <c r="O39" s="69">
        <f t="shared" si="5"/>
        <v>0</v>
      </c>
      <c r="P39" s="40">
        <v>0</v>
      </c>
      <c r="Q39" s="69">
        <f t="shared" si="6"/>
        <v>0</v>
      </c>
      <c r="R39" s="40">
        <v>0</v>
      </c>
      <c r="S39" s="69">
        <f t="shared" si="7"/>
        <v>0</v>
      </c>
      <c r="T39" s="40">
        <v>0</v>
      </c>
      <c r="U39" s="69">
        <f t="shared" si="15"/>
        <v>0</v>
      </c>
      <c r="V39" s="40">
        <v>0</v>
      </c>
      <c r="W39" s="69">
        <f t="shared" si="16"/>
        <v>0</v>
      </c>
      <c r="X39" s="69"/>
      <c r="Y39" s="69">
        <f>(ROUND(AVERAGE(F39,H39,J39),0))</f>
        <v>526629</v>
      </c>
      <c r="Z39" s="69">
        <f t="shared" si="1"/>
        <v>526629</v>
      </c>
      <c r="AA39" s="21"/>
    </row>
    <row r="40" spans="1:27" ht="147" customHeight="1" x14ac:dyDescent="0.25">
      <c r="A40" s="37">
        <v>31</v>
      </c>
      <c r="B40" s="39" t="s">
        <v>83</v>
      </c>
      <c r="C40" s="15" t="s">
        <v>24</v>
      </c>
      <c r="D40" s="37" t="s">
        <v>12</v>
      </c>
      <c r="E40" s="17">
        <v>1</v>
      </c>
      <c r="F40" s="66">
        <v>213333</v>
      </c>
      <c r="G40" s="69">
        <f t="shared" si="2"/>
        <v>213333</v>
      </c>
      <c r="H40" s="66">
        <v>260200</v>
      </c>
      <c r="I40" s="69">
        <f t="shared" si="0"/>
        <v>260200</v>
      </c>
      <c r="J40" s="67">
        <v>228571</v>
      </c>
      <c r="K40" s="69">
        <f t="shared" si="3"/>
        <v>228571</v>
      </c>
      <c r="L40" s="40">
        <v>0</v>
      </c>
      <c r="M40" s="69">
        <f t="shared" si="4"/>
        <v>0</v>
      </c>
      <c r="N40" s="40">
        <v>0</v>
      </c>
      <c r="O40" s="69">
        <f t="shared" si="5"/>
        <v>0</v>
      </c>
      <c r="P40" s="40">
        <v>0</v>
      </c>
      <c r="Q40" s="69">
        <f t="shared" si="6"/>
        <v>0</v>
      </c>
      <c r="R40" s="40">
        <v>0</v>
      </c>
      <c r="S40" s="69">
        <f t="shared" si="7"/>
        <v>0</v>
      </c>
      <c r="T40" s="40">
        <v>0</v>
      </c>
      <c r="U40" s="69">
        <f t="shared" si="15"/>
        <v>0</v>
      </c>
      <c r="V40" s="40">
        <v>0</v>
      </c>
      <c r="W40" s="69">
        <f t="shared" si="16"/>
        <v>0</v>
      </c>
      <c r="X40" s="69"/>
      <c r="Y40" s="69">
        <f>(ROUND(AVERAGE(F40,H40,J40),0))</f>
        <v>234035</v>
      </c>
      <c r="Z40" s="69">
        <f t="shared" si="1"/>
        <v>234035</v>
      </c>
      <c r="AA40" s="21"/>
    </row>
    <row r="41" spans="1:27" ht="96" customHeight="1" x14ac:dyDescent="0.25">
      <c r="A41" s="37">
        <v>32</v>
      </c>
      <c r="B41" s="39" t="s">
        <v>83</v>
      </c>
      <c r="C41" s="15" t="s">
        <v>25</v>
      </c>
      <c r="D41" s="37" t="s">
        <v>12</v>
      </c>
      <c r="E41" s="17">
        <v>1</v>
      </c>
      <c r="F41" s="40">
        <v>0</v>
      </c>
      <c r="G41" s="69">
        <f t="shared" si="2"/>
        <v>0</v>
      </c>
      <c r="H41" s="40">
        <v>463600</v>
      </c>
      <c r="I41" s="69">
        <f t="shared" si="0"/>
        <v>463600</v>
      </c>
      <c r="J41" s="41">
        <v>250000</v>
      </c>
      <c r="K41" s="69">
        <f t="shared" si="3"/>
        <v>250000</v>
      </c>
      <c r="L41" s="73">
        <v>299800</v>
      </c>
      <c r="M41" s="69">
        <f t="shared" si="4"/>
        <v>299800</v>
      </c>
      <c r="N41" s="40">
        <v>0</v>
      </c>
      <c r="O41" s="69">
        <f t="shared" si="5"/>
        <v>0</v>
      </c>
      <c r="P41" s="41">
        <v>248649</v>
      </c>
      <c r="Q41" s="69">
        <f t="shared" si="6"/>
        <v>248649</v>
      </c>
      <c r="R41" s="67">
        <v>259155</v>
      </c>
      <c r="S41" s="69">
        <f t="shared" si="7"/>
        <v>259155</v>
      </c>
      <c r="T41" s="41">
        <v>370000</v>
      </c>
      <c r="U41" s="69">
        <f t="shared" si="10"/>
        <v>370000</v>
      </c>
      <c r="V41" s="41"/>
      <c r="W41" s="69">
        <f>V41*G41</f>
        <v>0</v>
      </c>
      <c r="X41" s="69"/>
      <c r="Y41" s="69">
        <f>(ROUND(AVERAGE(L41,R41),0))</f>
        <v>279478</v>
      </c>
      <c r="Z41" s="69">
        <f t="shared" si="1"/>
        <v>279478</v>
      </c>
      <c r="AA41" s="21"/>
    </row>
    <row r="42" spans="1:27" ht="121.5" customHeight="1" x14ac:dyDescent="0.25">
      <c r="A42" s="37">
        <v>33</v>
      </c>
      <c r="B42" s="39" t="s">
        <v>83</v>
      </c>
      <c r="C42" s="15" t="s">
        <v>26</v>
      </c>
      <c r="D42" s="37" t="s">
        <v>12</v>
      </c>
      <c r="E42" s="17">
        <v>1</v>
      </c>
      <c r="F42" s="66">
        <v>53200</v>
      </c>
      <c r="G42" s="69">
        <f t="shared" si="2"/>
        <v>53200</v>
      </c>
      <c r="H42" s="66">
        <v>64900</v>
      </c>
      <c r="I42" s="69">
        <f t="shared" si="0"/>
        <v>64900</v>
      </c>
      <c r="J42" s="67">
        <v>57000</v>
      </c>
      <c r="K42" s="69">
        <f t="shared" si="3"/>
        <v>57000</v>
      </c>
      <c r="L42" s="40">
        <v>0</v>
      </c>
      <c r="M42" s="69">
        <f t="shared" si="4"/>
        <v>0</v>
      </c>
      <c r="N42" s="40">
        <v>0</v>
      </c>
      <c r="O42" s="69">
        <f t="shared" si="5"/>
        <v>0</v>
      </c>
      <c r="P42" s="40">
        <v>0</v>
      </c>
      <c r="Q42" s="69">
        <f t="shared" si="6"/>
        <v>0</v>
      </c>
      <c r="R42" s="40">
        <v>0</v>
      </c>
      <c r="S42" s="69">
        <f t="shared" si="7"/>
        <v>0</v>
      </c>
      <c r="T42" s="40">
        <v>0</v>
      </c>
      <c r="U42" s="69">
        <f t="shared" ref="U42:U43" si="17">T42*G42</f>
        <v>0</v>
      </c>
      <c r="V42" s="40">
        <v>0</v>
      </c>
      <c r="W42" s="69">
        <f t="shared" ref="W42:W43" si="18">V42*I42</f>
        <v>0</v>
      </c>
      <c r="X42" s="69"/>
      <c r="Y42" s="69">
        <f>(ROUND(AVERAGE(F42,H42,J42),0))</f>
        <v>58367</v>
      </c>
      <c r="Z42" s="69">
        <f t="shared" si="1"/>
        <v>58367</v>
      </c>
      <c r="AA42" s="21"/>
    </row>
    <row r="43" spans="1:27" ht="136.5" customHeight="1" x14ac:dyDescent="0.25">
      <c r="A43" s="37">
        <v>34</v>
      </c>
      <c r="B43" s="39" t="s">
        <v>83</v>
      </c>
      <c r="C43" s="15" t="s">
        <v>27</v>
      </c>
      <c r="D43" s="37" t="s">
        <v>12</v>
      </c>
      <c r="E43" s="17">
        <v>1</v>
      </c>
      <c r="F43" s="66">
        <v>957397</v>
      </c>
      <c r="G43" s="69">
        <f t="shared" si="2"/>
        <v>957397</v>
      </c>
      <c r="H43" s="66">
        <v>1168000</v>
      </c>
      <c r="I43" s="69">
        <f t="shared" si="0"/>
        <v>1168000</v>
      </c>
      <c r="J43" s="67">
        <v>1025783</v>
      </c>
      <c r="K43" s="69">
        <f t="shared" si="3"/>
        <v>1025783</v>
      </c>
      <c r="L43" s="40">
        <v>0</v>
      </c>
      <c r="M43" s="69">
        <f t="shared" si="4"/>
        <v>0</v>
      </c>
      <c r="N43" s="40">
        <v>0</v>
      </c>
      <c r="O43" s="69">
        <f t="shared" si="5"/>
        <v>0</v>
      </c>
      <c r="P43" s="40">
        <v>0</v>
      </c>
      <c r="Q43" s="69">
        <f t="shared" si="6"/>
        <v>0</v>
      </c>
      <c r="R43" s="40">
        <v>0</v>
      </c>
      <c r="S43" s="69">
        <f t="shared" si="7"/>
        <v>0</v>
      </c>
      <c r="T43" s="40">
        <v>0</v>
      </c>
      <c r="U43" s="69">
        <f t="shared" si="17"/>
        <v>0</v>
      </c>
      <c r="V43" s="40">
        <v>0</v>
      </c>
      <c r="W43" s="69">
        <f t="shared" si="18"/>
        <v>0</v>
      </c>
      <c r="X43" s="69"/>
      <c r="Y43" s="69">
        <f>(ROUND(AVERAGE(F43,H43,J43),0))</f>
        <v>1050393</v>
      </c>
      <c r="Z43" s="69">
        <f t="shared" si="1"/>
        <v>1050393</v>
      </c>
      <c r="AA43" s="21"/>
    </row>
    <row r="44" spans="1:27" ht="315" customHeight="1" x14ac:dyDescent="0.25">
      <c r="A44" s="37">
        <v>35</v>
      </c>
      <c r="B44" s="39" t="s">
        <v>83</v>
      </c>
      <c r="C44" s="15" t="s">
        <v>28</v>
      </c>
      <c r="D44" s="37" t="s">
        <v>12</v>
      </c>
      <c r="E44" s="17">
        <v>1</v>
      </c>
      <c r="F44" s="40">
        <v>84000</v>
      </c>
      <c r="G44" s="69">
        <f t="shared" si="2"/>
        <v>84000</v>
      </c>
      <c r="H44" s="40">
        <v>102400</v>
      </c>
      <c r="I44" s="69">
        <f t="shared" si="0"/>
        <v>102400</v>
      </c>
      <c r="J44" s="41">
        <v>90000</v>
      </c>
      <c r="K44" s="69">
        <f t="shared" si="3"/>
        <v>90000</v>
      </c>
      <c r="L44" s="69">
        <v>24500</v>
      </c>
      <c r="M44" s="69">
        <f t="shared" si="4"/>
        <v>24500</v>
      </c>
      <c r="N44" s="40">
        <v>0</v>
      </c>
      <c r="O44" s="69">
        <f t="shared" si="5"/>
        <v>0</v>
      </c>
      <c r="P44" s="41">
        <v>19189</v>
      </c>
      <c r="Q44" s="69">
        <f t="shared" si="6"/>
        <v>19189</v>
      </c>
      <c r="R44" s="41">
        <v>20000</v>
      </c>
      <c r="S44" s="69">
        <f t="shared" si="7"/>
        <v>20000</v>
      </c>
      <c r="T44" s="67">
        <v>250000</v>
      </c>
      <c r="U44" s="69">
        <f t="shared" si="10"/>
        <v>250000</v>
      </c>
      <c r="V44" s="67">
        <v>192520</v>
      </c>
      <c r="W44" s="69">
        <f>V44*E44</f>
        <v>192520</v>
      </c>
      <c r="X44" s="75" t="s">
        <v>126</v>
      </c>
      <c r="Y44" s="69">
        <f>(ROUND(AVERAGE(T44,V44),0))</f>
        <v>221260</v>
      </c>
      <c r="Z44" s="69">
        <f t="shared" si="1"/>
        <v>221260</v>
      </c>
      <c r="AA44" s="21"/>
    </row>
    <row r="45" spans="1:27" ht="120" customHeight="1" x14ac:dyDescent="0.25">
      <c r="A45" s="37">
        <v>36</v>
      </c>
      <c r="B45" s="39" t="s">
        <v>83</v>
      </c>
      <c r="C45" s="15" t="s">
        <v>71</v>
      </c>
      <c r="D45" s="37" t="s">
        <v>12</v>
      </c>
      <c r="E45" s="17">
        <v>1</v>
      </c>
      <c r="F45" s="66">
        <v>2948387</v>
      </c>
      <c r="G45" s="69">
        <f t="shared" si="2"/>
        <v>2948387</v>
      </c>
      <c r="H45" s="40">
        <v>3597000</v>
      </c>
      <c r="I45" s="69">
        <f t="shared" si="0"/>
        <v>3597000</v>
      </c>
      <c r="J45" s="41">
        <v>3158986</v>
      </c>
      <c r="K45" s="69">
        <f t="shared" si="3"/>
        <v>3158986</v>
      </c>
      <c r="L45" s="73">
        <v>2600000</v>
      </c>
      <c r="M45" s="69">
        <f t="shared" si="4"/>
        <v>2600000</v>
      </c>
      <c r="N45" s="40">
        <v>0</v>
      </c>
      <c r="O45" s="69">
        <f t="shared" si="5"/>
        <v>0</v>
      </c>
      <c r="P45" s="67">
        <v>2988243</v>
      </c>
      <c r="Q45" s="69">
        <f t="shared" si="6"/>
        <v>2988243</v>
      </c>
      <c r="R45" s="41">
        <v>3114507</v>
      </c>
      <c r="S45" s="69">
        <f t="shared" si="7"/>
        <v>3114507</v>
      </c>
      <c r="T45" s="41">
        <v>4000000</v>
      </c>
      <c r="U45" s="69">
        <f t="shared" si="10"/>
        <v>4000000</v>
      </c>
      <c r="V45" s="41"/>
      <c r="W45" s="69">
        <f>V45*G45</f>
        <v>0</v>
      </c>
      <c r="X45" s="69"/>
      <c r="Y45" s="69">
        <f>(ROUND(AVERAGE(F45,L45,P45),0))</f>
        <v>2845543</v>
      </c>
      <c r="Z45" s="69">
        <f t="shared" si="1"/>
        <v>2845543</v>
      </c>
      <c r="AA45" s="21"/>
    </row>
    <row r="46" spans="1:27" ht="150.75" customHeight="1" x14ac:dyDescent="0.25">
      <c r="A46" s="37">
        <v>37</v>
      </c>
      <c r="B46" s="39" t="s">
        <v>83</v>
      </c>
      <c r="C46" s="15" t="s">
        <v>72</v>
      </c>
      <c r="D46" s="37" t="s">
        <v>12</v>
      </c>
      <c r="E46" s="17">
        <v>1</v>
      </c>
      <c r="F46" s="66">
        <v>3733333</v>
      </c>
      <c r="G46" s="69">
        <f t="shared" si="2"/>
        <v>3733333</v>
      </c>
      <c r="H46" s="66">
        <v>4554600</v>
      </c>
      <c r="I46" s="69">
        <f t="shared" si="0"/>
        <v>4554600</v>
      </c>
      <c r="J46" s="67">
        <v>4000000</v>
      </c>
      <c r="K46" s="69">
        <f t="shared" si="3"/>
        <v>4000000</v>
      </c>
      <c r="L46" s="40">
        <v>0</v>
      </c>
      <c r="M46" s="69">
        <f t="shared" si="4"/>
        <v>0</v>
      </c>
      <c r="N46" s="40">
        <v>0</v>
      </c>
      <c r="O46" s="69">
        <f t="shared" si="5"/>
        <v>0</v>
      </c>
      <c r="P46" s="40">
        <v>0</v>
      </c>
      <c r="Q46" s="69">
        <f t="shared" si="6"/>
        <v>0</v>
      </c>
      <c r="R46" s="40">
        <v>0</v>
      </c>
      <c r="S46" s="69">
        <f t="shared" si="7"/>
        <v>0</v>
      </c>
      <c r="T46" s="40">
        <v>0</v>
      </c>
      <c r="U46" s="69">
        <f t="shared" ref="U46:U54" si="19">T46*G46</f>
        <v>0</v>
      </c>
      <c r="V46" s="40">
        <v>0</v>
      </c>
      <c r="W46" s="69">
        <f t="shared" ref="W46:W54" si="20">V46*I46</f>
        <v>0</v>
      </c>
      <c r="X46" s="69"/>
      <c r="Y46" s="69">
        <f t="shared" ref="Y46:Y54" si="21">(ROUND(AVERAGE(F46,H46,J46),0))</f>
        <v>4095978</v>
      </c>
      <c r="Z46" s="69">
        <f t="shared" si="1"/>
        <v>4095978</v>
      </c>
      <c r="AA46" s="21"/>
    </row>
    <row r="47" spans="1:27" ht="110.25" customHeight="1" x14ac:dyDescent="0.25">
      <c r="A47" s="37">
        <v>38</v>
      </c>
      <c r="B47" s="39" t="s">
        <v>83</v>
      </c>
      <c r="C47" s="15" t="s">
        <v>29</v>
      </c>
      <c r="D47" s="37" t="s">
        <v>12</v>
      </c>
      <c r="E47" s="17">
        <v>1</v>
      </c>
      <c r="F47" s="66">
        <v>235867</v>
      </c>
      <c r="G47" s="69">
        <f t="shared" si="2"/>
        <v>235867</v>
      </c>
      <c r="H47" s="66">
        <v>287700</v>
      </c>
      <c r="I47" s="69">
        <f t="shared" si="0"/>
        <v>287700</v>
      </c>
      <c r="J47" s="67">
        <v>252714</v>
      </c>
      <c r="K47" s="69">
        <f t="shared" si="3"/>
        <v>252714</v>
      </c>
      <c r="L47" s="40">
        <v>0</v>
      </c>
      <c r="M47" s="69">
        <f t="shared" si="4"/>
        <v>0</v>
      </c>
      <c r="N47" s="40">
        <v>0</v>
      </c>
      <c r="O47" s="69">
        <f t="shared" si="5"/>
        <v>0</v>
      </c>
      <c r="P47" s="40">
        <v>0</v>
      </c>
      <c r="Q47" s="69">
        <f t="shared" si="6"/>
        <v>0</v>
      </c>
      <c r="R47" s="40">
        <v>0</v>
      </c>
      <c r="S47" s="69">
        <f t="shared" si="7"/>
        <v>0</v>
      </c>
      <c r="T47" s="40">
        <v>0</v>
      </c>
      <c r="U47" s="69">
        <f t="shared" si="19"/>
        <v>0</v>
      </c>
      <c r="V47" s="40">
        <v>0</v>
      </c>
      <c r="W47" s="69">
        <f t="shared" si="20"/>
        <v>0</v>
      </c>
      <c r="X47" s="69"/>
      <c r="Y47" s="69">
        <f t="shared" si="21"/>
        <v>258760</v>
      </c>
      <c r="Z47" s="69">
        <f t="shared" si="1"/>
        <v>258760</v>
      </c>
      <c r="AA47" s="21"/>
    </row>
    <row r="48" spans="1:27" ht="110.25" customHeight="1" x14ac:dyDescent="0.25">
      <c r="A48" s="37">
        <v>39</v>
      </c>
      <c r="B48" s="39" t="s">
        <v>83</v>
      </c>
      <c r="C48" s="15" t="s">
        <v>30</v>
      </c>
      <c r="D48" s="37" t="s">
        <v>12</v>
      </c>
      <c r="E48" s="17">
        <v>1</v>
      </c>
      <c r="F48" s="66">
        <v>314417</v>
      </c>
      <c r="G48" s="69">
        <f t="shared" si="2"/>
        <v>314417</v>
      </c>
      <c r="H48" s="66">
        <v>383500</v>
      </c>
      <c r="I48" s="69">
        <f t="shared" si="0"/>
        <v>383500</v>
      </c>
      <c r="J48" s="67">
        <v>336857</v>
      </c>
      <c r="K48" s="69">
        <f t="shared" si="3"/>
        <v>336857</v>
      </c>
      <c r="L48" s="40">
        <v>0</v>
      </c>
      <c r="M48" s="69">
        <f t="shared" si="4"/>
        <v>0</v>
      </c>
      <c r="N48" s="40">
        <v>0</v>
      </c>
      <c r="O48" s="69">
        <f t="shared" si="5"/>
        <v>0</v>
      </c>
      <c r="P48" s="40">
        <v>0</v>
      </c>
      <c r="Q48" s="69">
        <f t="shared" si="6"/>
        <v>0</v>
      </c>
      <c r="R48" s="40">
        <v>0</v>
      </c>
      <c r="S48" s="69">
        <f t="shared" si="7"/>
        <v>0</v>
      </c>
      <c r="T48" s="40">
        <v>0</v>
      </c>
      <c r="U48" s="69">
        <f t="shared" si="19"/>
        <v>0</v>
      </c>
      <c r="V48" s="40">
        <v>0</v>
      </c>
      <c r="W48" s="69">
        <f t="shared" si="20"/>
        <v>0</v>
      </c>
      <c r="X48" s="69"/>
      <c r="Y48" s="69">
        <f t="shared" si="21"/>
        <v>344925</v>
      </c>
      <c r="Z48" s="69">
        <f t="shared" si="1"/>
        <v>344925</v>
      </c>
      <c r="AA48" s="21"/>
    </row>
    <row r="49" spans="1:27" ht="42" x14ac:dyDescent="0.25">
      <c r="A49" s="37">
        <v>40</v>
      </c>
      <c r="B49" s="39" t="s">
        <v>83</v>
      </c>
      <c r="C49" s="15" t="s">
        <v>31</v>
      </c>
      <c r="D49" s="37" t="s">
        <v>12</v>
      </c>
      <c r="E49" s="17">
        <v>1</v>
      </c>
      <c r="F49" s="66">
        <v>12000</v>
      </c>
      <c r="G49" s="69">
        <f t="shared" si="2"/>
        <v>12000</v>
      </c>
      <c r="H49" s="66">
        <v>14600</v>
      </c>
      <c r="I49" s="69">
        <f t="shared" si="0"/>
        <v>14600</v>
      </c>
      <c r="J49" s="67">
        <v>12857</v>
      </c>
      <c r="K49" s="69">
        <f t="shared" si="3"/>
        <v>12857</v>
      </c>
      <c r="L49" s="40">
        <v>0</v>
      </c>
      <c r="M49" s="69">
        <f t="shared" si="4"/>
        <v>0</v>
      </c>
      <c r="N49" s="40">
        <v>0</v>
      </c>
      <c r="O49" s="69">
        <f t="shared" si="5"/>
        <v>0</v>
      </c>
      <c r="P49" s="40">
        <v>0</v>
      </c>
      <c r="Q49" s="69">
        <f t="shared" si="6"/>
        <v>0</v>
      </c>
      <c r="R49" s="40">
        <v>0</v>
      </c>
      <c r="S49" s="69">
        <f t="shared" si="7"/>
        <v>0</v>
      </c>
      <c r="T49" s="40">
        <v>0</v>
      </c>
      <c r="U49" s="69">
        <f t="shared" si="19"/>
        <v>0</v>
      </c>
      <c r="V49" s="40">
        <v>0</v>
      </c>
      <c r="W49" s="69">
        <f t="shared" si="20"/>
        <v>0</v>
      </c>
      <c r="X49" s="69"/>
      <c r="Y49" s="69">
        <f t="shared" si="21"/>
        <v>13152</v>
      </c>
      <c r="Z49" s="69">
        <f t="shared" si="1"/>
        <v>13152</v>
      </c>
      <c r="AA49" s="21"/>
    </row>
    <row r="50" spans="1:27" ht="115.5" customHeight="1" x14ac:dyDescent="0.25">
      <c r="A50" s="37">
        <v>41</v>
      </c>
      <c r="B50" s="39" t="s">
        <v>83</v>
      </c>
      <c r="C50" s="15" t="s">
        <v>32</v>
      </c>
      <c r="D50" s="37" t="s">
        <v>12</v>
      </c>
      <c r="E50" s="17">
        <v>1</v>
      </c>
      <c r="F50" s="66">
        <v>153200</v>
      </c>
      <c r="G50" s="69">
        <f t="shared" si="2"/>
        <v>153200</v>
      </c>
      <c r="H50" s="66">
        <v>186900</v>
      </c>
      <c r="I50" s="69">
        <f t="shared" si="0"/>
        <v>186900</v>
      </c>
      <c r="J50" s="67">
        <v>164143</v>
      </c>
      <c r="K50" s="69">
        <f t="shared" si="3"/>
        <v>164143</v>
      </c>
      <c r="L50" s="40">
        <v>0</v>
      </c>
      <c r="M50" s="69">
        <f t="shared" si="4"/>
        <v>0</v>
      </c>
      <c r="N50" s="40">
        <v>0</v>
      </c>
      <c r="O50" s="69">
        <f t="shared" si="5"/>
        <v>0</v>
      </c>
      <c r="P50" s="40">
        <v>0</v>
      </c>
      <c r="Q50" s="69">
        <f t="shared" si="6"/>
        <v>0</v>
      </c>
      <c r="R50" s="40">
        <v>0</v>
      </c>
      <c r="S50" s="69">
        <f t="shared" si="7"/>
        <v>0</v>
      </c>
      <c r="T50" s="40">
        <v>0</v>
      </c>
      <c r="U50" s="69">
        <f t="shared" si="19"/>
        <v>0</v>
      </c>
      <c r="V50" s="40">
        <v>0</v>
      </c>
      <c r="W50" s="69">
        <f t="shared" si="20"/>
        <v>0</v>
      </c>
      <c r="X50" s="69"/>
      <c r="Y50" s="69">
        <f t="shared" si="21"/>
        <v>168081</v>
      </c>
      <c r="Z50" s="69">
        <f t="shared" si="1"/>
        <v>168081</v>
      </c>
      <c r="AA50" s="21"/>
    </row>
    <row r="51" spans="1:27" ht="115.5" customHeight="1" x14ac:dyDescent="0.25">
      <c r="A51" s="37">
        <v>42</v>
      </c>
      <c r="B51" s="39" t="s">
        <v>84</v>
      </c>
      <c r="C51" s="15" t="s">
        <v>105</v>
      </c>
      <c r="D51" s="37" t="s">
        <v>12</v>
      </c>
      <c r="E51" s="17">
        <v>1</v>
      </c>
      <c r="F51" s="66">
        <v>306667</v>
      </c>
      <c r="G51" s="69">
        <f t="shared" si="2"/>
        <v>306667</v>
      </c>
      <c r="H51" s="66">
        <v>374100</v>
      </c>
      <c r="I51" s="69">
        <f t="shared" si="0"/>
        <v>374100</v>
      </c>
      <c r="J51" s="67">
        <v>328571</v>
      </c>
      <c r="K51" s="69">
        <f t="shared" si="3"/>
        <v>328571</v>
      </c>
      <c r="L51" s="40">
        <v>0</v>
      </c>
      <c r="M51" s="69">
        <f t="shared" si="4"/>
        <v>0</v>
      </c>
      <c r="N51" s="40">
        <v>0</v>
      </c>
      <c r="O51" s="69">
        <f t="shared" si="5"/>
        <v>0</v>
      </c>
      <c r="P51" s="40">
        <v>0</v>
      </c>
      <c r="Q51" s="69">
        <f t="shared" si="6"/>
        <v>0</v>
      </c>
      <c r="R51" s="40">
        <v>0</v>
      </c>
      <c r="S51" s="69">
        <f t="shared" si="7"/>
        <v>0</v>
      </c>
      <c r="T51" s="40">
        <v>0</v>
      </c>
      <c r="U51" s="69">
        <f t="shared" si="19"/>
        <v>0</v>
      </c>
      <c r="V51" s="40">
        <v>0</v>
      </c>
      <c r="W51" s="69">
        <f t="shared" si="20"/>
        <v>0</v>
      </c>
      <c r="X51" s="69"/>
      <c r="Y51" s="69">
        <f t="shared" si="21"/>
        <v>336446</v>
      </c>
      <c r="Z51" s="69">
        <f t="shared" si="1"/>
        <v>336446</v>
      </c>
      <c r="AA51" s="21"/>
    </row>
    <row r="52" spans="1:27" ht="123" customHeight="1" x14ac:dyDescent="0.25">
      <c r="A52" s="37">
        <v>43</v>
      </c>
      <c r="B52" s="39" t="s">
        <v>84</v>
      </c>
      <c r="C52" s="14" t="s">
        <v>106</v>
      </c>
      <c r="D52" s="37" t="s">
        <v>12</v>
      </c>
      <c r="E52" s="17">
        <v>1</v>
      </c>
      <c r="F52" s="66">
        <v>218667</v>
      </c>
      <c r="G52" s="69">
        <f t="shared" si="2"/>
        <v>218667</v>
      </c>
      <c r="H52" s="66">
        <v>266700</v>
      </c>
      <c r="I52" s="69">
        <f t="shared" si="0"/>
        <v>266700</v>
      </c>
      <c r="J52" s="67">
        <v>234286</v>
      </c>
      <c r="K52" s="69">
        <f t="shared" si="3"/>
        <v>234286</v>
      </c>
      <c r="L52" s="40">
        <v>0</v>
      </c>
      <c r="M52" s="69">
        <f t="shared" si="4"/>
        <v>0</v>
      </c>
      <c r="N52" s="40">
        <v>0</v>
      </c>
      <c r="O52" s="69">
        <f t="shared" si="5"/>
        <v>0</v>
      </c>
      <c r="P52" s="40">
        <v>0</v>
      </c>
      <c r="Q52" s="69">
        <f t="shared" si="6"/>
        <v>0</v>
      </c>
      <c r="R52" s="40">
        <v>0</v>
      </c>
      <c r="S52" s="69">
        <f t="shared" si="7"/>
        <v>0</v>
      </c>
      <c r="T52" s="40">
        <v>0</v>
      </c>
      <c r="U52" s="69">
        <f t="shared" si="19"/>
        <v>0</v>
      </c>
      <c r="V52" s="40">
        <v>0</v>
      </c>
      <c r="W52" s="69">
        <f t="shared" si="20"/>
        <v>0</v>
      </c>
      <c r="X52" s="69"/>
      <c r="Y52" s="69">
        <f t="shared" si="21"/>
        <v>239884</v>
      </c>
      <c r="Z52" s="69">
        <f t="shared" si="1"/>
        <v>239884</v>
      </c>
      <c r="AA52" s="21"/>
    </row>
    <row r="53" spans="1:27" ht="374.25" customHeight="1" x14ac:dyDescent="0.25">
      <c r="A53" s="37">
        <v>44</v>
      </c>
      <c r="B53" s="39" t="s">
        <v>84</v>
      </c>
      <c r="C53" s="14" t="s">
        <v>63</v>
      </c>
      <c r="D53" s="37" t="s">
        <v>12</v>
      </c>
      <c r="E53" s="17">
        <v>1</v>
      </c>
      <c r="F53" s="66">
        <v>150365</v>
      </c>
      <c r="G53" s="69">
        <f t="shared" si="2"/>
        <v>150365</v>
      </c>
      <c r="H53" s="66">
        <v>183400</v>
      </c>
      <c r="I53" s="69">
        <f t="shared" si="0"/>
        <v>183400</v>
      </c>
      <c r="J53" s="67">
        <v>164286</v>
      </c>
      <c r="K53" s="69">
        <f t="shared" si="3"/>
        <v>164286</v>
      </c>
      <c r="L53" s="40">
        <v>0</v>
      </c>
      <c r="M53" s="69">
        <f t="shared" si="4"/>
        <v>0</v>
      </c>
      <c r="N53" s="40">
        <v>0</v>
      </c>
      <c r="O53" s="69">
        <f t="shared" si="5"/>
        <v>0</v>
      </c>
      <c r="P53" s="40">
        <v>0</v>
      </c>
      <c r="Q53" s="69">
        <f t="shared" si="6"/>
        <v>0</v>
      </c>
      <c r="R53" s="40">
        <v>0</v>
      </c>
      <c r="S53" s="69">
        <f t="shared" si="7"/>
        <v>0</v>
      </c>
      <c r="T53" s="40">
        <v>0</v>
      </c>
      <c r="U53" s="69">
        <f t="shared" si="19"/>
        <v>0</v>
      </c>
      <c r="V53" s="40">
        <v>0</v>
      </c>
      <c r="W53" s="69">
        <f t="shared" si="20"/>
        <v>0</v>
      </c>
      <c r="X53" s="69"/>
      <c r="Y53" s="69">
        <f t="shared" si="21"/>
        <v>166017</v>
      </c>
      <c r="Z53" s="69">
        <f t="shared" si="1"/>
        <v>166017</v>
      </c>
      <c r="AA53" s="21"/>
    </row>
    <row r="54" spans="1:27" ht="347.25" customHeight="1" x14ac:dyDescent="0.25">
      <c r="A54" s="37">
        <v>45</v>
      </c>
      <c r="B54" s="39" t="s">
        <v>84</v>
      </c>
      <c r="C54" s="15" t="s">
        <v>64</v>
      </c>
      <c r="D54" s="37" t="s">
        <v>12</v>
      </c>
      <c r="E54" s="17">
        <v>1</v>
      </c>
      <c r="F54" s="66">
        <v>160000</v>
      </c>
      <c r="G54" s="69">
        <f t="shared" si="2"/>
        <v>160000</v>
      </c>
      <c r="H54" s="66">
        <v>195200</v>
      </c>
      <c r="I54" s="69">
        <f t="shared" si="0"/>
        <v>195200</v>
      </c>
      <c r="J54" s="67">
        <v>171429</v>
      </c>
      <c r="K54" s="69">
        <f t="shared" si="3"/>
        <v>171429</v>
      </c>
      <c r="L54" s="40">
        <v>0</v>
      </c>
      <c r="M54" s="69">
        <f t="shared" si="4"/>
        <v>0</v>
      </c>
      <c r="N54" s="40">
        <v>0</v>
      </c>
      <c r="O54" s="69">
        <f t="shared" si="5"/>
        <v>0</v>
      </c>
      <c r="P54" s="40">
        <v>0</v>
      </c>
      <c r="Q54" s="69">
        <f t="shared" si="6"/>
        <v>0</v>
      </c>
      <c r="R54" s="40">
        <v>0</v>
      </c>
      <c r="S54" s="69">
        <f t="shared" si="7"/>
        <v>0</v>
      </c>
      <c r="T54" s="40">
        <v>0</v>
      </c>
      <c r="U54" s="69">
        <f t="shared" si="19"/>
        <v>0</v>
      </c>
      <c r="V54" s="40">
        <v>0</v>
      </c>
      <c r="W54" s="69">
        <f t="shared" si="20"/>
        <v>0</v>
      </c>
      <c r="X54" s="69"/>
      <c r="Y54" s="69">
        <f t="shared" si="21"/>
        <v>175543</v>
      </c>
      <c r="Z54" s="69">
        <f t="shared" si="1"/>
        <v>175543</v>
      </c>
      <c r="AA54" s="21"/>
    </row>
    <row r="55" spans="1:27" ht="367.5" customHeight="1" x14ac:dyDescent="0.25">
      <c r="A55" s="37">
        <v>46</v>
      </c>
      <c r="B55" s="39" t="s">
        <v>84</v>
      </c>
      <c r="C55" s="15" t="s">
        <v>65</v>
      </c>
      <c r="D55" s="37" t="s">
        <v>12</v>
      </c>
      <c r="E55" s="17">
        <v>1</v>
      </c>
      <c r="F55" s="40">
        <v>540000</v>
      </c>
      <c r="G55" s="69">
        <f t="shared" si="2"/>
        <v>540000</v>
      </c>
      <c r="H55" s="40">
        <v>658800</v>
      </c>
      <c r="I55" s="69">
        <f t="shared" si="0"/>
        <v>658800</v>
      </c>
      <c r="J55" s="41">
        <v>578571</v>
      </c>
      <c r="K55" s="69">
        <f t="shared" si="3"/>
        <v>578571</v>
      </c>
      <c r="L55" s="73">
        <v>350000</v>
      </c>
      <c r="M55" s="69">
        <f t="shared" si="4"/>
        <v>350000</v>
      </c>
      <c r="N55" s="40">
        <v>0</v>
      </c>
      <c r="O55" s="69">
        <f t="shared" si="5"/>
        <v>0</v>
      </c>
      <c r="P55" s="41">
        <v>878378</v>
      </c>
      <c r="Q55" s="69">
        <f t="shared" si="6"/>
        <v>878378</v>
      </c>
      <c r="R55" s="41">
        <v>915493</v>
      </c>
      <c r="S55" s="69">
        <f t="shared" si="7"/>
        <v>915493</v>
      </c>
      <c r="T55" s="67">
        <v>450000</v>
      </c>
      <c r="U55" s="69">
        <f t="shared" si="10"/>
        <v>450000</v>
      </c>
      <c r="V55" s="41"/>
      <c r="W55" s="69">
        <f>V55*G55</f>
        <v>0</v>
      </c>
      <c r="X55" s="69"/>
      <c r="Y55" s="69">
        <f>(ROUND(AVERAGE(L55,T55),0))</f>
        <v>400000</v>
      </c>
      <c r="Z55" s="69">
        <f t="shared" si="1"/>
        <v>400000</v>
      </c>
      <c r="AA55" s="21"/>
    </row>
    <row r="56" spans="1:27" ht="143.25" customHeight="1" x14ac:dyDescent="0.25">
      <c r="A56" s="37">
        <v>47</v>
      </c>
      <c r="B56" s="39" t="s">
        <v>84</v>
      </c>
      <c r="C56" s="15" t="s">
        <v>125</v>
      </c>
      <c r="D56" s="37" t="s">
        <v>12</v>
      </c>
      <c r="E56" s="17">
        <v>1</v>
      </c>
      <c r="F56" s="66">
        <v>62667</v>
      </c>
      <c r="G56" s="69">
        <f t="shared" si="2"/>
        <v>62667</v>
      </c>
      <c r="H56" s="66">
        <v>76400</v>
      </c>
      <c r="I56" s="69">
        <f t="shared" si="0"/>
        <v>76400</v>
      </c>
      <c r="J56" s="67">
        <v>67143</v>
      </c>
      <c r="K56" s="69">
        <f t="shared" si="3"/>
        <v>67143</v>
      </c>
      <c r="L56" s="40">
        <v>0</v>
      </c>
      <c r="M56" s="69">
        <f t="shared" si="4"/>
        <v>0</v>
      </c>
      <c r="N56" s="40">
        <v>0</v>
      </c>
      <c r="O56" s="69">
        <f t="shared" si="5"/>
        <v>0</v>
      </c>
      <c r="P56" s="40">
        <v>0</v>
      </c>
      <c r="Q56" s="69">
        <f t="shared" si="6"/>
        <v>0</v>
      </c>
      <c r="R56" s="40">
        <v>0</v>
      </c>
      <c r="S56" s="69">
        <f t="shared" si="7"/>
        <v>0</v>
      </c>
      <c r="T56" s="40">
        <v>0</v>
      </c>
      <c r="U56" s="69">
        <f t="shared" ref="U56:U62" si="22">T56*G56</f>
        <v>0</v>
      </c>
      <c r="V56" s="40">
        <v>0</v>
      </c>
      <c r="W56" s="69">
        <f t="shared" ref="W56:W62" si="23">V56*I56</f>
        <v>0</v>
      </c>
      <c r="X56" s="69"/>
      <c r="Y56" s="69">
        <f t="shared" ref="Y56:Y62" si="24">(ROUND(AVERAGE(F56,H56,J56),0))</f>
        <v>68737</v>
      </c>
      <c r="Z56" s="69">
        <f t="shared" si="1"/>
        <v>68737</v>
      </c>
      <c r="AA56" s="21"/>
    </row>
    <row r="57" spans="1:27" ht="345" customHeight="1" x14ac:dyDescent="0.25">
      <c r="A57" s="37">
        <v>48</v>
      </c>
      <c r="B57" s="39" t="s">
        <v>84</v>
      </c>
      <c r="C57" s="15" t="s">
        <v>66</v>
      </c>
      <c r="D57" s="37" t="s">
        <v>12</v>
      </c>
      <c r="E57" s="17">
        <v>1</v>
      </c>
      <c r="F57" s="66">
        <v>24133</v>
      </c>
      <c r="G57" s="69">
        <f t="shared" si="2"/>
        <v>24133</v>
      </c>
      <c r="H57" s="66">
        <v>29400</v>
      </c>
      <c r="I57" s="69">
        <f t="shared" si="0"/>
        <v>29400</v>
      </c>
      <c r="J57" s="67">
        <v>25857</v>
      </c>
      <c r="K57" s="69">
        <f t="shared" si="3"/>
        <v>25857</v>
      </c>
      <c r="L57" s="40">
        <v>0</v>
      </c>
      <c r="M57" s="69">
        <f t="shared" si="4"/>
        <v>0</v>
      </c>
      <c r="N57" s="40">
        <v>0</v>
      </c>
      <c r="O57" s="69">
        <f t="shared" si="5"/>
        <v>0</v>
      </c>
      <c r="P57" s="40">
        <v>0</v>
      </c>
      <c r="Q57" s="69">
        <f t="shared" si="6"/>
        <v>0</v>
      </c>
      <c r="R57" s="40">
        <v>0</v>
      </c>
      <c r="S57" s="69">
        <f t="shared" si="7"/>
        <v>0</v>
      </c>
      <c r="T57" s="40">
        <v>0</v>
      </c>
      <c r="U57" s="69">
        <f t="shared" si="22"/>
        <v>0</v>
      </c>
      <c r="V57" s="40">
        <v>0</v>
      </c>
      <c r="W57" s="69">
        <f t="shared" si="23"/>
        <v>0</v>
      </c>
      <c r="X57" s="69"/>
      <c r="Y57" s="69">
        <f t="shared" si="24"/>
        <v>26463</v>
      </c>
      <c r="Z57" s="69">
        <f t="shared" si="1"/>
        <v>26463</v>
      </c>
      <c r="AA57" s="21"/>
    </row>
    <row r="58" spans="1:27" ht="126" customHeight="1" x14ac:dyDescent="0.25">
      <c r="A58" s="37">
        <v>49</v>
      </c>
      <c r="B58" s="42" t="s">
        <v>135</v>
      </c>
      <c r="C58" s="15" t="s">
        <v>110</v>
      </c>
      <c r="D58" s="37" t="s">
        <v>12</v>
      </c>
      <c r="E58" s="17">
        <v>1</v>
      </c>
      <c r="F58" s="66">
        <v>2333</v>
      </c>
      <c r="G58" s="69">
        <f t="shared" si="2"/>
        <v>2333</v>
      </c>
      <c r="H58" s="66">
        <v>2800</v>
      </c>
      <c r="I58" s="69">
        <f t="shared" si="0"/>
        <v>2800</v>
      </c>
      <c r="J58" s="67">
        <v>2500</v>
      </c>
      <c r="K58" s="69">
        <f t="shared" si="3"/>
        <v>2500</v>
      </c>
      <c r="L58" s="40">
        <v>0</v>
      </c>
      <c r="M58" s="69">
        <f t="shared" si="4"/>
        <v>0</v>
      </c>
      <c r="N58" s="40">
        <v>0</v>
      </c>
      <c r="O58" s="69">
        <f t="shared" si="5"/>
        <v>0</v>
      </c>
      <c r="P58" s="40">
        <v>0</v>
      </c>
      <c r="Q58" s="69">
        <f t="shared" si="6"/>
        <v>0</v>
      </c>
      <c r="R58" s="40">
        <v>0</v>
      </c>
      <c r="S58" s="69">
        <f t="shared" si="7"/>
        <v>0</v>
      </c>
      <c r="T58" s="40">
        <v>0</v>
      </c>
      <c r="U58" s="69">
        <f t="shared" si="22"/>
        <v>0</v>
      </c>
      <c r="V58" s="40">
        <v>0</v>
      </c>
      <c r="W58" s="69">
        <f t="shared" si="23"/>
        <v>0</v>
      </c>
      <c r="X58" s="69"/>
      <c r="Y58" s="69">
        <f t="shared" si="24"/>
        <v>2544</v>
      </c>
      <c r="Z58" s="69">
        <f t="shared" si="1"/>
        <v>2544</v>
      </c>
      <c r="AA58" s="21"/>
    </row>
    <row r="59" spans="1:27" ht="144.75" customHeight="1" x14ac:dyDescent="0.25">
      <c r="A59" s="37">
        <v>50</v>
      </c>
      <c r="B59" s="39" t="s">
        <v>85</v>
      </c>
      <c r="C59" s="15" t="s">
        <v>73</v>
      </c>
      <c r="D59" s="37" t="s">
        <v>12</v>
      </c>
      <c r="E59" s="17">
        <v>1</v>
      </c>
      <c r="F59" s="66">
        <v>200000</v>
      </c>
      <c r="G59" s="69">
        <f t="shared" si="2"/>
        <v>200000</v>
      </c>
      <c r="H59" s="66">
        <v>244000</v>
      </c>
      <c r="I59" s="69">
        <f t="shared" si="0"/>
        <v>244000</v>
      </c>
      <c r="J59" s="67">
        <v>214286</v>
      </c>
      <c r="K59" s="69">
        <f t="shared" si="3"/>
        <v>214286</v>
      </c>
      <c r="L59" s="40">
        <v>0</v>
      </c>
      <c r="M59" s="69">
        <f t="shared" si="4"/>
        <v>0</v>
      </c>
      <c r="N59" s="40">
        <v>0</v>
      </c>
      <c r="O59" s="69">
        <f t="shared" si="5"/>
        <v>0</v>
      </c>
      <c r="P59" s="40">
        <v>0</v>
      </c>
      <c r="Q59" s="69">
        <f t="shared" si="6"/>
        <v>0</v>
      </c>
      <c r="R59" s="40">
        <v>0</v>
      </c>
      <c r="S59" s="69">
        <f t="shared" si="7"/>
        <v>0</v>
      </c>
      <c r="T59" s="40">
        <v>0</v>
      </c>
      <c r="U59" s="69">
        <f t="shared" si="22"/>
        <v>0</v>
      </c>
      <c r="V59" s="40">
        <v>0</v>
      </c>
      <c r="W59" s="69">
        <f t="shared" si="23"/>
        <v>0</v>
      </c>
      <c r="X59" s="69"/>
      <c r="Y59" s="69">
        <f t="shared" si="24"/>
        <v>219429</v>
      </c>
      <c r="Z59" s="69">
        <f t="shared" si="1"/>
        <v>219429</v>
      </c>
      <c r="AA59" s="21"/>
    </row>
    <row r="60" spans="1:27" ht="163.5" customHeight="1" x14ac:dyDescent="0.25">
      <c r="A60" s="37">
        <v>51</v>
      </c>
      <c r="B60" s="39" t="s">
        <v>85</v>
      </c>
      <c r="C60" s="15" t="s">
        <v>33</v>
      </c>
      <c r="D60" s="37" t="s">
        <v>12</v>
      </c>
      <c r="E60" s="17">
        <v>1</v>
      </c>
      <c r="F60" s="66">
        <v>0</v>
      </c>
      <c r="G60" s="69">
        <f t="shared" si="2"/>
        <v>0</v>
      </c>
      <c r="H60" s="66">
        <v>968600</v>
      </c>
      <c r="I60" s="69">
        <f t="shared" si="0"/>
        <v>968600</v>
      </c>
      <c r="J60" s="67">
        <v>928571</v>
      </c>
      <c r="K60" s="69">
        <f t="shared" si="3"/>
        <v>928571</v>
      </c>
      <c r="L60" s="40">
        <v>0</v>
      </c>
      <c r="M60" s="69">
        <f t="shared" si="4"/>
        <v>0</v>
      </c>
      <c r="N60" s="40">
        <v>0</v>
      </c>
      <c r="O60" s="69">
        <f t="shared" si="5"/>
        <v>0</v>
      </c>
      <c r="P60" s="40">
        <v>0</v>
      </c>
      <c r="Q60" s="69">
        <f t="shared" si="6"/>
        <v>0</v>
      </c>
      <c r="R60" s="40">
        <v>0</v>
      </c>
      <c r="S60" s="69">
        <f t="shared" si="7"/>
        <v>0</v>
      </c>
      <c r="T60" s="40">
        <v>0</v>
      </c>
      <c r="U60" s="69">
        <f t="shared" si="22"/>
        <v>0</v>
      </c>
      <c r="V60" s="40">
        <v>0</v>
      </c>
      <c r="W60" s="69">
        <f t="shared" si="23"/>
        <v>0</v>
      </c>
      <c r="X60" s="69"/>
      <c r="Y60" s="69">
        <f t="shared" si="24"/>
        <v>632390</v>
      </c>
      <c r="Z60" s="69">
        <f t="shared" si="1"/>
        <v>632390</v>
      </c>
      <c r="AA60" s="21"/>
    </row>
    <row r="61" spans="1:27" ht="119.25" customHeight="1" x14ac:dyDescent="0.25">
      <c r="A61" s="37">
        <v>52</v>
      </c>
      <c r="B61" s="39" t="s">
        <v>86</v>
      </c>
      <c r="C61" s="15" t="s">
        <v>34</v>
      </c>
      <c r="D61" s="37"/>
      <c r="E61" s="17">
        <v>1</v>
      </c>
      <c r="F61" s="66">
        <v>933333</v>
      </c>
      <c r="G61" s="69">
        <f t="shared" si="2"/>
        <v>933333</v>
      </c>
      <c r="H61" s="66">
        <v>1138600</v>
      </c>
      <c r="I61" s="69">
        <f t="shared" si="0"/>
        <v>1138600</v>
      </c>
      <c r="J61" s="67">
        <v>1000000</v>
      </c>
      <c r="K61" s="69">
        <f t="shared" si="3"/>
        <v>1000000</v>
      </c>
      <c r="L61" s="40">
        <v>0</v>
      </c>
      <c r="M61" s="69">
        <f t="shared" si="4"/>
        <v>0</v>
      </c>
      <c r="N61" s="40">
        <v>0</v>
      </c>
      <c r="O61" s="69">
        <f t="shared" si="5"/>
        <v>0</v>
      </c>
      <c r="P61" s="40">
        <v>0</v>
      </c>
      <c r="Q61" s="69">
        <f t="shared" si="6"/>
        <v>0</v>
      </c>
      <c r="R61" s="40">
        <v>0</v>
      </c>
      <c r="S61" s="69">
        <f t="shared" si="7"/>
        <v>0</v>
      </c>
      <c r="T61" s="40">
        <v>0</v>
      </c>
      <c r="U61" s="69">
        <f t="shared" si="22"/>
        <v>0</v>
      </c>
      <c r="V61" s="40">
        <v>0</v>
      </c>
      <c r="W61" s="69">
        <f t="shared" si="23"/>
        <v>0</v>
      </c>
      <c r="X61" s="69"/>
      <c r="Y61" s="69">
        <f t="shared" si="24"/>
        <v>1023978</v>
      </c>
      <c r="Z61" s="69">
        <f t="shared" si="1"/>
        <v>1023978</v>
      </c>
      <c r="AA61" s="21"/>
    </row>
    <row r="62" spans="1:27" ht="69.75" customHeight="1" x14ac:dyDescent="0.25">
      <c r="A62" s="37">
        <v>53</v>
      </c>
      <c r="B62" s="39" t="s">
        <v>86</v>
      </c>
      <c r="C62" s="15" t="s">
        <v>35</v>
      </c>
      <c r="D62" s="37"/>
      <c r="E62" s="17">
        <v>1</v>
      </c>
      <c r="F62" s="66">
        <v>1066667</v>
      </c>
      <c r="G62" s="69">
        <f t="shared" si="2"/>
        <v>1066667</v>
      </c>
      <c r="H62" s="66">
        <v>1301300</v>
      </c>
      <c r="I62" s="69">
        <f t="shared" si="0"/>
        <v>1301300</v>
      </c>
      <c r="J62" s="67">
        <v>1142857</v>
      </c>
      <c r="K62" s="69">
        <f t="shared" si="3"/>
        <v>1142857</v>
      </c>
      <c r="L62" s="40">
        <v>0</v>
      </c>
      <c r="M62" s="69">
        <f t="shared" si="4"/>
        <v>0</v>
      </c>
      <c r="N62" s="40">
        <v>0</v>
      </c>
      <c r="O62" s="69">
        <f t="shared" si="5"/>
        <v>0</v>
      </c>
      <c r="P62" s="40">
        <v>0</v>
      </c>
      <c r="Q62" s="69">
        <f t="shared" si="6"/>
        <v>0</v>
      </c>
      <c r="R62" s="40">
        <v>0</v>
      </c>
      <c r="S62" s="69">
        <f t="shared" si="7"/>
        <v>0</v>
      </c>
      <c r="T62" s="40">
        <v>0</v>
      </c>
      <c r="U62" s="69">
        <f t="shared" si="22"/>
        <v>0</v>
      </c>
      <c r="V62" s="40">
        <v>0</v>
      </c>
      <c r="W62" s="69">
        <f t="shared" si="23"/>
        <v>0</v>
      </c>
      <c r="X62" s="69"/>
      <c r="Y62" s="69">
        <f t="shared" si="24"/>
        <v>1170275</v>
      </c>
      <c r="Z62" s="69">
        <f t="shared" si="1"/>
        <v>1170275</v>
      </c>
      <c r="AA62" s="21"/>
    </row>
    <row r="63" spans="1:27" ht="50.25" customHeight="1" x14ac:dyDescent="0.25">
      <c r="A63" s="37">
        <v>54</v>
      </c>
      <c r="B63" s="39" t="s">
        <v>86</v>
      </c>
      <c r="C63" s="15" t="s">
        <v>36</v>
      </c>
      <c r="D63" s="37"/>
      <c r="E63" s="17">
        <v>1</v>
      </c>
      <c r="F63" s="40">
        <v>277333</v>
      </c>
      <c r="G63" s="69">
        <f t="shared" si="2"/>
        <v>277333</v>
      </c>
      <c r="H63" s="40">
        <v>338300</v>
      </c>
      <c r="I63" s="69">
        <f t="shared" si="0"/>
        <v>338300</v>
      </c>
      <c r="J63" s="41">
        <v>297143</v>
      </c>
      <c r="K63" s="69">
        <f t="shared" si="3"/>
        <v>297143</v>
      </c>
      <c r="L63" s="73">
        <v>194000</v>
      </c>
      <c r="M63" s="69">
        <f t="shared" si="4"/>
        <v>194000</v>
      </c>
      <c r="N63" s="40">
        <v>0</v>
      </c>
      <c r="O63" s="69">
        <f t="shared" si="5"/>
        <v>0</v>
      </c>
      <c r="P63" s="41">
        <v>294595</v>
      </c>
      <c r="Q63" s="69">
        <f t="shared" si="6"/>
        <v>294595</v>
      </c>
      <c r="R63" s="41">
        <v>307042</v>
      </c>
      <c r="S63" s="69">
        <f t="shared" si="7"/>
        <v>307042</v>
      </c>
      <c r="T63" s="41">
        <v>30000</v>
      </c>
      <c r="U63" s="69">
        <f t="shared" si="10"/>
        <v>30000</v>
      </c>
      <c r="V63" s="41"/>
      <c r="W63" s="69">
        <f>V63*G63</f>
        <v>0</v>
      </c>
      <c r="X63" s="69"/>
      <c r="Y63" s="69">
        <f>(ROUND(AVERAGE(L63),0))</f>
        <v>194000</v>
      </c>
      <c r="Z63" s="69">
        <f t="shared" si="1"/>
        <v>194000</v>
      </c>
      <c r="AA63" s="21"/>
    </row>
    <row r="64" spans="1:27" ht="56.25" customHeight="1" x14ac:dyDescent="0.25">
      <c r="A64" s="37">
        <v>55</v>
      </c>
      <c r="B64" s="39" t="s">
        <v>86</v>
      </c>
      <c r="C64" s="15" t="s">
        <v>37</v>
      </c>
      <c r="D64" s="37"/>
      <c r="E64" s="17">
        <v>1</v>
      </c>
      <c r="F64" s="66">
        <v>56000</v>
      </c>
      <c r="G64" s="69">
        <f t="shared" si="2"/>
        <v>56000</v>
      </c>
      <c r="H64" s="40">
        <v>68300</v>
      </c>
      <c r="I64" s="69">
        <f t="shared" si="0"/>
        <v>68300</v>
      </c>
      <c r="J64" s="41">
        <v>60000</v>
      </c>
      <c r="K64" s="69">
        <f t="shared" si="3"/>
        <v>60000</v>
      </c>
      <c r="L64" s="69">
        <v>215000</v>
      </c>
      <c r="M64" s="69">
        <f t="shared" si="4"/>
        <v>215000</v>
      </c>
      <c r="N64" s="40">
        <v>0</v>
      </c>
      <c r="O64" s="69">
        <f t="shared" si="5"/>
        <v>0</v>
      </c>
      <c r="P64" s="41">
        <v>60811</v>
      </c>
      <c r="Q64" s="69">
        <f t="shared" si="6"/>
        <v>60811</v>
      </c>
      <c r="R64" s="41">
        <v>63380</v>
      </c>
      <c r="S64" s="69">
        <f t="shared" si="7"/>
        <v>63380</v>
      </c>
      <c r="T64" s="67">
        <v>50000</v>
      </c>
      <c r="U64" s="69">
        <f t="shared" si="10"/>
        <v>50000</v>
      </c>
      <c r="V64" s="41"/>
      <c r="W64" s="69">
        <f>V64*G64</f>
        <v>0</v>
      </c>
      <c r="X64" s="69"/>
      <c r="Y64" s="69">
        <f>(ROUND(AVERAGE(F64,T64),0))</f>
        <v>53000</v>
      </c>
      <c r="Z64" s="69">
        <f t="shared" si="1"/>
        <v>53000</v>
      </c>
      <c r="AA64" s="21"/>
    </row>
    <row r="65" spans="1:27" ht="297.75" customHeight="1" x14ac:dyDescent="0.25">
      <c r="A65" s="37">
        <v>56</v>
      </c>
      <c r="B65" s="39" t="s">
        <v>86</v>
      </c>
      <c r="C65" s="15" t="s">
        <v>155</v>
      </c>
      <c r="D65" s="37"/>
      <c r="E65" s="17">
        <v>1</v>
      </c>
      <c r="F65" s="40">
        <v>33333</v>
      </c>
      <c r="G65" s="69">
        <f t="shared" si="2"/>
        <v>33333</v>
      </c>
      <c r="H65" s="40">
        <v>40600</v>
      </c>
      <c r="I65" s="69">
        <f t="shared" si="0"/>
        <v>40600</v>
      </c>
      <c r="J65" s="41">
        <v>35714</v>
      </c>
      <c r="K65" s="69">
        <f t="shared" si="3"/>
        <v>35714</v>
      </c>
      <c r="L65" s="73">
        <v>45000</v>
      </c>
      <c r="M65" s="69">
        <f t="shared" si="4"/>
        <v>45000</v>
      </c>
      <c r="N65" s="40">
        <v>0</v>
      </c>
      <c r="O65" s="69">
        <f t="shared" si="5"/>
        <v>0</v>
      </c>
      <c r="P65" s="41">
        <v>33784</v>
      </c>
      <c r="Q65" s="69">
        <f t="shared" si="6"/>
        <v>33784</v>
      </c>
      <c r="R65" s="41">
        <v>35211</v>
      </c>
      <c r="S65" s="69">
        <f t="shared" si="7"/>
        <v>35211</v>
      </c>
      <c r="T65" s="67">
        <v>70000</v>
      </c>
      <c r="U65" s="69">
        <f t="shared" si="10"/>
        <v>70000</v>
      </c>
      <c r="V65" s="41"/>
      <c r="W65" s="69">
        <f>V65*G65</f>
        <v>0</v>
      </c>
      <c r="X65" s="69"/>
      <c r="Y65" s="69">
        <f>(ROUND(AVERAGE(L65,T65,),0))</f>
        <v>38333</v>
      </c>
      <c r="Z65" s="69">
        <f t="shared" si="1"/>
        <v>38333</v>
      </c>
      <c r="AA65" s="21"/>
    </row>
    <row r="66" spans="1:27" ht="66" customHeight="1" x14ac:dyDescent="0.25">
      <c r="A66" s="37">
        <v>57</v>
      </c>
      <c r="B66" s="39" t="s">
        <v>86</v>
      </c>
      <c r="C66" s="15" t="s">
        <v>38</v>
      </c>
      <c r="D66" s="37"/>
      <c r="E66" s="17">
        <v>1</v>
      </c>
      <c r="F66" s="66">
        <v>26667</v>
      </c>
      <c r="G66" s="69">
        <f t="shared" si="2"/>
        <v>26667</v>
      </c>
      <c r="H66" s="66">
        <v>32500</v>
      </c>
      <c r="I66" s="69">
        <f t="shared" si="0"/>
        <v>32500</v>
      </c>
      <c r="J66" s="67">
        <v>28571</v>
      </c>
      <c r="K66" s="69">
        <f t="shared" si="3"/>
        <v>28571</v>
      </c>
      <c r="L66" s="40">
        <v>0</v>
      </c>
      <c r="M66" s="69">
        <f t="shared" si="4"/>
        <v>0</v>
      </c>
      <c r="N66" s="40">
        <v>0</v>
      </c>
      <c r="O66" s="69">
        <f t="shared" si="5"/>
        <v>0</v>
      </c>
      <c r="P66" s="40">
        <v>0</v>
      </c>
      <c r="Q66" s="69">
        <f t="shared" si="6"/>
        <v>0</v>
      </c>
      <c r="R66" s="40">
        <v>0</v>
      </c>
      <c r="S66" s="69">
        <f t="shared" si="7"/>
        <v>0</v>
      </c>
      <c r="T66" s="40">
        <v>0</v>
      </c>
      <c r="U66" s="69">
        <f t="shared" ref="U66:U68" si="25">T66*G66</f>
        <v>0</v>
      </c>
      <c r="V66" s="40">
        <v>0</v>
      </c>
      <c r="W66" s="69">
        <f t="shared" ref="W66:W68" si="26">V66*I66</f>
        <v>0</v>
      </c>
      <c r="X66" s="69"/>
      <c r="Y66" s="69">
        <f>(ROUND(AVERAGE(F66,H66,J66),0))</f>
        <v>29246</v>
      </c>
      <c r="Z66" s="69">
        <f t="shared" si="1"/>
        <v>29246</v>
      </c>
      <c r="AA66" s="21"/>
    </row>
    <row r="67" spans="1:27" ht="133.5" customHeight="1" x14ac:dyDescent="0.25">
      <c r="A67" s="37">
        <v>58</v>
      </c>
      <c r="B67" s="39" t="s">
        <v>86</v>
      </c>
      <c r="C67" s="15" t="s">
        <v>159</v>
      </c>
      <c r="D67" s="37"/>
      <c r="E67" s="17">
        <v>1</v>
      </c>
      <c r="F67" s="66">
        <v>200000</v>
      </c>
      <c r="G67" s="69">
        <f t="shared" si="2"/>
        <v>200000</v>
      </c>
      <c r="H67" s="66">
        <v>244000</v>
      </c>
      <c r="I67" s="69">
        <f t="shared" si="0"/>
        <v>244000</v>
      </c>
      <c r="J67" s="67">
        <v>214286</v>
      </c>
      <c r="K67" s="69">
        <f t="shared" si="3"/>
        <v>214286</v>
      </c>
      <c r="L67" s="40">
        <v>0</v>
      </c>
      <c r="M67" s="69">
        <f t="shared" si="4"/>
        <v>0</v>
      </c>
      <c r="N67" s="40">
        <v>0</v>
      </c>
      <c r="O67" s="69">
        <f t="shared" si="5"/>
        <v>0</v>
      </c>
      <c r="P67" s="40">
        <v>0</v>
      </c>
      <c r="Q67" s="69">
        <f t="shared" si="6"/>
        <v>0</v>
      </c>
      <c r="R67" s="40">
        <v>0</v>
      </c>
      <c r="S67" s="69">
        <f t="shared" si="7"/>
        <v>0</v>
      </c>
      <c r="T67" s="40">
        <v>0</v>
      </c>
      <c r="U67" s="69">
        <f t="shared" si="25"/>
        <v>0</v>
      </c>
      <c r="V67" s="40">
        <v>0</v>
      </c>
      <c r="W67" s="69">
        <f t="shared" si="26"/>
        <v>0</v>
      </c>
      <c r="X67" s="69"/>
      <c r="Y67" s="69">
        <f>(ROUND(AVERAGE(F67,H67,J67),0))</f>
        <v>219429</v>
      </c>
      <c r="Z67" s="69">
        <f t="shared" si="1"/>
        <v>219429</v>
      </c>
      <c r="AA67" s="21"/>
    </row>
    <row r="68" spans="1:27" ht="73.5" customHeight="1" x14ac:dyDescent="0.25">
      <c r="A68" s="37">
        <v>59</v>
      </c>
      <c r="B68" s="39" t="s">
        <v>86</v>
      </c>
      <c r="C68" s="15" t="s">
        <v>39</v>
      </c>
      <c r="D68" s="37"/>
      <c r="E68" s="17">
        <v>1</v>
      </c>
      <c r="F68" s="66">
        <v>346667</v>
      </c>
      <c r="G68" s="69">
        <f t="shared" si="2"/>
        <v>346667</v>
      </c>
      <c r="H68" s="66">
        <v>422900</v>
      </c>
      <c r="I68" s="69">
        <f t="shared" si="0"/>
        <v>422900</v>
      </c>
      <c r="J68" s="67">
        <v>371429</v>
      </c>
      <c r="K68" s="69">
        <f t="shared" si="3"/>
        <v>371429</v>
      </c>
      <c r="L68" s="40">
        <v>0</v>
      </c>
      <c r="M68" s="69">
        <f t="shared" si="4"/>
        <v>0</v>
      </c>
      <c r="N68" s="40">
        <v>0</v>
      </c>
      <c r="O68" s="69">
        <f t="shared" si="5"/>
        <v>0</v>
      </c>
      <c r="P68" s="40">
        <v>0</v>
      </c>
      <c r="Q68" s="69">
        <f t="shared" si="6"/>
        <v>0</v>
      </c>
      <c r="R68" s="40">
        <v>0</v>
      </c>
      <c r="S68" s="69">
        <f t="shared" si="7"/>
        <v>0</v>
      </c>
      <c r="T68" s="40">
        <v>0</v>
      </c>
      <c r="U68" s="69">
        <f t="shared" si="25"/>
        <v>0</v>
      </c>
      <c r="V68" s="40">
        <v>0</v>
      </c>
      <c r="W68" s="69">
        <f t="shared" si="26"/>
        <v>0</v>
      </c>
      <c r="X68" s="69"/>
      <c r="Y68" s="69">
        <f>(ROUND(AVERAGE(F68,H68,J68),0))</f>
        <v>380332</v>
      </c>
      <c r="Z68" s="69">
        <f t="shared" si="1"/>
        <v>380332</v>
      </c>
      <c r="AA68" s="21"/>
    </row>
    <row r="69" spans="1:27" ht="115.5" customHeight="1" x14ac:dyDescent="0.25">
      <c r="A69" s="37">
        <v>60</v>
      </c>
      <c r="B69" s="38" t="s">
        <v>133</v>
      </c>
      <c r="C69" s="15" t="s">
        <v>104</v>
      </c>
      <c r="D69" s="37"/>
      <c r="E69" s="17">
        <v>1</v>
      </c>
      <c r="F69" s="66">
        <v>21333</v>
      </c>
      <c r="G69" s="69">
        <f t="shared" si="2"/>
        <v>21333</v>
      </c>
      <c r="H69" s="40">
        <v>26000</v>
      </c>
      <c r="I69" s="69">
        <f t="shared" si="0"/>
        <v>26000</v>
      </c>
      <c r="J69" s="41">
        <v>22857</v>
      </c>
      <c r="K69" s="69">
        <f t="shared" si="3"/>
        <v>22857</v>
      </c>
      <c r="L69" s="73">
        <v>18500</v>
      </c>
      <c r="M69" s="69">
        <f t="shared" si="4"/>
        <v>18500</v>
      </c>
      <c r="N69" s="40">
        <v>0</v>
      </c>
      <c r="O69" s="69">
        <f t="shared" si="5"/>
        <v>0</v>
      </c>
      <c r="P69" s="67">
        <v>21622</v>
      </c>
      <c r="Q69" s="69">
        <f t="shared" si="6"/>
        <v>21622</v>
      </c>
      <c r="R69" s="41">
        <v>22535</v>
      </c>
      <c r="S69" s="69">
        <f t="shared" si="7"/>
        <v>22535</v>
      </c>
      <c r="T69" s="41">
        <v>25000</v>
      </c>
      <c r="U69" s="69">
        <f t="shared" si="10"/>
        <v>25000</v>
      </c>
      <c r="V69" s="41"/>
      <c r="W69" s="69">
        <f>V69*G69</f>
        <v>0</v>
      </c>
      <c r="X69" s="69"/>
      <c r="Y69" s="69">
        <f>(ROUND(AVERAGE(F69,L69,P69),0))</f>
        <v>20485</v>
      </c>
      <c r="Z69" s="69">
        <f t="shared" si="1"/>
        <v>20485</v>
      </c>
      <c r="AA69" s="21"/>
    </row>
    <row r="70" spans="1:27" ht="104.25" customHeight="1" x14ac:dyDescent="0.25">
      <c r="A70" s="37">
        <v>61</v>
      </c>
      <c r="B70" s="39" t="s">
        <v>87</v>
      </c>
      <c r="C70" s="15" t="s">
        <v>109</v>
      </c>
      <c r="D70" s="37"/>
      <c r="E70" s="17">
        <v>1</v>
      </c>
      <c r="F70" s="66">
        <v>589333</v>
      </c>
      <c r="G70" s="69">
        <f t="shared" si="2"/>
        <v>589333</v>
      </c>
      <c r="H70" s="40">
        <v>718900</v>
      </c>
      <c r="I70" s="69">
        <f t="shared" si="0"/>
        <v>718900</v>
      </c>
      <c r="J70" s="41">
        <v>631429</v>
      </c>
      <c r="K70" s="69">
        <f t="shared" si="3"/>
        <v>631429</v>
      </c>
      <c r="L70" s="73">
        <v>550000</v>
      </c>
      <c r="M70" s="69">
        <f t="shared" si="4"/>
        <v>550000</v>
      </c>
      <c r="N70" s="40">
        <v>0</v>
      </c>
      <c r="O70" s="69">
        <f t="shared" si="5"/>
        <v>0</v>
      </c>
      <c r="P70" s="67">
        <v>597297</v>
      </c>
      <c r="Q70" s="69">
        <f t="shared" si="6"/>
        <v>597297</v>
      </c>
      <c r="R70" s="41">
        <v>622535</v>
      </c>
      <c r="S70" s="69">
        <f t="shared" si="7"/>
        <v>622535</v>
      </c>
      <c r="T70" s="67">
        <v>550000</v>
      </c>
      <c r="U70" s="69">
        <f t="shared" si="10"/>
        <v>550000</v>
      </c>
      <c r="V70" s="41"/>
      <c r="W70" s="69">
        <f>V70*G70</f>
        <v>0</v>
      </c>
      <c r="X70" s="69"/>
      <c r="Y70" s="69">
        <f>(ROUND(AVERAGE(F70,L70,P70,T70),0))</f>
        <v>571658</v>
      </c>
      <c r="Z70" s="69">
        <f t="shared" si="1"/>
        <v>571658</v>
      </c>
      <c r="AA70" s="21"/>
    </row>
    <row r="71" spans="1:27" ht="315" x14ac:dyDescent="0.25">
      <c r="A71" s="37">
        <v>62</v>
      </c>
      <c r="B71" s="39" t="s">
        <v>88</v>
      </c>
      <c r="C71" s="15" t="s">
        <v>67</v>
      </c>
      <c r="D71" s="37"/>
      <c r="E71" s="17">
        <v>1</v>
      </c>
      <c r="F71" s="66">
        <v>1390547</v>
      </c>
      <c r="G71" s="69">
        <f t="shared" si="2"/>
        <v>1390547</v>
      </c>
      <c r="H71" s="66">
        <v>1696400</v>
      </c>
      <c r="I71" s="69">
        <f t="shared" si="0"/>
        <v>1696400</v>
      </c>
      <c r="J71" s="67">
        <v>1489871</v>
      </c>
      <c r="K71" s="69">
        <f t="shared" si="3"/>
        <v>1489871</v>
      </c>
      <c r="L71" s="40">
        <v>0</v>
      </c>
      <c r="M71" s="69">
        <f t="shared" si="4"/>
        <v>0</v>
      </c>
      <c r="N71" s="40">
        <v>0</v>
      </c>
      <c r="O71" s="69">
        <f t="shared" si="5"/>
        <v>0</v>
      </c>
      <c r="P71" s="40">
        <v>0</v>
      </c>
      <c r="Q71" s="69">
        <f t="shared" si="6"/>
        <v>0</v>
      </c>
      <c r="R71" s="40">
        <v>0</v>
      </c>
      <c r="S71" s="69">
        <f t="shared" si="7"/>
        <v>0</v>
      </c>
      <c r="T71" s="40">
        <v>0</v>
      </c>
      <c r="U71" s="69">
        <f t="shared" ref="U71:U72" si="27">T71*G71</f>
        <v>0</v>
      </c>
      <c r="V71" s="40">
        <v>0</v>
      </c>
      <c r="W71" s="69">
        <f t="shared" ref="W71:W72" si="28">V71*I71</f>
        <v>0</v>
      </c>
      <c r="X71" s="69"/>
      <c r="Y71" s="69">
        <f>(ROUND(AVERAGE(F71,H71,J71),0))</f>
        <v>1525606</v>
      </c>
      <c r="Z71" s="69">
        <f t="shared" si="1"/>
        <v>1525606</v>
      </c>
      <c r="AA71" s="21"/>
    </row>
    <row r="72" spans="1:27" ht="363" customHeight="1" x14ac:dyDescent="0.25">
      <c r="A72" s="37">
        <v>63</v>
      </c>
      <c r="B72" s="39" t="s">
        <v>88</v>
      </c>
      <c r="C72" s="15" t="s">
        <v>68</v>
      </c>
      <c r="D72" s="37"/>
      <c r="E72" s="17">
        <v>1</v>
      </c>
      <c r="F72" s="66">
        <v>93200</v>
      </c>
      <c r="G72" s="69">
        <f t="shared" si="2"/>
        <v>93200</v>
      </c>
      <c r="H72" s="66">
        <v>113700</v>
      </c>
      <c r="I72" s="69">
        <f t="shared" si="0"/>
        <v>113700</v>
      </c>
      <c r="J72" s="67">
        <v>99857</v>
      </c>
      <c r="K72" s="69">
        <f t="shared" si="3"/>
        <v>99857</v>
      </c>
      <c r="L72" s="40">
        <v>0</v>
      </c>
      <c r="M72" s="69">
        <f t="shared" si="4"/>
        <v>0</v>
      </c>
      <c r="N72" s="40">
        <v>0</v>
      </c>
      <c r="O72" s="69">
        <f t="shared" si="5"/>
        <v>0</v>
      </c>
      <c r="P72" s="40">
        <v>0</v>
      </c>
      <c r="Q72" s="69">
        <f t="shared" si="6"/>
        <v>0</v>
      </c>
      <c r="R72" s="40">
        <v>0</v>
      </c>
      <c r="S72" s="69">
        <f t="shared" si="7"/>
        <v>0</v>
      </c>
      <c r="T72" s="40">
        <v>0</v>
      </c>
      <c r="U72" s="69">
        <f t="shared" si="27"/>
        <v>0</v>
      </c>
      <c r="V72" s="40">
        <v>0</v>
      </c>
      <c r="W72" s="69">
        <f t="shared" si="28"/>
        <v>0</v>
      </c>
      <c r="X72" s="69"/>
      <c r="Y72" s="69">
        <f>(ROUND(AVERAGE(F72,H72,J72),0))</f>
        <v>102252</v>
      </c>
      <c r="Z72" s="69">
        <f t="shared" si="1"/>
        <v>102252</v>
      </c>
      <c r="AA72" s="21"/>
    </row>
    <row r="73" spans="1:27" ht="409.5" customHeight="1" x14ac:dyDescent="0.25">
      <c r="A73" s="37">
        <v>64</v>
      </c>
      <c r="B73" s="39" t="s">
        <v>89</v>
      </c>
      <c r="C73" s="15" t="s">
        <v>138</v>
      </c>
      <c r="D73" s="37"/>
      <c r="E73" s="17">
        <v>1</v>
      </c>
      <c r="F73" s="40">
        <v>0</v>
      </c>
      <c r="G73" s="69">
        <f t="shared" si="2"/>
        <v>0</v>
      </c>
      <c r="H73" s="40">
        <v>414800</v>
      </c>
      <c r="I73" s="69">
        <f t="shared" si="0"/>
        <v>414800</v>
      </c>
      <c r="J73" s="41">
        <v>2642857</v>
      </c>
      <c r="K73" s="69">
        <f t="shared" si="3"/>
        <v>2642857</v>
      </c>
      <c r="L73" s="69">
        <v>668000</v>
      </c>
      <c r="M73" s="69">
        <f t="shared" si="4"/>
        <v>668000</v>
      </c>
      <c r="N73" s="40">
        <v>0</v>
      </c>
      <c r="O73" s="69">
        <f t="shared" si="5"/>
        <v>0</v>
      </c>
      <c r="P73" s="41">
        <v>540541</v>
      </c>
      <c r="Q73" s="69">
        <f t="shared" si="6"/>
        <v>540541</v>
      </c>
      <c r="R73" s="41">
        <v>563380</v>
      </c>
      <c r="S73" s="69">
        <f t="shared" si="7"/>
        <v>563380</v>
      </c>
      <c r="T73" s="67">
        <v>390000</v>
      </c>
      <c r="U73" s="69">
        <f t="shared" si="10"/>
        <v>390000</v>
      </c>
      <c r="V73" s="67">
        <v>263900</v>
      </c>
      <c r="W73" s="69">
        <f>V73*E73</f>
        <v>263900</v>
      </c>
      <c r="X73" s="75" t="s">
        <v>127</v>
      </c>
      <c r="Y73" s="69">
        <f>(ROUND(AVERAGE(T73,V73),0))</f>
        <v>326950</v>
      </c>
      <c r="Z73" s="69">
        <f t="shared" si="1"/>
        <v>326950</v>
      </c>
      <c r="AA73" s="21"/>
    </row>
    <row r="74" spans="1:27" ht="150.75" customHeight="1" x14ac:dyDescent="0.25">
      <c r="A74" s="37">
        <v>65</v>
      </c>
      <c r="B74" s="39" t="s">
        <v>89</v>
      </c>
      <c r="C74" s="15" t="s">
        <v>40</v>
      </c>
      <c r="D74" s="37"/>
      <c r="E74" s="17">
        <v>1</v>
      </c>
      <c r="F74" s="66">
        <v>2880000</v>
      </c>
      <c r="G74" s="69">
        <f t="shared" si="2"/>
        <v>2880000</v>
      </c>
      <c r="H74" s="40">
        <v>3513600</v>
      </c>
      <c r="I74" s="69">
        <f t="shared" ref="I74:I123" si="29">H74*E74</f>
        <v>3513600</v>
      </c>
      <c r="J74" s="41">
        <v>3085714</v>
      </c>
      <c r="K74" s="69">
        <f t="shared" si="3"/>
        <v>3085714</v>
      </c>
      <c r="L74" s="69">
        <v>4900000</v>
      </c>
      <c r="M74" s="69">
        <f t="shared" si="4"/>
        <v>4900000</v>
      </c>
      <c r="N74" s="67">
        <v>2588250</v>
      </c>
      <c r="O74" s="69">
        <f>N74*E74</f>
        <v>2588250</v>
      </c>
      <c r="P74" s="67">
        <v>2914865</v>
      </c>
      <c r="Q74" s="69">
        <f t="shared" si="6"/>
        <v>2914865</v>
      </c>
      <c r="R74" s="41">
        <v>3038028</v>
      </c>
      <c r="S74" s="69">
        <f t="shared" si="7"/>
        <v>3038028</v>
      </c>
      <c r="T74" s="41">
        <v>3000000</v>
      </c>
      <c r="U74" s="69">
        <f t="shared" si="10"/>
        <v>3000000</v>
      </c>
      <c r="V74" s="41"/>
      <c r="W74" s="69">
        <f>V74*G74</f>
        <v>0</v>
      </c>
      <c r="X74" s="69"/>
      <c r="Y74" s="69">
        <f>(ROUND(AVERAGE(F74,N74,P74),0))</f>
        <v>2794372</v>
      </c>
      <c r="Z74" s="69">
        <f t="shared" ref="Z74:Z124" si="30">Y74*E74</f>
        <v>2794372</v>
      </c>
      <c r="AA74" s="21"/>
    </row>
    <row r="75" spans="1:27" ht="80.25" customHeight="1" x14ac:dyDescent="0.25">
      <c r="A75" s="37">
        <v>66</v>
      </c>
      <c r="B75" s="39" t="s">
        <v>89</v>
      </c>
      <c r="C75" s="15" t="s">
        <v>139</v>
      </c>
      <c r="D75" s="37"/>
      <c r="E75" s="17">
        <v>1</v>
      </c>
      <c r="F75" s="66">
        <v>66667</v>
      </c>
      <c r="G75" s="69">
        <f t="shared" ref="G75:G123" si="31">F75*E75</f>
        <v>66667</v>
      </c>
      <c r="H75" s="66">
        <v>81300</v>
      </c>
      <c r="I75" s="69">
        <f t="shared" si="29"/>
        <v>81300</v>
      </c>
      <c r="J75" s="67">
        <v>71429</v>
      </c>
      <c r="K75" s="69">
        <f t="shared" ref="K75:K123" si="32">J75*E75</f>
        <v>71429</v>
      </c>
      <c r="L75" s="69">
        <v>487500</v>
      </c>
      <c r="M75" s="69">
        <f t="shared" ref="M75:M124" si="33">L75*E75</f>
        <v>487500</v>
      </c>
      <c r="N75" s="41">
        <v>345576</v>
      </c>
      <c r="O75" s="69">
        <f>N75*E75</f>
        <v>345576</v>
      </c>
      <c r="P75" s="41">
        <v>479730</v>
      </c>
      <c r="Q75" s="69">
        <f t="shared" ref="Q75:Q124" si="34">P75*E75</f>
        <v>479730</v>
      </c>
      <c r="R75" s="41">
        <v>500000</v>
      </c>
      <c r="S75" s="69">
        <f t="shared" ref="S75:S124" si="35">R75*E75</f>
        <v>500000</v>
      </c>
      <c r="T75" s="41">
        <v>100000</v>
      </c>
      <c r="U75" s="69">
        <f t="shared" si="10"/>
        <v>100000</v>
      </c>
      <c r="V75" s="41"/>
      <c r="W75" s="69">
        <f>V75*G75</f>
        <v>0</v>
      </c>
      <c r="X75" s="69"/>
      <c r="Y75" s="69">
        <f>(ROUND(AVERAGE(F75,H75,J75),0))</f>
        <v>73132</v>
      </c>
      <c r="Z75" s="69">
        <f t="shared" si="30"/>
        <v>73132</v>
      </c>
      <c r="AA75" s="21"/>
    </row>
    <row r="76" spans="1:27" ht="345.75" customHeight="1" x14ac:dyDescent="0.25">
      <c r="A76" s="37">
        <v>67</v>
      </c>
      <c r="B76" s="39" t="s">
        <v>89</v>
      </c>
      <c r="C76" s="15" t="s">
        <v>161</v>
      </c>
      <c r="D76" s="37"/>
      <c r="E76" s="17">
        <v>1</v>
      </c>
      <c r="F76" s="40">
        <v>333333</v>
      </c>
      <c r="G76" s="69">
        <f t="shared" si="31"/>
        <v>333333</v>
      </c>
      <c r="H76" s="40">
        <v>406600</v>
      </c>
      <c r="I76" s="69">
        <f t="shared" si="29"/>
        <v>406600</v>
      </c>
      <c r="J76" s="41">
        <v>357143</v>
      </c>
      <c r="K76" s="69">
        <f t="shared" si="32"/>
        <v>357143</v>
      </c>
      <c r="L76" s="69">
        <v>368000</v>
      </c>
      <c r="M76" s="69">
        <f t="shared" si="33"/>
        <v>368000</v>
      </c>
      <c r="N76" s="40">
        <v>0</v>
      </c>
      <c r="O76" s="69">
        <f t="shared" ref="O76:O124" si="36">N76*G76</f>
        <v>0</v>
      </c>
      <c r="P76" s="41">
        <v>329730</v>
      </c>
      <c r="Q76" s="69">
        <f t="shared" si="34"/>
        <v>329730</v>
      </c>
      <c r="R76" s="41">
        <v>343662</v>
      </c>
      <c r="S76" s="69">
        <f t="shared" si="35"/>
        <v>343662</v>
      </c>
      <c r="T76" s="67">
        <v>100000</v>
      </c>
      <c r="U76" s="69">
        <f t="shared" ref="U76:U124" si="37">T76*E76</f>
        <v>100000</v>
      </c>
      <c r="V76" s="67">
        <v>73970</v>
      </c>
      <c r="W76" s="69">
        <f>V76*E76</f>
        <v>73970</v>
      </c>
      <c r="X76" s="75" t="s">
        <v>172</v>
      </c>
      <c r="Y76" s="69">
        <f>(ROUND(AVERAGE(T76,V76),0))</f>
        <v>86985</v>
      </c>
      <c r="Z76" s="69">
        <f t="shared" si="30"/>
        <v>86985</v>
      </c>
      <c r="AA76" s="21"/>
    </row>
    <row r="77" spans="1:27" ht="90" customHeight="1" x14ac:dyDescent="0.25">
      <c r="A77" s="37">
        <v>68</v>
      </c>
      <c r="B77" s="39" t="s">
        <v>89</v>
      </c>
      <c r="C77" s="15" t="s">
        <v>41</v>
      </c>
      <c r="D77" s="37"/>
      <c r="E77" s="17">
        <v>1</v>
      </c>
      <c r="F77" s="40">
        <v>1600000</v>
      </c>
      <c r="G77" s="69">
        <f t="shared" si="31"/>
        <v>1600000</v>
      </c>
      <c r="H77" s="40">
        <v>1952000</v>
      </c>
      <c r="I77" s="69">
        <f t="shared" si="29"/>
        <v>1952000</v>
      </c>
      <c r="J77" s="41">
        <v>1714286</v>
      </c>
      <c r="K77" s="69">
        <f t="shared" si="32"/>
        <v>1714286</v>
      </c>
      <c r="L77" s="73">
        <v>790000</v>
      </c>
      <c r="M77" s="69">
        <f t="shared" si="33"/>
        <v>790000</v>
      </c>
      <c r="N77" s="40">
        <v>0</v>
      </c>
      <c r="O77" s="69">
        <f t="shared" si="36"/>
        <v>0</v>
      </c>
      <c r="P77" s="67">
        <v>810811</v>
      </c>
      <c r="Q77" s="69">
        <f t="shared" si="34"/>
        <v>810811</v>
      </c>
      <c r="R77" s="41">
        <v>845070</v>
      </c>
      <c r="S77" s="69">
        <f t="shared" si="35"/>
        <v>845070</v>
      </c>
      <c r="T77" s="67">
        <v>750000</v>
      </c>
      <c r="U77" s="69">
        <f t="shared" si="37"/>
        <v>750000</v>
      </c>
      <c r="V77" s="41"/>
      <c r="W77" s="69">
        <f>V77*G77</f>
        <v>0</v>
      </c>
      <c r="X77" s="69"/>
      <c r="Y77" s="69">
        <f>(ROUND(AVERAGE(L77,P77,T77),0))</f>
        <v>783604</v>
      </c>
      <c r="Z77" s="69">
        <f t="shared" si="30"/>
        <v>783604</v>
      </c>
      <c r="AA77" s="21"/>
    </row>
    <row r="78" spans="1:27" ht="111.75" customHeight="1" x14ac:dyDescent="0.25">
      <c r="A78" s="37">
        <v>69</v>
      </c>
      <c r="B78" s="39" t="s">
        <v>89</v>
      </c>
      <c r="C78" s="15" t="s">
        <v>140</v>
      </c>
      <c r="D78" s="37"/>
      <c r="E78" s="17">
        <v>1</v>
      </c>
      <c r="F78" s="40">
        <v>1506667</v>
      </c>
      <c r="G78" s="69">
        <f t="shared" si="31"/>
        <v>1506667</v>
      </c>
      <c r="H78" s="40">
        <v>1838100</v>
      </c>
      <c r="I78" s="69">
        <f t="shared" si="29"/>
        <v>1838100</v>
      </c>
      <c r="J78" s="41">
        <v>1614286</v>
      </c>
      <c r="K78" s="69">
        <f t="shared" si="32"/>
        <v>1614286</v>
      </c>
      <c r="L78" s="69">
        <v>118000</v>
      </c>
      <c r="M78" s="69">
        <f t="shared" si="33"/>
        <v>118000</v>
      </c>
      <c r="N78" s="40">
        <v>0</v>
      </c>
      <c r="O78" s="69">
        <f t="shared" si="36"/>
        <v>0</v>
      </c>
      <c r="P78" s="67">
        <v>33784</v>
      </c>
      <c r="Q78" s="69">
        <f t="shared" si="34"/>
        <v>33784</v>
      </c>
      <c r="R78" s="67">
        <v>35211</v>
      </c>
      <c r="S78" s="69">
        <f t="shared" si="35"/>
        <v>35211</v>
      </c>
      <c r="T78" s="67">
        <v>35000</v>
      </c>
      <c r="U78" s="69">
        <f t="shared" si="37"/>
        <v>35000</v>
      </c>
      <c r="V78" s="41"/>
      <c r="W78" s="69">
        <f>V78*G78</f>
        <v>0</v>
      </c>
      <c r="X78" s="69"/>
      <c r="Y78" s="69">
        <f>(ROUND(AVERAGE(P78,R78,T78),0))</f>
        <v>34665</v>
      </c>
      <c r="Z78" s="69">
        <f t="shared" si="30"/>
        <v>34665</v>
      </c>
      <c r="AA78" s="21"/>
    </row>
    <row r="79" spans="1:27" ht="105" customHeight="1" x14ac:dyDescent="0.25">
      <c r="A79" s="37">
        <v>70</v>
      </c>
      <c r="B79" s="39" t="s">
        <v>89</v>
      </c>
      <c r="C79" s="15" t="s">
        <v>42</v>
      </c>
      <c r="D79" s="37"/>
      <c r="E79" s="17">
        <v>1</v>
      </c>
      <c r="F79" s="40">
        <v>2540000</v>
      </c>
      <c r="G79" s="69">
        <f t="shared" si="31"/>
        <v>2540000</v>
      </c>
      <c r="H79" s="40">
        <v>3098800</v>
      </c>
      <c r="I79" s="69">
        <f t="shared" si="29"/>
        <v>3098800</v>
      </c>
      <c r="J79" s="41">
        <v>2721429</v>
      </c>
      <c r="K79" s="69">
        <f t="shared" si="32"/>
        <v>2721429</v>
      </c>
      <c r="L79" s="73">
        <v>1850000</v>
      </c>
      <c r="M79" s="69">
        <f t="shared" si="33"/>
        <v>1850000</v>
      </c>
      <c r="N79" s="40">
        <v>0</v>
      </c>
      <c r="O79" s="69">
        <f t="shared" si="36"/>
        <v>0</v>
      </c>
      <c r="P79" s="41">
        <v>2581081</v>
      </c>
      <c r="Q79" s="69">
        <f t="shared" si="34"/>
        <v>2581081</v>
      </c>
      <c r="R79" s="41">
        <v>2690141</v>
      </c>
      <c r="S79" s="69">
        <f t="shared" si="35"/>
        <v>2690141</v>
      </c>
      <c r="T79" s="67">
        <v>2500000</v>
      </c>
      <c r="U79" s="69">
        <f t="shared" si="37"/>
        <v>2500000</v>
      </c>
      <c r="V79" s="41"/>
      <c r="W79" s="69">
        <f>V79*G79</f>
        <v>0</v>
      </c>
      <c r="X79" s="69"/>
      <c r="Y79" s="69">
        <f>(ROUND(AVERAGE(L79,T79),0))</f>
        <v>2175000</v>
      </c>
      <c r="Z79" s="69">
        <f t="shared" si="30"/>
        <v>2175000</v>
      </c>
      <c r="AA79" s="21"/>
    </row>
    <row r="80" spans="1:27" ht="108.75" customHeight="1" x14ac:dyDescent="0.25">
      <c r="A80" s="37">
        <v>71</v>
      </c>
      <c r="B80" s="39" t="s">
        <v>89</v>
      </c>
      <c r="C80" s="15" t="s">
        <v>112</v>
      </c>
      <c r="D80" s="37"/>
      <c r="E80" s="17">
        <v>1</v>
      </c>
      <c r="F80" s="66">
        <v>4200000</v>
      </c>
      <c r="G80" s="69">
        <f t="shared" si="31"/>
        <v>4200000</v>
      </c>
      <c r="H80" s="40">
        <v>5124000</v>
      </c>
      <c r="I80" s="69">
        <f t="shared" si="29"/>
        <v>5124000</v>
      </c>
      <c r="J80" s="67">
        <v>4500000</v>
      </c>
      <c r="K80" s="69">
        <f t="shared" si="32"/>
        <v>4500000</v>
      </c>
      <c r="L80" s="40">
        <v>0</v>
      </c>
      <c r="M80" s="69">
        <f t="shared" si="33"/>
        <v>0</v>
      </c>
      <c r="N80" s="40">
        <v>0</v>
      </c>
      <c r="O80" s="69">
        <f t="shared" si="36"/>
        <v>0</v>
      </c>
      <c r="P80" s="40">
        <v>0</v>
      </c>
      <c r="Q80" s="69">
        <f t="shared" si="34"/>
        <v>0</v>
      </c>
      <c r="R80" s="40">
        <v>0</v>
      </c>
      <c r="S80" s="69">
        <f t="shared" si="35"/>
        <v>0</v>
      </c>
      <c r="T80" s="40">
        <v>0</v>
      </c>
      <c r="U80" s="69">
        <f t="shared" ref="U80:U81" si="38">T80*G80</f>
        <v>0</v>
      </c>
      <c r="V80" s="40">
        <v>0</v>
      </c>
      <c r="W80" s="69">
        <f t="shared" ref="W80:W81" si="39">V80*I80</f>
        <v>0</v>
      </c>
      <c r="X80" s="69"/>
      <c r="Y80" s="69">
        <f>(ROUND(AVERAGE(F80,J80),0))</f>
        <v>4350000</v>
      </c>
      <c r="Z80" s="69">
        <f t="shared" si="30"/>
        <v>4350000</v>
      </c>
      <c r="AA80" s="21"/>
    </row>
    <row r="81" spans="1:27" ht="42" x14ac:dyDescent="0.25">
      <c r="A81" s="37">
        <v>72</v>
      </c>
      <c r="B81" s="39" t="s">
        <v>89</v>
      </c>
      <c r="C81" s="15" t="s">
        <v>43</v>
      </c>
      <c r="D81" s="37"/>
      <c r="E81" s="17">
        <v>1</v>
      </c>
      <c r="F81" s="66">
        <v>150667</v>
      </c>
      <c r="G81" s="69">
        <f t="shared" si="31"/>
        <v>150667</v>
      </c>
      <c r="H81" s="66">
        <v>183800</v>
      </c>
      <c r="I81" s="69">
        <f t="shared" si="29"/>
        <v>183800</v>
      </c>
      <c r="J81" s="67">
        <v>161429</v>
      </c>
      <c r="K81" s="69">
        <f t="shared" si="32"/>
        <v>161429</v>
      </c>
      <c r="L81" s="40">
        <v>0</v>
      </c>
      <c r="M81" s="69">
        <f t="shared" si="33"/>
        <v>0</v>
      </c>
      <c r="N81" s="40">
        <v>0</v>
      </c>
      <c r="O81" s="69">
        <f t="shared" si="36"/>
        <v>0</v>
      </c>
      <c r="P81" s="40">
        <v>0</v>
      </c>
      <c r="Q81" s="69">
        <f t="shared" si="34"/>
        <v>0</v>
      </c>
      <c r="R81" s="40">
        <v>0</v>
      </c>
      <c r="S81" s="69">
        <f t="shared" si="35"/>
        <v>0</v>
      </c>
      <c r="T81" s="40">
        <v>0</v>
      </c>
      <c r="U81" s="69">
        <f t="shared" si="38"/>
        <v>0</v>
      </c>
      <c r="V81" s="40">
        <v>0</v>
      </c>
      <c r="W81" s="69">
        <f t="shared" si="39"/>
        <v>0</v>
      </c>
      <c r="X81" s="69"/>
      <c r="Y81" s="69">
        <f>(ROUND(AVERAGE(F81,H81,J81),0))</f>
        <v>165299</v>
      </c>
      <c r="Z81" s="69">
        <f t="shared" si="30"/>
        <v>165299</v>
      </c>
      <c r="AA81" s="21"/>
    </row>
    <row r="82" spans="1:27" ht="23.25" x14ac:dyDescent="0.25">
      <c r="A82" s="37">
        <v>73</v>
      </c>
      <c r="B82" s="39" t="s">
        <v>89</v>
      </c>
      <c r="C82" s="15" t="s">
        <v>44</v>
      </c>
      <c r="D82" s="37"/>
      <c r="E82" s="17">
        <v>1</v>
      </c>
      <c r="F82" s="66">
        <v>120000</v>
      </c>
      <c r="G82" s="69">
        <f t="shared" si="31"/>
        <v>120000</v>
      </c>
      <c r="H82" s="40">
        <v>146400</v>
      </c>
      <c r="I82" s="69">
        <f t="shared" si="29"/>
        <v>146400</v>
      </c>
      <c r="J82" s="67">
        <v>128600</v>
      </c>
      <c r="K82" s="69">
        <f t="shared" si="32"/>
        <v>128600</v>
      </c>
      <c r="L82" s="73">
        <v>95400</v>
      </c>
      <c r="M82" s="69">
        <f t="shared" si="33"/>
        <v>95400</v>
      </c>
      <c r="N82" s="40">
        <v>0</v>
      </c>
      <c r="O82" s="69">
        <f t="shared" si="36"/>
        <v>0</v>
      </c>
      <c r="P82" s="41">
        <v>128378</v>
      </c>
      <c r="Q82" s="69">
        <f t="shared" si="34"/>
        <v>128378</v>
      </c>
      <c r="R82" s="41">
        <v>133803</v>
      </c>
      <c r="S82" s="69">
        <f t="shared" si="35"/>
        <v>133803</v>
      </c>
      <c r="T82" s="41">
        <v>120000</v>
      </c>
      <c r="U82" s="69">
        <f t="shared" si="37"/>
        <v>120000</v>
      </c>
      <c r="V82" s="41"/>
      <c r="W82" s="69">
        <f>V82*G82</f>
        <v>0</v>
      </c>
      <c r="X82" s="69"/>
      <c r="Y82" s="69">
        <f>(ROUND(AVERAGE(F82,J82,L82,T82),0))</f>
        <v>116000</v>
      </c>
      <c r="Z82" s="69">
        <f t="shared" si="30"/>
        <v>116000</v>
      </c>
      <c r="AA82" s="21"/>
    </row>
    <row r="83" spans="1:27" ht="42" x14ac:dyDescent="0.25">
      <c r="A83" s="37">
        <v>74</v>
      </c>
      <c r="B83" s="39" t="s">
        <v>89</v>
      </c>
      <c r="C83" s="15" t="s">
        <v>74</v>
      </c>
      <c r="D83" s="37"/>
      <c r="E83" s="17">
        <v>1</v>
      </c>
      <c r="F83" s="66">
        <v>94667</v>
      </c>
      <c r="G83" s="69">
        <f t="shared" si="31"/>
        <v>94667</v>
      </c>
      <c r="H83" s="40">
        <v>115400</v>
      </c>
      <c r="I83" s="69">
        <f t="shared" si="29"/>
        <v>115400</v>
      </c>
      <c r="J83" s="41">
        <v>101450</v>
      </c>
      <c r="K83" s="69">
        <f t="shared" si="32"/>
        <v>101450</v>
      </c>
      <c r="L83" s="73">
        <v>91800</v>
      </c>
      <c r="M83" s="69">
        <f t="shared" si="33"/>
        <v>91800</v>
      </c>
      <c r="N83" s="40">
        <v>0</v>
      </c>
      <c r="O83" s="69">
        <f t="shared" si="36"/>
        <v>0</v>
      </c>
      <c r="P83" s="67">
        <v>98649</v>
      </c>
      <c r="Q83" s="69">
        <f t="shared" si="34"/>
        <v>98649</v>
      </c>
      <c r="R83" s="41">
        <v>102817</v>
      </c>
      <c r="S83" s="69">
        <f t="shared" si="35"/>
        <v>102817</v>
      </c>
      <c r="T83" s="41">
        <v>100000</v>
      </c>
      <c r="U83" s="69">
        <f t="shared" si="37"/>
        <v>100000</v>
      </c>
      <c r="V83" s="41"/>
      <c r="W83" s="69">
        <f>V83*G83</f>
        <v>0</v>
      </c>
      <c r="X83" s="69"/>
      <c r="Y83" s="69">
        <f>(ROUND(AVERAGE(F83,L83,P83),0))</f>
        <v>95039</v>
      </c>
      <c r="Z83" s="69">
        <f t="shared" si="30"/>
        <v>95039</v>
      </c>
      <c r="AA83" s="21"/>
    </row>
    <row r="84" spans="1:27" ht="90.75" customHeight="1" x14ac:dyDescent="0.25">
      <c r="A84" s="37">
        <v>75</v>
      </c>
      <c r="B84" s="39" t="s">
        <v>89</v>
      </c>
      <c r="C84" s="15" t="s">
        <v>75</v>
      </c>
      <c r="D84" s="37"/>
      <c r="E84" s="17">
        <v>1</v>
      </c>
      <c r="F84" s="66">
        <v>73333</v>
      </c>
      <c r="G84" s="69">
        <f t="shared" si="31"/>
        <v>73333</v>
      </c>
      <c r="H84" s="66">
        <v>89400</v>
      </c>
      <c r="I84" s="69">
        <f t="shared" si="29"/>
        <v>89400</v>
      </c>
      <c r="J84" s="67">
        <v>78600</v>
      </c>
      <c r="K84" s="69">
        <f t="shared" si="32"/>
        <v>78600</v>
      </c>
      <c r="L84" s="40">
        <v>0</v>
      </c>
      <c r="M84" s="69">
        <f t="shared" si="33"/>
        <v>0</v>
      </c>
      <c r="N84" s="40">
        <v>0</v>
      </c>
      <c r="O84" s="69">
        <f t="shared" si="36"/>
        <v>0</v>
      </c>
      <c r="P84" s="40">
        <v>0</v>
      </c>
      <c r="Q84" s="69">
        <f t="shared" si="34"/>
        <v>0</v>
      </c>
      <c r="R84" s="40">
        <v>0</v>
      </c>
      <c r="S84" s="69">
        <f t="shared" si="35"/>
        <v>0</v>
      </c>
      <c r="T84" s="40">
        <v>0</v>
      </c>
      <c r="U84" s="69">
        <f t="shared" ref="U84" si="40">T84*G84</f>
        <v>0</v>
      </c>
      <c r="V84" s="40">
        <v>0</v>
      </c>
      <c r="W84" s="69">
        <f t="shared" ref="W84" si="41">V84*I84</f>
        <v>0</v>
      </c>
      <c r="X84" s="69"/>
      <c r="Y84" s="69">
        <f>(ROUND(AVERAGE(F84,H84,J84),0))</f>
        <v>80444</v>
      </c>
      <c r="Z84" s="69">
        <f t="shared" si="30"/>
        <v>80444</v>
      </c>
      <c r="AA84" s="21"/>
    </row>
    <row r="85" spans="1:27" ht="63" x14ac:dyDescent="0.25">
      <c r="A85" s="37">
        <v>76</v>
      </c>
      <c r="B85" s="39" t="s">
        <v>89</v>
      </c>
      <c r="C85" s="15" t="s">
        <v>141</v>
      </c>
      <c r="D85" s="37"/>
      <c r="E85" s="17">
        <v>1</v>
      </c>
      <c r="F85" s="40">
        <v>230533</v>
      </c>
      <c r="G85" s="69">
        <f t="shared" si="31"/>
        <v>230533</v>
      </c>
      <c r="H85" s="40">
        <v>281200</v>
      </c>
      <c r="I85" s="69">
        <f t="shared" si="29"/>
        <v>281200</v>
      </c>
      <c r="J85" s="41">
        <v>247000</v>
      </c>
      <c r="K85" s="69">
        <f t="shared" si="32"/>
        <v>247000</v>
      </c>
      <c r="L85" s="73">
        <v>68900</v>
      </c>
      <c r="M85" s="69">
        <f t="shared" si="33"/>
        <v>68900</v>
      </c>
      <c r="N85" s="40">
        <v>0</v>
      </c>
      <c r="O85" s="69">
        <f t="shared" si="36"/>
        <v>0</v>
      </c>
      <c r="P85" s="41">
        <v>232432</v>
      </c>
      <c r="Q85" s="69">
        <f t="shared" si="34"/>
        <v>232432</v>
      </c>
      <c r="R85" s="41">
        <v>242254</v>
      </c>
      <c r="S85" s="69">
        <f t="shared" si="35"/>
        <v>242254</v>
      </c>
      <c r="T85" s="67">
        <v>130000</v>
      </c>
      <c r="U85" s="69">
        <f t="shared" si="37"/>
        <v>130000</v>
      </c>
      <c r="V85" s="41"/>
      <c r="W85" s="69">
        <f>V85*G85</f>
        <v>0</v>
      </c>
      <c r="X85" s="69"/>
      <c r="Y85" s="69">
        <f>(ROUND(AVERAGE(L85,T85),0))</f>
        <v>99450</v>
      </c>
      <c r="Z85" s="69">
        <f t="shared" si="30"/>
        <v>99450</v>
      </c>
      <c r="AA85" s="21"/>
    </row>
    <row r="86" spans="1:27" ht="106.5" customHeight="1" x14ac:dyDescent="0.25">
      <c r="A86" s="37">
        <v>77</v>
      </c>
      <c r="B86" s="39" t="s">
        <v>89</v>
      </c>
      <c r="C86" s="15" t="s">
        <v>45</v>
      </c>
      <c r="D86" s="37"/>
      <c r="E86" s="17">
        <v>1</v>
      </c>
      <c r="F86" s="40">
        <v>31416</v>
      </c>
      <c r="G86" s="69">
        <f t="shared" si="31"/>
        <v>31416</v>
      </c>
      <c r="H86" s="40">
        <v>38300</v>
      </c>
      <c r="I86" s="69">
        <f t="shared" si="29"/>
        <v>38300</v>
      </c>
      <c r="J86" s="41">
        <v>33700</v>
      </c>
      <c r="K86" s="69">
        <f t="shared" si="32"/>
        <v>33700</v>
      </c>
      <c r="L86" s="73">
        <v>11500</v>
      </c>
      <c r="M86" s="69">
        <f t="shared" si="33"/>
        <v>11500</v>
      </c>
      <c r="N86" s="40">
        <v>0</v>
      </c>
      <c r="O86" s="69">
        <f t="shared" si="36"/>
        <v>0</v>
      </c>
      <c r="P86" s="41">
        <v>33784</v>
      </c>
      <c r="Q86" s="69">
        <f t="shared" si="34"/>
        <v>33784</v>
      </c>
      <c r="R86" s="41">
        <v>35211</v>
      </c>
      <c r="S86" s="69">
        <f t="shared" si="35"/>
        <v>35211</v>
      </c>
      <c r="T86" s="67">
        <v>10000</v>
      </c>
      <c r="U86" s="69">
        <f t="shared" si="37"/>
        <v>10000</v>
      </c>
      <c r="V86" s="41"/>
      <c r="W86" s="69">
        <f>V86*G86</f>
        <v>0</v>
      </c>
      <c r="X86" s="69"/>
      <c r="Y86" s="69">
        <f>(ROUND(AVERAGE(L86,T86),0))</f>
        <v>10750</v>
      </c>
      <c r="Z86" s="69">
        <f t="shared" si="30"/>
        <v>10750</v>
      </c>
      <c r="AA86" s="21"/>
    </row>
    <row r="87" spans="1:27" ht="294" customHeight="1" x14ac:dyDescent="0.25">
      <c r="A87" s="37">
        <v>78</v>
      </c>
      <c r="B87" s="39" t="s">
        <v>89</v>
      </c>
      <c r="C87" s="15" t="s">
        <v>114</v>
      </c>
      <c r="D87" s="37"/>
      <c r="E87" s="17">
        <v>1</v>
      </c>
      <c r="F87" s="40">
        <v>2999</v>
      </c>
      <c r="G87" s="69">
        <f t="shared" si="31"/>
        <v>2999</v>
      </c>
      <c r="H87" s="40">
        <v>3600</v>
      </c>
      <c r="I87" s="69">
        <f t="shared" si="29"/>
        <v>3600</v>
      </c>
      <c r="J87" s="41">
        <v>3250</v>
      </c>
      <c r="K87" s="69">
        <f t="shared" si="32"/>
        <v>3250</v>
      </c>
      <c r="L87" s="69">
        <v>78900</v>
      </c>
      <c r="M87" s="69">
        <f t="shared" si="33"/>
        <v>78900</v>
      </c>
      <c r="N87" s="40">
        <v>0</v>
      </c>
      <c r="O87" s="69">
        <f t="shared" si="36"/>
        <v>0</v>
      </c>
      <c r="P87" s="41">
        <v>1351</v>
      </c>
      <c r="Q87" s="69">
        <f t="shared" si="34"/>
        <v>1351</v>
      </c>
      <c r="R87" s="41">
        <v>1408</v>
      </c>
      <c r="S87" s="69">
        <f t="shared" si="35"/>
        <v>1408</v>
      </c>
      <c r="T87" s="67">
        <v>15000</v>
      </c>
      <c r="U87" s="69">
        <f t="shared" si="37"/>
        <v>15000</v>
      </c>
      <c r="V87" s="67">
        <v>9900</v>
      </c>
      <c r="W87" s="69">
        <f>V87*E87</f>
        <v>9900</v>
      </c>
      <c r="X87" s="75" t="s">
        <v>173</v>
      </c>
      <c r="Y87" s="69">
        <f>(ROUND(AVERAGE(T87,V87),0))</f>
        <v>12450</v>
      </c>
      <c r="Z87" s="69">
        <f t="shared" si="30"/>
        <v>12450</v>
      </c>
      <c r="AA87" s="21"/>
    </row>
    <row r="88" spans="1:27" ht="42" x14ac:dyDescent="0.25">
      <c r="A88" s="37">
        <v>79</v>
      </c>
      <c r="B88" s="39" t="s">
        <v>89</v>
      </c>
      <c r="C88" s="15" t="s">
        <v>46</v>
      </c>
      <c r="D88" s="37"/>
      <c r="E88" s="17">
        <v>1</v>
      </c>
      <c r="F88" s="40">
        <v>0</v>
      </c>
      <c r="G88" s="69">
        <f t="shared" si="31"/>
        <v>0</v>
      </c>
      <c r="H88" s="66">
        <v>180500</v>
      </c>
      <c r="I88" s="69">
        <f t="shared" si="29"/>
        <v>180500</v>
      </c>
      <c r="J88" s="67">
        <v>214300</v>
      </c>
      <c r="K88" s="69">
        <f t="shared" si="32"/>
        <v>214300</v>
      </c>
      <c r="L88" s="40">
        <v>0</v>
      </c>
      <c r="M88" s="69">
        <f t="shared" si="33"/>
        <v>0</v>
      </c>
      <c r="N88" s="40">
        <v>0</v>
      </c>
      <c r="O88" s="69">
        <f t="shared" si="36"/>
        <v>0</v>
      </c>
      <c r="P88" s="40">
        <v>0</v>
      </c>
      <c r="Q88" s="69">
        <f t="shared" si="34"/>
        <v>0</v>
      </c>
      <c r="R88" s="40">
        <v>0</v>
      </c>
      <c r="S88" s="69">
        <f t="shared" si="35"/>
        <v>0</v>
      </c>
      <c r="T88" s="40">
        <v>0</v>
      </c>
      <c r="U88" s="69">
        <f t="shared" ref="U88:U89" si="42">T88*G88</f>
        <v>0</v>
      </c>
      <c r="V88" s="40">
        <v>0</v>
      </c>
      <c r="W88" s="69">
        <f t="shared" ref="W88:W89" si="43">V88*I88</f>
        <v>0</v>
      </c>
      <c r="X88" s="69"/>
      <c r="Y88" s="69">
        <f>(ROUND(AVERAGE(H88,J88),0))</f>
        <v>197400</v>
      </c>
      <c r="Z88" s="69">
        <f t="shared" si="30"/>
        <v>197400</v>
      </c>
      <c r="AA88" s="21"/>
    </row>
    <row r="89" spans="1:27" ht="42" x14ac:dyDescent="0.25">
      <c r="A89" s="37">
        <v>80</v>
      </c>
      <c r="B89" s="39" t="s">
        <v>89</v>
      </c>
      <c r="C89" s="15" t="s">
        <v>47</v>
      </c>
      <c r="D89" s="37"/>
      <c r="E89" s="17">
        <v>1</v>
      </c>
      <c r="F89" s="66">
        <v>68000</v>
      </c>
      <c r="G89" s="69">
        <f t="shared" si="31"/>
        <v>68000</v>
      </c>
      <c r="H89" s="66">
        <v>82900</v>
      </c>
      <c r="I89" s="69">
        <f t="shared" si="29"/>
        <v>82900</v>
      </c>
      <c r="J89" s="67">
        <v>72857</v>
      </c>
      <c r="K89" s="69">
        <f t="shared" si="32"/>
        <v>72857</v>
      </c>
      <c r="L89" s="40">
        <v>0</v>
      </c>
      <c r="M89" s="69">
        <f t="shared" si="33"/>
        <v>0</v>
      </c>
      <c r="N89" s="40">
        <v>0</v>
      </c>
      <c r="O89" s="69">
        <f t="shared" si="36"/>
        <v>0</v>
      </c>
      <c r="P89" s="40">
        <v>0</v>
      </c>
      <c r="Q89" s="69">
        <f t="shared" si="34"/>
        <v>0</v>
      </c>
      <c r="R89" s="40">
        <v>0</v>
      </c>
      <c r="S89" s="69">
        <f t="shared" si="35"/>
        <v>0</v>
      </c>
      <c r="T89" s="40">
        <v>0</v>
      </c>
      <c r="U89" s="69">
        <f t="shared" si="42"/>
        <v>0</v>
      </c>
      <c r="V89" s="40">
        <v>0</v>
      </c>
      <c r="W89" s="69">
        <f t="shared" si="43"/>
        <v>0</v>
      </c>
      <c r="X89" s="69"/>
      <c r="Y89" s="69">
        <f>(ROUND(AVERAGE(F89,H89,J89),0))</f>
        <v>74586</v>
      </c>
      <c r="Z89" s="69">
        <f t="shared" si="30"/>
        <v>74586</v>
      </c>
      <c r="AA89" s="21"/>
    </row>
    <row r="90" spans="1:27" ht="144.75" customHeight="1" x14ac:dyDescent="0.25">
      <c r="A90" s="37">
        <v>81</v>
      </c>
      <c r="B90" s="39" t="s">
        <v>90</v>
      </c>
      <c r="C90" s="15" t="s">
        <v>142</v>
      </c>
      <c r="D90" s="37"/>
      <c r="E90" s="17">
        <v>1</v>
      </c>
      <c r="F90" s="66">
        <v>2667</v>
      </c>
      <c r="G90" s="69">
        <f t="shared" si="31"/>
        <v>2667</v>
      </c>
      <c r="H90" s="66">
        <v>3200</v>
      </c>
      <c r="I90" s="69">
        <f t="shared" si="29"/>
        <v>3200</v>
      </c>
      <c r="J90" s="41">
        <v>2900</v>
      </c>
      <c r="K90" s="69">
        <f t="shared" si="32"/>
        <v>2900</v>
      </c>
      <c r="L90" s="69">
        <v>995</v>
      </c>
      <c r="M90" s="69">
        <f t="shared" si="33"/>
        <v>995</v>
      </c>
      <c r="N90" s="40">
        <v>0</v>
      </c>
      <c r="O90" s="69">
        <f t="shared" si="36"/>
        <v>0</v>
      </c>
      <c r="P90" s="67">
        <v>2568</v>
      </c>
      <c r="Q90" s="69">
        <f t="shared" si="34"/>
        <v>2568</v>
      </c>
      <c r="R90" s="67">
        <v>2676</v>
      </c>
      <c r="S90" s="69">
        <f t="shared" si="35"/>
        <v>2676</v>
      </c>
      <c r="T90" s="67">
        <v>2500</v>
      </c>
      <c r="U90" s="69">
        <f t="shared" si="37"/>
        <v>2500</v>
      </c>
      <c r="V90" s="41"/>
      <c r="W90" s="69">
        <f>V90*G90</f>
        <v>0</v>
      </c>
      <c r="X90" s="69"/>
      <c r="Y90" s="69">
        <f>(ROUND(AVERAGE(F90,P90,R90,T90),0))</f>
        <v>2603</v>
      </c>
      <c r="Z90" s="69">
        <f t="shared" si="30"/>
        <v>2603</v>
      </c>
      <c r="AA90" s="21"/>
    </row>
    <row r="91" spans="1:27" ht="91.5" customHeight="1" x14ac:dyDescent="0.25">
      <c r="A91" s="37">
        <v>82</v>
      </c>
      <c r="B91" s="39" t="s">
        <v>91</v>
      </c>
      <c r="C91" s="15" t="s">
        <v>149</v>
      </c>
      <c r="D91" s="37"/>
      <c r="E91" s="17">
        <v>1</v>
      </c>
      <c r="F91" s="66">
        <v>98533</v>
      </c>
      <c r="G91" s="69">
        <f t="shared" si="31"/>
        <v>98533</v>
      </c>
      <c r="H91" s="66">
        <v>120200</v>
      </c>
      <c r="I91" s="69">
        <f t="shared" si="29"/>
        <v>120200</v>
      </c>
      <c r="J91" s="67">
        <v>105600</v>
      </c>
      <c r="K91" s="69">
        <f t="shared" si="32"/>
        <v>105600</v>
      </c>
      <c r="L91" s="69">
        <v>198600</v>
      </c>
      <c r="M91" s="69">
        <f t="shared" si="33"/>
        <v>198600</v>
      </c>
      <c r="N91" s="40">
        <v>0</v>
      </c>
      <c r="O91" s="69">
        <f t="shared" si="36"/>
        <v>0</v>
      </c>
      <c r="P91" s="41">
        <v>100000</v>
      </c>
      <c r="Q91" s="69">
        <f t="shared" si="34"/>
        <v>100000</v>
      </c>
      <c r="R91" s="41">
        <v>104225</v>
      </c>
      <c r="S91" s="69">
        <f t="shared" si="35"/>
        <v>104225</v>
      </c>
      <c r="T91" s="41">
        <v>100000</v>
      </c>
      <c r="U91" s="69">
        <f t="shared" si="37"/>
        <v>100000</v>
      </c>
      <c r="V91" s="41"/>
      <c r="W91" s="69">
        <f>V91*G91</f>
        <v>0</v>
      </c>
      <c r="X91" s="69"/>
      <c r="Y91" s="69">
        <f>(ROUND(AVERAGE(F91,H91,J91),0))</f>
        <v>108111</v>
      </c>
      <c r="Z91" s="69">
        <f t="shared" si="30"/>
        <v>108111</v>
      </c>
      <c r="AA91" s="21"/>
    </row>
    <row r="92" spans="1:27" ht="87.75" customHeight="1" x14ac:dyDescent="0.25">
      <c r="A92" s="37">
        <v>83</v>
      </c>
      <c r="B92" s="39" t="s">
        <v>91</v>
      </c>
      <c r="C92" s="15" t="s">
        <v>150</v>
      </c>
      <c r="D92" s="37"/>
      <c r="E92" s="17">
        <v>1</v>
      </c>
      <c r="F92" s="66">
        <v>151733</v>
      </c>
      <c r="G92" s="69">
        <f t="shared" si="31"/>
        <v>151733</v>
      </c>
      <c r="H92" s="66">
        <v>185100</v>
      </c>
      <c r="I92" s="69">
        <f t="shared" si="29"/>
        <v>185100</v>
      </c>
      <c r="J92" s="67">
        <v>162600</v>
      </c>
      <c r="K92" s="69">
        <f t="shared" si="32"/>
        <v>162600</v>
      </c>
      <c r="L92" s="69">
        <v>245000</v>
      </c>
      <c r="M92" s="69">
        <f t="shared" si="33"/>
        <v>245000</v>
      </c>
      <c r="N92" s="40">
        <v>0</v>
      </c>
      <c r="O92" s="69">
        <f t="shared" si="36"/>
        <v>0</v>
      </c>
      <c r="P92" s="41">
        <v>153784</v>
      </c>
      <c r="Q92" s="69">
        <f t="shared" si="34"/>
        <v>153784</v>
      </c>
      <c r="R92" s="41">
        <v>160282</v>
      </c>
      <c r="S92" s="69">
        <f t="shared" si="35"/>
        <v>160282</v>
      </c>
      <c r="T92" s="41">
        <v>150000</v>
      </c>
      <c r="U92" s="69">
        <f t="shared" si="37"/>
        <v>150000</v>
      </c>
      <c r="V92" s="41"/>
      <c r="W92" s="69">
        <f>V92*G92</f>
        <v>0</v>
      </c>
      <c r="X92" s="69"/>
      <c r="Y92" s="69">
        <f>(ROUND(AVERAGE(F92,H92,J92),0))</f>
        <v>166478</v>
      </c>
      <c r="Z92" s="69">
        <f t="shared" si="30"/>
        <v>166478</v>
      </c>
      <c r="AA92" s="21"/>
    </row>
    <row r="93" spans="1:27" ht="153.75" customHeight="1" x14ac:dyDescent="0.25">
      <c r="A93" s="37">
        <v>84</v>
      </c>
      <c r="B93" s="39" t="s">
        <v>91</v>
      </c>
      <c r="C93" s="15" t="s">
        <v>48</v>
      </c>
      <c r="D93" s="37"/>
      <c r="E93" s="17">
        <v>1</v>
      </c>
      <c r="F93" s="40">
        <v>0</v>
      </c>
      <c r="G93" s="69">
        <f t="shared" si="31"/>
        <v>0</v>
      </c>
      <c r="H93" s="66">
        <v>1049200</v>
      </c>
      <c r="I93" s="69">
        <f t="shared" si="29"/>
        <v>1049200</v>
      </c>
      <c r="J93" s="67">
        <v>2642900</v>
      </c>
      <c r="K93" s="69">
        <f t="shared" si="32"/>
        <v>2642900</v>
      </c>
      <c r="L93" s="40">
        <v>0</v>
      </c>
      <c r="M93" s="69">
        <f t="shared" si="33"/>
        <v>0</v>
      </c>
      <c r="N93" s="40">
        <v>0</v>
      </c>
      <c r="O93" s="69">
        <f t="shared" si="36"/>
        <v>0</v>
      </c>
      <c r="P93" s="40">
        <v>0</v>
      </c>
      <c r="Q93" s="69">
        <f t="shared" si="34"/>
        <v>0</v>
      </c>
      <c r="R93" s="40">
        <v>0</v>
      </c>
      <c r="S93" s="69">
        <f t="shared" si="35"/>
        <v>0</v>
      </c>
      <c r="T93" s="40">
        <v>0</v>
      </c>
      <c r="U93" s="69">
        <f t="shared" ref="U93" si="44">T93*G93</f>
        <v>0</v>
      </c>
      <c r="V93" s="40">
        <v>0</v>
      </c>
      <c r="W93" s="69">
        <f t="shared" ref="W93" si="45">V93*I93</f>
        <v>0</v>
      </c>
      <c r="X93" s="69"/>
      <c r="Y93" s="69">
        <f>(ROUND(AVERAGE(H93,J93),0))</f>
        <v>1846050</v>
      </c>
      <c r="Z93" s="69">
        <f t="shared" si="30"/>
        <v>1846050</v>
      </c>
      <c r="AA93" s="21"/>
    </row>
    <row r="94" spans="1:27" ht="164.25" customHeight="1" x14ac:dyDescent="0.25">
      <c r="A94" s="37">
        <v>85</v>
      </c>
      <c r="B94" s="39" t="s">
        <v>92</v>
      </c>
      <c r="C94" s="15" t="s">
        <v>49</v>
      </c>
      <c r="D94" s="37"/>
      <c r="E94" s="17">
        <v>1</v>
      </c>
      <c r="F94" s="40">
        <v>0</v>
      </c>
      <c r="G94" s="69">
        <f t="shared" si="31"/>
        <v>0</v>
      </c>
      <c r="H94" s="66">
        <v>317200</v>
      </c>
      <c r="I94" s="69">
        <f t="shared" si="29"/>
        <v>317200</v>
      </c>
      <c r="J94" s="67">
        <v>500000</v>
      </c>
      <c r="K94" s="69">
        <f t="shared" si="32"/>
        <v>500000</v>
      </c>
      <c r="L94" s="69">
        <v>280000</v>
      </c>
      <c r="M94" s="69">
        <f t="shared" si="33"/>
        <v>280000</v>
      </c>
      <c r="N94" s="40">
        <v>0</v>
      </c>
      <c r="O94" s="69">
        <f t="shared" si="36"/>
        <v>0</v>
      </c>
      <c r="P94" s="41">
        <v>1013514</v>
      </c>
      <c r="Q94" s="69">
        <f t="shared" si="34"/>
        <v>1013514</v>
      </c>
      <c r="R94" s="41">
        <v>1056338</v>
      </c>
      <c r="S94" s="69">
        <f t="shared" si="35"/>
        <v>1056338</v>
      </c>
      <c r="T94" s="41">
        <v>495000</v>
      </c>
      <c r="U94" s="69">
        <f t="shared" si="37"/>
        <v>495000</v>
      </c>
      <c r="V94" s="41"/>
      <c r="W94" s="69">
        <f>V94*G94</f>
        <v>0</v>
      </c>
      <c r="X94" s="69"/>
      <c r="Y94" s="69">
        <f>(ROUND(AVERAGE(H94,J94),0))</f>
        <v>408600</v>
      </c>
      <c r="Z94" s="69">
        <f t="shared" si="30"/>
        <v>408600</v>
      </c>
      <c r="AA94" s="21"/>
    </row>
    <row r="95" spans="1:27" ht="200.25" customHeight="1" x14ac:dyDescent="0.25">
      <c r="A95" s="37">
        <v>86</v>
      </c>
      <c r="B95" s="39" t="s">
        <v>92</v>
      </c>
      <c r="C95" s="15" t="s">
        <v>148</v>
      </c>
      <c r="D95" s="37"/>
      <c r="E95" s="17">
        <v>1</v>
      </c>
      <c r="F95" s="66">
        <v>565333</v>
      </c>
      <c r="G95" s="69">
        <f t="shared" si="31"/>
        <v>565333</v>
      </c>
      <c r="H95" s="66">
        <v>689700</v>
      </c>
      <c r="I95" s="69">
        <f t="shared" si="29"/>
        <v>689700</v>
      </c>
      <c r="J95" s="67">
        <v>605750</v>
      </c>
      <c r="K95" s="69">
        <f t="shared" si="32"/>
        <v>605750</v>
      </c>
      <c r="L95" s="69">
        <v>680000</v>
      </c>
      <c r="M95" s="69">
        <f t="shared" si="33"/>
        <v>680000</v>
      </c>
      <c r="N95" s="40">
        <v>0</v>
      </c>
      <c r="O95" s="69">
        <f t="shared" si="36"/>
        <v>0</v>
      </c>
      <c r="P95" s="41">
        <v>574324</v>
      </c>
      <c r="Q95" s="69">
        <f t="shared" si="34"/>
        <v>574324</v>
      </c>
      <c r="R95" s="41">
        <v>598592</v>
      </c>
      <c r="S95" s="69">
        <f t="shared" si="35"/>
        <v>598592</v>
      </c>
      <c r="T95" s="41">
        <v>590000</v>
      </c>
      <c r="U95" s="69">
        <f t="shared" si="37"/>
        <v>590000</v>
      </c>
      <c r="V95" s="41"/>
      <c r="W95" s="69">
        <f>V95*G95</f>
        <v>0</v>
      </c>
      <c r="X95" s="69"/>
      <c r="Y95" s="69">
        <f>(ROUND(AVERAGE(F95,H95,J95),0))</f>
        <v>620261</v>
      </c>
      <c r="Z95" s="69">
        <f t="shared" si="30"/>
        <v>620261</v>
      </c>
      <c r="AA95" s="21"/>
    </row>
    <row r="96" spans="1:27" ht="142.5" customHeight="1" x14ac:dyDescent="0.25">
      <c r="A96" s="37">
        <v>87</v>
      </c>
      <c r="B96" s="39" t="s">
        <v>93</v>
      </c>
      <c r="C96" s="15" t="s">
        <v>76</v>
      </c>
      <c r="D96" s="37"/>
      <c r="E96" s="17">
        <v>1</v>
      </c>
      <c r="F96" s="40">
        <v>0</v>
      </c>
      <c r="G96" s="69">
        <f t="shared" si="31"/>
        <v>0</v>
      </c>
      <c r="H96" s="66">
        <v>549000</v>
      </c>
      <c r="I96" s="69">
        <f t="shared" si="29"/>
        <v>549000</v>
      </c>
      <c r="J96" s="40">
        <v>0</v>
      </c>
      <c r="K96" s="69">
        <f t="shared" si="32"/>
        <v>0</v>
      </c>
      <c r="L96" s="40">
        <v>0</v>
      </c>
      <c r="M96" s="69">
        <f t="shared" si="33"/>
        <v>0</v>
      </c>
      <c r="N96" s="40">
        <v>0</v>
      </c>
      <c r="O96" s="69">
        <f t="shared" si="36"/>
        <v>0</v>
      </c>
      <c r="P96" s="40">
        <v>0</v>
      </c>
      <c r="Q96" s="69">
        <f t="shared" si="34"/>
        <v>0</v>
      </c>
      <c r="R96" s="40">
        <v>0</v>
      </c>
      <c r="S96" s="69">
        <f t="shared" si="35"/>
        <v>0</v>
      </c>
      <c r="T96" s="40">
        <v>0</v>
      </c>
      <c r="U96" s="69">
        <f t="shared" ref="U96" si="46">T96*G96</f>
        <v>0</v>
      </c>
      <c r="V96" s="40">
        <v>0</v>
      </c>
      <c r="W96" s="69">
        <f t="shared" ref="W96" si="47">V96*I96</f>
        <v>0</v>
      </c>
      <c r="X96" s="69"/>
      <c r="Y96" s="69">
        <f>(ROUND(AVERAGE(H96),0))</f>
        <v>549000</v>
      </c>
      <c r="Z96" s="69">
        <f t="shared" si="30"/>
        <v>549000</v>
      </c>
      <c r="AA96" s="21"/>
    </row>
    <row r="97" spans="1:27" ht="118.5" customHeight="1" x14ac:dyDescent="0.25">
      <c r="A97" s="37">
        <v>88</v>
      </c>
      <c r="B97" s="39" t="s">
        <v>93</v>
      </c>
      <c r="C97" s="15" t="s">
        <v>143</v>
      </c>
      <c r="D97" s="37"/>
      <c r="E97" s="17">
        <v>1</v>
      </c>
      <c r="F97" s="66">
        <v>16000</v>
      </c>
      <c r="G97" s="69">
        <f t="shared" si="31"/>
        <v>16000</v>
      </c>
      <c r="H97" s="40">
        <v>19500</v>
      </c>
      <c r="I97" s="69">
        <f t="shared" si="29"/>
        <v>19500</v>
      </c>
      <c r="J97" s="41">
        <v>17150</v>
      </c>
      <c r="K97" s="69">
        <f t="shared" si="32"/>
        <v>17150</v>
      </c>
      <c r="L97" s="73">
        <v>16500</v>
      </c>
      <c r="M97" s="69">
        <f t="shared" si="33"/>
        <v>16500</v>
      </c>
      <c r="N97" s="40">
        <v>0</v>
      </c>
      <c r="O97" s="69">
        <f t="shared" si="36"/>
        <v>0</v>
      </c>
      <c r="P97" s="41">
        <v>18243</v>
      </c>
      <c r="Q97" s="69">
        <f t="shared" si="34"/>
        <v>18243</v>
      </c>
      <c r="R97" s="41">
        <v>19014</v>
      </c>
      <c r="S97" s="69">
        <f t="shared" si="35"/>
        <v>19014</v>
      </c>
      <c r="T97" s="67">
        <v>15000</v>
      </c>
      <c r="U97" s="69">
        <f t="shared" si="37"/>
        <v>15000</v>
      </c>
      <c r="V97" s="41"/>
      <c r="W97" s="69">
        <f>V97*G97</f>
        <v>0</v>
      </c>
      <c r="X97" s="69"/>
      <c r="Y97" s="69">
        <f>(ROUND(AVERAGE(F97,L97,T97),0))</f>
        <v>15833</v>
      </c>
      <c r="Z97" s="69">
        <f t="shared" si="30"/>
        <v>15833</v>
      </c>
      <c r="AA97" s="21"/>
    </row>
    <row r="98" spans="1:27" ht="115.5" customHeight="1" x14ac:dyDescent="0.25">
      <c r="A98" s="37">
        <v>89</v>
      </c>
      <c r="B98" s="39" t="s">
        <v>93</v>
      </c>
      <c r="C98" s="15" t="s">
        <v>115</v>
      </c>
      <c r="D98" s="37"/>
      <c r="E98" s="17">
        <v>1</v>
      </c>
      <c r="F98" s="40">
        <v>0</v>
      </c>
      <c r="G98" s="69">
        <f t="shared" si="31"/>
        <v>0</v>
      </c>
      <c r="H98" s="66">
        <v>280600</v>
      </c>
      <c r="I98" s="69">
        <f t="shared" si="29"/>
        <v>280600</v>
      </c>
      <c r="J98" s="41">
        <v>0</v>
      </c>
      <c r="K98" s="69">
        <f t="shared" si="32"/>
        <v>0</v>
      </c>
      <c r="L98" s="69">
        <v>119900</v>
      </c>
      <c r="M98" s="69">
        <f t="shared" si="33"/>
        <v>119900</v>
      </c>
      <c r="N98" s="40">
        <v>0</v>
      </c>
      <c r="O98" s="69">
        <f t="shared" si="36"/>
        <v>0</v>
      </c>
      <c r="P98" s="41">
        <v>321622</v>
      </c>
      <c r="Q98" s="69">
        <f t="shared" si="34"/>
        <v>321622</v>
      </c>
      <c r="R98" s="41">
        <v>335211</v>
      </c>
      <c r="S98" s="69">
        <f t="shared" si="35"/>
        <v>335211</v>
      </c>
      <c r="T98" s="67">
        <v>245000</v>
      </c>
      <c r="U98" s="69">
        <f t="shared" si="37"/>
        <v>245000</v>
      </c>
      <c r="V98" s="41"/>
      <c r="W98" s="69">
        <f>V98*G98</f>
        <v>0</v>
      </c>
      <c r="X98" s="69"/>
      <c r="Y98" s="69">
        <f>(ROUND(AVERAGE(H98,T98),0))</f>
        <v>262800</v>
      </c>
      <c r="Z98" s="69">
        <f t="shared" si="30"/>
        <v>262800</v>
      </c>
      <c r="AA98" s="21"/>
    </row>
    <row r="99" spans="1:27" ht="145.5" customHeight="1" x14ac:dyDescent="0.25">
      <c r="A99" s="37">
        <v>90</v>
      </c>
      <c r="B99" s="39" t="s">
        <v>93</v>
      </c>
      <c r="C99" s="15" t="s">
        <v>152</v>
      </c>
      <c r="D99" s="37"/>
      <c r="E99" s="17">
        <v>1</v>
      </c>
      <c r="F99" s="40">
        <v>0</v>
      </c>
      <c r="G99" s="69">
        <f t="shared" si="31"/>
        <v>0</v>
      </c>
      <c r="H99" s="40">
        <v>585600</v>
      </c>
      <c r="I99" s="69">
        <f t="shared" si="29"/>
        <v>585600</v>
      </c>
      <c r="J99" s="41">
        <v>1907150</v>
      </c>
      <c r="K99" s="73">
        <f t="shared" si="32"/>
        <v>1907150</v>
      </c>
      <c r="L99" s="69">
        <v>580000</v>
      </c>
      <c r="M99" s="69">
        <f t="shared" si="33"/>
        <v>580000</v>
      </c>
      <c r="N99" s="40">
        <v>0</v>
      </c>
      <c r="O99" s="69">
        <f t="shared" si="36"/>
        <v>0</v>
      </c>
      <c r="P99" s="41">
        <v>1013514</v>
      </c>
      <c r="Q99" s="73">
        <f t="shared" si="34"/>
        <v>1013514</v>
      </c>
      <c r="R99" s="41">
        <v>1056338</v>
      </c>
      <c r="S99" s="73">
        <f t="shared" si="35"/>
        <v>1056338</v>
      </c>
      <c r="T99" s="41">
        <v>4450000</v>
      </c>
      <c r="U99" s="69">
        <f t="shared" si="37"/>
        <v>4450000</v>
      </c>
      <c r="V99" s="41"/>
      <c r="W99" s="69">
        <f>V99*G99</f>
        <v>0</v>
      </c>
      <c r="X99" s="69"/>
      <c r="Y99" s="69">
        <f>(ROUND(AVERAGE(K99,Q99,S99),0))</f>
        <v>1325667</v>
      </c>
      <c r="Z99" s="69">
        <f t="shared" si="30"/>
        <v>1325667</v>
      </c>
      <c r="AA99" s="21"/>
    </row>
    <row r="100" spans="1:27" ht="112.5" customHeight="1" x14ac:dyDescent="0.25">
      <c r="A100" s="37">
        <v>91</v>
      </c>
      <c r="B100" s="39" t="s">
        <v>93</v>
      </c>
      <c r="C100" s="15" t="s">
        <v>151</v>
      </c>
      <c r="D100" s="37"/>
      <c r="E100" s="17">
        <v>1</v>
      </c>
      <c r="F100" s="66">
        <v>612000</v>
      </c>
      <c r="G100" s="69">
        <f t="shared" si="31"/>
        <v>612000</v>
      </c>
      <c r="H100" s="66">
        <v>746600</v>
      </c>
      <c r="I100" s="69">
        <f t="shared" si="29"/>
        <v>746600</v>
      </c>
      <c r="J100" s="67">
        <v>655150</v>
      </c>
      <c r="K100" s="69">
        <f t="shared" si="32"/>
        <v>655150</v>
      </c>
      <c r="L100" s="40">
        <v>0</v>
      </c>
      <c r="M100" s="69">
        <f t="shared" si="33"/>
        <v>0</v>
      </c>
      <c r="N100" s="40">
        <v>0</v>
      </c>
      <c r="O100" s="69">
        <f t="shared" si="36"/>
        <v>0</v>
      </c>
      <c r="P100" s="40">
        <v>0</v>
      </c>
      <c r="Q100" s="69">
        <f t="shared" si="34"/>
        <v>0</v>
      </c>
      <c r="R100" s="40">
        <v>0</v>
      </c>
      <c r="S100" s="69">
        <f t="shared" si="35"/>
        <v>0</v>
      </c>
      <c r="T100" s="40">
        <v>0</v>
      </c>
      <c r="U100" s="69">
        <f t="shared" ref="U100" si="48">T100*G100</f>
        <v>0</v>
      </c>
      <c r="V100" s="40">
        <v>0</v>
      </c>
      <c r="W100" s="69">
        <f t="shared" ref="W100" si="49">V100*I100</f>
        <v>0</v>
      </c>
      <c r="X100" s="69"/>
      <c r="Y100" s="69">
        <f>(ROUND(AVERAGE(F100,H100,J100),0))</f>
        <v>671250</v>
      </c>
      <c r="Z100" s="69">
        <f t="shared" si="30"/>
        <v>671250</v>
      </c>
      <c r="AA100" s="21"/>
    </row>
    <row r="101" spans="1:27" ht="302.25" customHeight="1" x14ac:dyDescent="0.25">
      <c r="A101" s="37">
        <v>92</v>
      </c>
      <c r="B101" s="39" t="s">
        <v>93</v>
      </c>
      <c r="C101" s="15" t="s">
        <v>50</v>
      </c>
      <c r="D101" s="37"/>
      <c r="E101" s="17">
        <v>1</v>
      </c>
      <c r="F101" s="40">
        <v>7496667</v>
      </c>
      <c r="G101" s="69">
        <f t="shared" si="31"/>
        <v>7496667</v>
      </c>
      <c r="H101" s="40">
        <v>9145900</v>
      </c>
      <c r="I101" s="69">
        <f t="shared" si="29"/>
        <v>9145900</v>
      </c>
      <c r="J101" s="41">
        <v>8032150</v>
      </c>
      <c r="K101" s="69">
        <f t="shared" si="32"/>
        <v>8032150</v>
      </c>
      <c r="L101" s="69">
        <v>7400000</v>
      </c>
      <c r="M101" s="69">
        <f t="shared" si="33"/>
        <v>7400000</v>
      </c>
      <c r="N101" s="41">
        <v>6380304</v>
      </c>
      <c r="O101" s="69">
        <f>N101*E101</f>
        <v>6380304</v>
      </c>
      <c r="P101" s="41">
        <v>7598649</v>
      </c>
      <c r="Q101" s="69">
        <f t="shared" si="34"/>
        <v>7598649</v>
      </c>
      <c r="R101" s="41">
        <v>7919718</v>
      </c>
      <c r="S101" s="69">
        <f t="shared" si="35"/>
        <v>7919718</v>
      </c>
      <c r="T101" s="67">
        <v>3550000</v>
      </c>
      <c r="U101" s="69">
        <f t="shared" si="37"/>
        <v>3550000</v>
      </c>
      <c r="V101" s="41"/>
      <c r="W101" s="69">
        <f t="shared" ref="W101:W108" si="50">V101*G101</f>
        <v>0</v>
      </c>
      <c r="X101" s="69"/>
      <c r="Y101" s="69">
        <f>(ROUND(AVERAGE(T101),0))</f>
        <v>3550000</v>
      </c>
      <c r="Z101" s="69">
        <f t="shared" si="30"/>
        <v>3550000</v>
      </c>
      <c r="AA101" s="21"/>
    </row>
    <row r="102" spans="1:27" ht="103.5" customHeight="1" x14ac:dyDescent="0.25">
      <c r="A102" s="37">
        <v>93</v>
      </c>
      <c r="B102" s="39" t="s">
        <v>93</v>
      </c>
      <c r="C102" s="15" t="s">
        <v>51</v>
      </c>
      <c r="D102" s="37"/>
      <c r="E102" s="17">
        <v>1</v>
      </c>
      <c r="F102" s="66">
        <v>2333333</v>
      </c>
      <c r="G102" s="69">
        <f t="shared" si="31"/>
        <v>2333333</v>
      </c>
      <c r="H102" s="66">
        <v>2846600</v>
      </c>
      <c r="I102" s="69">
        <f t="shared" si="29"/>
        <v>2846600</v>
      </c>
      <c r="J102" s="41">
        <v>2500000</v>
      </c>
      <c r="K102" s="69">
        <f t="shared" si="32"/>
        <v>2500000</v>
      </c>
      <c r="L102" s="69">
        <v>2980000</v>
      </c>
      <c r="M102" s="69">
        <f t="shared" si="33"/>
        <v>2980000</v>
      </c>
      <c r="N102" s="40">
        <v>0</v>
      </c>
      <c r="O102" s="69">
        <f t="shared" si="36"/>
        <v>0</v>
      </c>
      <c r="P102" s="41">
        <v>3425676</v>
      </c>
      <c r="Q102" s="69">
        <f t="shared" si="34"/>
        <v>3425676</v>
      </c>
      <c r="R102" s="41">
        <v>3570423</v>
      </c>
      <c r="S102" s="69">
        <f t="shared" si="35"/>
        <v>3570423</v>
      </c>
      <c r="T102" s="67">
        <v>2650000</v>
      </c>
      <c r="U102" s="69">
        <f t="shared" si="37"/>
        <v>2650000</v>
      </c>
      <c r="V102" s="41"/>
      <c r="W102" s="69">
        <f t="shared" si="50"/>
        <v>0</v>
      </c>
      <c r="X102" s="69"/>
      <c r="Y102" s="69">
        <f>(ROUND(AVERAGE(F102,H102,T102),0))</f>
        <v>2609978</v>
      </c>
      <c r="Z102" s="69">
        <f t="shared" si="30"/>
        <v>2609978</v>
      </c>
      <c r="AA102" s="21"/>
    </row>
    <row r="103" spans="1:27" ht="118.5" customHeight="1" x14ac:dyDescent="0.25">
      <c r="A103" s="37">
        <v>94</v>
      </c>
      <c r="B103" s="39" t="s">
        <v>93</v>
      </c>
      <c r="C103" s="15" t="s">
        <v>153</v>
      </c>
      <c r="D103" s="37"/>
      <c r="E103" s="17">
        <v>1</v>
      </c>
      <c r="F103" s="66">
        <v>84000</v>
      </c>
      <c r="G103" s="69">
        <f t="shared" si="31"/>
        <v>84000</v>
      </c>
      <c r="H103" s="66">
        <v>102400</v>
      </c>
      <c r="I103" s="69">
        <f t="shared" si="29"/>
        <v>102400</v>
      </c>
      <c r="J103" s="67">
        <v>90000</v>
      </c>
      <c r="K103" s="69">
        <f t="shared" si="32"/>
        <v>90000</v>
      </c>
      <c r="L103" s="69">
        <v>245000</v>
      </c>
      <c r="M103" s="69">
        <f t="shared" si="33"/>
        <v>245000</v>
      </c>
      <c r="N103" s="40">
        <v>0</v>
      </c>
      <c r="O103" s="69">
        <f t="shared" si="36"/>
        <v>0</v>
      </c>
      <c r="P103" s="41">
        <v>239189</v>
      </c>
      <c r="Q103" s="69">
        <f t="shared" si="34"/>
        <v>239189</v>
      </c>
      <c r="R103" s="41">
        <v>249296</v>
      </c>
      <c r="S103" s="69">
        <f t="shared" si="35"/>
        <v>249296</v>
      </c>
      <c r="T103" s="41">
        <v>135000</v>
      </c>
      <c r="U103" s="69">
        <f t="shared" si="37"/>
        <v>135000</v>
      </c>
      <c r="V103" s="41"/>
      <c r="W103" s="69">
        <f t="shared" si="50"/>
        <v>0</v>
      </c>
      <c r="X103" s="69"/>
      <c r="Y103" s="69">
        <f>(ROUND(AVERAGE(F103,H103,J103),0))</f>
        <v>92133</v>
      </c>
      <c r="Z103" s="69">
        <f t="shared" si="30"/>
        <v>92133</v>
      </c>
      <c r="AA103" s="21"/>
    </row>
    <row r="104" spans="1:27" ht="244.5" customHeight="1" x14ac:dyDescent="0.25">
      <c r="A104" s="37">
        <v>95</v>
      </c>
      <c r="B104" s="39" t="s">
        <v>93</v>
      </c>
      <c r="C104" s="15" t="s">
        <v>154</v>
      </c>
      <c r="D104" s="37"/>
      <c r="E104" s="17">
        <v>1</v>
      </c>
      <c r="F104" s="66">
        <v>1013333</v>
      </c>
      <c r="G104" s="69">
        <f t="shared" si="31"/>
        <v>1013333</v>
      </c>
      <c r="H104" s="66">
        <v>1236200</v>
      </c>
      <c r="I104" s="69">
        <f t="shared" si="29"/>
        <v>1236200</v>
      </c>
      <c r="J104" s="67">
        <v>1085750</v>
      </c>
      <c r="K104" s="69">
        <f t="shared" si="32"/>
        <v>1085750</v>
      </c>
      <c r="L104" s="73">
        <v>498000</v>
      </c>
      <c r="M104" s="69">
        <f t="shared" si="33"/>
        <v>498000</v>
      </c>
      <c r="N104" s="40">
        <v>0</v>
      </c>
      <c r="O104" s="69">
        <f t="shared" si="36"/>
        <v>0</v>
      </c>
      <c r="P104" s="41">
        <v>1283784</v>
      </c>
      <c r="Q104" s="69">
        <f t="shared" si="34"/>
        <v>1283784</v>
      </c>
      <c r="R104" s="41">
        <v>1338028</v>
      </c>
      <c r="S104" s="69">
        <f t="shared" si="35"/>
        <v>1338028</v>
      </c>
      <c r="T104" s="67">
        <v>610000</v>
      </c>
      <c r="U104" s="69">
        <f t="shared" si="37"/>
        <v>610000</v>
      </c>
      <c r="V104" s="41"/>
      <c r="W104" s="69">
        <f t="shared" si="50"/>
        <v>0</v>
      </c>
      <c r="X104" s="69"/>
      <c r="Y104" s="69">
        <f>(ROUND(AVERAGE(L104,T104),0))</f>
        <v>554000</v>
      </c>
      <c r="Z104" s="69">
        <f t="shared" si="30"/>
        <v>554000</v>
      </c>
      <c r="AA104" s="21"/>
    </row>
    <row r="105" spans="1:27" ht="110.25" customHeight="1" x14ac:dyDescent="0.25">
      <c r="A105" s="37">
        <v>96</v>
      </c>
      <c r="B105" s="39" t="s">
        <v>93</v>
      </c>
      <c r="C105" s="15" t="s">
        <v>77</v>
      </c>
      <c r="D105" s="37"/>
      <c r="E105" s="17">
        <v>1</v>
      </c>
      <c r="F105" s="40">
        <v>200000</v>
      </c>
      <c r="G105" s="69">
        <f t="shared" si="31"/>
        <v>200000</v>
      </c>
      <c r="H105" s="40">
        <v>244000</v>
      </c>
      <c r="I105" s="69">
        <f t="shared" si="29"/>
        <v>244000</v>
      </c>
      <c r="J105" s="41">
        <v>214300</v>
      </c>
      <c r="K105" s="69">
        <f t="shared" si="32"/>
        <v>214300</v>
      </c>
      <c r="L105" s="69">
        <v>194800</v>
      </c>
      <c r="M105" s="69">
        <f t="shared" si="33"/>
        <v>194800</v>
      </c>
      <c r="N105" s="40">
        <v>0</v>
      </c>
      <c r="O105" s="69">
        <f t="shared" si="36"/>
        <v>0</v>
      </c>
      <c r="P105" s="41">
        <v>195946</v>
      </c>
      <c r="Q105" s="69">
        <f t="shared" si="34"/>
        <v>195946</v>
      </c>
      <c r="R105" s="41">
        <v>204225</v>
      </c>
      <c r="S105" s="69">
        <f t="shared" si="35"/>
        <v>204225</v>
      </c>
      <c r="T105" s="67">
        <v>85000</v>
      </c>
      <c r="U105" s="69">
        <f t="shared" si="37"/>
        <v>85000</v>
      </c>
      <c r="V105" s="41"/>
      <c r="W105" s="69">
        <f t="shared" si="50"/>
        <v>0</v>
      </c>
      <c r="X105" s="69"/>
      <c r="Y105" s="69">
        <f>(ROUND(AVERAGE(T105),0))</f>
        <v>85000</v>
      </c>
      <c r="Z105" s="69">
        <f t="shared" si="30"/>
        <v>85000</v>
      </c>
      <c r="AA105" s="21"/>
    </row>
    <row r="106" spans="1:27" ht="92.25" customHeight="1" x14ac:dyDescent="0.25">
      <c r="A106" s="37">
        <v>97</v>
      </c>
      <c r="B106" s="39" t="s">
        <v>93</v>
      </c>
      <c r="C106" s="15" t="s">
        <v>144</v>
      </c>
      <c r="D106" s="37"/>
      <c r="E106" s="17">
        <v>1</v>
      </c>
      <c r="F106" s="40">
        <v>513333</v>
      </c>
      <c r="G106" s="69">
        <f t="shared" si="31"/>
        <v>513333</v>
      </c>
      <c r="H106" s="40">
        <v>626200</v>
      </c>
      <c r="I106" s="69">
        <f t="shared" si="29"/>
        <v>626200</v>
      </c>
      <c r="J106" s="41">
        <v>550000</v>
      </c>
      <c r="K106" s="69">
        <f t="shared" si="32"/>
        <v>550000</v>
      </c>
      <c r="L106" s="69">
        <v>165000</v>
      </c>
      <c r="M106" s="69">
        <f t="shared" si="33"/>
        <v>165000</v>
      </c>
      <c r="N106" s="40">
        <v>0</v>
      </c>
      <c r="O106" s="69">
        <f t="shared" si="36"/>
        <v>0</v>
      </c>
      <c r="P106" s="41">
        <v>2162162</v>
      </c>
      <c r="Q106" s="69">
        <f t="shared" si="34"/>
        <v>2162162</v>
      </c>
      <c r="R106" s="41">
        <v>2253521</v>
      </c>
      <c r="S106" s="69">
        <f t="shared" si="35"/>
        <v>2253521</v>
      </c>
      <c r="T106" s="67">
        <v>65000</v>
      </c>
      <c r="U106" s="69">
        <f t="shared" si="37"/>
        <v>65000</v>
      </c>
      <c r="V106" s="41"/>
      <c r="W106" s="69">
        <f t="shared" si="50"/>
        <v>0</v>
      </c>
      <c r="X106" s="69"/>
      <c r="Y106" s="69">
        <f>(ROUND(AVERAGE(T106),0))</f>
        <v>65000</v>
      </c>
      <c r="Z106" s="69">
        <f t="shared" si="30"/>
        <v>65000</v>
      </c>
      <c r="AA106" s="21"/>
    </row>
    <row r="107" spans="1:27" ht="117.75" customHeight="1" x14ac:dyDescent="0.25">
      <c r="A107" s="37">
        <v>98</v>
      </c>
      <c r="B107" s="38" t="s">
        <v>136</v>
      </c>
      <c r="C107" s="15" t="s">
        <v>160</v>
      </c>
      <c r="D107" s="37"/>
      <c r="E107" s="17">
        <v>1</v>
      </c>
      <c r="F107" s="66">
        <v>379867</v>
      </c>
      <c r="G107" s="69">
        <f t="shared" si="31"/>
        <v>379867</v>
      </c>
      <c r="H107" s="66">
        <v>463400</v>
      </c>
      <c r="I107" s="69">
        <f t="shared" si="29"/>
        <v>463400</v>
      </c>
      <c r="J107" s="67">
        <v>407000</v>
      </c>
      <c r="K107" s="69">
        <f t="shared" si="32"/>
        <v>407000</v>
      </c>
      <c r="L107" s="69">
        <v>278000</v>
      </c>
      <c r="M107" s="69">
        <f t="shared" si="33"/>
        <v>278000</v>
      </c>
      <c r="N107" s="40">
        <v>0</v>
      </c>
      <c r="O107" s="69">
        <f t="shared" si="36"/>
        <v>0</v>
      </c>
      <c r="P107" s="41">
        <v>385135</v>
      </c>
      <c r="Q107" s="69">
        <f t="shared" si="34"/>
        <v>385135</v>
      </c>
      <c r="R107" s="41">
        <v>401408</v>
      </c>
      <c r="S107" s="69">
        <f t="shared" si="35"/>
        <v>401408</v>
      </c>
      <c r="T107" s="41">
        <v>620000</v>
      </c>
      <c r="U107" s="69">
        <f t="shared" si="37"/>
        <v>620000</v>
      </c>
      <c r="V107" s="41"/>
      <c r="W107" s="69">
        <f t="shared" si="50"/>
        <v>0</v>
      </c>
      <c r="X107" s="69"/>
      <c r="Y107" s="69">
        <f t="shared" ref="Y107:Y123" si="51">(ROUND(AVERAGE(F107,H107,J107),0))</f>
        <v>416756</v>
      </c>
      <c r="Z107" s="69">
        <f t="shared" si="30"/>
        <v>416756</v>
      </c>
      <c r="AA107" s="21"/>
    </row>
    <row r="108" spans="1:27" ht="103.5" customHeight="1" x14ac:dyDescent="0.25">
      <c r="A108" s="37">
        <v>99</v>
      </c>
      <c r="B108" s="39" t="s">
        <v>94</v>
      </c>
      <c r="C108" s="15" t="s">
        <v>156</v>
      </c>
      <c r="D108" s="37"/>
      <c r="E108" s="17">
        <v>1</v>
      </c>
      <c r="F108" s="66">
        <v>559021</v>
      </c>
      <c r="G108" s="69">
        <f t="shared" si="31"/>
        <v>559021</v>
      </c>
      <c r="H108" s="66">
        <v>682000</v>
      </c>
      <c r="I108" s="69">
        <f t="shared" si="29"/>
        <v>682000</v>
      </c>
      <c r="J108" s="67">
        <v>598950</v>
      </c>
      <c r="K108" s="69">
        <f t="shared" si="32"/>
        <v>598950</v>
      </c>
      <c r="L108" s="69">
        <v>769000</v>
      </c>
      <c r="M108" s="69">
        <f t="shared" si="33"/>
        <v>769000</v>
      </c>
      <c r="N108" s="40">
        <v>0</v>
      </c>
      <c r="O108" s="69">
        <f t="shared" si="36"/>
        <v>0</v>
      </c>
      <c r="P108" s="41">
        <v>660405</v>
      </c>
      <c r="Q108" s="69">
        <f t="shared" si="34"/>
        <v>660405</v>
      </c>
      <c r="R108" s="41">
        <v>688310</v>
      </c>
      <c r="S108" s="69">
        <f t="shared" si="35"/>
        <v>688310</v>
      </c>
      <c r="T108" s="41">
        <v>850000</v>
      </c>
      <c r="U108" s="69">
        <f t="shared" si="37"/>
        <v>850000</v>
      </c>
      <c r="V108" s="41"/>
      <c r="W108" s="69">
        <f t="shared" si="50"/>
        <v>0</v>
      </c>
      <c r="X108" s="69"/>
      <c r="Y108" s="69">
        <f t="shared" si="51"/>
        <v>613324</v>
      </c>
      <c r="Z108" s="69">
        <f t="shared" si="30"/>
        <v>613324</v>
      </c>
      <c r="AA108" s="21"/>
    </row>
    <row r="109" spans="1:27" ht="136.5" customHeight="1" x14ac:dyDescent="0.25">
      <c r="A109" s="37">
        <v>100</v>
      </c>
      <c r="B109" s="39" t="s">
        <v>95</v>
      </c>
      <c r="C109" s="15" t="s">
        <v>52</v>
      </c>
      <c r="D109" s="37"/>
      <c r="E109" s="17">
        <v>1</v>
      </c>
      <c r="F109" s="66">
        <v>233333</v>
      </c>
      <c r="G109" s="69">
        <f t="shared" si="31"/>
        <v>233333</v>
      </c>
      <c r="H109" s="66">
        <v>284600</v>
      </c>
      <c r="I109" s="69">
        <f t="shared" si="29"/>
        <v>284600</v>
      </c>
      <c r="J109" s="67">
        <v>250000</v>
      </c>
      <c r="K109" s="69">
        <f t="shared" si="32"/>
        <v>250000</v>
      </c>
      <c r="L109" s="40">
        <v>0</v>
      </c>
      <c r="M109" s="69">
        <f t="shared" si="33"/>
        <v>0</v>
      </c>
      <c r="N109" s="40">
        <v>0</v>
      </c>
      <c r="O109" s="69">
        <f t="shared" si="36"/>
        <v>0</v>
      </c>
      <c r="P109" s="40">
        <v>0</v>
      </c>
      <c r="Q109" s="69">
        <f t="shared" si="34"/>
        <v>0</v>
      </c>
      <c r="R109" s="40">
        <v>0</v>
      </c>
      <c r="S109" s="69">
        <f t="shared" si="35"/>
        <v>0</v>
      </c>
      <c r="T109" s="40">
        <v>0</v>
      </c>
      <c r="U109" s="69">
        <f t="shared" ref="U109" si="52">T109*G109</f>
        <v>0</v>
      </c>
      <c r="V109" s="40">
        <v>0</v>
      </c>
      <c r="W109" s="69">
        <f t="shared" ref="W109" si="53">V109*I109</f>
        <v>0</v>
      </c>
      <c r="X109" s="69"/>
      <c r="Y109" s="69">
        <f t="shared" si="51"/>
        <v>255978</v>
      </c>
      <c r="Z109" s="69">
        <f t="shared" si="30"/>
        <v>255978</v>
      </c>
      <c r="AA109" s="21"/>
    </row>
    <row r="110" spans="1:27" ht="108" customHeight="1" x14ac:dyDescent="0.25">
      <c r="A110" s="37">
        <v>101</v>
      </c>
      <c r="B110" s="39" t="s">
        <v>95</v>
      </c>
      <c r="C110" s="15" t="s">
        <v>145</v>
      </c>
      <c r="D110" s="37"/>
      <c r="E110" s="17">
        <v>1</v>
      </c>
      <c r="F110" s="66">
        <v>25333</v>
      </c>
      <c r="G110" s="69">
        <f t="shared" si="31"/>
        <v>25333</v>
      </c>
      <c r="H110" s="66">
        <v>30900</v>
      </c>
      <c r="I110" s="69">
        <f t="shared" si="29"/>
        <v>30900</v>
      </c>
      <c r="J110" s="67">
        <v>27200</v>
      </c>
      <c r="K110" s="69">
        <f t="shared" si="32"/>
        <v>27200</v>
      </c>
      <c r="L110" s="69">
        <v>48000</v>
      </c>
      <c r="M110" s="69">
        <f t="shared" si="33"/>
        <v>48000</v>
      </c>
      <c r="N110" s="40">
        <v>0</v>
      </c>
      <c r="O110" s="69">
        <f t="shared" si="36"/>
        <v>0</v>
      </c>
      <c r="P110" s="41">
        <v>26892</v>
      </c>
      <c r="Q110" s="69">
        <f t="shared" si="34"/>
        <v>26892</v>
      </c>
      <c r="R110" s="41">
        <v>28028</v>
      </c>
      <c r="S110" s="69">
        <f t="shared" si="35"/>
        <v>28028</v>
      </c>
      <c r="T110" s="41">
        <v>41000</v>
      </c>
      <c r="U110" s="69">
        <f t="shared" si="37"/>
        <v>41000</v>
      </c>
      <c r="V110" s="41"/>
      <c r="W110" s="69">
        <f>V110*G110</f>
        <v>0</v>
      </c>
      <c r="X110" s="69"/>
      <c r="Y110" s="69">
        <f t="shared" si="51"/>
        <v>27811</v>
      </c>
      <c r="Z110" s="69">
        <f t="shared" si="30"/>
        <v>27811</v>
      </c>
      <c r="AA110" s="21"/>
    </row>
    <row r="111" spans="1:27" ht="114.75" customHeight="1" x14ac:dyDescent="0.25">
      <c r="A111" s="37">
        <v>102</v>
      </c>
      <c r="B111" s="39" t="s">
        <v>95</v>
      </c>
      <c r="C111" s="15" t="s">
        <v>146</v>
      </c>
      <c r="D111" s="37"/>
      <c r="E111" s="17">
        <v>1</v>
      </c>
      <c r="F111" s="66">
        <v>13333</v>
      </c>
      <c r="G111" s="69">
        <f t="shared" si="31"/>
        <v>13333</v>
      </c>
      <c r="H111" s="66">
        <v>16200</v>
      </c>
      <c r="I111" s="69">
        <f t="shared" si="29"/>
        <v>16200</v>
      </c>
      <c r="J111" s="67">
        <v>14300</v>
      </c>
      <c r="K111" s="69">
        <f t="shared" si="32"/>
        <v>14300</v>
      </c>
      <c r="L111" s="69">
        <v>18800</v>
      </c>
      <c r="M111" s="69">
        <f t="shared" si="33"/>
        <v>18800</v>
      </c>
      <c r="N111" s="40">
        <v>0</v>
      </c>
      <c r="O111" s="69">
        <f t="shared" si="36"/>
        <v>0</v>
      </c>
      <c r="P111" s="41">
        <v>13514</v>
      </c>
      <c r="Q111" s="69">
        <f t="shared" si="34"/>
        <v>13514</v>
      </c>
      <c r="R111" s="41">
        <v>14085</v>
      </c>
      <c r="S111" s="69">
        <f t="shared" si="35"/>
        <v>14085</v>
      </c>
      <c r="T111" s="41">
        <v>22000</v>
      </c>
      <c r="U111" s="69">
        <f t="shared" si="37"/>
        <v>22000</v>
      </c>
      <c r="V111" s="41"/>
      <c r="W111" s="69">
        <f>V111*G111</f>
        <v>0</v>
      </c>
      <c r="X111" s="69"/>
      <c r="Y111" s="69">
        <f t="shared" si="51"/>
        <v>14611</v>
      </c>
      <c r="Z111" s="69">
        <f t="shared" si="30"/>
        <v>14611</v>
      </c>
      <c r="AA111" s="21"/>
    </row>
    <row r="112" spans="1:27" ht="141" customHeight="1" x14ac:dyDescent="0.25">
      <c r="A112" s="37">
        <v>103</v>
      </c>
      <c r="B112" s="39" t="s">
        <v>95</v>
      </c>
      <c r="C112" s="15" t="s">
        <v>53</v>
      </c>
      <c r="D112" s="37"/>
      <c r="E112" s="17">
        <v>1</v>
      </c>
      <c r="F112" s="66">
        <v>113867</v>
      </c>
      <c r="G112" s="69">
        <f t="shared" si="31"/>
        <v>113867</v>
      </c>
      <c r="H112" s="66">
        <v>138900</v>
      </c>
      <c r="I112" s="69">
        <f t="shared" si="29"/>
        <v>138900</v>
      </c>
      <c r="J112" s="67">
        <v>122000</v>
      </c>
      <c r="K112" s="69">
        <f t="shared" si="32"/>
        <v>122000</v>
      </c>
      <c r="L112" s="40">
        <v>0</v>
      </c>
      <c r="M112" s="69">
        <f t="shared" si="33"/>
        <v>0</v>
      </c>
      <c r="N112" s="40">
        <v>0</v>
      </c>
      <c r="O112" s="69">
        <f t="shared" si="36"/>
        <v>0</v>
      </c>
      <c r="P112" s="40">
        <v>0</v>
      </c>
      <c r="Q112" s="69">
        <f t="shared" si="34"/>
        <v>0</v>
      </c>
      <c r="R112" s="40">
        <v>0</v>
      </c>
      <c r="S112" s="69">
        <f t="shared" si="35"/>
        <v>0</v>
      </c>
      <c r="T112" s="40">
        <v>0</v>
      </c>
      <c r="U112" s="69">
        <f t="shared" ref="U112:U117" si="54">T112*G112</f>
        <v>0</v>
      </c>
      <c r="V112" s="40">
        <v>0</v>
      </c>
      <c r="W112" s="69">
        <f t="shared" ref="W112:W117" si="55">V112*I112</f>
        <v>0</v>
      </c>
      <c r="X112" s="69"/>
      <c r="Y112" s="69">
        <f t="shared" si="51"/>
        <v>124922</v>
      </c>
      <c r="Z112" s="69">
        <f t="shared" si="30"/>
        <v>124922</v>
      </c>
      <c r="AA112" s="21"/>
    </row>
    <row r="113" spans="1:27" ht="102.75" customHeight="1" x14ac:dyDescent="0.25">
      <c r="A113" s="37">
        <v>104</v>
      </c>
      <c r="B113" s="39" t="s">
        <v>95</v>
      </c>
      <c r="C113" s="15" t="s">
        <v>54</v>
      </c>
      <c r="D113" s="37"/>
      <c r="E113" s="17">
        <v>1</v>
      </c>
      <c r="F113" s="66">
        <v>266667</v>
      </c>
      <c r="G113" s="69">
        <f t="shared" si="31"/>
        <v>266667</v>
      </c>
      <c r="H113" s="66">
        <v>325300</v>
      </c>
      <c r="I113" s="69">
        <f t="shared" si="29"/>
        <v>325300</v>
      </c>
      <c r="J113" s="67">
        <v>285750</v>
      </c>
      <c r="K113" s="69">
        <f t="shared" si="32"/>
        <v>285750</v>
      </c>
      <c r="L113" s="40">
        <v>0</v>
      </c>
      <c r="M113" s="69">
        <f t="shared" si="33"/>
        <v>0</v>
      </c>
      <c r="N113" s="40">
        <v>0</v>
      </c>
      <c r="O113" s="69">
        <f t="shared" si="36"/>
        <v>0</v>
      </c>
      <c r="P113" s="40">
        <v>0</v>
      </c>
      <c r="Q113" s="69">
        <f t="shared" si="34"/>
        <v>0</v>
      </c>
      <c r="R113" s="40">
        <v>0</v>
      </c>
      <c r="S113" s="69">
        <f t="shared" si="35"/>
        <v>0</v>
      </c>
      <c r="T113" s="40">
        <v>0</v>
      </c>
      <c r="U113" s="69">
        <f t="shared" si="54"/>
        <v>0</v>
      </c>
      <c r="V113" s="40">
        <v>0</v>
      </c>
      <c r="W113" s="69">
        <f t="shared" si="55"/>
        <v>0</v>
      </c>
      <c r="X113" s="69"/>
      <c r="Y113" s="69">
        <f t="shared" si="51"/>
        <v>292572</v>
      </c>
      <c r="Z113" s="69">
        <f t="shared" si="30"/>
        <v>292572</v>
      </c>
      <c r="AA113" s="21"/>
    </row>
    <row r="114" spans="1:27" ht="114" customHeight="1" x14ac:dyDescent="0.25">
      <c r="A114" s="37">
        <v>105</v>
      </c>
      <c r="B114" s="39" t="s">
        <v>95</v>
      </c>
      <c r="C114" s="15" t="s">
        <v>113</v>
      </c>
      <c r="D114" s="37"/>
      <c r="E114" s="17">
        <v>1</v>
      </c>
      <c r="F114" s="66">
        <v>560000</v>
      </c>
      <c r="G114" s="69">
        <f t="shared" si="31"/>
        <v>560000</v>
      </c>
      <c r="H114" s="66">
        <v>683200</v>
      </c>
      <c r="I114" s="69">
        <f t="shared" si="29"/>
        <v>683200</v>
      </c>
      <c r="J114" s="67">
        <v>600000</v>
      </c>
      <c r="K114" s="69">
        <f t="shared" si="32"/>
        <v>600000</v>
      </c>
      <c r="L114" s="40">
        <v>0</v>
      </c>
      <c r="M114" s="69">
        <f t="shared" si="33"/>
        <v>0</v>
      </c>
      <c r="N114" s="40">
        <v>0</v>
      </c>
      <c r="O114" s="69">
        <f t="shared" si="36"/>
        <v>0</v>
      </c>
      <c r="P114" s="40">
        <v>0</v>
      </c>
      <c r="Q114" s="69">
        <f t="shared" si="34"/>
        <v>0</v>
      </c>
      <c r="R114" s="40">
        <v>0</v>
      </c>
      <c r="S114" s="69">
        <f t="shared" si="35"/>
        <v>0</v>
      </c>
      <c r="T114" s="40">
        <v>0</v>
      </c>
      <c r="U114" s="69">
        <f t="shared" si="54"/>
        <v>0</v>
      </c>
      <c r="V114" s="40">
        <v>0</v>
      </c>
      <c r="W114" s="69">
        <f t="shared" si="55"/>
        <v>0</v>
      </c>
      <c r="X114" s="69"/>
      <c r="Y114" s="69">
        <f t="shared" si="51"/>
        <v>614400</v>
      </c>
      <c r="Z114" s="69">
        <f t="shared" si="30"/>
        <v>614400</v>
      </c>
      <c r="AA114" s="21"/>
    </row>
    <row r="115" spans="1:27" ht="118.5" customHeight="1" x14ac:dyDescent="0.25">
      <c r="A115" s="37">
        <v>106</v>
      </c>
      <c r="B115" s="39" t="s">
        <v>95</v>
      </c>
      <c r="C115" s="15" t="s">
        <v>55</v>
      </c>
      <c r="D115" s="37"/>
      <c r="E115" s="17">
        <v>1</v>
      </c>
      <c r="F115" s="66">
        <v>240000</v>
      </c>
      <c r="G115" s="69">
        <f t="shared" si="31"/>
        <v>240000</v>
      </c>
      <c r="H115" s="66">
        <v>292800</v>
      </c>
      <c r="I115" s="69">
        <f t="shared" si="29"/>
        <v>292800</v>
      </c>
      <c r="J115" s="67">
        <v>257150</v>
      </c>
      <c r="K115" s="69">
        <f t="shared" si="32"/>
        <v>257150</v>
      </c>
      <c r="L115" s="40">
        <v>0</v>
      </c>
      <c r="M115" s="69">
        <f t="shared" si="33"/>
        <v>0</v>
      </c>
      <c r="N115" s="40">
        <v>0</v>
      </c>
      <c r="O115" s="69">
        <f t="shared" si="36"/>
        <v>0</v>
      </c>
      <c r="P115" s="40">
        <v>0</v>
      </c>
      <c r="Q115" s="69">
        <f t="shared" si="34"/>
        <v>0</v>
      </c>
      <c r="R115" s="40">
        <v>0</v>
      </c>
      <c r="S115" s="69">
        <f t="shared" si="35"/>
        <v>0</v>
      </c>
      <c r="T115" s="40">
        <v>0</v>
      </c>
      <c r="U115" s="69">
        <f t="shared" si="54"/>
        <v>0</v>
      </c>
      <c r="V115" s="40">
        <v>0</v>
      </c>
      <c r="W115" s="69">
        <f t="shared" si="55"/>
        <v>0</v>
      </c>
      <c r="X115" s="69"/>
      <c r="Y115" s="69">
        <f t="shared" si="51"/>
        <v>263317</v>
      </c>
      <c r="Z115" s="69">
        <f t="shared" si="30"/>
        <v>263317</v>
      </c>
      <c r="AA115" s="21"/>
    </row>
    <row r="116" spans="1:27" ht="101.25" customHeight="1" x14ac:dyDescent="0.25">
      <c r="A116" s="37">
        <v>107</v>
      </c>
      <c r="B116" s="39" t="s">
        <v>95</v>
      </c>
      <c r="C116" s="15" t="s">
        <v>116</v>
      </c>
      <c r="D116" s="37"/>
      <c r="E116" s="17">
        <v>1</v>
      </c>
      <c r="F116" s="66">
        <v>76933</v>
      </c>
      <c r="G116" s="69">
        <f t="shared" si="31"/>
        <v>76933</v>
      </c>
      <c r="H116" s="66">
        <v>93800</v>
      </c>
      <c r="I116" s="69">
        <f t="shared" si="29"/>
        <v>93800</v>
      </c>
      <c r="J116" s="67">
        <v>82429</v>
      </c>
      <c r="K116" s="69">
        <f t="shared" si="32"/>
        <v>82429</v>
      </c>
      <c r="L116" s="40">
        <v>0</v>
      </c>
      <c r="M116" s="69">
        <f t="shared" si="33"/>
        <v>0</v>
      </c>
      <c r="N116" s="40">
        <v>0</v>
      </c>
      <c r="O116" s="69">
        <f t="shared" si="36"/>
        <v>0</v>
      </c>
      <c r="P116" s="40">
        <v>0</v>
      </c>
      <c r="Q116" s="69">
        <f t="shared" si="34"/>
        <v>0</v>
      </c>
      <c r="R116" s="40">
        <v>0</v>
      </c>
      <c r="S116" s="69">
        <f t="shared" si="35"/>
        <v>0</v>
      </c>
      <c r="T116" s="40">
        <v>0</v>
      </c>
      <c r="U116" s="69">
        <f t="shared" si="54"/>
        <v>0</v>
      </c>
      <c r="V116" s="40">
        <v>0</v>
      </c>
      <c r="W116" s="69">
        <f t="shared" si="55"/>
        <v>0</v>
      </c>
      <c r="X116" s="69"/>
      <c r="Y116" s="69">
        <f t="shared" si="51"/>
        <v>84387</v>
      </c>
      <c r="Z116" s="69">
        <f t="shared" si="30"/>
        <v>84387</v>
      </c>
      <c r="AA116" s="21"/>
    </row>
    <row r="117" spans="1:27" ht="111.75" customHeight="1" x14ac:dyDescent="0.25">
      <c r="A117" s="37">
        <v>108</v>
      </c>
      <c r="B117" s="39" t="s">
        <v>96</v>
      </c>
      <c r="C117" s="15" t="s">
        <v>78</v>
      </c>
      <c r="D117" s="37"/>
      <c r="E117" s="17">
        <v>1</v>
      </c>
      <c r="F117" s="66">
        <v>48133</v>
      </c>
      <c r="G117" s="69">
        <f t="shared" si="31"/>
        <v>48133</v>
      </c>
      <c r="H117" s="66">
        <v>58700</v>
      </c>
      <c r="I117" s="69">
        <f t="shared" si="29"/>
        <v>58700</v>
      </c>
      <c r="J117" s="67">
        <v>51600</v>
      </c>
      <c r="K117" s="69">
        <f t="shared" si="32"/>
        <v>51600</v>
      </c>
      <c r="L117" s="40">
        <v>0</v>
      </c>
      <c r="M117" s="69">
        <f t="shared" si="33"/>
        <v>0</v>
      </c>
      <c r="N117" s="40">
        <v>0</v>
      </c>
      <c r="O117" s="69">
        <f t="shared" si="36"/>
        <v>0</v>
      </c>
      <c r="P117" s="40">
        <v>0</v>
      </c>
      <c r="Q117" s="69">
        <f t="shared" si="34"/>
        <v>0</v>
      </c>
      <c r="R117" s="40">
        <v>0</v>
      </c>
      <c r="S117" s="69">
        <f t="shared" si="35"/>
        <v>0</v>
      </c>
      <c r="T117" s="40">
        <v>0</v>
      </c>
      <c r="U117" s="69">
        <f t="shared" si="54"/>
        <v>0</v>
      </c>
      <c r="V117" s="40">
        <v>0</v>
      </c>
      <c r="W117" s="69">
        <f t="shared" si="55"/>
        <v>0</v>
      </c>
      <c r="X117" s="69"/>
      <c r="Y117" s="69">
        <f t="shared" si="51"/>
        <v>52811</v>
      </c>
      <c r="Z117" s="69">
        <f t="shared" si="30"/>
        <v>52811</v>
      </c>
      <c r="AA117" s="21"/>
    </row>
    <row r="118" spans="1:27" ht="108.75" customHeight="1" x14ac:dyDescent="0.25">
      <c r="A118" s="37">
        <v>109</v>
      </c>
      <c r="B118" s="39" t="s">
        <v>96</v>
      </c>
      <c r="C118" s="15" t="s">
        <v>147</v>
      </c>
      <c r="D118" s="37"/>
      <c r="E118" s="17">
        <v>1</v>
      </c>
      <c r="F118" s="66">
        <v>115867</v>
      </c>
      <c r="G118" s="69">
        <f t="shared" si="31"/>
        <v>115867</v>
      </c>
      <c r="H118" s="66">
        <v>141300</v>
      </c>
      <c r="I118" s="69">
        <f t="shared" si="29"/>
        <v>141300</v>
      </c>
      <c r="J118" s="67">
        <v>124150</v>
      </c>
      <c r="K118" s="69">
        <f t="shared" si="32"/>
        <v>124150</v>
      </c>
      <c r="L118" s="69">
        <v>78000</v>
      </c>
      <c r="M118" s="69">
        <f t="shared" si="33"/>
        <v>78000</v>
      </c>
      <c r="N118" s="40">
        <v>0</v>
      </c>
      <c r="O118" s="69">
        <f t="shared" si="36"/>
        <v>0</v>
      </c>
      <c r="P118" s="41">
        <v>117432</v>
      </c>
      <c r="Q118" s="69">
        <f t="shared" si="34"/>
        <v>117432</v>
      </c>
      <c r="R118" s="41">
        <v>122394</v>
      </c>
      <c r="S118" s="69">
        <f t="shared" si="35"/>
        <v>122394</v>
      </c>
      <c r="T118" s="41">
        <v>195000</v>
      </c>
      <c r="U118" s="69">
        <f t="shared" si="37"/>
        <v>195000</v>
      </c>
      <c r="V118" s="41"/>
      <c r="W118" s="69">
        <f>V118*G118</f>
        <v>0</v>
      </c>
      <c r="X118" s="69"/>
      <c r="Y118" s="69">
        <f t="shared" si="51"/>
        <v>127106</v>
      </c>
      <c r="Z118" s="69">
        <f t="shared" si="30"/>
        <v>127106</v>
      </c>
      <c r="AA118" s="21"/>
    </row>
    <row r="119" spans="1:27" ht="115.5" customHeight="1" x14ac:dyDescent="0.25">
      <c r="A119" s="37">
        <v>110</v>
      </c>
      <c r="B119" s="39" t="s">
        <v>96</v>
      </c>
      <c r="C119" s="15" t="s">
        <v>117</v>
      </c>
      <c r="D119" s="37"/>
      <c r="E119" s="17">
        <v>1</v>
      </c>
      <c r="F119" s="66">
        <v>418667</v>
      </c>
      <c r="G119" s="69">
        <f t="shared" si="31"/>
        <v>418667</v>
      </c>
      <c r="H119" s="66">
        <v>510700</v>
      </c>
      <c r="I119" s="69">
        <f t="shared" si="29"/>
        <v>510700</v>
      </c>
      <c r="J119" s="67">
        <v>448600</v>
      </c>
      <c r="K119" s="69">
        <f t="shared" si="32"/>
        <v>448600</v>
      </c>
      <c r="L119" s="40">
        <v>0</v>
      </c>
      <c r="M119" s="69">
        <f t="shared" si="33"/>
        <v>0</v>
      </c>
      <c r="N119" s="40">
        <v>0</v>
      </c>
      <c r="O119" s="69">
        <f t="shared" si="36"/>
        <v>0</v>
      </c>
      <c r="P119" s="40">
        <v>0</v>
      </c>
      <c r="Q119" s="69">
        <f t="shared" si="34"/>
        <v>0</v>
      </c>
      <c r="R119" s="40">
        <v>0</v>
      </c>
      <c r="S119" s="69">
        <f t="shared" si="35"/>
        <v>0</v>
      </c>
      <c r="T119" s="40">
        <v>0</v>
      </c>
      <c r="U119" s="69">
        <f t="shared" ref="U119:U123" si="56">T119*G119</f>
        <v>0</v>
      </c>
      <c r="V119" s="40">
        <v>0</v>
      </c>
      <c r="W119" s="69">
        <f t="shared" ref="W119:W123" si="57">V119*I119</f>
        <v>0</v>
      </c>
      <c r="X119" s="69"/>
      <c r="Y119" s="69">
        <f t="shared" si="51"/>
        <v>459322</v>
      </c>
      <c r="Z119" s="69">
        <f t="shared" si="30"/>
        <v>459322</v>
      </c>
      <c r="AA119" s="21"/>
    </row>
    <row r="120" spans="1:27" ht="97.5" customHeight="1" x14ac:dyDescent="0.25">
      <c r="A120" s="37">
        <v>111</v>
      </c>
      <c r="B120" s="39" t="s">
        <v>96</v>
      </c>
      <c r="C120" s="15" t="s">
        <v>56</v>
      </c>
      <c r="D120" s="37"/>
      <c r="E120" s="17">
        <v>1</v>
      </c>
      <c r="F120" s="66">
        <v>66667</v>
      </c>
      <c r="G120" s="69">
        <f t="shared" si="31"/>
        <v>66667</v>
      </c>
      <c r="H120" s="66">
        <v>81300</v>
      </c>
      <c r="I120" s="69">
        <f t="shared" si="29"/>
        <v>81300</v>
      </c>
      <c r="J120" s="67">
        <v>71450</v>
      </c>
      <c r="K120" s="69">
        <f t="shared" si="32"/>
        <v>71450</v>
      </c>
      <c r="L120" s="40">
        <v>0</v>
      </c>
      <c r="M120" s="69">
        <f t="shared" si="33"/>
        <v>0</v>
      </c>
      <c r="N120" s="40">
        <v>0</v>
      </c>
      <c r="O120" s="69">
        <f t="shared" si="36"/>
        <v>0</v>
      </c>
      <c r="P120" s="40">
        <v>0</v>
      </c>
      <c r="Q120" s="69">
        <f t="shared" si="34"/>
        <v>0</v>
      </c>
      <c r="R120" s="40">
        <v>0</v>
      </c>
      <c r="S120" s="69">
        <f t="shared" si="35"/>
        <v>0</v>
      </c>
      <c r="T120" s="40">
        <v>0</v>
      </c>
      <c r="U120" s="69">
        <f t="shared" si="56"/>
        <v>0</v>
      </c>
      <c r="V120" s="40">
        <v>0</v>
      </c>
      <c r="W120" s="69">
        <f t="shared" si="57"/>
        <v>0</v>
      </c>
      <c r="X120" s="69"/>
      <c r="Y120" s="69">
        <f t="shared" si="51"/>
        <v>73139</v>
      </c>
      <c r="Z120" s="69">
        <f t="shared" si="30"/>
        <v>73139</v>
      </c>
      <c r="AA120" s="21"/>
    </row>
    <row r="121" spans="1:27" ht="92.25" customHeight="1" x14ac:dyDescent="0.25">
      <c r="A121" s="37">
        <v>112</v>
      </c>
      <c r="B121" s="39" t="s">
        <v>96</v>
      </c>
      <c r="C121" s="15" t="s">
        <v>57</v>
      </c>
      <c r="D121" s="37"/>
      <c r="E121" s="17">
        <v>1</v>
      </c>
      <c r="F121" s="66">
        <v>20000</v>
      </c>
      <c r="G121" s="69">
        <f t="shared" si="31"/>
        <v>20000</v>
      </c>
      <c r="H121" s="66">
        <v>24400</v>
      </c>
      <c r="I121" s="69">
        <f t="shared" si="29"/>
        <v>24400</v>
      </c>
      <c r="J121" s="67">
        <v>21450</v>
      </c>
      <c r="K121" s="69">
        <f t="shared" si="32"/>
        <v>21450</v>
      </c>
      <c r="L121" s="40">
        <v>0</v>
      </c>
      <c r="M121" s="69">
        <f t="shared" si="33"/>
        <v>0</v>
      </c>
      <c r="N121" s="40">
        <v>0</v>
      </c>
      <c r="O121" s="69">
        <f t="shared" si="36"/>
        <v>0</v>
      </c>
      <c r="P121" s="40">
        <v>0</v>
      </c>
      <c r="Q121" s="69">
        <f t="shared" si="34"/>
        <v>0</v>
      </c>
      <c r="R121" s="40">
        <v>0</v>
      </c>
      <c r="S121" s="69">
        <f t="shared" si="35"/>
        <v>0</v>
      </c>
      <c r="T121" s="40">
        <v>0</v>
      </c>
      <c r="U121" s="69">
        <f t="shared" si="56"/>
        <v>0</v>
      </c>
      <c r="V121" s="40">
        <v>0</v>
      </c>
      <c r="W121" s="69">
        <f t="shared" si="57"/>
        <v>0</v>
      </c>
      <c r="X121" s="69"/>
      <c r="Y121" s="69">
        <f t="shared" si="51"/>
        <v>21950</v>
      </c>
      <c r="Z121" s="69">
        <f t="shared" si="30"/>
        <v>21950</v>
      </c>
      <c r="AA121" s="21"/>
    </row>
    <row r="122" spans="1:27" ht="168.75" customHeight="1" x14ac:dyDescent="0.25">
      <c r="A122" s="37">
        <v>113</v>
      </c>
      <c r="B122" s="39" t="s">
        <v>97</v>
      </c>
      <c r="C122" s="15" t="s">
        <v>118</v>
      </c>
      <c r="D122" s="37"/>
      <c r="E122" s="17">
        <v>1</v>
      </c>
      <c r="F122" s="66">
        <v>317333</v>
      </c>
      <c r="G122" s="69">
        <f t="shared" si="31"/>
        <v>317333</v>
      </c>
      <c r="H122" s="66">
        <v>387100</v>
      </c>
      <c r="I122" s="69">
        <f t="shared" si="29"/>
        <v>387100</v>
      </c>
      <c r="J122" s="67">
        <v>340000</v>
      </c>
      <c r="K122" s="69">
        <f t="shared" si="32"/>
        <v>340000</v>
      </c>
      <c r="L122" s="40">
        <v>0</v>
      </c>
      <c r="M122" s="69">
        <f t="shared" si="33"/>
        <v>0</v>
      </c>
      <c r="N122" s="40">
        <v>0</v>
      </c>
      <c r="O122" s="69">
        <f t="shared" si="36"/>
        <v>0</v>
      </c>
      <c r="P122" s="40">
        <v>0</v>
      </c>
      <c r="Q122" s="69">
        <f t="shared" si="34"/>
        <v>0</v>
      </c>
      <c r="R122" s="40">
        <v>0</v>
      </c>
      <c r="S122" s="69">
        <f t="shared" si="35"/>
        <v>0</v>
      </c>
      <c r="T122" s="40">
        <v>0</v>
      </c>
      <c r="U122" s="69">
        <f t="shared" si="56"/>
        <v>0</v>
      </c>
      <c r="V122" s="40">
        <v>0</v>
      </c>
      <c r="W122" s="69">
        <f t="shared" si="57"/>
        <v>0</v>
      </c>
      <c r="X122" s="69"/>
      <c r="Y122" s="69">
        <f t="shared" si="51"/>
        <v>348144</v>
      </c>
      <c r="Z122" s="69">
        <f t="shared" si="30"/>
        <v>348144</v>
      </c>
      <c r="AA122" s="21"/>
    </row>
    <row r="123" spans="1:27" ht="164.25" customHeight="1" x14ac:dyDescent="0.25">
      <c r="A123" s="37">
        <v>114</v>
      </c>
      <c r="B123" s="39" t="s">
        <v>97</v>
      </c>
      <c r="C123" s="15" t="s">
        <v>119</v>
      </c>
      <c r="D123" s="37"/>
      <c r="E123" s="17">
        <v>1</v>
      </c>
      <c r="F123" s="66">
        <v>1246667</v>
      </c>
      <c r="G123" s="69">
        <f t="shared" si="31"/>
        <v>1246667</v>
      </c>
      <c r="H123" s="66">
        <v>1520900</v>
      </c>
      <c r="I123" s="69">
        <f t="shared" si="29"/>
        <v>1520900</v>
      </c>
      <c r="J123" s="67">
        <v>1335750</v>
      </c>
      <c r="K123" s="69">
        <f t="shared" si="32"/>
        <v>1335750</v>
      </c>
      <c r="L123" s="40">
        <v>0</v>
      </c>
      <c r="M123" s="69">
        <f t="shared" si="33"/>
        <v>0</v>
      </c>
      <c r="N123" s="40">
        <v>0</v>
      </c>
      <c r="O123" s="69">
        <f t="shared" si="36"/>
        <v>0</v>
      </c>
      <c r="P123" s="40">
        <v>0</v>
      </c>
      <c r="Q123" s="69">
        <f t="shared" si="34"/>
        <v>0</v>
      </c>
      <c r="R123" s="40">
        <v>0</v>
      </c>
      <c r="S123" s="69">
        <f t="shared" si="35"/>
        <v>0</v>
      </c>
      <c r="T123" s="40">
        <v>0</v>
      </c>
      <c r="U123" s="69">
        <f t="shared" si="56"/>
        <v>0</v>
      </c>
      <c r="V123" s="40">
        <v>0</v>
      </c>
      <c r="W123" s="69">
        <f t="shared" si="57"/>
        <v>0</v>
      </c>
      <c r="X123" s="69"/>
      <c r="Y123" s="69">
        <f t="shared" si="51"/>
        <v>1367772</v>
      </c>
      <c r="Z123" s="69">
        <f t="shared" si="30"/>
        <v>1367772</v>
      </c>
      <c r="AA123" s="21"/>
    </row>
    <row r="124" spans="1:27" ht="324.75" customHeight="1" x14ac:dyDescent="0.25">
      <c r="A124" s="37">
        <v>115</v>
      </c>
      <c r="B124" s="39" t="s">
        <v>157</v>
      </c>
      <c r="C124" s="15" t="s">
        <v>158</v>
      </c>
      <c r="D124" s="37" t="s">
        <v>12</v>
      </c>
      <c r="E124" s="17">
        <v>1</v>
      </c>
      <c r="F124" s="40"/>
      <c r="G124" s="69"/>
      <c r="H124" s="40"/>
      <c r="I124" s="69"/>
      <c r="J124" s="41"/>
      <c r="K124" s="69"/>
      <c r="L124" s="73">
        <v>1680000</v>
      </c>
      <c r="M124" s="69">
        <f t="shared" si="33"/>
        <v>1680000</v>
      </c>
      <c r="N124" s="40">
        <v>0</v>
      </c>
      <c r="O124" s="69">
        <f t="shared" si="36"/>
        <v>0</v>
      </c>
      <c r="P124" s="67">
        <v>1067568</v>
      </c>
      <c r="Q124" s="69">
        <f t="shared" si="34"/>
        <v>1067568</v>
      </c>
      <c r="R124" s="67">
        <v>1112676</v>
      </c>
      <c r="S124" s="69">
        <f t="shared" si="35"/>
        <v>1112676</v>
      </c>
      <c r="T124" s="67">
        <v>1350000</v>
      </c>
      <c r="U124" s="69">
        <f t="shared" si="37"/>
        <v>1350000</v>
      </c>
      <c r="V124" s="41"/>
      <c r="W124" s="69">
        <f>V124*G124</f>
        <v>0</v>
      </c>
      <c r="X124" s="69"/>
      <c r="Y124" s="69">
        <f>(ROUND(AVERAGE(L124,P124,R124,T124),0))</f>
        <v>1302561</v>
      </c>
      <c r="Z124" s="69">
        <f t="shared" si="30"/>
        <v>1302561</v>
      </c>
      <c r="AA124" s="21"/>
    </row>
    <row r="125" spans="1:27" ht="78" customHeight="1" x14ac:dyDescent="0.25">
      <c r="A125" s="76"/>
      <c r="B125" s="76"/>
      <c r="C125" s="91" t="s">
        <v>10</v>
      </c>
      <c r="D125" s="91"/>
      <c r="E125" s="91"/>
      <c r="F125" s="77" t="s">
        <v>9</v>
      </c>
      <c r="G125" s="78">
        <f>SUM(G10:G123)</f>
        <v>55164035</v>
      </c>
      <c r="H125" s="77" t="s">
        <v>9</v>
      </c>
      <c r="I125" s="34">
        <f>SUM(I10:I123)</f>
        <v>72090300</v>
      </c>
      <c r="J125" s="34"/>
      <c r="K125" s="34">
        <f>SUM(K10:K123)</f>
        <v>68193308</v>
      </c>
      <c r="L125" s="34"/>
      <c r="M125" s="34">
        <f>SUM(M10:M124)</f>
        <v>33003695</v>
      </c>
      <c r="N125" s="34"/>
      <c r="O125" s="34">
        <f>SUM(O10:O123)</f>
        <v>9314130</v>
      </c>
      <c r="P125" s="34"/>
      <c r="Q125" s="34">
        <f>SUM(Q10:Q124)</f>
        <v>37438923</v>
      </c>
      <c r="R125" s="34"/>
      <c r="S125" s="34">
        <f>SUM(S10:S124)</f>
        <v>39020842</v>
      </c>
      <c r="T125" s="34"/>
      <c r="U125" s="34">
        <f>SUM(U10:U124)</f>
        <v>31980500</v>
      </c>
      <c r="V125" s="34"/>
      <c r="W125" s="34">
        <f>SUM(W10:W124)</f>
        <v>540290</v>
      </c>
      <c r="X125" s="34"/>
      <c r="Y125" s="16"/>
      <c r="Z125" s="79">
        <f>SUM(Z10:Z124)</f>
        <v>54523444</v>
      </c>
      <c r="AA125" s="21"/>
    </row>
    <row r="126" spans="1:27" s="2" customFormat="1" ht="52.5" customHeight="1" x14ac:dyDescent="0.25">
      <c r="A126" s="92" t="s">
        <v>3</v>
      </c>
      <c r="B126" s="93"/>
      <c r="C126" s="93"/>
      <c r="D126" s="93"/>
      <c r="E126" s="93"/>
      <c r="F126" s="93"/>
      <c r="G126" s="93"/>
      <c r="H126" s="93"/>
      <c r="I126" s="93"/>
      <c r="J126" s="93"/>
      <c r="K126" s="93"/>
      <c r="L126" s="93"/>
      <c r="M126" s="93"/>
      <c r="N126" s="93"/>
      <c r="O126" s="93"/>
      <c r="P126" s="93"/>
      <c r="Q126" s="93"/>
      <c r="R126" s="93"/>
      <c r="S126" s="93"/>
      <c r="T126" s="93"/>
      <c r="U126" s="93"/>
      <c r="V126" s="93"/>
      <c r="W126" s="93"/>
      <c r="X126" s="93"/>
      <c r="Y126" s="93"/>
      <c r="Z126" s="93"/>
      <c r="AA126" s="22"/>
    </row>
    <row r="127" spans="1:27" s="2" customFormat="1" ht="409.5" customHeight="1" x14ac:dyDescent="0.25">
      <c r="A127" s="94" t="s">
        <v>180</v>
      </c>
      <c r="B127" s="95"/>
      <c r="C127" s="95"/>
      <c r="D127" s="95"/>
      <c r="E127" s="95"/>
      <c r="F127" s="95"/>
      <c r="G127" s="95"/>
      <c r="H127" s="95"/>
      <c r="I127" s="95"/>
      <c r="J127" s="95"/>
      <c r="K127" s="95"/>
      <c r="L127" s="95"/>
      <c r="M127" s="95"/>
      <c r="N127" s="95"/>
      <c r="O127" s="95"/>
      <c r="P127" s="95"/>
      <c r="Q127" s="95"/>
      <c r="R127" s="95"/>
      <c r="S127" s="95"/>
      <c r="T127" s="95"/>
      <c r="U127" s="95"/>
      <c r="V127" s="95"/>
      <c r="W127" s="95"/>
      <c r="X127" s="95"/>
      <c r="Y127" s="95"/>
      <c r="Z127" s="96"/>
      <c r="AA127" s="23"/>
    </row>
    <row r="128" spans="1:27" s="2" customFormat="1" ht="84" customHeight="1" x14ac:dyDescent="0.25">
      <c r="A128" s="97" t="s">
        <v>179</v>
      </c>
      <c r="B128" s="98"/>
      <c r="C128" s="98"/>
      <c r="D128" s="98"/>
      <c r="E128" s="98"/>
      <c r="F128" s="98"/>
      <c r="G128" s="98"/>
      <c r="H128" s="98"/>
      <c r="I128" s="98"/>
      <c r="J128" s="98"/>
      <c r="K128" s="98"/>
      <c r="L128" s="98"/>
      <c r="M128" s="98"/>
      <c r="N128" s="98"/>
      <c r="O128" s="98"/>
      <c r="P128" s="98"/>
      <c r="Q128" s="98"/>
      <c r="R128" s="98"/>
      <c r="S128" s="98"/>
      <c r="T128" s="98"/>
      <c r="U128" s="98"/>
      <c r="V128" s="98"/>
      <c r="W128" s="98"/>
      <c r="X128" s="98"/>
      <c r="Y128" s="98"/>
      <c r="Z128" s="99"/>
      <c r="AA128" s="23"/>
    </row>
    <row r="129" spans="1:28" ht="69.75" customHeight="1" x14ac:dyDescent="0.3">
      <c r="A129" s="28"/>
      <c r="B129" s="30"/>
      <c r="C129" s="43" t="s">
        <v>4</v>
      </c>
      <c r="D129" s="44"/>
      <c r="E129" s="100" t="s">
        <v>14</v>
      </c>
      <c r="F129" s="100"/>
      <c r="G129" s="100"/>
      <c r="H129" s="45"/>
      <c r="I129" s="101"/>
      <c r="J129" s="101"/>
      <c r="K129" s="43"/>
      <c r="L129" s="43"/>
      <c r="M129" s="43"/>
      <c r="N129" s="43"/>
      <c r="O129" s="43"/>
      <c r="P129" s="43"/>
      <c r="Q129" s="43"/>
      <c r="R129" s="43"/>
      <c r="S129" s="43"/>
      <c r="T129" s="43"/>
      <c r="U129" s="43"/>
      <c r="V129" s="43"/>
      <c r="W129" s="43"/>
      <c r="X129" s="43"/>
      <c r="Y129" s="68"/>
      <c r="Z129" s="46"/>
      <c r="AA129" s="47"/>
      <c r="AB129" s="48"/>
    </row>
    <row r="130" spans="1:28" ht="99" customHeight="1" x14ac:dyDescent="0.3">
      <c r="A130" s="28"/>
      <c r="B130" s="30"/>
      <c r="C130" s="49"/>
      <c r="D130" s="50"/>
      <c r="E130" s="89" t="e" vm="1">
        <v>#VALUE!</v>
      </c>
      <c r="F130" s="89"/>
      <c r="G130" s="89"/>
      <c r="H130" s="50"/>
      <c r="I130" s="50"/>
      <c r="J130" s="50"/>
      <c r="K130" s="50"/>
      <c r="L130" s="50"/>
      <c r="M130" s="50"/>
      <c r="N130" s="89" t="e" vm="2">
        <v>#VALUE!</v>
      </c>
      <c r="O130" s="89"/>
      <c r="P130" s="50"/>
      <c r="Q130" s="89"/>
      <c r="R130" s="89"/>
      <c r="S130" s="89"/>
      <c r="T130" s="50"/>
      <c r="U130" s="50"/>
      <c r="V130" s="89"/>
      <c r="W130" s="89"/>
      <c r="X130" s="89"/>
      <c r="Y130" s="51"/>
      <c r="Z130" s="51"/>
      <c r="AA130" s="51"/>
      <c r="AB130" s="48"/>
    </row>
    <row r="131" spans="1:28" ht="39" customHeight="1" x14ac:dyDescent="0.3">
      <c r="A131" s="28"/>
      <c r="B131" s="30"/>
      <c r="C131" s="43" t="s">
        <v>17</v>
      </c>
      <c r="D131" s="52"/>
      <c r="E131" s="52" t="s">
        <v>15</v>
      </c>
      <c r="F131" s="50"/>
      <c r="G131" s="50"/>
      <c r="H131" s="50"/>
      <c r="I131" s="52"/>
      <c r="J131" s="52"/>
      <c r="K131" s="52"/>
      <c r="L131" s="52"/>
      <c r="M131" s="52"/>
      <c r="N131" s="103" t="s">
        <v>175</v>
      </c>
      <c r="O131" s="103"/>
      <c r="P131" s="103"/>
      <c r="Q131" s="52"/>
      <c r="R131" s="52"/>
      <c r="S131" s="52"/>
      <c r="T131" s="52"/>
      <c r="U131" s="52"/>
      <c r="V131" s="52" t="s">
        <v>177</v>
      </c>
      <c r="W131" s="52"/>
      <c r="X131" s="52"/>
      <c r="Y131" s="53"/>
      <c r="Z131" s="53"/>
      <c r="AA131" s="89"/>
      <c r="AB131" s="89"/>
    </row>
    <row r="132" spans="1:28" ht="54" customHeight="1" x14ac:dyDescent="0.3">
      <c r="A132" s="28"/>
      <c r="B132" s="30"/>
      <c r="C132" s="64" t="s">
        <v>18</v>
      </c>
      <c r="D132" s="50"/>
      <c r="E132" s="50" t="s">
        <v>16</v>
      </c>
      <c r="F132" s="50"/>
      <c r="G132" s="50"/>
      <c r="H132" s="50"/>
      <c r="I132" s="50"/>
      <c r="J132" s="50"/>
      <c r="K132" s="50"/>
      <c r="L132" s="50"/>
      <c r="M132" s="50"/>
      <c r="N132" s="102" t="s">
        <v>178</v>
      </c>
      <c r="O132" s="102"/>
      <c r="P132" s="102"/>
      <c r="Q132" s="50"/>
      <c r="R132" s="50"/>
      <c r="S132" s="50"/>
      <c r="T132" s="50"/>
      <c r="U132" s="50"/>
      <c r="V132" s="50" t="s">
        <v>176</v>
      </c>
      <c r="W132" s="50"/>
      <c r="X132" s="50"/>
      <c r="Y132" s="54"/>
      <c r="Z132" s="54"/>
      <c r="AA132" s="55"/>
      <c r="AB132" s="48"/>
    </row>
    <row r="133" spans="1:28" ht="64.5" customHeight="1" thickBot="1" x14ac:dyDescent="0.35">
      <c r="A133" s="29"/>
      <c r="B133" s="33"/>
      <c r="C133" s="56"/>
      <c r="D133" s="57"/>
      <c r="E133" s="57"/>
      <c r="F133" s="57"/>
      <c r="G133" s="57"/>
      <c r="H133" s="57"/>
      <c r="I133" s="57"/>
      <c r="J133" s="57"/>
      <c r="K133" s="57"/>
      <c r="L133" s="57"/>
      <c r="M133" s="57"/>
      <c r="N133" s="57"/>
      <c r="O133" s="57"/>
      <c r="P133" s="57"/>
      <c r="Q133" s="57"/>
      <c r="R133" s="57"/>
      <c r="S133" s="57"/>
      <c r="T133" s="57"/>
      <c r="U133" s="57"/>
      <c r="V133" s="57"/>
      <c r="W133" s="57"/>
      <c r="X133" s="57"/>
      <c r="Y133" s="58"/>
      <c r="Z133" s="59"/>
      <c r="AA133" s="47"/>
      <c r="AB133" s="48"/>
    </row>
    <row r="134" spans="1:28" ht="21" x14ac:dyDescent="0.35">
      <c r="A134" s="30"/>
      <c r="B134" s="30"/>
      <c r="C134" s="60"/>
      <c r="D134" s="53"/>
      <c r="E134" s="61"/>
      <c r="F134" s="61"/>
      <c r="G134" s="61"/>
      <c r="H134" s="61"/>
      <c r="I134" s="61"/>
      <c r="J134" s="61"/>
      <c r="K134" s="61"/>
      <c r="L134" s="61"/>
      <c r="M134" s="61"/>
      <c r="N134" s="61"/>
      <c r="O134" s="61"/>
      <c r="P134" s="61"/>
      <c r="Q134" s="61"/>
      <c r="R134" s="61"/>
      <c r="S134" s="61"/>
      <c r="T134" s="61"/>
      <c r="U134" s="61"/>
      <c r="V134" s="61"/>
      <c r="W134" s="61"/>
      <c r="X134" s="61"/>
      <c r="Y134" s="55"/>
      <c r="Z134" s="62"/>
      <c r="AA134" s="47"/>
      <c r="AB134" s="48"/>
    </row>
    <row r="135" spans="1:28" ht="20.25" x14ac:dyDescent="0.3">
      <c r="C135" s="60"/>
      <c r="D135" s="63"/>
      <c r="E135" s="48"/>
      <c r="F135" s="48"/>
      <c r="G135" s="48"/>
      <c r="H135" s="48"/>
      <c r="I135" s="48"/>
      <c r="J135" s="48"/>
      <c r="K135" s="48"/>
      <c r="L135" s="48"/>
      <c r="M135" s="48"/>
      <c r="N135" s="48"/>
      <c r="O135" s="48"/>
      <c r="P135" s="48"/>
      <c r="Q135" s="48"/>
      <c r="R135" s="48"/>
      <c r="S135" s="48"/>
      <c r="T135" s="48"/>
      <c r="U135" s="48"/>
      <c r="V135" s="48"/>
      <c r="W135" s="48"/>
      <c r="X135" s="48"/>
      <c r="Y135" s="55"/>
      <c r="Z135" s="62"/>
      <c r="AA135" s="47"/>
      <c r="AB135" s="48"/>
    </row>
    <row r="136" spans="1:28" ht="20.25" x14ac:dyDescent="0.3">
      <c r="A136" s="30"/>
      <c r="B136" s="30"/>
      <c r="C136" s="60"/>
      <c r="D136" s="50"/>
      <c r="E136" s="50"/>
      <c r="F136" s="50"/>
      <c r="G136" s="50"/>
      <c r="H136" s="50"/>
      <c r="I136" s="50"/>
      <c r="J136" s="50"/>
      <c r="K136" s="50"/>
      <c r="L136" s="50"/>
      <c r="M136" s="50"/>
      <c r="N136" s="50"/>
      <c r="O136" s="50"/>
      <c r="P136" s="50"/>
      <c r="Q136" s="50"/>
      <c r="R136" s="50"/>
      <c r="S136" s="50"/>
      <c r="T136" s="50"/>
      <c r="U136" s="50"/>
      <c r="V136" s="50"/>
      <c r="W136" s="50"/>
      <c r="X136" s="50"/>
      <c r="Y136" s="55"/>
      <c r="Z136" s="62"/>
      <c r="AA136" s="47"/>
      <c r="AB136" s="48"/>
    </row>
    <row r="137" spans="1:28" x14ac:dyDescent="0.3">
      <c r="D137" s="6"/>
      <c r="E137" s="7"/>
      <c r="F137" s="7"/>
      <c r="G137" s="7"/>
      <c r="H137" s="7"/>
      <c r="I137" s="7"/>
      <c r="J137" s="7"/>
      <c r="K137" s="7"/>
      <c r="L137" s="7"/>
      <c r="M137" s="7"/>
      <c r="N137" s="7"/>
      <c r="O137" s="7"/>
      <c r="P137" s="7"/>
      <c r="Q137" s="7"/>
      <c r="R137" s="7"/>
      <c r="S137" s="7"/>
      <c r="T137" s="7"/>
      <c r="U137" s="7"/>
      <c r="V137" s="7"/>
      <c r="W137" s="7"/>
      <c r="X137" s="7"/>
    </row>
  </sheetData>
  <autoFilter ref="A8:C126" xr:uid="{00000000-0001-0000-0000-000000000000}"/>
  <mergeCells count="30">
    <mergeCell ref="N132:P132"/>
    <mergeCell ref="E130:G130"/>
    <mergeCell ref="N130:O130"/>
    <mergeCell ref="Q130:S130"/>
    <mergeCell ref="V130:X130"/>
    <mergeCell ref="N131:P131"/>
    <mergeCell ref="AA131:AB131"/>
    <mergeCell ref="Z8:Z9"/>
    <mergeCell ref="C125:E125"/>
    <mergeCell ref="A126:Z126"/>
    <mergeCell ref="A127:Z127"/>
    <mergeCell ref="A128:Z128"/>
    <mergeCell ref="E129:G129"/>
    <mergeCell ref="I129:J129"/>
    <mergeCell ref="N8:O8"/>
    <mergeCell ref="P8:Q8"/>
    <mergeCell ref="R8:S8"/>
    <mergeCell ref="T8:U8"/>
    <mergeCell ref="V8:X8"/>
    <mergeCell ref="Y8:Y9"/>
    <mergeCell ref="A5:Z6"/>
    <mergeCell ref="A7:Z7"/>
    <mergeCell ref="A8:A9"/>
    <mergeCell ref="C8:C9"/>
    <mergeCell ref="D8:D9"/>
    <mergeCell ref="E8:E9"/>
    <mergeCell ref="F8:G8"/>
    <mergeCell ref="H8:I8"/>
    <mergeCell ref="J8:K8"/>
    <mergeCell ref="L8:M8"/>
  </mergeCells>
  <conditionalFormatting sqref="A10:B124 F10:F124 H10:H124">
    <cfRule type="cellIs" dxfId="92" priority="93" operator="equal">
      <formula>53333</formula>
    </cfRule>
  </conditionalFormatting>
  <conditionalFormatting sqref="J10">
    <cfRule type="cellIs" dxfId="91" priority="92" operator="equal">
      <formula>53333</formula>
    </cfRule>
  </conditionalFormatting>
  <conditionalFormatting sqref="J96">
    <cfRule type="cellIs" dxfId="90" priority="77" operator="equal">
      <formula>53333</formula>
    </cfRule>
  </conditionalFormatting>
  <conditionalFormatting sqref="L10:L11">
    <cfRule type="cellIs" dxfId="89" priority="91" operator="equal">
      <formula>53333</formula>
    </cfRule>
  </conditionalFormatting>
  <conditionalFormatting sqref="L15:L16">
    <cfRule type="cellIs" dxfId="88" priority="90" operator="equal">
      <formula>53333</formula>
    </cfRule>
  </conditionalFormatting>
  <conditionalFormatting sqref="L20:L33">
    <cfRule type="cellIs" dxfId="87" priority="89" operator="equal">
      <formula>53333</formula>
    </cfRule>
  </conditionalFormatting>
  <conditionalFormatting sqref="L36:L40">
    <cfRule type="cellIs" dxfId="86" priority="88" operator="equal">
      <formula>53333</formula>
    </cfRule>
  </conditionalFormatting>
  <conditionalFormatting sqref="L42:L43">
    <cfRule type="cellIs" dxfId="85" priority="87" operator="equal">
      <formula>53333</formula>
    </cfRule>
  </conditionalFormatting>
  <conditionalFormatting sqref="L46:L54">
    <cfRule type="cellIs" dxfId="84" priority="86" operator="equal">
      <formula>53333</formula>
    </cfRule>
  </conditionalFormatting>
  <conditionalFormatting sqref="L56:L62">
    <cfRule type="cellIs" dxfId="83" priority="85" operator="equal">
      <formula>53333</formula>
    </cfRule>
  </conditionalFormatting>
  <conditionalFormatting sqref="L66:L68">
    <cfRule type="cellIs" dxfId="82" priority="84" operator="equal">
      <formula>53333</formula>
    </cfRule>
  </conditionalFormatting>
  <conditionalFormatting sqref="L71:L72">
    <cfRule type="cellIs" dxfId="81" priority="83" operator="equal">
      <formula>53333</formula>
    </cfRule>
  </conditionalFormatting>
  <conditionalFormatting sqref="L80:L81">
    <cfRule type="cellIs" dxfId="80" priority="82" operator="equal">
      <formula>53333</formula>
    </cfRule>
  </conditionalFormatting>
  <conditionalFormatting sqref="L84">
    <cfRule type="cellIs" dxfId="79" priority="81" operator="equal">
      <formula>53333</formula>
    </cfRule>
  </conditionalFormatting>
  <conditionalFormatting sqref="L88:L89">
    <cfRule type="cellIs" dxfId="78" priority="80" operator="equal">
      <formula>53333</formula>
    </cfRule>
  </conditionalFormatting>
  <conditionalFormatting sqref="L93">
    <cfRule type="cellIs" dxfId="77" priority="79" operator="equal">
      <formula>53333</formula>
    </cfRule>
  </conditionalFormatting>
  <conditionalFormatting sqref="L96">
    <cfRule type="cellIs" dxfId="76" priority="78" operator="equal">
      <formula>53333</formula>
    </cfRule>
  </conditionalFormatting>
  <conditionalFormatting sqref="L100">
    <cfRule type="cellIs" dxfId="75" priority="76" operator="equal">
      <formula>53333</formula>
    </cfRule>
  </conditionalFormatting>
  <conditionalFormatting sqref="L109">
    <cfRule type="cellIs" dxfId="74" priority="75" operator="equal">
      <formula>53333</formula>
    </cfRule>
  </conditionalFormatting>
  <conditionalFormatting sqref="L112:L117">
    <cfRule type="cellIs" dxfId="73" priority="74" operator="equal">
      <formula>53333</formula>
    </cfRule>
  </conditionalFormatting>
  <conditionalFormatting sqref="L119:L123">
    <cfRule type="cellIs" dxfId="72" priority="73" operator="equal">
      <formula>53333</formula>
    </cfRule>
  </conditionalFormatting>
  <conditionalFormatting sqref="N10:N73">
    <cfRule type="cellIs" dxfId="71" priority="72" operator="equal">
      <formula>53333</formula>
    </cfRule>
  </conditionalFormatting>
  <conditionalFormatting sqref="N76:N100">
    <cfRule type="cellIs" dxfId="70" priority="71" operator="equal">
      <formula>53333</formula>
    </cfRule>
  </conditionalFormatting>
  <conditionalFormatting sqref="N102:N124">
    <cfRule type="cellIs" dxfId="69" priority="70" operator="equal">
      <formula>53333</formula>
    </cfRule>
  </conditionalFormatting>
  <conditionalFormatting sqref="P10:P11">
    <cfRule type="cellIs" dxfId="68" priority="69" operator="equal">
      <formula>53333</formula>
    </cfRule>
  </conditionalFormatting>
  <conditionalFormatting sqref="P15:P16">
    <cfRule type="cellIs" dxfId="67" priority="68" operator="equal">
      <formula>53333</formula>
    </cfRule>
  </conditionalFormatting>
  <conditionalFormatting sqref="P20:P33">
    <cfRule type="cellIs" dxfId="66" priority="67" operator="equal">
      <formula>53333</formula>
    </cfRule>
  </conditionalFormatting>
  <conditionalFormatting sqref="P36:P40">
    <cfRule type="cellIs" dxfId="65" priority="66" operator="equal">
      <formula>53333</formula>
    </cfRule>
  </conditionalFormatting>
  <conditionalFormatting sqref="P42:P43">
    <cfRule type="cellIs" dxfId="64" priority="65" operator="equal">
      <formula>53333</formula>
    </cfRule>
  </conditionalFormatting>
  <conditionalFormatting sqref="P46:P54">
    <cfRule type="cellIs" dxfId="63" priority="64" operator="equal">
      <formula>53333</formula>
    </cfRule>
  </conditionalFormatting>
  <conditionalFormatting sqref="P56:P62">
    <cfRule type="cellIs" dxfId="62" priority="63" operator="equal">
      <formula>53333</formula>
    </cfRule>
  </conditionalFormatting>
  <conditionalFormatting sqref="P66:P68">
    <cfRule type="cellIs" dxfId="61" priority="62" operator="equal">
      <formula>53333</formula>
    </cfRule>
  </conditionalFormatting>
  <conditionalFormatting sqref="P71:P72">
    <cfRule type="cellIs" dxfId="60" priority="61" operator="equal">
      <formula>53333</formula>
    </cfRule>
  </conditionalFormatting>
  <conditionalFormatting sqref="P80:P81">
    <cfRule type="cellIs" dxfId="59" priority="60" operator="equal">
      <formula>53333</formula>
    </cfRule>
  </conditionalFormatting>
  <conditionalFormatting sqref="P84">
    <cfRule type="cellIs" dxfId="58" priority="59" operator="equal">
      <formula>53333</formula>
    </cfRule>
  </conditionalFormatting>
  <conditionalFormatting sqref="P88:P89">
    <cfRule type="cellIs" dxfId="57" priority="58" operator="equal">
      <formula>53333</formula>
    </cfRule>
  </conditionalFormatting>
  <conditionalFormatting sqref="P93">
    <cfRule type="cellIs" dxfId="56" priority="57" operator="equal">
      <formula>53333</formula>
    </cfRule>
  </conditionalFormatting>
  <conditionalFormatting sqref="P96">
    <cfRule type="cellIs" dxfId="55" priority="56" operator="equal">
      <formula>53333</formula>
    </cfRule>
  </conditionalFormatting>
  <conditionalFormatting sqref="P100">
    <cfRule type="cellIs" dxfId="54" priority="55" operator="equal">
      <formula>53333</formula>
    </cfRule>
  </conditionalFormatting>
  <conditionalFormatting sqref="P109">
    <cfRule type="cellIs" dxfId="53" priority="54" operator="equal">
      <formula>53333</formula>
    </cfRule>
  </conditionalFormatting>
  <conditionalFormatting sqref="P112:P117">
    <cfRule type="cellIs" dxfId="52" priority="53" operator="equal">
      <formula>53333</formula>
    </cfRule>
  </conditionalFormatting>
  <conditionalFormatting sqref="P119:P123">
    <cfRule type="cellIs" dxfId="51" priority="52" operator="equal">
      <formula>53333</formula>
    </cfRule>
  </conditionalFormatting>
  <conditionalFormatting sqref="R10:R11 T10:T11 V10:V11">
    <cfRule type="cellIs" dxfId="50" priority="51" operator="equal">
      <formula>53333</formula>
    </cfRule>
  </conditionalFormatting>
  <conditionalFormatting sqref="R15:R16">
    <cfRule type="cellIs" dxfId="49" priority="50" operator="equal">
      <formula>53333</formula>
    </cfRule>
  </conditionalFormatting>
  <conditionalFormatting sqref="R20:R33">
    <cfRule type="cellIs" dxfId="48" priority="49" operator="equal">
      <formula>53333</formula>
    </cfRule>
  </conditionalFormatting>
  <conditionalFormatting sqref="R36:R40">
    <cfRule type="cellIs" dxfId="47" priority="45" operator="equal">
      <formula>53333</formula>
    </cfRule>
  </conditionalFormatting>
  <conditionalFormatting sqref="R42:R43">
    <cfRule type="cellIs" dxfId="46" priority="42" operator="equal">
      <formula>53333</formula>
    </cfRule>
  </conditionalFormatting>
  <conditionalFormatting sqref="R46:R54">
    <cfRule type="cellIs" dxfId="45" priority="39" operator="equal">
      <formula>53333</formula>
    </cfRule>
  </conditionalFormatting>
  <conditionalFormatting sqref="R56:R62">
    <cfRule type="cellIs" dxfId="44" priority="36" operator="equal">
      <formula>53333</formula>
    </cfRule>
  </conditionalFormatting>
  <conditionalFormatting sqref="R66:R68">
    <cfRule type="cellIs" dxfId="43" priority="33" operator="equal">
      <formula>53333</formula>
    </cfRule>
  </conditionalFormatting>
  <conditionalFormatting sqref="R71:R72">
    <cfRule type="cellIs" dxfId="42" priority="30" operator="equal">
      <formula>53333</formula>
    </cfRule>
  </conditionalFormatting>
  <conditionalFormatting sqref="R80:R81">
    <cfRule type="cellIs" dxfId="41" priority="27" operator="equal">
      <formula>53333</formula>
    </cfRule>
  </conditionalFormatting>
  <conditionalFormatting sqref="R84">
    <cfRule type="cellIs" dxfId="40" priority="24" operator="equal">
      <formula>53333</formula>
    </cfRule>
  </conditionalFormatting>
  <conditionalFormatting sqref="R88:R89">
    <cfRule type="cellIs" dxfId="39" priority="21" operator="equal">
      <formula>53333</formula>
    </cfRule>
  </conditionalFormatting>
  <conditionalFormatting sqref="R93">
    <cfRule type="cellIs" dxfId="38" priority="18" operator="equal">
      <formula>53333</formula>
    </cfRule>
  </conditionalFormatting>
  <conditionalFormatting sqref="R96">
    <cfRule type="cellIs" dxfId="37" priority="15" operator="equal">
      <formula>53333</formula>
    </cfRule>
  </conditionalFormatting>
  <conditionalFormatting sqref="R100">
    <cfRule type="cellIs" dxfId="36" priority="12" operator="equal">
      <formula>53333</formula>
    </cfRule>
  </conditionalFormatting>
  <conditionalFormatting sqref="R109">
    <cfRule type="cellIs" dxfId="35" priority="9" operator="equal">
      <formula>53333</formula>
    </cfRule>
  </conditionalFormatting>
  <conditionalFormatting sqref="R112:R117">
    <cfRule type="cellIs" dxfId="34" priority="6" operator="equal">
      <formula>53333</formula>
    </cfRule>
  </conditionalFormatting>
  <conditionalFormatting sqref="R119:R123">
    <cfRule type="cellIs" dxfId="33" priority="3" operator="equal">
      <formula>53333</formula>
    </cfRule>
  </conditionalFormatting>
  <conditionalFormatting sqref="T20:T33">
    <cfRule type="cellIs" dxfId="32" priority="48" operator="equal">
      <formula>53333</formula>
    </cfRule>
  </conditionalFormatting>
  <conditionalFormatting sqref="T36:T40">
    <cfRule type="cellIs" dxfId="31" priority="44" operator="equal">
      <formula>53333</formula>
    </cfRule>
  </conditionalFormatting>
  <conditionalFormatting sqref="T42:T43">
    <cfRule type="cellIs" dxfId="30" priority="41" operator="equal">
      <formula>53333</formula>
    </cfRule>
  </conditionalFormatting>
  <conditionalFormatting sqref="T46:T54">
    <cfRule type="cellIs" dxfId="29" priority="38" operator="equal">
      <formula>53333</formula>
    </cfRule>
  </conditionalFormatting>
  <conditionalFormatting sqref="T56:T62">
    <cfRule type="cellIs" dxfId="28" priority="35" operator="equal">
      <formula>53333</formula>
    </cfRule>
  </conditionalFormatting>
  <conditionalFormatting sqref="T66:T68">
    <cfRule type="cellIs" dxfId="27" priority="32" operator="equal">
      <formula>53333</formula>
    </cfRule>
  </conditionalFormatting>
  <conditionalFormatting sqref="T71:T72">
    <cfRule type="cellIs" dxfId="26" priority="29" operator="equal">
      <formula>53333</formula>
    </cfRule>
  </conditionalFormatting>
  <conditionalFormatting sqref="T80:T81">
    <cfRule type="cellIs" dxfId="25" priority="26" operator="equal">
      <formula>53333</formula>
    </cfRule>
  </conditionalFormatting>
  <conditionalFormatting sqref="T84">
    <cfRule type="cellIs" dxfId="24" priority="23" operator="equal">
      <formula>53333</formula>
    </cfRule>
  </conditionalFormatting>
  <conditionalFormatting sqref="T88:T89">
    <cfRule type="cellIs" dxfId="23" priority="20" operator="equal">
      <formula>53333</formula>
    </cfRule>
  </conditionalFormatting>
  <conditionalFormatting sqref="T93">
    <cfRule type="cellIs" dxfId="22" priority="17" operator="equal">
      <formula>53333</formula>
    </cfRule>
  </conditionalFormatting>
  <conditionalFormatting sqref="T96">
    <cfRule type="cellIs" dxfId="21" priority="14" operator="equal">
      <formula>53333</formula>
    </cfRule>
  </conditionalFormatting>
  <conditionalFormatting sqref="T100">
    <cfRule type="cellIs" dxfId="20" priority="11" operator="equal">
      <formula>53333</formula>
    </cfRule>
  </conditionalFormatting>
  <conditionalFormatting sqref="T109">
    <cfRule type="cellIs" dxfId="19" priority="8" operator="equal">
      <formula>53333</formula>
    </cfRule>
  </conditionalFormatting>
  <conditionalFormatting sqref="T112:T117">
    <cfRule type="cellIs" dxfId="18" priority="5" operator="equal">
      <formula>53333</formula>
    </cfRule>
  </conditionalFormatting>
  <conditionalFormatting sqref="T119:T123">
    <cfRule type="cellIs" dxfId="17" priority="2" operator="equal">
      <formula>53333</formula>
    </cfRule>
  </conditionalFormatting>
  <conditionalFormatting sqref="V15:V16">
    <cfRule type="cellIs" dxfId="16" priority="46" operator="equal">
      <formula>53333</formula>
    </cfRule>
  </conditionalFormatting>
  <conditionalFormatting sqref="V20:V33">
    <cfRule type="cellIs" dxfId="15" priority="47" operator="equal">
      <formula>53333</formula>
    </cfRule>
  </conditionalFormatting>
  <conditionalFormatting sqref="V36:V40">
    <cfRule type="cellIs" dxfId="14" priority="43" operator="equal">
      <formula>53333</formula>
    </cfRule>
  </conditionalFormatting>
  <conditionalFormatting sqref="V42:V43">
    <cfRule type="cellIs" dxfId="13" priority="40" operator="equal">
      <formula>53333</formula>
    </cfRule>
  </conditionalFormatting>
  <conditionalFormatting sqref="V46:V54">
    <cfRule type="cellIs" dxfId="12" priority="37" operator="equal">
      <formula>53333</formula>
    </cfRule>
  </conditionalFormatting>
  <conditionalFormatting sqref="V56:V62">
    <cfRule type="cellIs" dxfId="11" priority="34" operator="equal">
      <formula>53333</formula>
    </cfRule>
  </conditionalFormatting>
  <conditionalFormatting sqref="V66:V68">
    <cfRule type="cellIs" dxfId="10" priority="31" operator="equal">
      <formula>53333</formula>
    </cfRule>
  </conditionalFormatting>
  <conditionalFormatting sqref="V71:V72">
    <cfRule type="cellIs" dxfId="9" priority="28" operator="equal">
      <formula>53333</formula>
    </cfRule>
  </conditionalFormatting>
  <conditionalFormatting sqref="V80:V81">
    <cfRule type="cellIs" dxfId="8" priority="25" operator="equal">
      <formula>53333</formula>
    </cfRule>
  </conditionalFormatting>
  <conditionalFormatting sqref="V84">
    <cfRule type="cellIs" dxfId="7" priority="22" operator="equal">
      <formula>53333</formula>
    </cfRule>
  </conditionalFormatting>
  <conditionalFormatting sqref="V88:V89">
    <cfRule type="cellIs" dxfId="6" priority="19" operator="equal">
      <formula>53333</formula>
    </cfRule>
  </conditionalFormatting>
  <conditionalFormatting sqref="V93">
    <cfRule type="cellIs" dxfId="5" priority="16" operator="equal">
      <formula>53333</formula>
    </cfRule>
  </conditionalFormatting>
  <conditionalFormatting sqref="V96">
    <cfRule type="cellIs" dxfId="4" priority="13" operator="equal">
      <formula>53333</formula>
    </cfRule>
  </conditionalFormatting>
  <conditionalFormatting sqref="V100">
    <cfRule type="cellIs" dxfId="3" priority="10" operator="equal">
      <formula>53333</formula>
    </cfRule>
  </conditionalFormatting>
  <conditionalFormatting sqref="V109">
    <cfRule type="cellIs" dxfId="2" priority="7" operator="equal">
      <formula>53333</formula>
    </cfRule>
  </conditionalFormatting>
  <conditionalFormatting sqref="V112:V117">
    <cfRule type="cellIs" dxfId="1" priority="4" operator="equal">
      <formula>53333</formula>
    </cfRule>
  </conditionalFormatting>
  <conditionalFormatting sqref="V119:V123">
    <cfRule type="cellIs" dxfId="0" priority="1" operator="equal">
      <formula>53333</formula>
    </cfRule>
  </conditionalFormatting>
  <hyperlinks>
    <hyperlink ref="X44" r:id="rId1" xr:uid="{EB49BB4F-9B3C-4971-B6D7-B4B6D93F2582}"/>
    <hyperlink ref="X73" r:id="rId2" xr:uid="{B7633EC5-D2C1-4C35-AC7A-0EDE36CF5F5E}"/>
    <hyperlink ref="X76" r:id="rId3" xr:uid="{4B8588CD-C7CF-473D-9F34-26A45A470BC7}"/>
    <hyperlink ref="X87" r:id="rId4" xr:uid="{899DD84F-64B4-444F-834C-9522A147A171}"/>
  </hyperlinks>
  <printOptions horizontalCentered="1"/>
  <pageMargins left="0.78740157480314965" right="0.19685039370078741" top="0.59055118110236227" bottom="0.59055118110236227" header="0.31496062992125984" footer="0.31496062992125984"/>
  <pageSetup paperSize="146" scale="20" orientation="landscape" r:id="rId5"/>
  <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ANALISIS DE COTIZACIÓN AJUSTUDO</vt:lpstr>
      <vt:lpstr>'ANALISIS DE COTIZACIÓN AJUSTUDO'!Área_de_impresión</vt:lpstr>
      <vt:lpstr>'ANALISIS DE COTIZACIÓN AJUSTUDO'!Print_Titles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Valencia Sanchez</dc:creator>
  <cp:lastModifiedBy>Angela Pamela Racedo Osorio</cp:lastModifiedBy>
  <cp:lastPrinted>2026-09-09T20:25:30Z</cp:lastPrinted>
  <dcterms:created xsi:type="dcterms:W3CDTF">2018-02-16T12:34:31Z</dcterms:created>
  <dcterms:modified xsi:type="dcterms:W3CDTF">2026-09-10T16:34:22Z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2025-03-07T15:59:37Z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bef708ae-60a6-4091-a5ad-2c9b2ed88329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