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30326"/>
  <workbookPr/>
  <mc:AlternateContent xmlns:mc="http://schemas.openxmlformats.org/markup-compatibility/2006">
    <mc:Choice Requires="x15">
      <x15ac:absPath xmlns:x15ac="http://schemas.microsoft.com/office/spreadsheetml/2010/11/ac" url="https://metrodebogotagovco-my.sharepoint.com/personal/oficina_ti_metrodebogota_gov_co/Documents/OTI/Contractual/IPV6/2026 PAA 087/1. Precontractual/Documentos soporte contratacion/"/>
    </mc:Choice>
  </mc:AlternateContent>
  <xr:revisionPtr revIDLastSave="14" documentId="8_{B5E786B7-DCDF-41D0-8F57-EFCE95235163}" xr6:coauthVersionLast="47" xr6:coauthVersionMax="47" xr10:uidLastSave="{0FAA45BD-98AD-4CD7-ABC1-DACE752D41D4}"/>
  <bookViews>
    <workbookView xWindow="-108" yWindow="-108" windowWidth="23256" windowHeight="12456" xr2:uid="{00000000-000D-0000-FFFF-FFFF00000000}"/>
  </bookViews>
  <sheets>
    <sheet name="Análisis Atípicos" sheetId="3" r:id="rId1"/>
    <sheet name="Análisis comparativo" sheetId="2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N6" i="2" l="1"/>
  <c r="U9" i="3"/>
  <c r="R9" i="3"/>
  <c r="I9" i="3"/>
  <c r="P6" i="2"/>
  <c r="P7" i="2" s="1"/>
  <c r="T9" i="3"/>
  <c r="S9" i="3"/>
  <c r="P10" i="3"/>
  <c r="M10" i="3"/>
  <c r="N10" i="3"/>
  <c r="O10" i="3"/>
  <c r="L10" i="3"/>
  <c r="K10" i="3"/>
  <c r="D10" i="3"/>
  <c r="E6" i="2"/>
  <c r="E7" i="2" s="1"/>
  <c r="H10" i="3"/>
  <c r="G10" i="3"/>
  <c r="F10" i="3"/>
  <c r="E10" i="3"/>
  <c r="M6" i="2"/>
  <c r="M7" i="2" s="1"/>
  <c r="K6" i="2"/>
  <c r="K7" i="2" s="1"/>
  <c r="I6" i="2"/>
  <c r="I7" i="2" s="1"/>
  <c r="G6" i="2"/>
  <c r="C10" i="3"/>
  <c r="V9" i="3" l="1"/>
  <c r="W9" i="3" s="1"/>
  <c r="X9" i="3" l="1"/>
  <c r="Y9" i="3" s="1"/>
  <c r="I10" i="3"/>
  <c r="G7" i="2"/>
  <c r="AC9" i="3" l="1"/>
  <c r="Z9" i="3"/>
  <c r="AA9" i="3"/>
  <c r="AB9" i="3"/>
  <c r="AD9" i="3"/>
</calcChain>
</file>

<file path=xl/sharedStrings.xml><?xml version="1.0" encoding="utf-8"?>
<sst xmlns="http://schemas.openxmlformats.org/spreadsheetml/2006/main" count="57" uniqueCount="29">
  <si>
    <t>Descripción</t>
  </si>
  <si>
    <t>Precio unitario</t>
  </si>
  <si>
    <t>Proveedor 1</t>
  </si>
  <si>
    <t>Proveedor 2</t>
  </si>
  <si>
    <t>Proveedor 3</t>
  </si>
  <si>
    <t xml:space="preserve">Información solicitada por la Entidad </t>
  </si>
  <si>
    <t>ANÁLISIS DE PRECIOS ATÍPICOS DE ACUERDO A LA GUIA DE ANÁLISIS DEL SECTOR Y DEL MERCADO DE CCE</t>
  </si>
  <si>
    <t>PROMEDIO</t>
  </si>
  <si>
    <t>QUARTIL 1</t>
  </si>
  <si>
    <t>QUARTIL 2</t>
  </si>
  <si>
    <t>QUARTIL 3</t>
  </si>
  <si>
    <t>RANGO</t>
  </si>
  <si>
    <t>RANGO IC (RIC)</t>
  </si>
  <si>
    <t>𝐿í𝑚𝑖𝑡𝑒 𝑖𝑛𝑓𝑒𝑟𝑖𝑜𝑟 (𝐿𝑖)</t>
  </si>
  <si>
    <t>𝐿í𝑚𝑖𝑡𝑒 𝑠𝑢𝑝𝑒𝑟𝑖𝑜𝑟 (𝐿𝑠)</t>
  </si>
  <si>
    <t>Presupuesto</t>
  </si>
  <si>
    <t xml:space="preserve">Cantidad </t>
  </si>
  <si>
    <t>1</t>
  </si>
  <si>
    <t xml:space="preserve">Promedio valor  unitario </t>
  </si>
  <si>
    <t xml:space="preserve">Total </t>
  </si>
  <si>
    <t>Promedio valor  total</t>
  </si>
  <si>
    <t xml:space="preserve">Valor total </t>
  </si>
  <si>
    <t xml:space="preserve">Valores de las nuevas cotizaciones </t>
  </si>
  <si>
    <t>Ref. Art</t>
  </si>
  <si>
    <t>Prestar el servicio de renovación del pool de direcciones IPV6 ante lacnic para la empresa Metro de Bogotá S.A</t>
  </si>
  <si>
    <t>Cantidad</t>
  </si>
  <si>
    <t>Proveedor 4</t>
  </si>
  <si>
    <t>Proveedor 5</t>
  </si>
  <si>
    <t>Proveedor 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</si>
</sst>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8" formatCode="&quot;$&quot;\ #,##0.00;[Red]\-&quot;$&quot;\ #,##0.00"/>
    <numFmt numFmtId="42" formatCode="_-&quot;$&quot;\ * #,##0_-;\-&quot;$&quot;\ * #,##0_-;_-&quot;$&quot;\ * &quot;-&quot;_-;_-@_-"/>
    <numFmt numFmtId="41" formatCode="_-* #,##0_-;\-* #,##0_-;_-* &quot;-&quot;_-;_-@_-"/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#,##0.00\ \€"/>
    <numFmt numFmtId="165" formatCode="_-&quot;$&quot;\ * #,##0_-;\-&quot;$&quot;\ * #,##0_-;_-&quot;$&quot;\ * &quot;-&quot;??_-;_-@_-"/>
    <numFmt numFmtId="166" formatCode="&quot;$&quot;\ #,##0.00"/>
  </numFmts>
  <fonts count="21" x14ac:knownFonts="1">
    <font>
      <sz val="10"/>
      <color theme="1"/>
      <name val="Arial"/>
      <family val="2"/>
    </font>
    <font>
      <sz val="11"/>
      <color theme="1"/>
      <name val="Calibri"/>
      <family val="2"/>
      <scheme val="minor"/>
    </font>
    <font>
      <b/>
      <sz val="10"/>
      <color theme="1"/>
      <name val="Verdana"/>
      <family val="2"/>
    </font>
    <font>
      <b/>
      <sz val="10"/>
      <color theme="1"/>
      <name val="Arial"/>
      <family val="2"/>
    </font>
    <font>
      <sz val="10"/>
      <color theme="1"/>
      <name val="Verdana"/>
      <family val="2"/>
    </font>
    <font>
      <b/>
      <sz val="14"/>
      <color theme="1"/>
      <name val="Verdana"/>
      <family val="2"/>
    </font>
    <font>
      <sz val="10"/>
      <color theme="1"/>
      <name val="Arial"/>
      <family val="2"/>
    </font>
    <font>
      <sz val="7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sz val="8"/>
      <name val="Arial"/>
      <family val="2"/>
    </font>
    <font>
      <sz val="8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  <font>
      <b/>
      <sz val="8"/>
      <color theme="0"/>
      <name val="Calibri"/>
      <family val="2"/>
      <scheme val="minor"/>
    </font>
    <font>
      <b/>
      <sz val="8"/>
      <name val="Calibri"/>
      <family val="2"/>
      <scheme val="minor"/>
    </font>
    <font>
      <sz val="8"/>
      <name val="Calibri"/>
      <family val="2"/>
      <scheme val="minor"/>
    </font>
    <font>
      <b/>
      <u/>
      <sz val="7"/>
      <color theme="1"/>
      <name val="Calibri"/>
      <family val="2"/>
      <scheme val="minor"/>
    </font>
    <font>
      <b/>
      <sz val="7"/>
      <color theme="1"/>
      <name val="Calibri"/>
      <family val="2"/>
      <scheme val="minor"/>
    </font>
    <font>
      <b/>
      <sz val="7"/>
      <color theme="0"/>
      <name val="Calibri"/>
      <family val="2"/>
      <scheme val="minor"/>
    </font>
    <font>
      <sz val="7"/>
      <name val="Calibri"/>
      <family val="2"/>
      <scheme val="minor"/>
    </font>
    <font>
      <b/>
      <u val="singleAccounting"/>
      <sz val="7"/>
      <color theme="1"/>
      <name val="Calibri"/>
      <family val="2"/>
      <scheme val="minor"/>
    </font>
    <font>
      <sz val="5"/>
      <color theme="1"/>
      <name val="Calibri"/>
      <family val="2"/>
      <scheme val="minor"/>
    </font>
  </fonts>
  <fills count="25">
    <fill>
      <patternFill patternType="none"/>
    </fill>
    <fill>
      <patternFill patternType="gray125"/>
    </fill>
    <fill>
      <patternFill patternType="solid">
        <fgColor rgb="FF808080"/>
        <bgColor indexed="64"/>
      </patternFill>
    </fill>
    <fill>
      <patternFill patternType="solid">
        <fgColor rgb="FFDBE5F1"/>
        <bgColor indexed="64"/>
      </patternFill>
    </fill>
    <fill>
      <patternFill patternType="solid">
        <fgColor rgb="FFDAEEF3"/>
        <bgColor indexed="64"/>
      </patternFill>
    </fill>
    <fill>
      <patternFill patternType="solid">
        <fgColor rgb="FFDDD9C4"/>
        <bgColor indexed="64"/>
      </patternFill>
    </fill>
    <fill>
      <patternFill patternType="solid">
        <fgColor rgb="FFEEDC82"/>
        <bgColor indexed="64"/>
      </patternFill>
    </fill>
    <fill>
      <patternFill patternType="solid">
        <fgColor rgb="FFA9A9A9"/>
        <bgColor indexed="64"/>
      </patternFill>
    </fill>
    <fill>
      <patternFill patternType="solid">
        <fgColor rgb="FFD3D3D3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002060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0" tint="-4.9989318521683403E-2"/>
        <bgColor indexed="64"/>
      </patternFill>
    </fill>
  </fills>
  <borders count="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</borders>
  <cellStyleXfs count="34">
    <xf numFmtId="0" fontId="0" fillId="0" borderId="0"/>
    <xf numFmtId="9" fontId="6" fillId="0" borderId="0" applyFont="0" applyFill="0" applyBorder="0" applyAlignment="0" applyProtection="0"/>
    <xf numFmtId="44" fontId="6" fillId="0" borderId="0" applyFont="0" applyFill="0" applyBorder="0" applyAlignment="0" applyProtection="0"/>
    <xf numFmtId="42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0" fontId="5" fillId="2" borderId="1" applyNumberFormat="0" applyProtection="0">
      <alignment horizontal="left" vertical="center"/>
    </xf>
    <xf numFmtId="0" fontId="2" fillId="3" borderId="0" applyNumberFormat="0" applyBorder="0" applyProtection="0">
      <alignment horizontal="center" vertical="center"/>
    </xf>
    <xf numFmtId="0" fontId="2" fillId="4" borderId="0" applyNumberFormat="0" applyBorder="0" applyProtection="0">
      <alignment horizontal="center" vertical="center"/>
    </xf>
    <xf numFmtId="0" fontId="2" fillId="2" borderId="0" applyNumberFormat="0" applyBorder="0" applyProtection="0">
      <alignment horizontal="center" vertical="center" wrapText="1"/>
    </xf>
    <xf numFmtId="0" fontId="2" fillId="2" borderId="0" applyNumberFormat="0" applyBorder="0" applyProtection="0">
      <alignment horizontal="right" vertical="center" wrapText="1"/>
    </xf>
    <xf numFmtId="0" fontId="2" fillId="5" borderId="0" applyNumberFormat="0" applyBorder="0" applyProtection="0">
      <alignment horizontal="center" vertical="center" wrapText="1"/>
    </xf>
    <xf numFmtId="0" fontId="4" fillId="5" borderId="0" applyNumberFormat="0" applyBorder="0" applyProtection="0">
      <alignment horizontal="right" vertical="center" wrapText="1"/>
    </xf>
    <xf numFmtId="49" fontId="4" fillId="0" borderId="0" applyFill="0" applyBorder="0" applyProtection="0">
      <alignment horizontal="left" vertical="center"/>
    </xf>
    <xf numFmtId="0" fontId="2" fillId="0" borderId="0" applyNumberFormat="0" applyFill="0" applyBorder="0" applyProtection="0">
      <alignment horizontal="left" vertical="center"/>
    </xf>
    <xf numFmtId="0" fontId="2" fillId="0" borderId="0" applyNumberFormat="0" applyFill="0" applyBorder="0" applyProtection="0">
      <alignment horizontal="right" vertical="center"/>
    </xf>
    <xf numFmtId="164" fontId="4" fillId="0" borderId="0" applyFill="0" applyBorder="0" applyProtection="0">
      <alignment horizontal="right" vertical="center"/>
    </xf>
    <xf numFmtId="14" fontId="4" fillId="0" borderId="0" applyFill="0" applyBorder="0" applyProtection="0">
      <alignment horizontal="right" vertical="center"/>
    </xf>
    <xf numFmtId="22" fontId="4" fillId="0" borderId="0" applyFill="0" applyBorder="0" applyProtection="0">
      <alignment horizontal="right" vertical="center"/>
    </xf>
    <xf numFmtId="3" fontId="4" fillId="0" borderId="0" applyFill="0" applyBorder="0" applyProtection="0">
      <alignment horizontal="right" vertical="center"/>
    </xf>
    <xf numFmtId="4" fontId="4" fillId="0" borderId="0" applyFill="0" applyBorder="0" applyProtection="0">
      <alignment horizontal="right" vertical="center"/>
    </xf>
    <xf numFmtId="0" fontId="4" fillId="0" borderId="1" applyNumberFormat="0" applyFill="0" applyProtection="0">
      <alignment horizontal="left" vertical="center"/>
    </xf>
    <xf numFmtId="164" fontId="4" fillId="0" borderId="1" applyFill="0" applyProtection="0">
      <alignment horizontal="right" vertical="center"/>
    </xf>
    <xf numFmtId="3" fontId="4" fillId="0" borderId="1" applyFill="0" applyProtection="0">
      <alignment horizontal="right" vertical="center"/>
    </xf>
    <xf numFmtId="4" fontId="4" fillId="0" borderId="1" applyFill="0" applyProtection="0">
      <alignment horizontal="right" vertical="center"/>
    </xf>
    <xf numFmtId="0" fontId="6" fillId="0" borderId="1" applyNumberFormat="0" applyFont="0" applyFill="0" applyAlignment="0" applyProtection="0"/>
    <xf numFmtId="0" fontId="6" fillId="6" borderId="0" applyNumberFormat="0" applyFont="0" applyBorder="0" applyAlignment="0" applyProtection="0"/>
    <xf numFmtId="0" fontId="6" fillId="7" borderId="0" applyNumberFormat="0" applyFont="0" applyBorder="0" applyProtection="0">
      <alignment horizontal="right"/>
    </xf>
    <xf numFmtId="0" fontId="3" fillId="7" borderId="0" applyNumberFormat="0" applyBorder="0" applyProtection="0">
      <alignment horizontal="right"/>
    </xf>
    <xf numFmtId="0" fontId="6" fillId="8" borderId="0" applyNumberFormat="0" applyFont="0" applyBorder="0" applyProtection="0">
      <alignment horizontal="right"/>
    </xf>
    <xf numFmtId="0" fontId="6" fillId="9" borderId="0" applyNumberFormat="0" applyFont="0" applyBorder="0" applyProtection="0">
      <alignment horizontal="right"/>
    </xf>
    <xf numFmtId="44" fontId="6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</cellStyleXfs>
  <cellXfs count="80">
    <xf numFmtId="0" fontId="0" fillId="0" borderId="0" xfId="0"/>
    <xf numFmtId="0" fontId="8" fillId="13" borderId="1" xfId="9" applyFont="1" applyFill="1" applyBorder="1">
      <alignment horizontal="center" vertical="center" wrapText="1"/>
    </xf>
    <xf numFmtId="0" fontId="8" fillId="14" borderId="1" xfId="9" applyFont="1" applyFill="1" applyBorder="1">
      <alignment horizontal="center" vertical="center" wrapText="1"/>
    </xf>
    <xf numFmtId="0" fontId="8" fillId="15" borderId="1" xfId="0" applyFont="1" applyFill="1" applyBorder="1" applyAlignment="1">
      <alignment horizontal="center" vertical="center" wrapText="1"/>
    </xf>
    <xf numFmtId="0" fontId="8" fillId="12" borderId="1" xfId="9" applyFont="1" applyFill="1" applyBorder="1">
      <alignment horizontal="center" vertical="center" wrapText="1"/>
    </xf>
    <xf numFmtId="0" fontId="8" fillId="23" borderId="1" xfId="9" applyFont="1" applyFill="1" applyBorder="1">
      <alignment horizontal="center" vertical="center" wrapText="1"/>
    </xf>
    <xf numFmtId="166" fontId="7" fillId="0" borderId="1" xfId="31" applyNumberFormat="1" applyFont="1" applyFill="1" applyBorder="1" applyAlignment="1">
      <alignment vertical="center"/>
    </xf>
    <xf numFmtId="0" fontId="10" fillId="10" borderId="0" xfId="32" applyFont="1" applyFill="1" applyAlignment="1">
      <alignment wrapText="1"/>
    </xf>
    <xf numFmtId="44" fontId="10" fillId="10" borderId="0" xfId="32" applyNumberFormat="1" applyFont="1" applyFill="1" applyAlignment="1">
      <alignment wrapText="1"/>
    </xf>
    <xf numFmtId="0" fontId="11" fillId="10" borderId="0" xfId="32" applyFont="1" applyFill="1"/>
    <xf numFmtId="0" fontId="11" fillId="10" borderId="0" xfId="32" applyFont="1" applyFill="1" applyAlignment="1">
      <alignment wrapText="1"/>
    </xf>
    <xf numFmtId="0" fontId="12" fillId="11" borderId="1" xfId="7" applyFont="1" applyFill="1" applyBorder="1" applyAlignment="1">
      <alignment horizontal="center" vertical="center" wrapText="1"/>
    </xf>
    <xf numFmtId="0" fontId="11" fillId="16" borderId="1" xfId="32" applyFont="1" applyFill="1" applyBorder="1" applyAlignment="1">
      <alignment horizontal="center" vertical="center" wrapText="1"/>
    </xf>
    <xf numFmtId="44" fontId="11" fillId="0" borderId="0" xfId="32" applyNumberFormat="1" applyFont="1" applyAlignment="1">
      <alignment horizontal="center" wrapText="1"/>
    </xf>
    <xf numFmtId="0" fontId="13" fillId="17" borderId="1" xfId="32" applyFont="1" applyFill="1" applyBorder="1" applyAlignment="1">
      <alignment horizontal="center" vertical="center" wrapText="1"/>
    </xf>
    <xf numFmtId="0" fontId="13" fillId="18" borderId="1" xfId="32" applyFont="1" applyFill="1" applyBorder="1" applyAlignment="1">
      <alignment horizontal="center" vertical="center" wrapText="1"/>
    </xf>
    <xf numFmtId="0" fontId="13" fillId="19" borderId="1" xfId="32" applyFont="1" applyFill="1" applyBorder="1" applyAlignment="1">
      <alignment horizontal="center" vertical="center" wrapText="1"/>
    </xf>
    <xf numFmtId="0" fontId="13" fillId="20" borderId="1" xfId="32" applyFont="1" applyFill="1" applyBorder="1" applyAlignment="1">
      <alignment horizontal="center" vertical="center" wrapText="1"/>
    </xf>
    <xf numFmtId="0" fontId="13" fillId="21" borderId="1" xfId="32" applyFont="1" applyFill="1" applyBorder="1" applyAlignment="1">
      <alignment horizontal="center" vertical="center" wrapText="1"/>
    </xf>
    <xf numFmtId="0" fontId="10" fillId="10" borderId="1" xfId="0" applyFont="1" applyFill="1" applyBorder="1" applyAlignment="1">
      <alignment vertical="center" wrapText="1"/>
    </xf>
    <xf numFmtId="166" fontId="10" fillId="0" borderId="1" xfId="31" applyNumberFormat="1" applyFont="1" applyFill="1" applyBorder="1" applyAlignment="1">
      <alignment vertical="center"/>
    </xf>
    <xf numFmtId="166" fontId="10" fillId="0" borderId="0" xfId="32" applyNumberFormat="1" applyFont="1" applyAlignment="1">
      <alignment horizontal="center" vertical="center" wrapText="1"/>
    </xf>
    <xf numFmtId="44" fontId="10" fillId="0" borderId="0" xfId="32" applyNumberFormat="1" applyFont="1" applyAlignment="1">
      <alignment horizontal="center" vertical="center" wrapText="1"/>
    </xf>
    <xf numFmtId="8" fontId="10" fillId="17" borderId="1" xfId="32" applyNumberFormat="1" applyFont="1" applyFill="1" applyBorder="1" applyAlignment="1">
      <alignment horizontal="center" vertical="center" wrapText="1"/>
    </xf>
    <xf numFmtId="8" fontId="10" fillId="18" borderId="1" xfId="32" applyNumberFormat="1" applyFont="1" applyFill="1" applyBorder="1" applyAlignment="1">
      <alignment horizontal="center" vertical="center" wrapText="1"/>
    </xf>
    <xf numFmtId="8" fontId="10" fillId="19" borderId="1" xfId="32" applyNumberFormat="1" applyFont="1" applyFill="1" applyBorder="1" applyAlignment="1">
      <alignment horizontal="center" vertical="center" wrapText="1"/>
    </xf>
    <xf numFmtId="8" fontId="10" fillId="20" borderId="1" xfId="32" applyNumberFormat="1" applyFont="1" applyFill="1" applyBorder="1" applyAlignment="1">
      <alignment horizontal="center" vertical="center" wrapText="1"/>
    </xf>
    <xf numFmtId="44" fontId="10" fillId="21" borderId="1" xfId="32" applyNumberFormat="1" applyFont="1" applyFill="1" applyBorder="1" applyAlignment="1">
      <alignment horizontal="center" vertical="center" wrapText="1"/>
    </xf>
    <xf numFmtId="8" fontId="10" fillId="21" borderId="1" xfId="32" applyNumberFormat="1" applyFont="1" applyFill="1" applyBorder="1" applyAlignment="1">
      <alignment horizontal="center" vertical="center" wrapText="1"/>
    </xf>
    <xf numFmtId="0" fontId="11" fillId="10" borderId="1" xfId="32" applyFont="1" applyFill="1" applyBorder="1" applyAlignment="1">
      <alignment horizontal="center" wrapText="1"/>
    </xf>
    <xf numFmtId="166" fontId="11" fillId="10" borderId="1" xfId="33" applyNumberFormat="1" applyFont="1" applyFill="1" applyBorder="1" applyAlignment="1">
      <alignment wrapText="1"/>
    </xf>
    <xf numFmtId="166" fontId="11" fillId="10" borderId="0" xfId="33" applyNumberFormat="1" applyFont="1" applyFill="1" applyAlignment="1">
      <alignment wrapText="1"/>
    </xf>
    <xf numFmtId="44" fontId="11" fillId="10" borderId="0" xfId="33" applyFont="1" applyFill="1" applyAlignment="1">
      <alignment wrapText="1"/>
    </xf>
    <xf numFmtId="0" fontId="11" fillId="10" borderId="0" xfId="32" applyFont="1" applyFill="1" applyAlignment="1">
      <alignment horizontal="center" wrapText="1"/>
    </xf>
    <xf numFmtId="165" fontId="11" fillId="10" borderId="0" xfId="33" applyNumberFormat="1" applyFont="1" applyFill="1" applyBorder="1" applyAlignment="1">
      <alignment wrapText="1"/>
    </xf>
    <xf numFmtId="44" fontId="11" fillId="10" borderId="0" xfId="33" applyFont="1" applyFill="1" applyBorder="1" applyAlignment="1">
      <alignment wrapText="1"/>
    </xf>
    <xf numFmtId="0" fontId="7" fillId="10" borderId="0" xfId="0" applyFont="1" applyFill="1"/>
    <xf numFmtId="166" fontId="16" fillId="15" borderId="1" xfId="0" applyNumberFormat="1" applyFont="1" applyFill="1" applyBorder="1" applyAlignment="1">
      <alignment horizontal="center" vertical="center" wrapText="1"/>
    </xf>
    <xf numFmtId="0" fontId="7" fillId="10" borderId="0" xfId="0" applyFont="1" applyFill="1" applyAlignment="1">
      <alignment horizontal="center" vertical="center" wrapText="1"/>
    </xf>
    <xf numFmtId="0" fontId="17" fillId="11" borderId="1" xfId="7" applyFont="1" applyFill="1" applyBorder="1" applyAlignment="1">
      <alignment horizontal="center" vertical="center" wrapText="1"/>
    </xf>
    <xf numFmtId="166" fontId="16" fillId="14" borderId="1" xfId="9" applyNumberFormat="1" applyFont="1" applyFill="1" applyBorder="1">
      <alignment horizontal="center" vertical="center" wrapText="1"/>
    </xf>
    <xf numFmtId="166" fontId="16" fillId="12" borderId="1" xfId="9" applyNumberFormat="1" applyFont="1" applyFill="1" applyBorder="1">
      <alignment horizontal="center" vertical="center" wrapText="1"/>
    </xf>
    <xf numFmtId="166" fontId="16" fillId="23" borderId="1" xfId="9" applyNumberFormat="1" applyFont="1" applyFill="1" applyBorder="1">
      <alignment horizontal="center" vertical="center" wrapText="1"/>
    </xf>
    <xf numFmtId="166" fontId="17" fillId="11" borderId="3" xfId="7" applyNumberFormat="1" applyFont="1" applyFill="1" applyBorder="1" applyAlignment="1">
      <alignment horizontal="center" vertical="center" wrapText="1"/>
    </xf>
    <xf numFmtId="166" fontId="17" fillId="11" borderId="1" xfId="7" applyNumberFormat="1" applyFont="1" applyFill="1" applyBorder="1" applyAlignment="1">
      <alignment horizontal="center" vertical="center" wrapText="1"/>
    </xf>
    <xf numFmtId="49" fontId="7" fillId="10" borderId="1" xfId="13" applyFont="1" applyFill="1" applyBorder="1" applyAlignment="1">
      <alignment horizontal="center" vertical="center"/>
    </xf>
    <xf numFmtId="0" fontId="7" fillId="10" borderId="1" xfId="0" applyFont="1" applyFill="1" applyBorder="1" applyAlignment="1">
      <alignment vertical="center" wrapText="1"/>
    </xf>
    <xf numFmtId="0" fontId="7" fillId="10" borderId="1" xfId="0" applyFont="1" applyFill="1" applyBorder="1" applyAlignment="1">
      <alignment horizontal="center" vertical="center" wrapText="1"/>
    </xf>
    <xf numFmtId="166" fontId="7" fillId="10" borderId="1" xfId="0" applyNumberFormat="1" applyFont="1" applyFill="1" applyBorder="1" applyAlignment="1">
      <alignment vertical="center"/>
    </xf>
    <xf numFmtId="166" fontId="18" fillId="10" borderId="1" xfId="0" applyNumberFormat="1" applyFont="1" applyFill="1" applyBorder="1" applyAlignment="1">
      <alignment vertical="center"/>
    </xf>
    <xf numFmtId="44" fontId="7" fillId="10" borderId="0" xfId="0" applyNumberFormat="1" applyFont="1" applyFill="1"/>
    <xf numFmtId="0" fontId="7" fillId="10" borderId="0" xfId="0" applyFont="1" applyFill="1" applyAlignment="1">
      <alignment vertical="center"/>
    </xf>
    <xf numFmtId="0" fontId="7" fillId="10" borderId="0" xfId="0" applyFont="1" applyFill="1" applyAlignment="1">
      <alignment horizontal="center" vertical="center"/>
    </xf>
    <xf numFmtId="166" fontId="7" fillId="10" borderId="0" xfId="0" applyNumberFormat="1" applyFont="1" applyFill="1" applyAlignment="1">
      <alignment vertical="center"/>
    </xf>
    <xf numFmtId="166" fontId="19" fillId="10" borderId="1" xfId="0" applyNumberFormat="1" applyFont="1" applyFill="1" applyBorder="1" applyAlignment="1">
      <alignment vertical="center"/>
    </xf>
    <xf numFmtId="166" fontId="7" fillId="10" borderId="0" xfId="0" applyNumberFormat="1" applyFont="1" applyFill="1"/>
    <xf numFmtId="0" fontId="8" fillId="22" borderId="1" xfId="9" applyFont="1" applyFill="1" applyBorder="1">
      <alignment horizontal="center" vertical="center" wrapText="1"/>
    </xf>
    <xf numFmtId="166" fontId="16" fillId="22" borderId="1" xfId="9" applyNumberFormat="1" applyFont="1" applyFill="1" applyBorder="1">
      <alignment horizontal="center" vertical="center" wrapText="1"/>
    </xf>
    <xf numFmtId="166" fontId="10" fillId="16" borderId="1" xfId="32" applyNumberFormat="1" applyFont="1" applyFill="1" applyBorder="1" applyAlignment="1">
      <alignment horizontal="right" vertical="center" wrapText="1"/>
    </xf>
    <xf numFmtId="166" fontId="10" fillId="20" borderId="1" xfId="32" applyNumberFormat="1" applyFont="1" applyFill="1" applyBorder="1" applyAlignment="1">
      <alignment horizontal="center" vertical="center" wrapText="1"/>
    </xf>
    <xf numFmtId="0" fontId="14" fillId="24" borderId="1" xfId="32" applyFont="1" applyFill="1" applyBorder="1" applyAlignment="1">
      <alignment horizontal="center" vertical="center" wrapText="1"/>
    </xf>
    <xf numFmtId="0" fontId="7" fillId="10" borderId="2" xfId="0" applyFont="1" applyFill="1" applyBorder="1" applyAlignment="1">
      <alignment horizontal="center" vertical="center"/>
    </xf>
    <xf numFmtId="0" fontId="20" fillId="10" borderId="0" xfId="32" applyFont="1" applyFill="1" applyAlignment="1">
      <alignment wrapText="1"/>
    </xf>
    <xf numFmtId="0" fontId="7" fillId="10" borderId="2" xfId="0" applyFont="1" applyFill="1" applyBorder="1" applyAlignment="1">
      <alignment horizontal="center" vertical="center" wrapText="1"/>
    </xf>
    <xf numFmtId="0" fontId="7" fillId="10" borderId="6" xfId="0" applyFont="1" applyFill="1" applyBorder="1" applyAlignment="1">
      <alignment horizontal="center" vertical="center" wrapText="1"/>
    </xf>
    <xf numFmtId="0" fontId="7" fillId="10" borderId="3" xfId="0" applyFont="1" applyFill="1" applyBorder="1" applyAlignment="1">
      <alignment horizontal="center" vertical="center" wrapText="1"/>
    </xf>
    <xf numFmtId="166" fontId="17" fillId="11" borderId="4" xfId="7" applyNumberFormat="1" applyFont="1" applyFill="1" applyBorder="1" applyAlignment="1">
      <alignment horizontal="center" vertical="center" wrapText="1"/>
    </xf>
    <xf numFmtId="166" fontId="17" fillId="11" borderId="5" xfId="7" applyNumberFormat="1" applyFont="1" applyFill="1" applyBorder="1" applyAlignment="1">
      <alignment horizontal="center" vertical="center" wrapText="1"/>
    </xf>
    <xf numFmtId="166" fontId="16" fillId="22" borderId="2" xfId="9" applyNumberFormat="1" applyFont="1" applyFill="1" applyBorder="1">
      <alignment horizontal="center" vertical="center" wrapText="1"/>
    </xf>
    <xf numFmtId="166" fontId="16" fillId="22" borderId="3" xfId="9" applyNumberFormat="1" applyFont="1" applyFill="1" applyBorder="1">
      <alignment horizontal="center" vertical="center" wrapText="1"/>
    </xf>
    <xf numFmtId="0" fontId="15" fillId="10" borderId="0" xfId="0" applyFont="1" applyFill="1" applyAlignment="1">
      <alignment horizontal="center"/>
    </xf>
    <xf numFmtId="166" fontId="16" fillId="10" borderId="2" xfId="0" applyNumberFormat="1" applyFont="1" applyFill="1" applyBorder="1" applyAlignment="1">
      <alignment horizontal="right" vertical="center"/>
    </xf>
    <xf numFmtId="166" fontId="16" fillId="10" borderId="3" xfId="0" applyNumberFormat="1" applyFont="1" applyFill="1" applyBorder="1" applyAlignment="1">
      <alignment horizontal="right" vertical="center"/>
    </xf>
    <xf numFmtId="166" fontId="16" fillId="14" borderId="2" xfId="9" applyNumberFormat="1" applyFont="1" applyFill="1" applyBorder="1">
      <alignment horizontal="center" vertical="center" wrapText="1"/>
    </xf>
    <xf numFmtId="166" fontId="16" fillId="14" borderId="3" xfId="9" applyNumberFormat="1" applyFont="1" applyFill="1" applyBorder="1">
      <alignment horizontal="center" vertical="center" wrapText="1"/>
    </xf>
    <xf numFmtId="166" fontId="16" fillId="15" borderId="1" xfId="0" applyNumberFormat="1" applyFont="1" applyFill="1" applyBorder="1" applyAlignment="1">
      <alignment horizontal="center" vertical="center" wrapText="1"/>
    </xf>
    <xf numFmtId="166" fontId="16" fillId="12" borderId="2" xfId="9" applyNumberFormat="1" applyFont="1" applyFill="1" applyBorder="1">
      <alignment horizontal="center" vertical="center" wrapText="1"/>
    </xf>
    <xf numFmtId="166" fontId="16" fillId="12" borderId="3" xfId="9" applyNumberFormat="1" applyFont="1" applyFill="1" applyBorder="1">
      <alignment horizontal="center" vertical="center" wrapText="1"/>
    </xf>
    <xf numFmtId="166" fontId="16" fillId="23" borderId="2" xfId="9" applyNumberFormat="1" applyFont="1" applyFill="1" applyBorder="1">
      <alignment horizontal="center" vertical="center" wrapText="1"/>
    </xf>
    <xf numFmtId="166" fontId="16" fillId="23" borderId="3" xfId="9" applyNumberFormat="1" applyFont="1" applyFill="1" applyBorder="1">
      <alignment horizontal="center" vertical="center" wrapText="1"/>
    </xf>
  </cellXfs>
  <cellStyles count="34">
    <cellStyle name="AnalysisIndexDark" xfId="27" xr:uid="{00000000-0005-0000-0000-00001B000000}"/>
    <cellStyle name="AnalysisIndexDarkBold" xfId="28" xr:uid="{00000000-0005-0000-0000-00001C000000}"/>
    <cellStyle name="AnalysisIndexLight" xfId="29" xr:uid="{00000000-0005-0000-0000-00001D000000}"/>
    <cellStyle name="AnalysisIndexWhite" xfId="30" xr:uid="{00000000-0005-0000-0000-00001E000000}"/>
    <cellStyle name="BodyStyle" xfId="13" xr:uid="{00000000-0005-0000-0000-00000D000000}"/>
    <cellStyle name="BodyStyleBold" xfId="14" xr:uid="{00000000-0005-0000-0000-00000E000000}"/>
    <cellStyle name="BodyStyleBoldRight" xfId="15" xr:uid="{00000000-0005-0000-0000-00000F000000}"/>
    <cellStyle name="BodyStyleWithBorder" xfId="21" xr:uid="{00000000-0005-0000-0000-000015000000}"/>
    <cellStyle name="BorderThinBlack" xfId="25" xr:uid="{00000000-0005-0000-0000-000019000000}"/>
    <cellStyle name="Comma" xfId="4" xr:uid="{00000000-0005-0000-0000-000004000000}"/>
    <cellStyle name="Comma [0]" xfId="5" xr:uid="{00000000-0005-0000-0000-000005000000}"/>
    <cellStyle name="Currency" xfId="2" xr:uid="{00000000-0005-0000-0000-000002000000}"/>
    <cellStyle name="Currency [0]" xfId="3" xr:uid="{00000000-0005-0000-0000-000003000000}"/>
    <cellStyle name="DateStyle" xfId="17" xr:uid="{00000000-0005-0000-0000-000011000000}"/>
    <cellStyle name="DateTimeStyle" xfId="18" xr:uid="{00000000-0005-0000-0000-000012000000}"/>
    <cellStyle name="Decimal" xfId="20" xr:uid="{00000000-0005-0000-0000-000014000000}"/>
    <cellStyle name="DecimalWithBorder" xfId="24" xr:uid="{00000000-0005-0000-0000-000018000000}"/>
    <cellStyle name="EuroCurrency" xfId="16" xr:uid="{00000000-0005-0000-0000-000010000000}"/>
    <cellStyle name="EuroCurrencyWithBorder" xfId="22" xr:uid="{00000000-0005-0000-0000-000016000000}"/>
    <cellStyle name="HeaderStyle" xfId="7" xr:uid="{00000000-0005-0000-0000-000007000000}"/>
    <cellStyle name="HeaderSubTop" xfId="11" xr:uid="{00000000-0005-0000-0000-00000B000000}"/>
    <cellStyle name="HeaderSubTopNoBold" xfId="12" xr:uid="{00000000-0005-0000-0000-00000C000000}"/>
    <cellStyle name="HeaderTopBuyer" xfId="8" xr:uid="{00000000-0005-0000-0000-000008000000}"/>
    <cellStyle name="HeaderTopStyle" xfId="9" xr:uid="{00000000-0005-0000-0000-000009000000}"/>
    <cellStyle name="HeaderTopStyleAlignRight" xfId="10" xr:uid="{00000000-0005-0000-0000-00000A000000}"/>
    <cellStyle name="IsSelectedStyle" xfId="26" xr:uid="{00000000-0005-0000-0000-00001A000000}"/>
    <cellStyle name="MainTitle" xfId="6" xr:uid="{00000000-0005-0000-0000-000006000000}"/>
    <cellStyle name="Moneda" xfId="31" builtinId="4"/>
    <cellStyle name="Moneda 2" xfId="33" xr:uid="{7464A01F-7FF5-424F-BB71-77D911B0568A}"/>
    <cellStyle name="Normal" xfId="0" builtinId="0"/>
    <cellStyle name="Normal 2" xfId="32" xr:uid="{12CFC100-AF23-464E-8511-9566CC82B624}"/>
    <cellStyle name="Numeric" xfId="19" xr:uid="{00000000-0005-0000-0000-000013000000}"/>
    <cellStyle name="NumericWithBorder" xfId="23" xr:uid="{00000000-0005-0000-0000-000017000000}"/>
    <cellStyle name="Percent" xfId="1" xr:uid="{00000000-0005-0000-0000-000001000000}"/>
  </cellStyles>
  <dxfs count="8">
    <dxf>
      <font>
        <color rgb="FFFFFF00"/>
      </font>
      <fill>
        <patternFill>
          <bgColor theme="0" tint="-0.24994659260841701"/>
        </patternFill>
      </fill>
    </dxf>
    <dxf>
      <font>
        <color auto="1"/>
      </font>
      <fill>
        <patternFill>
          <bgColor theme="0" tint="-0.24994659260841701"/>
        </patternFill>
      </fill>
    </dxf>
    <dxf>
      <font>
        <color rgb="FFFFFF00"/>
      </font>
      <fill>
        <patternFill>
          <bgColor theme="0" tint="-0.24994659260841701"/>
        </patternFill>
      </fill>
    </dxf>
    <dxf>
      <font>
        <color auto="1"/>
      </font>
      <fill>
        <patternFill>
          <bgColor theme="0" tint="-0.24994659260841701"/>
        </patternFill>
      </fill>
    </dxf>
    <dxf>
      <font>
        <color rgb="FFFFFF00"/>
      </font>
      <fill>
        <patternFill>
          <bgColor theme="0" tint="-0.24994659260841701"/>
        </patternFill>
      </fill>
    </dxf>
    <dxf>
      <font>
        <color auto="1"/>
      </font>
      <fill>
        <patternFill>
          <bgColor theme="0" tint="-0.24994659260841701"/>
        </patternFill>
      </fill>
    </dxf>
    <dxf>
      <font>
        <color rgb="FFFFFF00"/>
      </font>
      <fill>
        <patternFill>
          <bgColor theme="0" tint="-0.24994659260841701"/>
        </patternFill>
      </fill>
    </dxf>
    <dxf>
      <font>
        <color auto="1"/>
      </font>
      <fill>
        <patternFill>
          <bgColor theme="0" tint="-0.2499465926084170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A286ACD-D591-47FE-B263-F760FD6BC6EB}">
  <sheetPr>
    <pageSetUpPr fitToPage="1"/>
  </sheetPr>
  <dimension ref="B3:AD11"/>
  <sheetViews>
    <sheetView tabSelected="1" zoomScaleNormal="100" workbookViewId="0">
      <selection activeCell="C7" sqref="C7:E7"/>
    </sheetView>
  </sheetViews>
  <sheetFormatPr baseColWidth="10" defaultColWidth="11.44140625" defaultRowHeight="10.199999999999999" x14ac:dyDescent="0.2"/>
  <cols>
    <col min="1" max="1" width="4.44140625" style="7" customWidth="1"/>
    <col min="2" max="2" width="26.88671875" style="7" customWidth="1"/>
    <col min="3" max="9" width="13.6640625" style="7" customWidth="1"/>
    <col min="10" max="10" width="4.33203125" style="7" customWidth="1"/>
    <col min="11" max="16" width="13.6640625" style="7" customWidth="1"/>
    <col min="17" max="17" width="2.6640625" style="7" customWidth="1"/>
    <col min="18" max="24" width="13.6640625" style="7" customWidth="1"/>
    <col min="25" max="30" width="15" style="7" customWidth="1"/>
    <col min="31" max="16384" width="11.44140625" style="7"/>
  </cols>
  <sheetData>
    <row r="3" spans="2:30" x14ac:dyDescent="0.2">
      <c r="K3" s="8"/>
      <c r="L3" s="8"/>
      <c r="M3" s="8"/>
      <c r="N3" s="8"/>
    </row>
    <row r="4" spans="2:30" x14ac:dyDescent="0.2">
      <c r="R4" s="9" t="s">
        <v>6</v>
      </c>
      <c r="S4" s="10"/>
      <c r="T4" s="10"/>
      <c r="U4" s="10"/>
      <c r="V4" s="10"/>
      <c r="W4" s="10"/>
      <c r="X4" s="10"/>
    </row>
    <row r="7" spans="2:30" s="62" customFormat="1" x14ac:dyDescent="0.2">
      <c r="C7" s="7"/>
      <c r="D7" s="7"/>
      <c r="E7" s="7"/>
    </row>
    <row r="8" spans="2:30" ht="36.75" customHeight="1" x14ac:dyDescent="0.2">
      <c r="B8" s="11" t="s">
        <v>0</v>
      </c>
      <c r="C8" s="1" t="s">
        <v>2</v>
      </c>
      <c r="D8" s="56" t="s">
        <v>3</v>
      </c>
      <c r="E8" s="2" t="s">
        <v>4</v>
      </c>
      <c r="F8" s="3" t="s">
        <v>26</v>
      </c>
      <c r="G8" s="4" t="s">
        <v>27</v>
      </c>
      <c r="H8" s="5" t="s">
        <v>28</v>
      </c>
      <c r="I8" s="12" t="s">
        <v>7</v>
      </c>
      <c r="J8" s="13"/>
      <c r="K8" s="1" t="s">
        <v>2</v>
      </c>
      <c r="L8" s="56" t="s">
        <v>3</v>
      </c>
      <c r="M8" s="2" t="s">
        <v>4</v>
      </c>
      <c r="N8" s="3" t="s">
        <v>26</v>
      </c>
      <c r="O8" s="4" t="s">
        <v>27</v>
      </c>
      <c r="P8" s="5" t="s">
        <v>28</v>
      </c>
      <c r="Q8" s="13"/>
      <c r="R8" s="14" t="s">
        <v>8</v>
      </c>
      <c r="S8" s="15" t="s">
        <v>9</v>
      </c>
      <c r="T8" s="16" t="s">
        <v>10</v>
      </c>
      <c r="U8" s="17" t="s">
        <v>11</v>
      </c>
      <c r="V8" s="17" t="s">
        <v>12</v>
      </c>
      <c r="W8" s="18" t="s">
        <v>13</v>
      </c>
      <c r="X8" s="18" t="s">
        <v>14</v>
      </c>
      <c r="Y8" s="1" t="s">
        <v>2</v>
      </c>
      <c r="Z8" s="56" t="s">
        <v>3</v>
      </c>
      <c r="AA8" s="2" t="s">
        <v>4</v>
      </c>
      <c r="AB8" s="3" t="s">
        <v>26</v>
      </c>
      <c r="AC8" s="4" t="s">
        <v>27</v>
      </c>
      <c r="AD8" s="5" t="s">
        <v>28</v>
      </c>
    </row>
    <row r="9" spans="2:30" ht="54.6" customHeight="1" x14ac:dyDescent="0.2">
      <c r="B9" s="19" t="s">
        <v>24</v>
      </c>
      <c r="C9" s="20">
        <v>12959100</v>
      </c>
      <c r="D9" s="20">
        <v>4700500</v>
      </c>
      <c r="E9" s="20">
        <v>5000000</v>
      </c>
      <c r="F9" s="20">
        <v>4165000</v>
      </c>
      <c r="G9" s="20">
        <v>4165000</v>
      </c>
      <c r="H9" s="20">
        <v>5755387</v>
      </c>
      <c r="I9" s="58">
        <f>AVERAGE(C9:H9)</f>
        <v>6124164.5</v>
      </c>
      <c r="J9" s="21"/>
      <c r="K9" s="20">
        <v>12959100</v>
      </c>
      <c r="L9" s="20">
        <v>5755387</v>
      </c>
      <c r="M9" s="20">
        <v>5000000</v>
      </c>
      <c r="N9" s="20">
        <v>4165000</v>
      </c>
      <c r="O9" s="20">
        <v>4165000</v>
      </c>
      <c r="P9" s="20">
        <v>4700500</v>
      </c>
      <c r="Q9" s="22"/>
      <c r="R9" s="23">
        <f>QUARTILE(K9:P9,1)</f>
        <v>4298875</v>
      </c>
      <c r="S9" s="24">
        <f>QUARTILE(K9:P9,2)</f>
        <v>4850250</v>
      </c>
      <c r="T9" s="25">
        <f>QUARTILE(K9:P9,3)</f>
        <v>5566540.25</v>
      </c>
      <c r="U9" s="59">
        <f>P9-O9</f>
        <v>535500</v>
      </c>
      <c r="V9" s="26">
        <f>T9-R9</f>
        <v>1267665.25</v>
      </c>
      <c r="W9" s="27">
        <f>R9-(V9*1.5)</f>
        <v>2397377.125</v>
      </c>
      <c r="X9" s="28">
        <f>T9+(V9*1.5)</f>
        <v>7468038.125</v>
      </c>
      <c r="Y9" s="60" t="str">
        <f>IF(AND(K9&gt;=W9,K9&lt;=X9),"NO ATIPICO","ATIPICO")</f>
        <v>ATIPICO</v>
      </c>
      <c r="Z9" s="60" t="str">
        <f>IF(AND(L9&gt;=$W$9,L9&lt;=$X$9),"NO ATIPICO","ATIPICO")</f>
        <v>NO ATIPICO</v>
      </c>
      <c r="AA9" s="60" t="str">
        <f t="shared" ref="AA9:AD9" si="0">IF(AND(M9&gt;=$W$9,M9&lt;=$X$9),"NO ATIPICO","ATIPICO")</f>
        <v>NO ATIPICO</v>
      </c>
      <c r="AB9" s="60" t="str">
        <f t="shared" si="0"/>
        <v>NO ATIPICO</v>
      </c>
      <c r="AC9" s="60" t="str">
        <f t="shared" si="0"/>
        <v>NO ATIPICO</v>
      </c>
      <c r="AD9" s="60" t="str">
        <f t="shared" si="0"/>
        <v>NO ATIPICO</v>
      </c>
    </row>
    <row r="10" spans="2:30" x14ac:dyDescent="0.2">
      <c r="B10" s="29" t="s">
        <v>15</v>
      </c>
      <c r="C10" s="30">
        <f>+C9</f>
        <v>12959100</v>
      </c>
      <c r="D10" s="30">
        <f t="shared" ref="D10:H10" si="1">+D9</f>
        <v>4700500</v>
      </c>
      <c r="E10" s="30">
        <f t="shared" si="1"/>
        <v>5000000</v>
      </c>
      <c r="F10" s="30">
        <f t="shared" si="1"/>
        <v>4165000</v>
      </c>
      <c r="G10" s="30">
        <f t="shared" si="1"/>
        <v>4165000</v>
      </c>
      <c r="H10" s="30">
        <f t="shared" si="1"/>
        <v>5755387</v>
      </c>
      <c r="I10" s="30">
        <f>+I9</f>
        <v>6124164.5</v>
      </c>
      <c r="J10" s="31"/>
      <c r="K10" s="30">
        <f>+K9</f>
        <v>12959100</v>
      </c>
      <c r="L10" s="30">
        <f t="shared" ref="L10:M10" si="2">+L9</f>
        <v>5755387</v>
      </c>
      <c r="M10" s="30">
        <f t="shared" si="2"/>
        <v>5000000</v>
      </c>
      <c r="N10" s="30">
        <f t="shared" ref="N10" si="3">+N9</f>
        <v>4165000</v>
      </c>
      <c r="O10" s="30">
        <f t="shared" ref="O10:P10" si="4">+O9</f>
        <v>4165000</v>
      </c>
      <c r="P10" s="30">
        <f t="shared" si="4"/>
        <v>4700500</v>
      </c>
      <c r="Q10" s="32"/>
    </row>
    <row r="11" spans="2:30" x14ac:dyDescent="0.2">
      <c r="B11" s="33"/>
      <c r="C11" s="34"/>
      <c r="D11" s="34"/>
      <c r="E11" s="34"/>
      <c r="F11" s="34"/>
      <c r="G11" s="34"/>
      <c r="H11" s="34"/>
      <c r="J11" s="35"/>
      <c r="K11" s="34"/>
      <c r="L11" s="34"/>
      <c r="M11" s="34"/>
      <c r="N11" s="34"/>
      <c r="O11" s="34"/>
      <c r="P11" s="34"/>
      <c r="Q11" s="35"/>
    </row>
  </sheetData>
  <conditionalFormatting sqref="A1:XFD1048576">
    <cfRule type="containsText" dxfId="7" priority="1" operator="containsText" text="NO ATIPICO">
      <formula>NOT(ISERROR(SEARCH("NO ATIPICO",A1)))</formula>
    </cfRule>
    <cfRule type="containsText" dxfId="6" priority="2" operator="containsText" text="ATIPICO">
      <formula>NOT(ISERROR(SEARCH("ATIPICO",A1)))</formula>
    </cfRule>
  </conditionalFormatting>
  <pageMargins left="0.7" right="0.7" top="0.75" bottom="0.75" header="0.3" footer="0.3"/>
  <pageSetup scale="33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S7"/>
  <sheetViews>
    <sheetView zoomScaleNormal="100" workbookViewId="0">
      <selection activeCell="N7" sqref="N7:O7"/>
    </sheetView>
  </sheetViews>
  <sheetFormatPr baseColWidth="10" defaultColWidth="8.6640625" defaultRowHeight="9.6" x14ac:dyDescent="0.2"/>
  <cols>
    <col min="1" max="1" width="4.44140625" style="36" customWidth="1"/>
    <col min="2" max="2" width="29.109375" style="51" customWidth="1"/>
    <col min="3" max="3" width="5.5546875" style="52" bestFit="1" customWidth="1"/>
    <col min="4" max="16" width="13.6640625" style="55" customWidth="1"/>
    <col min="17" max="17" width="9.109375" style="36" bestFit="1" customWidth="1"/>
    <col min="18" max="19" width="9.88671875" style="36" bestFit="1" customWidth="1"/>
    <col min="20" max="16384" width="8.6640625" style="36"/>
  </cols>
  <sheetData>
    <row r="2" spans="1:19" x14ac:dyDescent="0.2">
      <c r="A2" s="70" t="s">
        <v>22</v>
      </c>
      <c r="B2" s="70"/>
      <c r="C2" s="70"/>
      <c r="D2" s="70"/>
      <c r="E2" s="70"/>
      <c r="F2" s="70"/>
      <c r="G2" s="70"/>
      <c r="H2" s="70"/>
      <c r="I2" s="70"/>
      <c r="J2" s="70"/>
      <c r="K2" s="70"/>
      <c r="L2" s="70"/>
      <c r="M2" s="70"/>
      <c r="N2" s="70"/>
      <c r="O2" s="70"/>
      <c r="P2" s="70"/>
    </row>
    <row r="4" spans="1:19" s="38" customFormat="1" x14ac:dyDescent="0.25">
      <c r="A4" s="63" t="s">
        <v>5</v>
      </c>
      <c r="B4" s="64"/>
      <c r="C4" s="65"/>
      <c r="D4" s="68" t="s">
        <v>3</v>
      </c>
      <c r="E4" s="69"/>
      <c r="F4" s="73" t="s">
        <v>4</v>
      </c>
      <c r="G4" s="74"/>
      <c r="H4" s="75" t="s">
        <v>26</v>
      </c>
      <c r="I4" s="75"/>
      <c r="J4" s="76" t="s">
        <v>27</v>
      </c>
      <c r="K4" s="77"/>
      <c r="L4" s="78" t="s">
        <v>28</v>
      </c>
      <c r="M4" s="79"/>
      <c r="N4" s="66" t="s">
        <v>19</v>
      </c>
      <c r="O4" s="67"/>
      <c r="P4" s="67"/>
    </row>
    <row r="5" spans="1:19" s="38" customFormat="1" ht="21.6" customHeight="1" x14ac:dyDescent="0.25">
      <c r="A5" s="39" t="s">
        <v>23</v>
      </c>
      <c r="B5" s="39" t="s">
        <v>0</v>
      </c>
      <c r="C5" s="39" t="s">
        <v>25</v>
      </c>
      <c r="D5" s="57" t="s">
        <v>1</v>
      </c>
      <c r="E5" s="57" t="s">
        <v>21</v>
      </c>
      <c r="F5" s="40" t="s">
        <v>1</v>
      </c>
      <c r="G5" s="40" t="s">
        <v>21</v>
      </c>
      <c r="H5" s="37" t="s">
        <v>1</v>
      </c>
      <c r="I5" s="37" t="s">
        <v>21</v>
      </c>
      <c r="J5" s="41" t="s">
        <v>1</v>
      </c>
      <c r="K5" s="41" t="s">
        <v>21</v>
      </c>
      <c r="L5" s="42" t="s">
        <v>1</v>
      </c>
      <c r="M5" s="42" t="s">
        <v>21</v>
      </c>
      <c r="N5" s="43" t="s">
        <v>18</v>
      </c>
      <c r="O5" s="44" t="s">
        <v>16</v>
      </c>
      <c r="P5" s="43" t="s">
        <v>20</v>
      </c>
    </row>
    <row r="6" spans="1:19" ht="42" customHeight="1" x14ac:dyDescent="0.2">
      <c r="A6" s="45" t="s">
        <v>17</v>
      </c>
      <c r="B6" s="46" t="s">
        <v>24</v>
      </c>
      <c r="C6" s="47">
        <v>1</v>
      </c>
      <c r="D6" s="6">
        <v>4700500</v>
      </c>
      <c r="E6" s="6">
        <f>+$C$6*D6</f>
        <v>4700500</v>
      </c>
      <c r="F6" s="6">
        <v>5000000</v>
      </c>
      <c r="G6" s="6">
        <f>+$C$6*F6</f>
        <v>5000000</v>
      </c>
      <c r="H6" s="20">
        <v>4165000</v>
      </c>
      <c r="I6" s="6">
        <f>+$C$6*H6</f>
        <v>4165000</v>
      </c>
      <c r="J6" s="20">
        <v>4165000</v>
      </c>
      <c r="K6" s="6">
        <f>+$C$6*J6</f>
        <v>4165000</v>
      </c>
      <c r="L6" s="20">
        <v>5755387</v>
      </c>
      <c r="M6" s="6">
        <f>+$C$6*L6</f>
        <v>5755387</v>
      </c>
      <c r="N6" s="48">
        <f>ROUND(AVERAGE(D6,F6,H6,J6,L6),0)</f>
        <v>4757177</v>
      </c>
      <c r="O6" s="61">
        <v>1</v>
      </c>
      <c r="P6" s="49">
        <f>N6*O6</f>
        <v>4757177</v>
      </c>
      <c r="Q6" s="50"/>
      <c r="R6" s="50"/>
      <c r="S6" s="50"/>
    </row>
    <row r="7" spans="1:19" ht="18.75" customHeight="1" x14ac:dyDescent="0.2">
      <c r="D7" s="53"/>
      <c r="E7" s="54">
        <f>+SUM(E6)</f>
        <v>4700500</v>
      </c>
      <c r="F7" s="53"/>
      <c r="G7" s="54">
        <f>+SUM(G6)</f>
        <v>5000000</v>
      </c>
      <c r="H7" s="53"/>
      <c r="I7" s="54">
        <f>+SUM(I6)</f>
        <v>4165000</v>
      </c>
      <c r="J7" s="53"/>
      <c r="K7" s="54">
        <f>+SUM(K6)</f>
        <v>4165000</v>
      </c>
      <c r="L7" s="53"/>
      <c r="M7" s="54">
        <f>+SUM(M6)</f>
        <v>5755387</v>
      </c>
      <c r="N7" s="71" t="s">
        <v>21</v>
      </c>
      <c r="O7" s="72"/>
      <c r="P7" s="54">
        <f>+SUM(P6)</f>
        <v>4757177</v>
      </c>
      <c r="R7" s="50"/>
      <c r="S7" s="50"/>
    </row>
  </sheetData>
  <mergeCells count="9">
    <mergeCell ref="A4:C4"/>
    <mergeCell ref="N4:P4"/>
    <mergeCell ref="D4:E4"/>
    <mergeCell ref="A2:P2"/>
    <mergeCell ref="N7:O7"/>
    <mergeCell ref="F4:G4"/>
    <mergeCell ref="H4:I4"/>
    <mergeCell ref="J4:K4"/>
    <mergeCell ref="L4:M4"/>
  </mergeCells>
  <phoneticPr fontId="9" type="noConversion"/>
  <conditionalFormatting sqref="H6">
    <cfRule type="containsText" dxfId="5" priority="5" operator="containsText" text="NO ATIPICO">
      <formula>NOT(ISERROR(SEARCH("NO ATIPICO",H6)))</formula>
    </cfRule>
    <cfRule type="containsText" dxfId="4" priority="6" operator="containsText" text="ATIPICO">
      <formula>NOT(ISERROR(SEARCH("ATIPICO",H6)))</formula>
    </cfRule>
  </conditionalFormatting>
  <conditionalFormatting sqref="J6">
    <cfRule type="containsText" dxfId="3" priority="3" operator="containsText" text="NO ATIPICO">
      <formula>NOT(ISERROR(SEARCH("NO ATIPICO",J6)))</formula>
    </cfRule>
    <cfRule type="containsText" dxfId="2" priority="4" operator="containsText" text="ATIPICO">
      <formula>NOT(ISERROR(SEARCH("ATIPICO",J6)))</formula>
    </cfRule>
  </conditionalFormatting>
  <conditionalFormatting sqref="L6">
    <cfRule type="containsText" dxfId="1" priority="1" operator="containsText" text="NO ATIPICO">
      <formula>NOT(ISERROR(SEARCH("NO ATIPICO",L6)))</formula>
    </cfRule>
    <cfRule type="containsText" dxfId="0" priority="2" operator="containsText" text="ATIPICO">
      <formula>NOT(ISERROR(SEARCH("ATIPICO",L6)))</formula>
    </cfRule>
  </conditionalFormatting>
  <pageMargins left="0.75" right="0.75" top="1" bottom="1" header="0.5" footer="0.5"/>
  <pageSetup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Análisis Atípicos</vt:lpstr>
      <vt:lpstr>Análisis comparativo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TATIANA RODRIGUEZ JIMENEZ</dc:creator>
  <cp:keywords/>
  <dc:description/>
  <cp:lastModifiedBy>TATIANA RODRIGUEZ JIMENEZ</cp:lastModifiedBy>
  <dcterms:created xsi:type="dcterms:W3CDTF">2025-02-26T15:52:43Z</dcterms:created>
  <dcterms:modified xsi:type="dcterms:W3CDTF">2026-09-08T22:12:55Z</dcterms:modified>
  <cp:category/>
  <cp:contentStatus/>
</cp:coreProperties>
</file>