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CONTRATACION\CONTRATACION 2026\BIENES Y  SERVICIOS\PROCESO 36 MAlETINES PECUARIO\"/>
    </mc:Choice>
  </mc:AlternateContent>
  <xr:revisionPtr revIDLastSave="0" documentId="13_ncr:1_{1A2FACD4-307D-490C-AF30-87A3A99C3D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ECUARIA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1" l="1"/>
  <c r="E8" i="11"/>
  <c r="E16" i="11"/>
  <c r="E15" i="11"/>
  <c r="P6" i="11" l="1"/>
  <c r="P10" i="11"/>
  <c r="P11" i="11"/>
  <c r="P12" i="11"/>
  <c r="P13" i="11"/>
  <c r="P14" i="11"/>
  <c r="P17" i="11"/>
  <c r="P18" i="11"/>
  <c r="P20" i="11"/>
  <c r="P5" i="11"/>
  <c r="M20" i="11"/>
  <c r="K20" i="11"/>
  <c r="H20" i="11"/>
  <c r="N20" i="11" s="1"/>
  <c r="M19" i="11"/>
  <c r="K19" i="11"/>
  <c r="H19" i="11"/>
  <c r="M18" i="11"/>
  <c r="K18" i="11"/>
  <c r="H18" i="11"/>
  <c r="N18" i="11" s="1"/>
  <c r="H6" i="11"/>
  <c r="P19" i="11" l="1"/>
  <c r="N19" i="11"/>
  <c r="M17" i="11" l="1"/>
  <c r="K17" i="11"/>
  <c r="H17" i="11"/>
  <c r="N17" i="11" s="1"/>
  <c r="M16" i="11"/>
  <c r="K16" i="11"/>
  <c r="H16" i="11"/>
  <c r="M15" i="11"/>
  <c r="K15" i="11"/>
  <c r="H15" i="11"/>
  <c r="M14" i="11"/>
  <c r="K14" i="11"/>
  <c r="H14" i="11"/>
  <c r="M13" i="11"/>
  <c r="K13" i="11"/>
  <c r="H13" i="11"/>
  <c r="N13" i="11" s="1"/>
  <c r="M12" i="11"/>
  <c r="K12" i="11"/>
  <c r="H12" i="11"/>
  <c r="N12" i="11" s="1"/>
  <c r="M11" i="11"/>
  <c r="K11" i="11"/>
  <c r="H11" i="11"/>
  <c r="N11" i="11" s="1"/>
  <c r="M10" i="11"/>
  <c r="K10" i="11"/>
  <c r="H10" i="11"/>
  <c r="N10" i="11" s="1"/>
  <c r="M9" i="11"/>
  <c r="K9" i="11"/>
  <c r="H9" i="11"/>
  <c r="M8" i="11"/>
  <c r="K8" i="11"/>
  <c r="H8" i="11"/>
  <c r="M7" i="11"/>
  <c r="K7" i="11"/>
  <c r="H7" i="11"/>
  <c r="M6" i="11"/>
  <c r="K6" i="11"/>
  <c r="N6" i="11"/>
  <c r="M5" i="11"/>
  <c r="K5" i="11"/>
  <c r="H5" i="11"/>
  <c r="N9" i="11" l="1"/>
  <c r="P9" i="11"/>
  <c r="N7" i="11"/>
  <c r="P7" i="11"/>
  <c r="N15" i="11"/>
  <c r="P15" i="11"/>
  <c r="N16" i="11"/>
  <c r="P16" i="11"/>
  <c r="N8" i="11"/>
  <c r="P8" i="11"/>
  <c r="H21" i="11"/>
  <c r="N14" i="11"/>
  <c r="K21" i="11"/>
  <c r="N5" i="11"/>
  <c r="P21" i="11" l="1"/>
  <c r="N21" i="11"/>
</calcChain>
</file>

<file path=xl/sharedStrings.xml><?xml version="1.0" encoding="utf-8"?>
<sst xmlns="http://schemas.openxmlformats.org/spreadsheetml/2006/main" count="40" uniqueCount="31">
  <si>
    <t>No.</t>
  </si>
  <si>
    <t>PROMEDIO</t>
  </si>
  <si>
    <t>DESCRIPCION DEL BIEN</t>
  </si>
  <si>
    <t>U MEDIDA</t>
  </si>
  <si>
    <t>CANT</t>
  </si>
  <si>
    <t>LITRO</t>
  </si>
  <si>
    <t>UNIDAD</t>
  </si>
  <si>
    <t>GRUPO 5 PECUARIA</t>
  </si>
  <si>
    <t>EMPRESA 1
CENTRO AGROPECUARIO EL PEÑOL</t>
  </si>
  <si>
    <t>EMPRESA 2
CENTRO AGROPECUARIO LOS ANDES</t>
  </si>
  <si>
    <t>Mogolla de trigo con fecha de vencimiento, bien empacado, con registro sanitario y nombre de la empresa   (Bulto por 30 Kilos)</t>
  </si>
  <si>
    <t>BULTO</t>
  </si>
  <si>
    <t>Maiz Amarillo Molido con fecha de vencimiento, bien empacado, con registro sanitario y nombre de la empresa    (Bulto por 40 Kilos)</t>
  </si>
  <si>
    <t>Melaza con fecha de vencimiento, bien empacado, con registro sanitario y nombre de la empresa (Bulto por 30 Kilos)</t>
  </si>
  <si>
    <t xml:space="preserve">Torta de soya con fecha de vencimiento, bien empacado, con registro sanitario y nombre de la empresa   (Bulto por 50 Kilos) </t>
  </si>
  <si>
    <t xml:space="preserve">Premezclas vitamínica y mineral o sal mineralizada para leche,  con registro sanitario y nombre de la empresa, presentacion bolsa de 1 kilogramo  </t>
  </si>
  <si>
    <t xml:space="preserve">Primec, solución tópica, frasco de 20 ml, con sus recomendaciones farmacéuticas, fecha de vencimiento,  empacado, sellado, en buen estado de conservación, </t>
  </si>
  <si>
    <t>FRASCO</t>
  </si>
  <si>
    <t xml:space="preserve">Multivitamínico compleland B12, incorpora en su fórmula Ácido Pantoténico y Biotina, las cuales en interrelación con la vitamina B12 y el Complejo B, solución oral, frasco de 1 litro. Sellado, con indicaciones farmacéuticas y fecha de vencimiento, en buen estado de conservación. </t>
  </si>
  <si>
    <t xml:space="preserve">Trisulfarm, antibacteriano de amplio espectro (Trimetropim 8% + sulfadiazina) con indicaciones farmacéuticas, sellado y en buen estado de conservación. Frasco de 1 litro </t>
  </si>
  <si>
    <t>Rollo de malla de acero inoxidable, galvanizada de  2x1 x 1mm 2x1 x 1mm, para piso,  en buen estado de conservación bien soldada de 30 metros cada rollo para cuyes</t>
  </si>
  <si>
    <t>ROLLO</t>
  </si>
  <si>
    <t>Rollo de malla de acero inoxidable, galvanizada de una por de 2x1/2 x 76 cm  para Pastera y laterales,  en buen estado de conservación bien soldada de 30 metros cada rollo para cuyes</t>
  </si>
  <si>
    <t>semilla de Raygras tetrablend 260 X libra</t>
  </si>
  <si>
    <t>LIRBA</t>
  </si>
  <si>
    <t>Libra de semilla de alfalfa 10-10 para clima frio</t>
  </si>
  <si>
    <t>LIBRA</t>
  </si>
  <si>
    <t>Concentrado tipo postura para consumo de aves, 
16% de proteína mínima, 2.5 % de grasa mínima, 
cenizas 15%, humedad 13%, calcio 3%, fosforo 
0,70%, fibra máxima 6%; línea tecnificada, 
presentación por bulto 40 kilogramos.</t>
  </si>
  <si>
    <t>Gramera Mecánica BBG, capacidad para 5 kg, d=40 gr,  en buen estado físico y de funcionamiento</t>
  </si>
  <si>
    <t>Medicamento veterinario genérico solución yodada desinfectante. presentación litro.</t>
  </si>
  <si>
    <t xml:space="preserve">Suplemento alimenticio, concentrado cuyes, con 
el 20% de proteína, grasa 3%, fibra 16%, cenizas 
8%, humedad 12%, línea tecnificada, 
presentación por bulto 40 kilogramos. anexar 
ficha técnica y/o catálogo del producto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</si>
</sst>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\ #,##0;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&quot;$&quot;\ #,##0"/>
    <numFmt numFmtId="166" formatCode="[$$-240A]\ 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/>
    <xf numFmtId="5" fontId="0" fillId="0" borderId="0" xfId="0" applyNumberFormat="1"/>
    <xf numFmtId="165" fontId="0" fillId="0" borderId="0" xfId="0" applyNumberFormat="1"/>
    <xf numFmtId="44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wrapText="1"/>
    </xf>
    <xf numFmtId="0" fontId="5" fillId="0" borderId="1" xfId="1" applyFont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/>
    <xf numFmtId="166" fontId="0" fillId="0" borderId="1" xfId="0" applyNumberFormat="1" applyBorder="1" applyAlignment="1">
      <alignment horizontal="right" vertical="center"/>
    </xf>
    <xf numFmtId="166" fontId="0" fillId="0" borderId="1" xfId="0" applyNumberFormat="1" applyBorder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justify" vertical="center" wrapText="1"/>
    </xf>
    <xf numFmtId="165" fontId="0" fillId="0" borderId="1" xfId="0" applyNumberForma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</cellXfs>
  <cellStyles count="5">
    <cellStyle name="Millares 2" xfId="4" xr:uid="{00000000-0005-0000-0000-000001000000}"/>
    <cellStyle name="Normal" xfId="0" builtinId="0"/>
    <cellStyle name="Normal 2 2" xfId="3" xr:uid="{00000000-0005-0000-0000-000004000000}"/>
    <cellStyle name="Normal 3" xfId="1" xr:uid="{00000000-0005-0000-0000-000005000000}"/>
    <cellStyle name="Normal 4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57B3C-4AC8-4B98-A9CD-4DAD3125A425}">
  <dimension ref="B2:P27"/>
  <sheetViews>
    <sheetView tabSelected="1" topLeftCell="B16" workbookViewId="0">
      <selection activeCell="K28" sqref="K28"/>
    </sheetView>
  </sheetViews>
  <sheetFormatPr baseColWidth="10" defaultColWidth="11.42578125" defaultRowHeight="15" x14ac:dyDescent="0.25"/>
  <cols>
    <col min="3" max="3" width="29.42578125" customWidth="1"/>
    <col min="7" max="7" width="11.42578125" style="6"/>
    <col min="8" max="8" width="13" customWidth="1"/>
    <col min="11" max="11" width="13.28515625" customWidth="1"/>
    <col min="13" max="13" width="13.28515625" customWidth="1"/>
    <col min="14" max="14" width="16.42578125" customWidth="1"/>
  </cols>
  <sheetData>
    <row r="2" spans="2:16" x14ac:dyDescent="0.25">
      <c r="B2" t="s">
        <v>7</v>
      </c>
      <c r="E2" s="4"/>
      <c r="H2" s="5"/>
      <c r="J2" s="6"/>
      <c r="K2" s="6"/>
    </row>
    <row r="3" spans="2:16" x14ac:dyDescent="0.25">
      <c r="E3" s="4"/>
      <c r="H3" s="5"/>
      <c r="J3" s="6"/>
      <c r="K3" s="6"/>
    </row>
    <row r="4" spans="2:16" ht="30.75" customHeight="1" x14ac:dyDescent="0.25">
      <c r="B4" s="14" t="s">
        <v>0</v>
      </c>
      <c r="C4" s="14" t="s">
        <v>2</v>
      </c>
      <c r="D4" s="14" t="s">
        <v>3</v>
      </c>
      <c r="E4" s="14" t="s">
        <v>4</v>
      </c>
      <c r="G4" s="24" t="s">
        <v>8</v>
      </c>
      <c r="H4" s="25"/>
      <c r="J4" s="24" t="s">
        <v>9</v>
      </c>
      <c r="K4" s="25"/>
      <c r="L4" s="3"/>
      <c r="M4" s="25" t="s">
        <v>1</v>
      </c>
      <c r="N4" s="25"/>
    </row>
    <row r="5" spans="2:16" ht="89.25" customHeight="1" x14ac:dyDescent="0.25">
      <c r="B5" s="10">
        <v>1</v>
      </c>
      <c r="C5" s="15" t="s">
        <v>10</v>
      </c>
      <c r="D5" s="9" t="s">
        <v>11</v>
      </c>
      <c r="E5" s="12">
        <v>25</v>
      </c>
      <c r="F5" s="8"/>
      <c r="G5" s="22">
        <v>122000</v>
      </c>
      <c r="H5" s="17">
        <f>SUM(G5*E5)</f>
        <v>3050000</v>
      </c>
      <c r="I5" s="2"/>
      <c r="J5" s="12">
        <v>121500</v>
      </c>
      <c r="K5" s="19">
        <f>SUM(J5*E5)</f>
        <v>3037500</v>
      </c>
      <c r="L5" s="2"/>
      <c r="M5" s="20">
        <f t="shared" ref="M5:N17" si="0">AVERAGE(G5,J5)</f>
        <v>121750</v>
      </c>
      <c r="N5" s="20">
        <f>AVERAGE(H5,K5)</f>
        <v>3043750</v>
      </c>
      <c r="P5" s="1">
        <f>(H5+K5)/2</f>
        <v>3043750</v>
      </c>
    </row>
    <row r="6" spans="2:16" ht="86.25" customHeight="1" x14ac:dyDescent="0.25">
      <c r="B6" s="10">
        <v>2</v>
      </c>
      <c r="C6" s="15" t="s">
        <v>12</v>
      </c>
      <c r="D6" s="9" t="s">
        <v>11</v>
      </c>
      <c r="E6" s="12">
        <v>45</v>
      </c>
      <c r="F6" s="8"/>
      <c r="G6" s="22">
        <v>110000</v>
      </c>
      <c r="H6" s="17">
        <f>SUM(G6*E6)</f>
        <v>4950000</v>
      </c>
      <c r="I6" s="2"/>
      <c r="J6" s="12">
        <v>109000</v>
      </c>
      <c r="K6" s="19">
        <f t="shared" ref="K6:K17" si="1">SUM(J6*E6)</f>
        <v>4905000</v>
      </c>
      <c r="L6" s="2"/>
      <c r="M6" s="20">
        <f t="shared" si="0"/>
        <v>109500</v>
      </c>
      <c r="N6" s="20">
        <f t="shared" si="0"/>
        <v>4927500</v>
      </c>
      <c r="P6" s="1">
        <f t="shared" ref="P6:P20" si="2">(H6+K6)/2</f>
        <v>4927500</v>
      </c>
    </row>
    <row r="7" spans="2:16" ht="75.75" customHeight="1" x14ac:dyDescent="0.25">
      <c r="B7" s="21">
        <v>3</v>
      </c>
      <c r="C7" s="15" t="s">
        <v>13</v>
      </c>
      <c r="D7" s="9" t="s">
        <v>11</v>
      </c>
      <c r="E7" s="12">
        <f>10+9+11</f>
        <v>30</v>
      </c>
      <c r="F7" s="8"/>
      <c r="G7" s="22">
        <v>49500</v>
      </c>
      <c r="H7" s="17">
        <f t="shared" ref="H7:H17" si="3">SUM(G7*E7)</f>
        <v>1485000</v>
      </c>
      <c r="I7" s="2"/>
      <c r="J7" s="12">
        <v>49500</v>
      </c>
      <c r="K7" s="19">
        <f t="shared" si="1"/>
        <v>1485000</v>
      </c>
      <c r="L7" s="2"/>
      <c r="M7" s="20">
        <f t="shared" si="0"/>
        <v>49500</v>
      </c>
      <c r="N7" s="20">
        <f t="shared" si="0"/>
        <v>1485000</v>
      </c>
      <c r="P7" s="1">
        <f t="shared" si="2"/>
        <v>1485000</v>
      </c>
    </row>
    <row r="8" spans="2:16" ht="67.5" customHeight="1" x14ac:dyDescent="0.25">
      <c r="B8" s="21">
        <v>4</v>
      </c>
      <c r="C8" s="15" t="s">
        <v>14</v>
      </c>
      <c r="D8" s="9" t="s">
        <v>11</v>
      </c>
      <c r="E8" s="12">
        <f>18+10+10</f>
        <v>38</v>
      </c>
      <c r="F8" s="8"/>
      <c r="G8" s="22">
        <v>231000</v>
      </c>
      <c r="H8" s="17">
        <f t="shared" si="3"/>
        <v>8778000</v>
      </c>
      <c r="I8" s="2"/>
      <c r="J8" s="12">
        <v>231000</v>
      </c>
      <c r="K8" s="19">
        <f>SUM(J8*E8)</f>
        <v>8778000</v>
      </c>
      <c r="L8" s="2"/>
      <c r="M8" s="20">
        <f t="shared" si="0"/>
        <v>231000</v>
      </c>
      <c r="N8" s="20">
        <f t="shared" si="0"/>
        <v>8778000</v>
      </c>
      <c r="P8" s="1">
        <f t="shared" si="2"/>
        <v>8778000</v>
      </c>
    </row>
    <row r="9" spans="2:16" ht="75" customHeight="1" x14ac:dyDescent="0.25">
      <c r="B9" s="21">
        <v>5</v>
      </c>
      <c r="C9" s="15" t="s">
        <v>15</v>
      </c>
      <c r="D9" s="9" t="s">
        <v>11</v>
      </c>
      <c r="E9" s="12">
        <v>31</v>
      </c>
      <c r="F9" s="8"/>
      <c r="G9" s="22">
        <v>16500</v>
      </c>
      <c r="H9" s="17">
        <f t="shared" si="3"/>
        <v>511500</v>
      </c>
      <c r="I9" s="2"/>
      <c r="J9" s="12">
        <v>16000</v>
      </c>
      <c r="K9" s="19">
        <f t="shared" si="1"/>
        <v>496000</v>
      </c>
      <c r="L9" s="2"/>
      <c r="M9" s="20">
        <f t="shared" si="0"/>
        <v>16250</v>
      </c>
      <c r="N9" s="20">
        <f>AVERAGE(H9,K9)</f>
        <v>503750</v>
      </c>
      <c r="P9" s="1">
        <f t="shared" si="2"/>
        <v>503750</v>
      </c>
    </row>
    <row r="10" spans="2:16" ht="84.75" customHeight="1" x14ac:dyDescent="0.25">
      <c r="B10" s="10">
        <v>6</v>
      </c>
      <c r="C10" s="15" t="s">
        <v>16</v>
      </c>
      <c r="D10" s="9" t="s">
        <v>17</v>
      </c>
      <c r="E10" s="12">
        <v>60</v>
      </c>
      <c r="F10" s="8"/>
      <c r="G10" s="22">
        <v>17000</v>
      </c>
      <c r="H10" s="17">
        <f t="shared" si="3"/>
        <v>1020000</v>
      </c>
      <c r="I10" s="2"/>
      <c r="J10" s="12">
        <v>16905</v>
      </c>
      <c r="K10" s="19">
        <f t="shared" si="1"/>
        <v>1014300</v>
      </c>
      <c r="L10" s="2"/>
      <c r="M10" s="20">
        <f t="shared" si="0"/>
        <v>16952.5</v>
      </c>
      <c r="N10" s="20">
        <f t="shared" si="0"/>
        <v>1017150</v>
      </c>
      <c r="P10" s="1">
        <f t="shared" si="2"/>
        <v>1017150</v>
      </c>
    </row>
    <row r="11" spans="2:16" ht="133.5" customHeight="1" x14ac:dyDescent="0.25">
      <c r="B11" s="10">
        <v>7</v>
      </c>
      <c r="C11" s="15" t="s">
        <v>18</v>
      </c>
      <c r="D11" s="9" t="s">
        <v>5</v>
      </c>
      <c r="E11" s="12">
        <v>12</v>
      </c>
      <c r="F11" s="8"/>
      <c r="G11" s="22">
        <v>76000</v>
      </c>
      <c r="H11" s="17">
        <f t="shared" si="3"/>
        <v>912000</v>
      </c>
      <c r="I11" s="2"/>
      <c r="J11" s="12">
        <v>75000</v>
      </c>
      <c r="K11" s="19">
        <f t="shared" si="1"/>
        <v>900000</v>
      </c>
      <c r="L11" s="2"/>
      <c r="M11" s="20">
        <f t="shared" si="0"/>
        <v>75500</v>
      </c>
      <c r="N11" s="20">
        <f t="shared" si="0"/>
        <v>906000</v>
      </c>
      <c r="P11" s="1">
        <f t="shared" si="2"/>
        <v>906000</v>
      </c>
    </row>
    <row r="12" spans="2:16" ht="97.5" customHeight="1" x14ac:dyDescent="0.25">
      <c r="B12" s="10">
        <v>8</v>
      </c>
      <c r="C12" s="15" t="s">
        <v>19</v>
      </c>
      <c r="D12" s="9" t="s">
        <v>5</v>
      </c>
      <c r="E12" s="12">
        <v>3</v>
      </c>
      <c r="F12" s="8"/>
      <c r="G12" s="22">
        <v>275000</v>
      </c>
      <c r="H12" s="17">
        <f t="shared" si="3"/>
        <v>825000</v>
      </c>
      <c r="I12" s="2"/>
      <c r="J12" s="12">
        <v>276000</v>
      </c>
      <c r="K12" s="19">
        <f t="shared" si="1"/>
        <v>828000</v>
      </c>
      <c r="L12" s="2"/>
      <c r="M12" s="20">
        <f t="shared" si="0"/>
        <v>275500</v>
      </c>
      <c r="N12" s="20">
        <f t="shared" si="0"/>
        <v>826500</v>
      </c>
      <c r="P12" s="1">
        <f t="shared" si="2"/>
        <v>826500</v>
      </c>
    </row>
    <row r="13" spans="2:16" ht="93.75" customHeight="1" x14ac:dyDescent="0.25">
      <c r="B13" s="10">
        <v>9</v>
      </c>
      <c r="C13" s="15" t="s">
        <v>20</v>
      </c>
      <c r="D13" s="9" t="s">
        <v>21</v>
      </c>
      <c r="E13" s="12">
        <v>1</v>
      </c>
      <c r="F13" s="8"/>
      <c r="G13" s="22">
        <v>901500</v>
      </c>
      <c r="H13" s="17">
        <f t="shared" si="3"/>
        <v>901500</v>
      </c>
      <c r="I13" s="2"/>
      <c r="J13" s="12">
        <v>900000</v>
      </c>
      <c r="K13" s="19">
        <f t="shared" si="1"/>
        <v>900000</v>
      </c>
      <c r="L13" s="2"/>
      <c r="M13" s="20">
        <f t="shared" si="0"/>
        <v>900750</v>
      </c>
      <c r="N13" s="20">
        <f t="shared" si="0"/>
        <v>900750</v>
      </c>
      <c r="P13" s="1">
        <f t="shared" si="2"/>
        <v>900750</v>
      </c>
    </row>
    <row r="14" spans="2:16" ht="113.25" customHeight="1" x14ac:dyDescent="0.25">
      <c r="B14" s="10">
        <v>10</v>
      </c>
      <c r="C14" s="15" t="s">
        <v>22</v>
      </c>
      <c r="D14" s="9" t="s">
        <v>21</v>
      </c>
      <c r="E14" s="12">
        <v>2</v>
      </c>
      <c r="F14" s="8"/>
      <c r="G14" s="22">
        <v>830000</v>
      </c>
      <c r="H14" s="17">
        <f t="shared" si="3"/>
        <v>1660000</v>
      </c>
      <c r="I14" s="2"/>
      <c r="J14" s="12">
        <v>830000</v>
      </c>
      <c r="K14" s="19">
        <f t="shared" si="1"/>
        <v>1660000</v>
      </c>
      <c r="L14" s="2"/>
      <c r="M14" s="20">
        <f t="shared" si="0"/>
        <v>830000</v>
      </c>
      <c r="N14" s="20">
        <f t="shared" si="0"/>
        <v>1660000</v>
      </c>
      <c r="P14" s="1">
        <f t="shared" si="2"/>
        <v>1660000</v>
      </c>
    </row>
    <row r="15" spans="2:16" ht="29.25" customHeight="1" x14ac:dyDescent="0.25">
      <c r="B15" s="21">
        <v>11</v>
      </c>
      <c r="C15" s="16" t="s">
        <v>23</v>
      </c>
      <c r="D15" s="9" t="s">
        <v>24</v>
      </c>
      <c r="E15" s="12">
        <f>24+10</f>
        <v>34</v>
      </c>
      <c r="F15" s="8"/>
      <c r="G15" s="22">
        <v>90000</v>
      </c>
      <c r="H15" s="17">
        <f t="shared" si="3"/>
        <v>3060000</v>
      </c>
      <c r="I15" s="2"/>
      <c r="J15" s="12">
        <v>90000</v>
      </c>
      <c r="K15" s="19">
        <f t="shared" si="1"/>
        <v>3060000</v>
      </c>
      <c r="L15" s="2"/>
      <c r="M15" s="20">
        <f t="shared" si="0"/>
        <v>90000</v>
      </c>
      <c r="N15" s="20">
        <f t="shared" si="0"/>
        <v>3060000</v>
      </c>
      <c r="P15" s="1">
        <f t="shared" si="2"/>
        <v>3060000</v>
      </c>
    </row>
    <row r="16" spans="2:16" ht="33" customHeight="1" x14ac:dyDescent="0.25">
      <c r="B16" s="21">
        <v>12</v>
      </c>
      <c r="C16" s="11" t="s">
        <v>25</v>
      </c>
      <c r="D16" s="9" t="s">
        <v>26</v>
      </c>
      <c r="E16" s="12">
        <f>26+10+10</f>
        <v>46</v>
      </c>
      <c r="F16" s="8"/>
      <c r="G16" s="22">
        <v>82500</v>
      </c>
      <c r="H16" s="17">
        <f t="shared" si="3"/>
        <v>3795000</v>
      </c>
      <c r="I16" s="2"/>
      <c r="J16" s="12">
        <v>82000</v>
      </c>
      <c r="K16" s="19">
        <f t="shared" si="1"/>
        <v>3772000</v>
      </c>
      <c r="L16" s="2"/>
      <c r="M16" s="20">
        <f t="shared" si="0"/>
        <v>82250</v>
      </c>
      <c r="N16" s="20">
        <f t="shared" si="0"/>
        <v>3783500</v>
      </c>
      <c r="P16" s="1">
        <f t="shared" si="2"/>
        <v>3783500</v>
      </c>
    </row>
    <row r="17" spans="2:16" ht="150" x14ac:dyDescent="0.25">
      <c r="B17" s="10">
        <v>13</v>
      </c>
      <c r="C17" s="15" t="s">
        <v>27</v>
      </c>
      <c r="D17" s="9" t="s">
        <v>11</v>
      </c>
      <c r="E17" s="12">
        <v>21</v>
      </c>
      <c r="F17" s="8"/>
      <c r="G17" s="22">
        <v>109050</v>
      </c>
      <c r="H17" s="17">
        <f t="shared" si="3"/>
        <v>2290050</v>
      </c>
      <c r="I17" s="2"/>
      <c r="J17" s="12">
        <v>110000</v>
      </c>
      <c r="K17" s="19">
        <f t="shared" si="1"/>
        <v>2310000</v>
      </c>
      <c r="L17" s="2"/>
      <c r="M17" s="20">
        <f t="shared" si="0"/>
        <v>109525</v>
      </c>
      <c r="N17" s="20">
        <f t="shared" si="0"/>
        <v>2300025</v>
      </c>
      <c r="P17" s="1">
        <f t="shared" si="2"/>
        <v>2300025</v>
      </c>
    </row>
    <row r="18" spans="2:16" ht="60" x14ac:dyDescent="0.25">
      <c r="B18" s="10">
        <v>14</v>
      </c>
      <c r="C18" s="15" t="s">
        <v>28</v>
      </c>
      <c r="D18" s="9" t="s">
        <v>6</v>
      </c>
      <c r="E18" s="12">
        <v>1</v>
      </c>
      <c r="F18" s="8"/>
      <c r="G18" s="22">
        <v>110000</v>
      </c>
      <c r="H18" s="17">
        <f>SUM(G18*E18)</f>
        <v>110000</v>
      </c>
      <c r="I18" s="2"/>
      <c r="J18" s="12">
        <v>109000</v>
      </c>
      <c r="K18" s="19">
        <f>SUM(J18*E18)</f>
        <v>109000</v>
      </c>
      <c r="L18" s="2"/>
      <c r="M18" s="20">
        <f t="shared" ref="M18:N20" si="4">AVERAGE(G18,J18)</f>
        <v>109500</v>
      </c>
      <c r="N18" s="20">
        <f t="shared" si="4"/>
        <v>109500</v>
      </c>
      <c r="P18" s="1">
        <f t="shared" si="2"/>
        <v>109500</v>
      </c>
    </row>
    <row r="19" spans="2:16" ht="60" x14ac:dyDescent="0.25">
      <c r="B19" s="10">
        <v>15</v>
      </c>
      <c r="C19" s="15" t="s">
        <v>29</v>
      </c>
      <c r="D19" s="9" t="s">
        <v>5</v>
      </c>
      <c r="E19" s="12">
        <v>16</v>
      </c>
      <c r="F19" s="8"/>
      <c r="G19" s="22">
        <v>60000</v>
      </c>
      <c r="H19" s="17">
        <f>SUM(G19*E19)</f>
        <v>960000</v>
      </c>
      <c r="I19" s="2"/>
      <c r="J19" s="12">
        <v>63400</v>
      </c>
      <c r="K19" s="19">
        <f>SUM(J19*E19)</f>
        <v>1014400</v>
      </c>
      <c r="L19" s="2"/>
      <c r="M19" s="20">
        <f t="shared" si="4"/>
        <v>61700</v>
      </c>
      <c r="N19" s="20">
        <f t="shared" si="4"/>
        <v>987200</v>
      </c>
      <c r="P19" s="1">
        <f t="shared" si="2"/>
        <v>987200</v>
      </c>
    </row>
    <row r="20" spans="2:16" ht="61.5" customHeight="1" x14ac:dyDescent="0.25">
      <c r="B20" s="10">
        <v>16</v>
      </c>
      <c r="C20" s="13" t="s">
        <v>30</v>
      </c>
      <c r="D20" s="9" t="s">
        <v>11</v>
      </c>
      <c r="E20" s="12">
        <v>34</v>
      </c>
      <c r="G20" s="22">
        <v>109250</v>
      </c>
      <c r="H20" s="17">
        <f>SUM(G20*E20)</f>
        <v>3714500</v>
      </c>
      <c r="J20" s="12">
        <v>110000</v>
      </c>
      <c r="K20" s="19">
        <f>SUM(J20*E20)</f>
        <v>3740000</v>
      </c>
      <c r="M20" s="20">
        <f t="shared" si="4"/>
        <v>109625</v>
      </c>
      <c r="N20" s="20">
        <f t="shared" si="4"/>
        <v>3727250</v>
      </c>
      <c r="P20" s="1">
        <f t="shared" si="2"/>
        <v>3727250</v>
      </c>
    </row>
    <row r="21" spans="2:16" ht="23.25" customHeight="1" x14ac:dyDescent="0.25">
      <c r="G21" s="23"/>
      <c r="H21" s="18">
        <f>SUM(H5:H20)</f>
        <v>38022550</v>
      </c>
      <c r="J21" s="11"/>
      <c r="K21" s="18">
        <f>SUM(K5:K20)</f>
        <v>38009200</v>
      </c>
      <c r="M21" s="11"/>
      <c r="N21" s="18">
        <f>SUM(N5:N20)</f>
        <v>38015875</v>
      </c>
      <c r="P21" s="1">
        <f>SUM(P5:P20)</f>
        <v>38015875</v>
      </c>
    </row>
    <row r="22" spans="2:16" x14ac:dyDescent="0.25">
      <c r="E22" s="4"/>
      <c r="H22" s="5"/>
      <c r="J22" s="6"/>
      <c r="K22" s="6"/>
      <c r="M22" s="5"/>
      <c r="N22" s="1"/>
    </row>
    <row r="23" spans="2:16" x14ac:dyDescent="0.25">
      <c r="M23" s="1"/>
      <c r="N23" s="5"/>
    </row>
    <row r="24" spans="2:16" x14ac:dyDescent="0.25">
      <c r="O24" s="1"/>
    </row>
    <row r="25" spans="2:16" x14ac:dyDescent="0.25">
      <c r="C25" s="4"/>
      <c r="M25" s="1"/>
      <c r="N25" s="5"/>
    </row>
    <row r="26" spans="2:16" x14ac:dyDescent="0.25">
      <c r="E26" s="1"/>
    </row>
    <row r="27" spans="2:16" x14ac:dyDescent="0.25">
      <c r="N27" s="7"/>
    </row>
  </sheetData>
  <mergeCells count="3">
    <mergeCell ref="G4:H4"/>
    <mergeCell ref="J4:K4"/>
    <mergeCell ref="M4:N4"/>
  </mergeCells>
  <dataValidations count="2">
    <dataValidation allowBlank="1" showInputMessage="1" showErrorMessage="1" promptTitle="UNIDAD DE MEDIDA" prompt="Digite la unidad de medida el elemento solicitado ejemplo: unidad, caja, gramos." sqref="D11:D20" xr:uid="{62C8A8E7-35CE-4631-BC3E-3DC9857F7858}"/>
    <dataValidation allowBlank="1" showInputMessage="1" showErrorMessage="1" promptTitle="CANTIDAD SOLICITADA" prompt="Digite la cantidad de unidades solicitadas del bien" sqref="F5:F19 G5:G18" xr:uid="{84D1A291-FC0C-432E-BA20-75EA9C66EA6F}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PECUARIA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Yon Carlos Fuelpaz Calpa</dc:creator>
  <cp:keywords/>
  <dc:description/>
  <cp:lastModifiedBy>Natalia Alicia Erazo Guerrero</cp:lastModifiedBy>
  <cp:revision/>
  <dcterms:created xsi:type="dcterms:W3CDTF">2021-02-11T22:48:23Z</dcterms:created>
  <dcterms:modified xsi:type="dcterms:W3CDTF">2026-09-07T23:02:49Z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2025-03-28T22:51:16Z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89fec847-487e-4ee4-9355-265e5ed0bc14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