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ALCANTARILLADO SUBIA\"/>
    </mc:Choice>
  </mc:AlternateContent>
  <xr:revisionPtr revIDLastSave="0" documentId="13_ncr:1_{F76B961B-FBB6-4CFC-AFFD-0B557BB1D386}" xr6:coauthVersionLast="47" xr6:coauthVersionMax="47" xr10:uidLastSave="{00000000-0000-0000-0000-000000000000}"/>
  <bookViews>
    <workbookView xWindow="-120" yWindow="-120" windowWidth="20730" windowHeight="11040" xr2:uid="{8B619B8E-1757-443E-81D6-0EF67D4048E9}"/>
  </bookViews>
  <sheets>
    <sheet name="PRESUPUES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2" i="2" l="1"/>
  <c r="F21" i="2" s="1"/>
  <c r="F25" i="2"/>
  <c r="D16" i="2"/>
  <c r="D15" i="2" s="1"/>
  <c r="F15" i="2" s="1"/>
  <c r="D8" i="2"/>
  <c r="F8" i="2" s="1"/>
  <c r="F24" i="2"/>
  <c r="F23" i="2" s="1"/>
  <c r="F20" i="2"/>
  <c r="F19" i="2"/>
  <c r="F18" i="2"/>
  <c r="F12" i="2"/>
  <c r="F11" i="2" s="1"/>
  <c r="F7" i="2"/>
  <c r="D5" i="2"/>
  <c r="F5" i="2" s="1"/>
  <c r="F4" i="2" s="1"/>
  <c r="J5" i="2"/>
  <c r="F16" i="2" l="1"/>
  <c r="D14" i="2"/>
  <c r="F14" i="2" s="1"/>
  <c r="F13" i="2" s="1"/>
  <c r="F17" i="2"/>
  <c r="D9" i="2"/>
  <c r="D10" i="2" s="1"/>
  <c r="F10" i="2" s="1"/>
  <c r="F9" i="2" l="1"/>
  <c r="F6" i="2" s="1"/>
  <c r="G26" i="2" l="1"/>
  <c r="F26" i="2"/>
  <c r="F27" i="2" s="1"/>
  <c r="F28" i="2" s="1"/>
  <c r="H26" i="2" l="1"/>
</calcChain>
</file>

<file path=xl/sharedStrings.xml><?xml version="1.0" encoding="utf-8"?>
<sst xmlns="http://schemas.openxmlformats.org/spreadsheetml/2006/main" count="67" uniqueCount="55">
  <si>
    <t>ITEM</t>
  </si>
  <si>
    <t>DETALLE</t>
  </si>
  <si>
    <t>UNIDAD</t>
  </si>
  <si>
    <t>CANTIDAD</t>
  </si>
  <si>
    <t>V/UNITARIO</t>
  </si>
  <si>
    <t>V/TOTAL</t>
  </si>
  <si>
    <t>PRELIMINARES</t>
  </si>
  <si>
    <t>Localizacion y Replanteo</t>
  </si>
  <si>
    <t>EXCAVACIONES</t>
  </si>
  <si>
    <t>INSTALACION DE TUBERIAS</t>
  </si>
  <si>
    <t>RELLENOS</t>
  </si>
  <si>
    <t>POZOS DE INSPECCION</t>
  </si>
  <si>
    <t>CONCRETOS</t>
  </si>
  <si>
    <t>SUMIDEROS</t>
  </si>
  <si>
    <t>M</t>
  </si>
  <si>
    <t>M3</t>
  </si>
  <si>
    <t>UND</t>
  </si>
  <si>
    <t>TOTAL</t>
  </si>
  <si>
    <t>Instalacion de tuberia de 20" PVC</t>
  </si>
  <si>
    <t>AIU</t>
  </si>
  <si>
    <t>SUBTOTAL</t>
  </si>
  <si>
    <t>generales</t>
  </si>
  <si>
    <t>diametro</t>
  </si>
  <si>
    <t>longitud</t>
  </si>
  <si>
    <t>ancho</t>
  </si>
  <si>
    <t>profundidad</t>
  </si>
  <si>
    <t>EPC</t>
  </si>
  <si>
    <t>ICCU 1,2</t>
  </si>
  <si>
    <t>EXCAVACIONES VARIAS A MÁQUINA SIN CLASIFICAR (INCLUYE RETIRO DE SOBRANTES A UNA DISTANCIA MENOR DE 5 KM)</t>
  </si>
  <si>
    <t>DEMOLICIÓN CONCRETO SIMPLE (INCLUYE CARGUE Y RETIRO DE SOBRANTES A UNA DISTANCIA DE 5KM)</t>
  </si>
  <si>
    <t>EXCAVACIÓN MANUAL EN MATERIAL COMÚN H=0.0-2.0 M (INCLUYE RETIRO DE SOBRANTES A UNA DISTANCIA MENOR DE 5 KM)</t>
  </si>
  <si>
    <t>ICCU 16,4</t>
  </si>
  <si>
    <t>ICCU 16,2</t>
  </si>
  <si>
    <t>EXCAVACIÓN MANUAL EN ROCA H=0.0-2.0 M (SECO SIN EXPLOSIVOS)</t>
  </si>
  <si>
    <t>ICCU 16,6</t>
  </si>
  <si>
    <t>ICCU 16,7</t>
  </si>
  <si>
    <t>RELLENO CON MATERIAL DEL SITIO COMPACTADO MECÁNICAMENTE</t>
  </si>
  <si>
    <t>RELLENO TIPO 2 "RECEBO"</t>
  </si>
  <si>
    <t>RELLENO TIPO 1 "GRAVILLA"</t>
  </si>
  <si>
    <t>ICCU 2,4</t>
  </si>
  <si>
    <t>ICCU 4,2</t>
  </si>
  <si>
    <t>ICCU 2,5</t>
  </si>
  <si>
    <t>ICCU 4,1</t>
  </si>
  <si>
    <t>ICCU 4,3</t>
  </si>
  <si>
    <t>CUBIERTA POZO D= 1.7M, E=0.20M C0NCRETO 3000 PSI CON REFUERZO (INCLUYE ARO Y TAPA HF)</t>
  </si>
  <si>
    <t>ML</t>
  </si>
  <si>
    <t>CILINDRO POZO EN LADRILLO TOLETE, Di=1.20M, E=0.25M (INC. PAÑETE INTERNO E=1.5CM Y CAÑUELA)</t>
  </si>
  <si>
    <t>PLACA DE FONDO POZO D=1.7M, E=0.25M (CONCRETO 3000 PSI CON REFUERZO)</t>
  </si>
  <si>
    <t>CONCRETO PARA PAVIMENTO RÍGIDO MR-38, INCLUYE SELLADO DE JUNTAS Y
ACERO DE TRANSFERENCIA Y UNIÓN</t>
  </si>
  <si>
    <t>ICCU 3,18</t>
  </si>
  <si>
    <t>SUMIDERO FUNDIDO EN SITIO ST-450</t>
  </si>
  <si>
    <t>ICCU 4,10</t>
  </si>
  <si>
    <t>SUMIDERO FUNDIDO EN SITIO REFORZADO SL-100</t>
  </si>
  <si>
    <t>ICCU 4,9</t>
  </si>
  <si>
    <t>PRESUPUESTO INSTALACION RED DE TEBERIA EN 20" - SUBIA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</si>
</sst>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horizontal="right" vertical="center"/>
    </xf>
    <xf numFmtId="43" fontId="0" fillId="0" borderId="1" xfId="1" applyFont="1" applyBorder="1" applyAlignment="1">
      <alignment horizontal="right" vertical="center"/>
    </xf>
    <xf numFmtId="44" fontId="2" fillId="0" borderId="1" xfId="2" applyFont="1" applyBorder="1" applyAlignment="1">
      <alignment horizontal="right" vertical="center"/>
    </xf>
    <xf numFmtId="0" fontId="0" fillId="0" borderId="1" xfId="0" applyFill="1" applyBorder="1" applyAlignment="1">
      <alignment vertical="center" wrapText="1"/>
    </xf>
    <xf numFmtId="44" fontId="0" fillId="0" borderId="1" xfId="2" applyFont="1" applyBorder="1" applyAlignment="1">
      <alignment vertical="center"/>
    </xf>
    <xf numFmtId="44" fontId="2" fillId="0" borderId="1" xfId="2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4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vertical="center"/>
    </xf>
    <xf numFmtId="44" fontId="0" fillId="0" borderId="0" xfId="0" applyNumberForma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26BF-6E73-4C38-B76A-A9FF3B4C0E96}">
  <dimension ref="A2:J28"/>
  <sheetViews>
    <sheetView tabSelected="1" workbookViewId="0">
      <selection activeCell="G9" sqref="G9"/>
    </sheetView>
  </sheetViews>
  <sheetFormatPr baseColWidth="10" defaultColWidth="11.25" defaultRowHeight="14.25"/>
  <cols>
    <col min="1" max="1" width="11.875" style="16" customWidth="1"/>
    <col min="2" max="2" width="35.75" style="13" customWidth="1"/>
    <col min="3" max="4" width="11.25" style="2"/>
    <col min="5" max="5" width="19.875" style="2" customWidth="1"/>
    <col min="6" max="6" width="19.375" style="2" customWidth="1"/>
    <col min="7" max="7" width="15.125" style="2" bestFit="1" customWidth="1"/>
    <col min="8" max="8" width="14.125" style="2" bestFit="1" customWidth="1"/>
    <col min="9" max="16384" width="11.25" style="2"/>
  </cols>
  <sheetData>
    <row r="2" spans="1:10" ht="15">
      <c r="A2" s="21" t="s">
        <v>54</v>
      </c>
      <c r="B2" s="21"/>
      <c r="C2" s="21"/>
      <c r="D2" s="21"/>
      <c r="E2" s="21"/>
      <c r="F2" s="21"/>
    </row>
    <row r="3" spans="1:10" ht="15">
      <c r="A3" s="3" t="s">
        <v>0</v>
      </c>
      <c r="B3" s="4" t="s">
        <v>1</v>
      </c>
      <c r="C3" s="3" t="s">
        <v>2</v>
      </c>
      <c r="D3" s="3" t="s">
        <v>3</v>
      </c>
      <c r="E3" s="3" t="s">
        <v>4</v>
      </c>
      <c r="F3" s="3" t="s">
        <v>5</v>
      </c>
      <c r="H3" s="23" t="s">
        <v>21</v>
      </c>
      <c r="I3" s="23"/>
    </row>
    <row r="4" spans="1:10" ht="15">
      <c r="A4" s="6"/>
      <c r="B4" s="15" t="s">
        <v>6</v>
      </c>
      <c r="C4" s="6"/>
      <c r="D4" s="6"/>
      <c r="E4" s="5"/>
      <c r="F4" s="18">
        <f>SUM(F5)</f>
        <v>2189160</v>
      </c>
      <c r="H4" s="5" t="s">
        <v>23</v>
      </c>
      <c r="I4" s="6">
        <v>180</v>
      </c>
    </row>
    <row r="5" spans="1:10">
      <c r="A5" s="6" t="s">
        <v>26</v>
      </c>
      <c r="B5" s="1" t="s">
        <v>7</v>
      </c>
      <c r="C5" s="6" t="s">
        <v>14</v>
      </c>
      <c r="D5" s="14">
        <f>+I4</f>
        <v>180</v>
      </c>
      <c r="E5" s="7">
        <v>12162</v>
      </c>
      <c r="F5" s="7">
        <f>ROUND(D5*E5,0)</f>
        <v>2189160</v>
      </c>
      <c r="H5" s="5" t="s">
        <v>22</v>
      </c>
      <c r="I5" s="6">
        <v>20</v>
      </c>
      <c r="J5" s="2">
        <f>+I5*0.0254</f>
        <v>0.50800000000000001</v>
      </c>
    </row>
    <row r="6" spans="1:10" ht="15">
      <c r="A6" s="6"/>
      <c r="B6" s="15" t="s">
        <v>8</v>
      </c>
      <c r="C6" s="6"/>
      <c r="D6" s="14"/>
      <c r="E6" s="7"/>
      <c r="F6" s="7">
        <f>SUM(F7:F10)</f>
        <v>7727747</v>
      </c>
      <c r="H6" s="5" t="s">
        <v>24</v>
      </c>
      <c r="I6" s="6">
        <v>0.8</v>
      </c>
    </row>
    <row r="7" spans="1:10" ht="46.15" customHeight="1">
      <c r="A7" s="6" t="s">
        <v>27</v>
      </c>
      <c r="B7" s="1" t="s">
        <v>29</v>
      </c>
      <c r="C7" s="6" t="s">
        <v>15</v>
      </c>
      <c r="D7" s="14">
        <v>14.7</v>
      </c>
      <c r="E7" s="7">
        <v>79992</v>
      </c>
      <c r="F7" s="7">
        <f t="shared" ref="F7:F25" si="0">ROUND(D7*E7,0)</f>
        <v>1175882</v>
      </c>
      <c r="H7" s="5" t="s">
        <v>25</v>
      </c>
      <c r="I7" s="6">
        <v>1.25</v>
      </c>
    </row>
    <row r="8" spans="1:10" ht="57">
      <c r="A8" s="6" t="s">
        <v>32</v>
      </c>
      <c r="B8" s="1" t="s">
        <v>28</v>
      </c>
      <c r="C8" s="6" t="s">
        <v>15</v>
      </c>
      <c r="D8" s="14">
        <f>+I4*I6*I7</f>
        <v>180</v>
      </c>
      <c r="E8" s="7">
        <v>21896</v>
      </c>
      <c r="F8" s="7">
        <f t="shared" si="0"/>
        <v>3941280</v>
      </c>
    </row>
    <row r="9" spans="1:10" ht="57">
      <c r="A9" s="6" t="s">
        <v>31</v>
      </c>
      <c r="B9" s="1" t="s">
        <v>30</v>
      </c>
      <c r="C9" s="6" t="s">
        <v>15</v>
      </c>
      <c r="D9" s="14">
        <f>+D8*0.1</f>
        <v>18</v>
      </c>
      <c r="E9" s="7">
        <v>63372</v>
      </c>
      <c r="F9" s="7">
        <f t="shared" si="0"/>
        <v>1140696</v>
      </c>
    </row>
    <row r="10" spans="1:10" ht="28.5">
      <c r="A10" s="6" t="s">
        <v>34</v>
      </c>
      <c r="B10" s="1" t="s">
        <v>33</v>
      </c>
      <c r="C10" s="6" t="s">
        <v>15</v>
      </c>
      <c r="D10" s="14">
        <f>+D9*0.5</f>
        <v>9</v>
      </c>
      <c r="E10" s="7">
        <v>163321</v>
      </c>
      <c r="F10" s="7">
        <f t="shared" si="0"/>
        <v>1469889</v>
      </c>
    </row>
    <row r="11" spans="1:10" ht="15">
      <c r="A11" s="6"/>
      <c r="B11" s="15" t="s">
        <v>9</v>
      </c>
      <c r="C11" s="6"/>
      <c r="D11" s="14"/>
      <c r="E11" s="7"/>
      <c r="F11" s="7">
        <f>SUM(F12)</f>
        <v>2888100</v>
      </c>
    </row>
    <row r="12" spans="1:10">
      <c r="A12" s="6" t="s">
        <v>26</v>
      </c>
      <c r="B12" s="1" t="s">
        <v>18</v>
      </c>
      <c r="C12" s="6" t="s">
        <v>14</v>
      </c>
      <c r="D12" s="14">
        <v>180</v>
      </c>
      <c r="E12" s="7">
        <v>16045</v>
      </c>
      <c r="F12" s="7">
        <f t="shared" si="0"/>
        <v>2888100</v>
      </c>
    </row>
    <row r="13" spans="1:10" ht="15">
      <c r="A13" s="6"/>
      <c r="B13" s="17" t="s">
        <v>10</v>
      </c>
      <c r="C13" s="6"/>
      <c r="D13" s="14"/>
      <c r="E13" s="7"/>
      <c r="F13" s="7">
        <f>SUM(F14:F16)</f>
        <v>7481011</v>
      </c>
    </row>
    <row r="14" spans="1:10" ht="28.5">
      <c r="A14" s="6" t="s">
        <v>35</v>
      </c>
      <c r="B14" s="1" t="s">
        <v>36</v>
      </c>
      <c r="C14" s="6" t="s">
        <v>15</v>
      </c>
      <c r="D14" s="14">
        <f>ROUND(D8-D15-D16-((PI()*J5^2)/4)*I4,2)</f>
        <v>114.72</v>
      </c>
      <c r="E14" s="7">
        <v>35020</v>
      </c>
      <c r="F14" s="7">
        <f t="shared" si="0"/>
        <v>4017494</v>
      </c>
    </row>
    <row r="15" spans="1:10">
      <c r="A15" s="6" t="s">
        <v>39</v>
      </c>
      <c r="B15" s="1" t="s">
        <v>37</v>
      </c>
      <c r="C15" s="6" t="s">
        <v>15</v>
      </c>
      <c r="D15" s="14">
        <f>+D16</f>
        <v>14.4</v>
      </c>
      <c r="E15" s="7">
        <v>125593</v>
      </c>
      <c r="F15" s="7">
        <f t="shared" si="0"/>
        <v>1808539</v>
      </c>
    </row>
    <row r="16" spans="1:10">
      <c r="A16" s="6" t="s">
        <v>41</v>
      </c>
      <c r="B16" s="1" t="s">
        <v>38</v>
      </c>
      <c r="C16" s="6" t="s">
        <v>15</v>
      </c>
      <c r="D16" s="14">
        <f>+I4*I6*0.1</f>
        <v>14.4</v>
      </c>
      <c r="E16" s="7">
        <v>114929</v>
      </c>
      <c r="F16" s="7">
        <f t="shared" si="0"/>
        <v>1654978</v>
      </c>
    </row>
    <row r="17" spans="1:8" ht="15">
      <c r="A17" s="6"/>
      <c r="B17" s="15" t="s">
        <v>11</v>
      </c>
      <c r="C17" s="6"/>
      <c r="D17" s="14"/>
      <c r="E17" s="7"/>
      <c r="F17" s="7">
        <f>SUM(F18:F20)</f>
        <v>7404174</v>
      </c>
    </row>
    <row r="18" spans="1:8" ht="42.75">
      <c r="A18" s="6" t="s">
        <v>42</v>
      </c>
      <c r="B18" s="1" t="s">
        <v>47</v>
      </c>
      <c r="C18" s="6" t="s">
        <v>16</v>
      </c>
      <c r="D18" s="14">
        <v>2</v>
      </c>
      <c r="E18" s="7">
        <v>1154929</v>
      </c>
      <c r="F18" s="7">
        <f t="shared" si="0"/>
        <v>2309858</v>
      </c>
    </row>
    <row r="19" spans="1:8" ht="57">
      <c r="A19" s="6" t="s">
        <v>40</v>
      </c>
      <c r="B19" s="1" t="s">
        <v>46</v>
      </c>
      <c r="C19" s="6" t="s">
        <v>45</v>
      </c>
      <c r="D19" s="14">
        <v>3</v>
      </c>
      <c r="E19" s="7">
        <v>933780</v>
      </c>
      <c r="F19" s="7">
        <f t="shared" si="0"/>
        <v>2801340</v>
      </c>
    </row>
    <row r="20" spans="1:8" ht="42.75">
      <c r="A20" s="6" t="s">
        <v>43</v>
      </c>
      <c r="B20" s="1" t="s">
        <v>44</v>
      </c>
      <c r="C20" s="6" t="s">
        <v>16</v>
      </c>
      <c r="D20" s="14">
        <v>2</v>
      </c>
      <c r="E20" s="7">
        <v>1146488</v>
      </c>
      <c r="F20" s="7">
        <f t="shared" si="0"/>
        <v>2292976</v>
      </c>
    </row>
    <row r="21" spans="1:8" ht="15">
      <c r="A21" s="6"/>
      <c r="B21" s="15" t="s">
        <v>12</v>
      </c>
      <c r="C21" s="6"/>
      <c r="D21" s="14"/>
      <c r="E21" s="7"/>
      <c r="F21" s="7">
        <f>SUM(F22)</f>
        <v>989120</v>
      </c>
    </row>
    <row r="22" spans="1:8" ht="57">
      <c r="A22" s="6" t="s">
        <v>49</v>
      </c>
      <c r="B22" s="1" t="s">
        <v>48</v>
      </c>
      <c r="C22" s="6" t="s">
        <v>15</v>
      </c>
      <c r="D22" s="14">
        <v>1.07</v>
      </c>
      <c r="E22" s="7">
        <v>924411</v>
      </c>
      <c r="F22" s="7">
        <f t="shared" si="0"/>
        <v>989120</v>
      </c>
    </row>
    <row r="23" spans="1:8" ht="15">
      <c r="A23" s="6"/>
      <c r="B23" s="15" t="s">
        <v>13</v>
      </c>
      <c r="C23" s="6"/>
      <c r="D23" s="14"/>
      <c r="E23" s="7"/>
      <c r="F23" s="7">
        <f>SUM(F24:F25)</f>
        <v>9031235</v>
      </c>
    </row>
    <row r="24" spans="1:8" ht="28.5">
      <c r="A24" s="6" t="s">
        <v>53</v>
      </c>
      <c r="B24" s="1" t="s">
        <v>52</v>
      </c>
      <c r="C24" s="6" t="s">
        <v>16</v>
      </c>
      <c r="D24" s="14">
        <v>1</v>
      </c>
      <c r="E24" s="7">
        <v>3317383</v>
      </c>
      <c r="F24" s="7">
        <f t="shared" si="0"/>
        <v>3317383</v>
      </c>
    </row>
    <row r="25" spans="1:8">
      <c r="A25" s="6" t="s">
        <v>51</v>
      </c>
      <c r="B25" s="1" t="s">
        <v>50</v>
      </c>
      <c r="C25" s="6" t="s">
        <v>16</v>
      </c>
      <c r="D25" s="14">
        <v>1</v>
      </c>
      <c r="E25" s="7">
        <v>5713852</v>
      </c>
      <c r="F25" s="7">
        <f t="shared" si="0"/>
        <v>5713852</v>
      </c>
    </row>
    <row r="26" spans="1:8" ht="15">
      <c r="A26" s="6"/>
      <c r="B26" s="1" t="s">
        <v>20</v>
      </c>
      <c r="C26" s="6"/>
      <c r="D26" s="6"/>
      <c r="E26" s="8"/>
      <c r="F26" s="9">
        <f>SUM(F4:F25)/2</f>
        <v>37710547</v>
      </c>
      <c r="G26" s="20">
        <f>+F4+F6+F11+F13+F17+F21+F23</f>
        <v>37710547</v>
      </c>
      <c r="H26" s="20">
        <f>+F26-G26</f>
        <v>0</v>
      </c>
    </row>
    <row r="27" spans="1:8">
      <c r="A27" s="6"/>
      <c r="B27" s="10" t="s">
        <v>19</v>
      </c>
      <c r="C27" s="5"/>
      <c r="D27" s="5"/>
      <c r="E27" s="19">
        <v>0.3</v>
      </c>
      <c r="F27" s="11">
        <f>+F26*0.3</f>
        <v>11313164.1</v>
      </c>
    </row>
    <row r="28" spans="1:8" ht="15">
      <c r="A28" s="22" t="s">
        <v>17</v>
      </c>
      <c r="B28" s="22"/>
      <c r="C28" s="22"/>
      <c r="D28" s="22"/>
      <c r="E28" s="22"/>
      <c r="F28" s="12">
        <f>+F26+F27</f>
        <v>49023711.100000001</v>
      </c>
    </row>
  </sheetData>
  <mergeCells count="3">
    <mergeCell ref="A2:F2"/>
    <mergeCell ref="A28:E28"/>
    <mergeCell ref="H3:I3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empus silvania</dc:creator>
  <cp:lastModifiedBy>rodrigo andres cipacon jara</cp:lastModifiedBy>
  <dcterms:created xsi:type="dcterms:W3CDTF">2026-04-23T20:22:37Z</dcterms:created>
  <dcterms:modified xsi:type="dcterms:W3CDTF">2026-09-02T21:03:25Z</dcterms:modified>
</cp:coreProperties>
</file>