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mc:AlternateContent xmlns:mc="http://schemas.openxmlformats.org/markup-compatibility/2006">
    <mc:Choice Requires="x15">
      <x15ac:absPath xmlns:x15ac="http://schemas.microsoft.com/office/spreadsheetml/2010/11/ac" url="https://itmeduco-my.sharepoint.com/personal/aldemarpenagos_itm_edu_co/Documents/24 SA DE 2026 ADQUISICION DE EQUIPOS SOSAGRO 4C/"/>
    </mc:Choice>
  </mc:AlternateContent>
  <xr:revisionPtr revIDLastSave="0" documentId="8_{B0FA69D8-174F-4509-9F59-FB68F2AB2FA5}" xr6:coauthVersionLast="47" xr6:coauthVersionMax="47" xr10:uidLastSave="{00000000-0000-0000-0000-000000000000}"/>
  <bookViews>
    <workbookView xWindow="-120" yWindow="-120" windowWidth="29040" windowHeight="15720" firstSheet="1" activeTab="4" xr2:uid="{00000000-000D-0000-FFFF-FFFF00000000}"/>
  </bookViews>
  <sheets>
    <sheet name="Grupo 3" sheetId="3" state="hidden" r:id="rId1"/>
    <sheet name="LOTE 1" sheetId="5" r:id="rId2"/>
    <sheet name="LOTE 2" sheetId="8" r:id="rId3"/>
    <sheet name="LOTE 3" sheetId="9" r:id="rId4"/>
    <sheet name="LOTE 4" sheetId="10" r:id="rId5"/>
    <sheet name="Verificación" sheetId="11" r:id="rId6"/>
    <sheet name="GC-MS-FID-TCD" sheetId="6" state="hidden" r:id="rId7"/>
    <sheet name="HPLC-DAD" sheetId="7" state="hidden" r:id="rId8"/>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J101" i="10" l="1"/>
  <c r="J99" i="10"/>
  <c r="J52" i="9"/>
  <c r="J67" i="8"/>
  <c r="J67" i="5"/>
  <c r="J66" i="5"/>
  <c r="C8" i="11"/>
  <c r="C7" i="11"/>
  <c r="E7" i="11" s="1"/>
  <c r="C6" i="11"/>
  <c r="E6" i="11" s="1"/>
  <c r="E5" i="11"/>
  <c r="E4" i="11"/>
  <c r="E3" i="11"/>
  <c r="I62" i="10"/>
  <c r="J62" i="10" s="1"/>
  <c r="I19" i="10"/>
  <c r="J19" i="10" s="1"/>
  <c r="H17" i="10"/>
  <c r="G17" i="10"/>
  <c r="E8" i="11" l="1"/>
  <c r="J100" i="10"/>
  <c r="I19" i="9" l="1"/>
  <c r="J19" i="9" s="1"/>
  <c r="J50" i="9" s="1"/>
  <c r="H17" i="9"/>
  <c r="G17" i="9"/>
  <c r="J51" i="9" l="1"/>
  <c r="I18" i="8" l="1"/>
  <c r="J18" i="8" s="1"/>
  <c r="J65" i="8" s="1"/>
  <c r="H16" i="8"/>
  <c r="G16" i="8"/>
  <c r="J66" i="8" l="1"/>
  <c r="I19" i="5"/>
  <c r="J19" i="5" s="1"/>
  <c r="J68" i="5" l="1"/>
  <c r="H17" i="5"/>
  <c r="G17" i="5"/>
  <c r="K53" i="3"/>
  <c r="L53" i="3" s="1"/>
  <c r="K52" i="3"/>
  <c r="L52" i="3" s="1"/>
  <c r="K51" i="3"/>
  <c r="L51" i="3" s="1"/>
  <c r="K50" i="3"/>
  <c r="L50" i="3" s="1"/>
  <c r="K49" i="3"/>
  <c r="L49" i="3" s="1"/>
  <c r="H48" i="3"/>
  <c r="G48" i="3"/>
  <c r="K48" i="3" s="1"/>
  <c r="L48" i="3" s="1"/>
  <c r="H47" i="3"/>
  <c r="G47" i="3"/>
  <c r="K46" i="3"/>
  <c r="L46" i="3" s="1"/>
  <c r="H44" i="3"/>
  <c r="G44" i="3"/>
  <c r="F44" i="3"/>
  <c r="E44" i="3"/>
  <c r="K47" i="3" l="1"/>
  <c r="L47" i="3" s="1"/>
  <c r="L55" i="3" s="1"/>
  <c r="L56" i="3" l="1"/>
  <c r="L57" i="3" s="1"/>
  <c r="L66" i="3" s="1"/>
</calcChain>
</file>

<file path=xl/sharedStrings.xml><?xml version="1.0" encoding="utf-8"?>
<sst xmlns="http://schemas.openxmlformats.org/spreadsheetml/2006/main" count="919" uniqueCount="578">
  <si>
    <t>IDENTIFICACIÓN DE LA NECESIDAD Y DEFINICIÓN DEL PRESUPUESTO</t>
  </si>
  <si>
    <t>FBS 090</t>
  </si>
  <si>
    <t>03</t>
  </si>
  <si>
    <t>29-09-2023</t>
  </si>
  <si>
    <t>OBJETO A CONTRATAR</t>
  </si>
  <si>
    <t>Insumos plásticos</t>
  </si>
  <si>
    <t>COTIZANTE 1</t>
  </si>
  <si>
    <t>Quimitrónica</t>
  </si>
  <si>
    <t>NOMBRE DEL CONTACTO</t>
  </si>
  <si>
    <t>Pedro Díaz</t>
  </si>
  <si>
    <t>DATOS DE CONTACTO</t>
  </si>
  <si>
    <t>5343848 - ventas@quimitronica.com</t>
  </si>
  <si>
    <t>FECHA DE LA COTIZACIÓN</t>
  </si>
  <si>
    <t>VIGENCIA DE LA COTIZACIÓN</t>
  </si>
  <si>
    <t>COTIZANTE 2</t>
  </si>
  <si>
    <t>Insolab</t>
  </si>
  <si>
    <t>Sofía Hincapié</t>
  </si>
  <si>
    <t>Teléfono: (+57) 318 4678692– (1) 7313927
e-mail: sofia.hincapie@insolab.com.co</t>
  </si>
  <si>
    <t>COTIZANTE 3</t>
  </si>
  <si>
    <t>Artilab</t>
  </si>
  <si>
    <t>Nelson Murillo Pinto</t>
  </si>
  <si>
    <t>3187350429 artilab@artilab.com.co</t>
  </si>
  <si>
    <t>COTIZANTE 4</t>
  </si>
  <si>
    <t>Adequim</t>
  </si>
  <si>
    <t xml:space="preserve">Teléfono 3115971 ; Celular 3137334484 / 3136442268 / 3105042935
</t>
  </si>
  <si>
    <t>MR y CIA SAS</t>
  </si>
  <si>
    <t>Juan Humberto Aristizabal</t>
  </si>
  <si>
    <t>juan.aristizabal@mryciasas.com</t>
  </si>
  <si>
    <t>No indica</t>
  </si>
  <si>
    <t>Innovatek</t>
  </si>
  <si>
    <t>LUZ SANABRIA</t>
  </si>
  <si>
    <t>313 897 81 67</t>
  </si>
  <si>
    <t xml:space="preserve">30 días </t>
  </si>
  <si>
    <t>ITEM</t>
  </si>
  <si>
    <t>ESPECIFICACIONES TÉCNICAS DETALLADAS</t>
  </si>
  <si>
    <t>Und.</t>
  </si>
  <si>
    <t>CANT.</t>
  </si>
  <si>
    <t>MyR</t>
  </si>
  <si>
    <t xml:space="preserve"> Innovatek</t>
  </si>
  <si>
    <t>PROMEDIO</t>
  </si>
  <si>
    <t>VALOR  TOTAL ANTES DEL IVA</t>
  </si>
  <si>
    <t>VALOR UNITARIO ANTES DE IVA</t>
  </si>
  <si>
    <t>Placa de 96 pozos negro con fondo transparente, para la medición de capacidad antioxidante</t>
  </si>
  <si>
    <t>Paquete por 100 unidades</t>
  </si>
  <si>
    <t>Tubos Falcon o tubo de reacción de 50 mL. Deben ser aptos para centrifugación</t>
  </si>
  <si>
    <t>200 unidades</t>
  </si>
  <si>
    <t>Tubos Falcon o tubo de reacción de 15 mL.
Deben ser aptos para centrifugación</t>
  </si>
  <si>
    <t>Puntas en rack con filtro 1-10ul</t>
  </si>
  <si>
    <t>1 caja de 10 racks</t>
  </si>
  <si>
    <t>Puntas en rack y con filtro 10-100ul</t>
  </si>
  <si>
    <t>Frasco de cultivo T25 con filtro, en poliestireno, esteril, libre de DNAsa,
RNAsa y pirogenos. Superficie tratada.</t>
  </si>
  <si>
    <t>1 Caja x 200 unidades</t>
  </si>
  <si>
    <t>Placa de cultivo de 96 pozos, en poliestireno, claridad optica, superficie
uniforme, fondo plano, apta para microscopía, libre de DNAse, RNAse,
empaque individual, estéril, diseñanada para reducir contaminación
cruzada. Marca Nest</t>
  </si>
  <si>
    <t>Caja x 50 unidades</t>
  </si>
  <si>
    <t>Placa de cultivo de 12 pozos, en poliestireno, claridad optica, superficie 
uniforme, apta para microscopía, libre de DNAse, RNAse, empaque
individual, estéril, diseñanada para reducir contaminación cruzada. Marca Nest</t>
  </si>
  <si>
    <t>Caja x 50 unds o 50 unds</t>
  </si>
  <si>
    <t>VALOR TOTAL ANTES DEL IVA</t>
  </si>
  <si>
    <t>VALOR DEL IVA</t>
  </si>
  <si>
    <t>VALOR TOTAL IVA INCLUIDO</t>
  </si>
  <si>
    <t>Este documento  hace parte de los estudios previos y  como tal debe anexarse a la documentación del proceso de contratación que se solicita</t>
  </si>
  <si>
    <t>EQUIPO</t>
  </si>
  <si>
    <t>Rango de presión</t>
  </si>
  <si>
    <t>Rango de volumen de inyección</t>
  </si>
  <si>
    <t>Linealidad de inyección</t>
  </si>
  <si>
    <t>Capacidad</t>
  </si>
  <si>
    <t>Circulación de aire forzado y/o aire quieto</t>
  </si>
  <si>
    <t xml:space="preserve">Mínimo 2 columnas, cada una de 300mm </t>
  </si>
  <si>
    <t>Rango de masas</t>
  </si>
  <si>
    <t>Consumibles</t>
  </si>
  <si>
    <t>Garantía</t>
  </si>
  <si>
    <t>12 meses mínimo</t>
  </si>
  <si>
    <t>Mantenimiento</t>
  </si>
  <si>
    <t>Instalación</t>
  </si>
  <si>
    <t>Software</t>
  </si>
  <si>
    <t>Mínimo 10 kva</t>
  </si>
  <si>
    <t>Aplica</t>
  </si>
  <si>
    <t>Soporte técnico</t>
  </si>
  <si>
    <t>Garantizar soporte técnico de manera ininterrumpida con tiempo de respuesta máximo de 24 h en días hábiles</t>
  </si>
  <si>
    <t>Método instrumental implementado</t>
  </si>
  <si>
    <t xml:space="preserve">Repetibilidad en tiempo de retención </t>
  </si>
  <si>
    <t xml:space="preserve">Repetibilidad en área inferior </t>
  </si>
  <si>
    <t xml:space="preserve">Rampas de temperatura </t>
  </si>
  <si>
    <t xml:space="preserve">Velocidad de calentamiento </t>
  </si>
  <si>
    <t>Rampas descendientes utilizando enfriamiento con línea de Nitrógeno</t>
  </si>
  <si>
    <t>– 100 °C a 450 °C</t>
  </si>
  <si>
    <t xml:space="preserve">Enfriamiento del horno y rapidez medido en minutos desde su maxima temperatura </t>
  </si>
  <si>
    <t>450 °C a 50 °C en menos de 4 minutos</t>
  </si>
  <si>
    <t>400 °C</t>
  </si>
  <si>
    <t>Velocidad de adquisición</t>
  </si>
  <si>
    <t>600 Hz</t>
  </si>
  <si>
    <t>Mínimo valor detectable</t>
  </si>
  <si>
    <t>&lt; 1.2 pg C/s</t>
  </si>
  <si>
    <t>Sensibilidad</t>
  </si>
  <si>
    <t>0.03 Coulumbs/Gc</t>
  </si>
  <si>
    <t>Rango lineal</t>
  </si>
  <si>
    <t>Temperatura máxima programable</t>
  </si>
  <si>
    <r>
      <t>10</t>
    </r>
    <r>
      <rPr>
        <sz val="10"/>
        <color rgb="FF000000"/>
        <rFont val="Calibri"/>
        <family val="2"/>
      </rPr>
      <t>⁷</t>
    </r>
  </si>
  <si>
    <r>
      <t>10</t>
    </r>
    <r>
      <rPr>
        <sz val="10"/>
        <color rgb="FF000000"/>
        <rFont val="Calibri"/>
        <family val="2"/>
      </rPr>
      <t>⁵</t>
    </r>
  </si>
  <si>
    <t>&lt;0.0008 min o mejor</t>
  </si>
  <si>
    <t>120 °C/min</t>
  </si>
  <si>
    <t>425 °C o mejor</t>
  </si>
  <si>
    <t xml:space="preserve">&lt;400 pg de tridecano/mL con gas de arrastre helio </t>
  </si>
  <si>
    <t>De todos los equipos</t>
  </si>
  <si>
    <t>Sistema de cómputo</t>
  </si>
  <si>
    <t>Manuales y CDS de configuración</t>
  </si>
  <si>
    <t>Posibilidad de acceso desde una estación remota para diagnóstico o para procesamiento de información.</t>
  </si>
  <si>
    <t>Resolución de temperatura en el horno</t>
  </si>
  <si>
    <t>Control de rampas de temperatura</t>
  </si>
  <si>
    <t xml:space="preserve">Mínimo 20 </t>
  </si>
  <si>
    <t>Más 5°C por encima de la temperatura ambiente a 450 °C o mejor</t>
  </si>
  <si>
    <t>1.0% RSD o mejor</t>
  </si>
  <si>
    <t>De flujo y de presión del gas portador</t>
  </si>
  <si>
    <t>Mínimo de 20000 uma por segundo o mejor</t>
  </si>
  <si>
    <t>Entre 10 y 200 eV o mejor.</t>
  </si>
  <si>
    <t>300 °С programable o superior</t>
  </si>
  <si>
    <t>De 1 uma o mejor</t>
  </si>
  <si>
    <t>1 pg de OFN debe dar una relación señal/ruido de al menos 1500:1 para la señal de ion en la masa 272.</t>
  </si>
  <si>
    <t>100 fg de OFN, IDL ≤ 10 fg para m/z 272 para 8 inyecciones demostrada en el sitio de instalación</t>
  </si>
  <si>
    <t>Impacto electrónico</t>
  </si>
  <si>
    <t>Bomba turbo molecular de mínimo 250 L/segundo o mejor.</t>
  </si>
  <si>
    <t>Tiempo máximo de sustitución ≤ 2 minutos.</t>
  </si>
  <si>
    <t>Detector Simple Cuadrúpolo</t>
  </si>
  <si>
    <t>Detector de Conductividad Térmica - TCD</t>
  </si>
  <si>
    <t>Detector de Ionización de Llama - FID</t>
  </si>
  <si>
    <t xml:space="preserve">Librerías </t>
  </si>
  <si>
    <t xml:space="preserve">Wiley y NIST </t>
  </si>
  <si>
    <t xml:space="preserve">Procesador </t>
  </si>
  <si>
    <t>Core i7 o mejor</t>
  </si>
  <si>
    <t>Capacidad 1 tb o mejor</t>
  </si>
  <si>
    <t>Disco duro</t>
  </si>
  <si>
    <t>Memoria principal RAM</t>
  </si>
  <si>
    <t>8 GB o mejor</t>
  </si>
  <si>
    <t>1 tb</t>
  </si>
  <si>
    <t>Disco duro externo de alta velocidad</t>
  </si>
  <si>
    <t>23" o mejor</t>
  </si>
  <si>
    <t>Monitor de panel plano</t>
  </si>
  <si>
    <t>Calificación</t>
  </si>
  <si>
    <t xml:space="preserve">Calificación de instalación (IQ): El contratista deberá realizar esta actividad y aportar evidencia del cumplimiento de todos los requisitos.
Calificación operacional: Consiste en correr test de funcionamiento general, correr patrones de OFN, verificación de picos y realizar respectivas pruebas de funcionamiento. 
Diagnóstico: al iniciar el proceso de mantenimiento como el soporte técnico cada vez que se presente alguna novedad en el equipo.  </t>
  </si>
  <si>
    <t>Incluye</t>
  </si>
  <si>
    <t>Principio de funcionamiento</t>
  </si>
  <si>
    <t>Rango de flujo (ajustable)</t>
  </si>
  <si>
    <t>±0.1%</t>
  </si>
  <si>
    <t>Número de líneas de disolvente</t>
  </si>
  <si>
    <t>Desgasificación de disolventes</t>
  </si>
  <si>
    <t>Incorporado, 4 canales</t>
  </si>
  <si>
    <t>Compatible con fase normal</t>
  </si>
  <si>
    <t>Características de seguridad</t>
  </si>
  <si>
    <t>Bomba cuaternaria</t>
  </si>
  <si>
    <t>Principio</t>
  </si>
  <si>
    <t>Precisión del volumen de inyección</t>
  </si>
  <si>
    <t>Detección de fugas y manejo seguro de fugas</t>
  </si>
  <si>
    <t>Automuestreador</t>
  </si>
  <si>
    <t>Estabilidad de temperatura</t>
  </si>
  <si>
    <t>Precisión de la temperatura</t>
  </si>
  <si>
    <t>±0,5 °C (hasta 80 °C)</t>
  </si>
  <si>
    <t>Precalentador</t>
  </si>
  <si>
    <t>Descripcion General</t>
  </si>
  <si>
    <t>Sistema Regulador de Potencia (UPS)</t>
  </si>
  <si>
    <t>Capacitación</t>
  </si>
  <si>
    <t>Cromatógrafo Líquido acoplado a un Detector de Arreglo de Diodos (HPLC-DAD)</t>
  </si>
  <si>
    <t>Pulsación</t>
  </si>
  <si>
    <t>Precisión del flujo (Precisión)</t>
  </si>
  <si>
    <t>Cromatografo de Gases (GC) Acoplado a Dectector Simple Cuadrúpolo (MS) con Detector de Conductividad Térmica (TCD) y Detector de Ionización de Llama (FID)
GC-MS-TCD-FID</t>
  </si>
  <si>
    <t>Horno</t>
  </si>
  <si>
    <t>Puerto de inyección</t>
  </si>
  <si>
    <t>Adquisición de datos</t>
  </si>
  <si>
    <t>Equipo de cómputo</t>
  </si>
  <si>
    <t>Implementación de método instrumental</t>
  </si>
  <si>
    <t>Implementación para la determinación de la composición de productos de gasificación de biomasa (gas de síntesis)</t>
  </si>
  <si>
    <t xml:space="preserve">Control electrónico </t>
  </si>
  <si>
    <t xml:space="preserve">Relación de split </t>
  </si>
  <si>
    <t>Detector TCD (Detector de Conductividad Térmica) de conexión rápida, sin herramientas especiales y sin requerir capacitación avanzada.</t>
  </si>
  <si>
    <t>Detector FID de conexión instantánea sin herramientas y sin capacitación especializada</t>
  </si>
  <si>
    <t xml:space="preserve">Velocidad de scan </t>
  </si>
  <si>
    <t xml:space="preserve">Energía de ionización variable desde el software </t>
  </si>
  <si>
    <t>Temperatura de la fuente de iones</t>
  </si>
  <si>
    <t>Estabilidad de masas</t>
  </si>
  <si>
    <t xml:space="preserve">Resolución </t>
  </si>
  <si>
    <t>Sensibilidad en SCAN</t>
  </si>
  <si>
    <t>Modo de operación</t>
  </si>
  <si>
    <t>Sistema de vacío</t>
  </si>
  <si>
    <t xml:space="preserve"> Cambio de columna, filamento y reemplazo del sistema de ionización sin realizar venteo en el equipo.</t>
  </si>
  <si>
    <t>Software de plataforma unificada propio del equipо, que permita un control total todo el flujo analítico  (GC, MS, preparación de muestras, reporte, cumplimiento normativo) desde un solo software.</t>
  </si>
  <si>
    <t>Cumplir los requerimientos normativos y de control calidad de los datos obtenidos.</t>
  </si>
  <si>
    <t>Entrega de los catálogos, brochures, fichas técnicas y manuales que expide el fabricante de la marca y modelo ofertado.</t>
  </si>
  <si>
    <t>Para cada mantenimiento:
1. Identificar con etiqueta que el mantenimiento preventivo y la calificación operacional fueron realizados, relacionando fecha.
2. Entregar reporte donde se indiquen las recomendaciones para alargar la vida media del equipo y reducir el riesgo de daños, así mismo entregar el correspondiente Certificado de Calificación operacional con los certificados de los instrumentos trazables a las mediciones realizadas. 
3. Incluir los insumos necesarios para realizar estas actividades y los consumibles para su funcionamiento en el primer mantenimiento preventivo.</t>
  </si>
  <si>
    <t>Entrega de kit completo de consumibles</t>
  </si>
  <si>
    <t>ESPECIFICACIONES</t>
  </si>
  <si>
    <t>Información documentada del equipo</t>
  </si>
  <si>
    <t>Entrega de todos los documentos del equipo para la puesta en marcha</t>
  </si>
  <si>
    <t>Entrega de los catálogos, brochures, fichas técnicas y manuales (operación y mantenimiento) que expide el fabricante de la marca y modelo ofertado.</t>
  </si>
  <si>
    <t>Realizar diagnóstico y entrega de informe con las especificaciones de infraestructura requeridas para la instalación y debido funcionamiento.
Verificar y aprobar la insfraestructura, previo a la instalación del equipo, donde se certifique por escritoque las condiciones ambientales y locativas son aptas para el correcto funcionamiento del equipo.
Entregar equipos en funcionamiento, verificado y aprobado por el usuario que recibe en cada Institución.
Entrega del informe detallado del servicio realizado en un periodo no superior a 15 días después de terminado el servicio indicando estado del equipo.</t>
  </si>
  <si>
    <r>
      <t>Será impartida en idioma español y realizada en el laboratorio donde se instalará el equipo y para todo el personal del laboratorio. Consta de dos capacitaciones.</t>
    </r>
    <r>
      <rPr>
        <b/>
        <sz val="11"/>
        <color rgb="FF000000"/>
        <rFont val="Calibri"/>
        <family val="2"/>
        <scheme val="minor"/>
      </rPr>
      <t xml:space="preserve">
1. Primera Fase: Fundamentación teórica</t>
    </r>
    <r>
      <rPr>
        <sz val="11"/>
        <color rgb="FF000000"/>
        <rFont val="Calibri"/>
        <family val="2"/>
        <scheme val="minor"/>
      </rPr>
      <t xml:space="preserve">
Debe incluir los siguientes temas:
Definición, clasificación y aplicaciones principales de Cromatografía.
Definición, clasificación y aplicaciones principales de Detectores.
Definición y aplicaciones principales de Cromatografía de Líquida con Detector Selectivos de Masas.
Definición, análisis, reglas y tipos de fraccionamiento en
Espectrometría de Masas.
</t>
    </r>
    <r>
      <rPr>
        <b/>
        <sz val="11"/>
        <color rgb="FF000000"/>
        <rFont val="Calibri"/>
        <family val="2"/>
        <scheme val="minor"/>
      </rPr>
      <t>Duración: mínimo 40 horas.
2.Segunda Fase: Manejo de equipo y software.</t>
    </r>
    <r>
      <rPr>
        <sz val="11"/>
        <color rgb="FF000000"/>
        <rFont val="Calibri"/>
        <family val="2"/>
        <scheme val="minor"/>
      </rPr>
      <t xml:space="preserve">
Procedimientos de limpieza.
Cambios de columna.
Actividades de mantenimiento a realizar por el usuario.
Parámetros indispensables en el buen uso del instrumento,
Creación y desarrollo de métodos.
Elaboración de secuencias de corrido
Impresión de reportes
</t>
    </r>
    <r>
      <rPr>
        <b/>
        <sz val="11"/>
        <color rgb="FF000000"/>
        <rFont val="Calibri"/>
        <family val="2"/>
        <scheme val="minor"/>
      </rPr>
      <t xml:space="preserve">Duración: mínimo 40 horas después de instalado el equipo.
</t>
    </r>
    <r>
      <rPr>
        <sz val="11"/>
        <color rgb="FF000000"/>
        <rFont val="Calibri"/>
        <family val="2"/>
        <scheme val="minor"/>
      </rPr>
      <t>Estas capacitaciones no tendrán costo adicional.</t>
    </r>
  </si>
  <si>
    <t>Una vez se realice la instalación y puesta en marcha del instrumento, se deberá considerar instrucción que debe cubrir las siguientes capacitaciones:</t>
  </si>
  <si>
    <t>0.1 °C o mejor</t>
  </si>
  <si>
    <t>10000:1</t>
  </si>
  <si>
    <t xml:space="preserve">Control electrónico integrado del flujo </t>
  </si>
  <si>
    <t>Capacidad de puertos de inyección</t>
  </si>
  <si>
    <t>Mínimo 2</t>
  </si>
  <si>
    <t>Módulo de horno auxiliar que incluya válvulas, loops y columnas que permitan el análisis de gas síntesis (H2, CO, CO2, N2, O2 y CH4)</t>
  </si>
  <si>
    <t>1,2 a 1000 uma o mejor</t>
  </si>
  <si>
    <t>Más o menos 0,1 uma en 24 horas o mejor.</t>
  </si>
  <si>
    <t>Sensibilidad en SIM</t>
  </si>
  <si>
    <t>No permitir modificar los datos obtenidos</t>
  </si>
  <si>
    <t>Consumbles: incluye columna, estándares (H2, CO, CO2, N2, O2 y CH4), viales, tapas, septas para HS y bolsas Tedlar</t>
  </si>
  <si>
    <t>Cuaternaria</t>
  </si>
  <si>
    <t>0.001–10 mL/min, con incrementos de 1 μL/min o mejor</t>
  </si>
  <si>
    <t>Presión máxima</t>
  </si>
  <si>
    <t>Mayor o igual a 600 bar</t>
  </si>
  <si>
    <t>Exactitud del flujo (Accuracy)</t>
  </si>
  <si>
    <t>Menor o igual a 0.1 RSD o mejor</t>
  </si>
  <si>
    <t>Normalmente &lt; 2,0% o mejor</t>
  </si>
  <si>
    <t>Precisión de la proporción</t>
  </si>
  <si>
    <t>&lt; 0.2% SD</t>
  </si>
  <si>
    <t>pH</t>
  </si>
  <si>
    <t>1 a 12 o mejor</t>
  </si>
  <si>
    <t>Seguridad</t>
  </si>
  <si>
    <t>Detección de fugas y monitoreo de exceso de presión</t>
  </si>
  <si>
    <t>Inyección por loop</t>
  </si>
  <si>
    <t xml:space="preserve"> 0,01–100 μL, mínimo</t>
  </si>
  <si>
    <t>Exactitud del volumen de inyección exactitud</t>
  </si>
  <si>
    <t>±0,5% a 50 μL y ±1% a 10 μL de agua</t>
  </si>
  <si>
    <t>&lt;0,25% RSD en área para 3 μL (cafeína en agua)</t>
  </si>
  <si>
    <t>R &gt; 0,9999 (cafeína en agua)</t>
  </si>
  <si>
    <t>Tipo de inyección</t>
  </si>
  <si>
    <t>Mediante mecanismo de transferencia directa</t>
  </si>
  <si>
    <t xml:space="preserve"> Rango de temperatura</t>
  </si>
  <si>
    <t>4–40 °C</t>
  </si>
  <si>
    <t>120 posiciones para viales de 2 mL o superior</t>
  </si>
  <si>
    <t>2 a 12 o mejor</t>
  </si>
  <si>
    <t>Compartimiento de columna</t>
  </si>
  <si>
    <t>Hasta 80 °C o mejor</t>
  </si>
  <si>
    <t>±0.15 ˚C o mejor</t>
  </si>
  <si>
    <t>Temperatura</t>
  </si>
  <si>
    <t>Hasta 600 bar o mejor</t>
  </si>
  <si>
    <t>Sensor de fugas</t>
  </si>
  <si>
    <t>Detector de Arreglo de Diodos (DAD)</t>
  </si>
  <si>
    <t>Rango espectral</t>
  </si>
  <si>
    <t>190 a 800 nm</t>
  </si>
  <si>
    <t>Frecuencia de adquisición de datos</t>
  </si>
  <si>
    <t>Fuente de luz</t>
  </si>
  <si>
    <t>Lámpara de tugsteno y deuterium</t>
  </si>
  <si>
    <t>Celda de flujo</t>
  </si>
  <si>
    <t>Estándar</t>
  </si>
  <si>
    <t>Exactitud de longitud de onda</t>
  </si>
  <si>
    <t>Más o menos 1 nm</t>
  </si>
  <si>
    <t>Linealidad</t>
  </si>
  <si>
    <t>&gt; 2 u.a</t>
  </si>
  <si>
    <t>Implementación de método instrumental para la cuantificación de pesticidas en aguas</t>
  </si>
  <si>
    <t>Método instrumental implementado: Implementación de método instrumental para la cuantificación de pesticidas en agua
Consumibles: Kit para montaje de metodología de pesticidas en aguas (incluir columna, derivatizante y estándares que incluye glifosato)</t>
  </si>
  <si>
    <t>Procesador 	Core i7 o mejor
Disco duro	
Capacidad 1 tb o mejor
Memoria principal RAM	8 GB o mejor
Disco duro externo de alta velocidad	1 tb
Manuales y CDS de configuración
Monitor de panel plano	23" o mejor
Posibilidad de acceso desde una estación remota para diagnóstico o para procesamiento de información</t>
  </si>
  <si>
    <t>Software de plataforma unificada propio del equipо, que permita un control total todo el flujo analítico con mantenimiento predictivo para uso real. Entregar última versión actualizada</t>
  </si>
  <si>
    <t>Mínimo 3 kva</t>
  </si>
  <si>
    <t xml:space="preserve">Entrega de Kit de instalación
Kit de calificación
Kit para primer mantenimiento preventivo  del primer año, que incluye (de la bomba y del automuestreador si aplica) </t>
  </si>
  <si>
    <r>
      <t>Será impartida en idioma español y realizada en el laboratorio donde se instalará el equipo y para todo el personal del laboratorio. Consta de dos capacitaciones.</t>
    </r>
    <r>
      <rPr>
        <b/>
        <sz val="11"/>
        <color rgb="FF000000"/>
        <rFont val="Calibri"/>
        <family val="2"/>
        <scheme val="minor"/>
      </rPr>
      <t xml:space="preserve">
1. Primera Fase: Fundamentación teórica</t>
    </r>
    <r>
      <rPr>
        <sz val="11"/>
        <color rgb="FF000000"/>
        <rFont val="Calibri"/>
        <family val="2"/>
        <scheme val="minor"/>
      </rPr>
      <t xml:space="preserve">
Debe incluir los siguientes temas:
Definición, clasificación y aplicaciones principales de Cromatografía.
Definición, clasificación y aplicaciones principales del Detector DAD.
Definición y aplicaciones principales de Cromatografía de Líquida con Detector DAD.
</t>
    </r>
    <r>
      <rPr>
        <b/>
        <sz val="11"/>
        <color rgb="FF000000"/>
        <rFont val="Calibri"/>
        <family val="2"/>
        <scheme val="minor"/>
      </rPr>
      <t>Duración: mínimo 16 horas.
2.Segunda Fase: Manejo de equipo y software.</t>
    </r>
    <r>
      <rPr>
        <sz val="11"/>
        <color rgb="FF000000"/>
        <rFont val="Calibri"/>
        <family val="2"/>
        <scheme val="minor"/>
      </rPr>
      <t xml:space="preserve">
Procedimientos de limpieza.
Cambios de columna.
Actividades de mantenimiento a realizar por el usuario.
Parámetros indispensables en el buen uso del instrumento,
Creación y desarrollo de métodos.
Elaboración de secuencias de corrido
Impresión de reportes
</t>
    </r>
    <r>
      <rPr>
        <b/>
        <sz val="11"/>
        <color rgb="FF000000"/>
        <rFont val="Calibri"/>
        <family val="2"/>
        <scheme val="minor"/>
      </rPr>
      <t xml:space="preserve">Duración: mínimo 24 horas después de instalado el equipo.
</t>
    </r>
    <r>
      <rPr>
        <sz val="11"/>
        <color rgb="FF000000"/>
        <rFont val="Calibri"/>
        <family val="2"/>
        <scheme val="minor"/>
      </rPr>
      <t>Estas capacitaciones no tendrán costo adicional.</t>
    </r>
  </si>
  <si>
    <t>Incluir 5 mantenimientos preventivos durante 5 años (uno por año)</t>
  </si>
  <si>
    <t>Incluye todos los mantenimientos correctivos requeridos (servicio y piezas requeridas)</t>
  </si>
  <si>
    <t>Diagnóstico e instalación funcional incluyendo informes. Lugar: Universidad de Amazonía (Caquetá)</t>
  </si>
  <si>
    <t>Cada parte del equipo debe estar en funcionamiento. Lugar: la instalación se realizará en la Universidad Francisco de Paula Santander, sede Ocaña</t>
  </si>
  <si>
    <t>Equipo de cómputo para control y adquisición de datos</t>
  </si>
  <si>
    <t>UPS / protección eléctrica</t>
  </si>
  <si>
    <t>Sistema</t>
  </si>
  <si>
    <t>COMPATIBLE</t>
  </si>
  <si>
    <t>Realizar diagnóstico y entrega de informe con las especificaciones de infraestructura requeridas para la instalación y debido funcionamiento.
Verificar y aprobar la insfraestructura, previo a la instalación del equipo, donde se certifique por escrito que las condiciones ambientales y locativas son aptas para el correcto funcionamiento del equipo.
Entregar equipos en funcionamiento, verificado y aprobado por el usuario que recibe en en la Institución.
Entrega del informe detallado del servicio realizado en un periodo no superior a 15 días después de terminado el servicio indicando estado del equipo.</t>
  </si>
  <si>
    <t>Difractómetro compacto de rayos X de laboratorio para polvos y materiales cristalinos</t>
  </si>
  <si>
    <t>Formato</t>
  </si>
  <si>
    <t>Generador</t>
  </si>
  <si>
    <t>Potencia</t>
  </si>
  <si>
    <t>≥300 W, con operación hasta 40 kV y corriente ajustable</t>
  </si>
  <si>
    <t>Actualización potencia</t>
  </si>
  <si>
    <t>Deseable posibilidad de configuración superior</t>
  </si>
  <si>
    <t>Tubo de rayos X</t>
  </si>
  <si>
    <t>Cu o equivalente para polvos; otros ánodos opcionales deseables</t>
  </si>
  <si>
    <t>Enfriamiento</t>
  </si>
  <si>
    <t>Operación estándar sin fuente externa de agua</t>
  </si>
  <si>
    <t>Goniómetro</t>
  </si>
  <si>
    <t>Geometría base</t>
  </si>
  <si>
    <t>Bragg-Brentano/reflexión o equivalente</t>
  </si>
  <si>
    <t>Rango angular 2θ</t>
  </si>
  <si>
    <t>Paso mínimo</t>
  </si>
  <si>
    <t>≤0,005° 2θ o equivalente</t>
  </si>
  <si>
    <t>Exactitud/linealidad</t>
  </si>
  <si>
    <t>Demostrable con patrón certificado; ideal ≤±0,01° 2θ</t>
  </si>
  <si>
    <t>FWHM / resolución instrumental</t>
  </si>
  <si>
    <t>Detector</t>
  </si>
  <si>
    <t>Tipo</t>
  </si>
  <si>
    <t>Sensibilidad/tasa conteo</t>
  </si>
  <si>
    <t>Eficiencia Cu Kα ≥95 %, tasa máxima de conteo global ≥1×10⁸ cps, bajo fondo instrumental ≤1 cps o equivalente certificado. Debe permitir detección de señales débiles y fases minoritarias. Declarar linealidad, fondo, canales/píxeles y modos de operación.</t>
  </si>
  <si>
    <t>Muestras</t>
  </si>
  <si>
    <t>Carga</t>
  </si>
  <si>
    <t>Carga externa o acceso fácil y seguro</t>
  </si>
  <si>
    <t>Rotación de muestra</t>
  </si>
  <si>
    <t>spinner/rotación para polvos incluido</t>
  </si>
  <si>
    <t>Portamuestras</t>
  </si>
  <si>
    <t>Portamuestras para polvos</t>
  </si>
  <si>
    <t>mínimo tres (3) portamuestras/anillos/celdas para polvos compatibles con la geometría ofertada</t>
  </si>
  <si>
    <t>Portamuestras bajo fondo</t>
  </si>
  <si>
    <t>Mínimo dos (2) portamuestras de bajo/cero fondo, en silicio monocristalino o equivalente, compatibles con la geometría ofertada, para análisis de pequeñas cantidades de polvo por deposición, extendido, frotis o slurry, y aptos para soportar fibras, capilares, láminas o películas, con mínima contribución de difracción del soporte.</t>
  </si>
  <si>
    <t>Portamuestras de sólidos irregulares</t>
  </si>
  <si>
    <t xml:space="preserve">Mínimo tres (3) portamuestras reutilizables para sólidos irregulares, piezas sólidas, láminas o fragmentos no pulverizados, compatibles con la etapa ofertada. Deben permitir montaje de muestras con dimensiones moderadas o sistema equivalente. </t>
  </si>
  <si>
    <t>Kit de preparación de muestras</t>
  </si>
  <si>
    <t>Capacidad para actualizaciones futuras</t>
  </si>
  <si>
    <t>Modo transmisión</t>
  </si>
  <si>
    <t>Modo a ángulo rasante/GIXRD</t>
  </si>
  <si>
    <t>Modo no ambiente (Calentamiento)</t>
  </si>
  <si>
    <t>Accesorios básicos para preparación, carga y montaje de muestras pulverizadas, incluyendo herramientas de preparación, manipulación, nivelación/compactación si aplica, y elementos compatibles con los portamuestras ofertados.</t>
  </si>
  <si>
    <t>Implementar métodos DRX para identificación de fases, cuantificación por RIR/Rietveld o equivalente, análisis de pequeñas cantidades en portamuestras de bajo/cero fondo y generación de reportes. Deben quedar configurados en el software con rango 2θ, paso angular, tiempo de conteo, modo de detector, base de datos, criterios de búsqueda y exportación de resultados.</t>
  </si>
  <si>
    <t>Software de control y adquisición</t>
  </si>
  <si>
    <t>Software original del fabricante para control, adquisición y operación del difractómetro. Deberá permitir configuración y ejecución de métodos de medición, programación de barridos 2θ, selección de rango angular, tamaño de paso, tiempo de conteo, modo de detector, control del generador de rayos X, control del goniómetro, manejo de portamuestras/accesorios incluidos, monitoreo del estado del equipo, diagnóstico básico, almacenamiento de datos, gestión de usuarios cuando aplique, generación de reportes básicos y exportación de datos en formatos estándar compatibles con software de análisis DRX.</t>
  </si>
  <si>
    <t>Software análisis</t>
  </si>
  <si>
    <t>Software de análisis DRX incluido para tratamiento de difractogramas, corrección de fondo, búsqueda de picos, suavizado, ajuste de perfiles, cristalinidad, tamaño de cristalito/microdeformación, identificación y cuantificación de fases mediante RIR, Rietveld, ajuste de patrón completo o metodología equivalente, generación de reportes y exportación de resultados.</t>
  </si>
  <si>
    <t>Base datos</t>
  </si>
  <si>
    <t>Base de datos DRX/cristalográfica incluida, compatible con el software ofertado, para identificación y cuantificación de fases. Debe cubrir materiales inorgánicos/minerales o compuestos cristalinos de interés, tipo ICDD PDF-2/PDF-4/PDF-5+/PDF-4 Minerals, COD curada o equivalente. Declarar nombre, versión/año, licencia, vigencia, número de entradas y compatibilidad con RIR/Rietveld.</t>
  </si>
  <si>
    <t>Radiación</t>
  </si>
  <si>
    <t>Cabina, enclavamientos, cumplimiento normativo, &lt;1 µSv/h</t>
  </si>
  <si>
    <t>Ópticas y filtros</t>
  </si>
  <si>
    <t>Óptica y filtros incluidos para configuración de polvos, con rendijas Soller, rendija de divergencia fija/variable o equivalente, sistema anti-scatter para reducción de fondo, óptica de recepción compatible con el detector y filtro β adecuado para la radiación ofertada; para tubo de Cu, filtro de Ni o equivalente.</t>
  </si>
  <si>
    <t>Referencia/verificación</t>
  </si>
  <si>
    <t>Patrón de referencia</t>
  </si>
  <si>
    <t>Incluir patrón o procedimiento de verificación</t>
  </si>
  <si>
    <t>UPS online doble conversión o equivalente, onda senoidal pura, capacidad mínima 3 kVA / 2,7 kW, compatible con difractómetro, PC, monitor y periféricos. Protección contra sobretensiones/transientes y autonomía mínima de 10 min para apagado seguro. Certificar compatibilidad.</t>
  </si>
  <si>
    <t>Garantía mínima de 1 año desde instalación y recibo a satisfacción, cubriendo defectos de fábrica, partes, mano de obra, diagnóstico, mantenimiento correctivo, ajustes/verificaciones y soporte técnico del sistema completo: difractómetro, generador, goniómetro, detector, tubo, software, PC y accesorios incluidos. Declarar exclusiones y tiempos de respuesta.</t>
  </si>
  <si>
    <t>Mantenimiento preventivo</t>
  </si>
  <si>
    <t>Incluir mínimo un (1) mantenimiento preventivo una vez termine el año de garantía, sin costo adicional. Cotizar como opción mantenimientos para años 2 y 3. Cada mantenimiento debe incluir revisión de generador, tubo, goniómetro, detector, enfriamiento interno, óptica, filtros, portamuestras, PC, software, licencias, base de datos, seguridad radiológica y verificación con patrón certificado DRX. Entregar informe técnico, recomendaciones y constancia/certificado de mantenimiento y calificación operacional.</t>
  </si>
  <si>
    <t>Difractómetro compacto de sobremesa/benchtop, instalable sobre mesa, mesón o mobiliario de laboratorio. Dimensiones máximas aproximadas: 1,00 m alto × 1,00 m ancho × 1,00 m fondo; peso máximo 200 kg, sin incluir PC/monitor/mesa.</t>
  </si>
  <si>
    <t>Desde aprox. 3° ≤ 2θ ≤ 140° o mejor</t>
  </si>
  <si>
    <t>Radio del círculo de medida</t>
  </si>
  <si>
    <t>≥160 mm</t>
  </si>
  <si>
    <t>≤0,03° 2θ con patrón LaB6, Si u otro reconocido</t>
  </si>
  <si>
    <t>Detector lineal de estado sólido con mínimo 160 canales activos, cobertura angular simultánea ≥4° 2θ y tasa global de conteo ≥100 Mcps.</t>
  </si>
  <si>
    <t>CECOLTEC</t>
  </si>
  <si>
    <t>Diana C. Palacio</t>
  </si>
  <si>
    <t>Correo: dpalacio@cecoltec.com, celular: 3014387455</t>
  </si>
  <si>
    <t>90 días</t>
  </si>
  <si>
    <t>KASALAB</t>
  </si>
  <si>
    <t>JUAN DAVID CORTES LOPERA</t>
  </si>
  <si>
    <t>Correo: juandavidcortes@kasalab.com, celular: 3012881908</t>
  </si>
  <si>
    <t>48 días</t>
  </si>
  <si>
    <t>Difractómetro de rayos X (Sobremesa)</t>
  </si>
  <si>
    <r>
      <rPr>
        <b/>
        <sz val="12"/>
        <color rgb="FF000000"/>
        <rFont val="Arial Narrow"/>
        <family val="2"/>
      </rPr>
      <t>Calificación de instalación:</t>
    </r>
    <r>
      <rPr>
        <sz val="12"/>
        <color rgb="FF000000"/>
        <rFont val="Arial Narrow"/>
        <family val="2"/>
      </rPr>
      <t xml:space="preserve"> Instalación del DRX y verificación de condiciones eléctricas, ambientales, locativas, ventilación, puesta a tierra, UPS, PC, software, licencias, base de datos, detector, generador, tubo, goniómetro, enfriamiento interno, óptica, filtros, portamuestras y accesorios. Entregar evidencia documental de instalación y aceptación inicial.
</t>
    </r>
    <r>
      <rPr>
        <b/>
        <sz val="12"/>
        <color rgb="FF000000"/>
        <rFont val="Arial Narrow"/>
        <family val="2"/>
      </rPr>
      <t xml:space="preserve">Calificación operacional: </t>
    </r>
    <r>
      <rPr>
        <sz val="12"/>
        <color rgb="FF000000"/>
        <rFont val="Arial Narrow"/>
        <family val="2"/>
      </rPr>
      <t xml:space="preserve">verificación del funcionamiento mediante encendido, estabilización, generador/tubo, goniómetro, detector, óptica/rendijas/filtros, carga de muestras, adquisición de patrones, software, base de datos, reportes y exportación. Incluir medición con patrón certificado DRX, como LaB₆, silicio, corindón o equivalente, para verificar exactitud angular, resolución, repetibilidad y desempeño. </t>
    </r>
    <r>
      <rPr>
        <b/>
        <sz val="12"/>
        <color rgb="FF000000"/>
        <rFont val="Arial Narrow"/>
        <family val="2"/>
      </rPr>
      <t xml:space="preserve">
Diagnóstico:</t>
    </r>
    <r>
      <rPr>
        <sz val="12"/>
        <color rgb="FF000000"/>
        <rFont val="Arial Narrow"/>
        <family val="2"/>
      </rPr>
      <t xml:space="preserve"> revisión del estado del generador, tubo, goniómetro, detector, enfriamiento interno si aplica, óptica, rendijas, filtros, portamuestras, seguridad, PC, software, licencias, base de datos y desempeño analítico. Brindar soporte ante novedades, desviaciones, fallas o pérdida de desempeño.</t>
    </r>
  </si>
  <si>
    <r>
      <t xml:space="preserve">Una vez se realice la instalación, calificación y puesta en marcha del difractómetro de rayos X, el contratista deberá realizar una capacitación teórico-práctica dirigida al personal designado por la Universidad, la cual deberá incluir como mínimo:
</t>
    </r>
    <r>
      <rPr>
        <b/>
        <sz val="12"/>
        <color rgb="FF000000"/>
        <rFont val="Arial Narrow"/>
        <family val="2"/>
      </rPr>
      <t xml:space="preserve">1. Fundamentación teórica: </t>
    </r>
    <r>
      <rPr>
        <sz val="12"/>
        <color rgb="FF000000"/>
        <rFont val="Arial Narrow"/>
        <family val="2"/>
      </rPr>
      <t xml:space="preserve">Principios de difracción de rayos X, ley de Bragg, geometría Bragg-Brentano, interacción de los rayos X con materiales cristalinos, interpretación de difractogramas, posición, intensidad y ancho de picos, fases cristalinas y amorfas, cristalinidad, tamaño de cristalito, microdeformación y aplicaciones en minerales, suelos, cenizas, biochar, catalizadores, cerámicos, residuos y materiales energéticos.
</t>
    </r>
    <r>
      <rPr>
        <b/>
        <sz val="12"/>
        <color rgb="FF000000"/>
        <rFont val="Arial Narrow"/>
        <family val="2"/>
      </rPr>
      <t xml:space="preserve">2. Preparación de muestras y seguridad operacional: </t>
    </r>
    <r>
      <rPr>
        <sz val="12"/>
        <color rgb="FF000000"/>
        <rFont val="Arial Narrow"/>
        <family val="2"/>
      </rPr>
      <t xml:space="preserve">Preparación y montaje de muestras pulverizadas. Uso de portamuestras para polvos, portamuestras de bajo/cero fondo y portamuestras para sólidos irregulares, fibras, láminas o películas cuando aplique. Manejo seguro del equipo, tubo de rayos X, detector, generador, goniómetro, óptica, filtros, UPS, computador, condiciones locativas y protocolos de seguridad radiológica.
</t>
    </r>
    <r>
      <rPr>
        <b/>
        <sz val="12"/>
        <color rgb="FF000000"/>
        <rFont val="Arial Narrow"/>
        <family val="2"/>
      </rPr>
      <t>3. Manejo del equipo y software de control/adquisición</t>
    </r>
    <r>
      <rPr>
        <sz val="12"/>
        <color rgb="FF000000"/>
        <rFont val="Arial Narrow"/>
        <family val="2"/>
      </rPr>
      <t xml:space="preserve">: Encendido, estabilización, verificación inicial, carga de muestras, selección y configuración de métodos, barridos 2θ, rango angular, tamaño de paso, tiempo de conteo, modo de detector, operación del generador y goniómetro, adquisición de difractogramas, almacenamiento, exportación de datos, generación de reportes básicos y apagado seguro.
</t>
    </r>
    <r>
      <rPr>
        <b/>
        <sz val="12"/>
        <color rgb="FF000000"/>
        <rFont val="Arial Narrow"/>
        <family val="2"/>
      </rPr>
      <t xml:space="preserve">4. Software de análisis, bases de datos y métodos analíticos: </t>
    </r>
    <r>
      <rPr>
        <sz val="12"/>
        <color rgb="FF000000"/>
        <rFont val="Arial Narrow"/>
        <family val="2"/>
      </rPr>
      <t xml:space="preserve">Tratamiento de difractogramas, corrección de fondo, búsqueda de picos, comparación de patrones, identificación de fases mediante bases de datos, análisis de cristalinidad, tamaño de cristalito y microdeformación, cuantificación de fases mediante RIR, Rietveld, ajuste de patrón completo o metodología equivalente, generación de reportes y exportación de resultados.
</t>
    </r>
    <r>
      <rPr>
        <b/>
        <sz val="12"/>
        <color rgb="FF000000"/>
        <rFont val="Arial Narrow"/>
        <family val="2"/>
      </rPr>
      <t xml:space="preserve">5. Verificación, mantenimiento básico y fallas comunes: </t>
    </r>
    <r>
      <rPr>
        <sz val="12"/>
        <color rgb="FF000000"/>
        <rFont val="Arial Narrow"/>
        <family val="2"/>
      </rPr>
      <t>Implementación de métodos aplicables a las matrices de interés de la Universidad, mediciones demostrativas con patrón certificado o material de referencia reconocido para DRX, como LaB₆, silicio, corindón o equivalente, limpieza básica, manipulación de portamuestras, diagnóstico de desviaciones, fallas comunes de adquisición, problemas de alineación, pérdida de intensidad, aumento de fondo, errores de software y recomendaciones de mantenimiento preventivo.</t>
    </r>
  </si>
  <si>
    <t>Adquisición de equipos de caracterización físico-química e instrumentación analítica especializada, requeridos en el marco del Convenio de Cooperación Científica y Tecnológica N°004 de 2026, suscrito con la Universidad Francisco de Paula Santander Ocaña, para la ejecución del proyecto de investigación de la Alianza Estratégica SOSAGRO 4.C, identificado con código BPIN 2024000100094 y registrado ante la Dirección de Gestión de la Investigación.</t>
  </si>
  <si>
    <t>Lanzettarengifo</t>
  </si>
  <si>
    <t>MÓNICA HERNANDEZ</t>
  </si>
  <si>
    <t>Correo: mhernandez@lanzettarengifo.com.co Celular:310 522 72 02</t>
  </si>
  <si>
    <t>Kassel Group</t>
  </si>
  <si>
    <t>Andrea Carvajal</t>
  </si>
  <si>
    <t>Correo: ventas3@kasselgroupsas.com Celular: 3162501034</t>
  </si>
  <si>
    <t xml:space="preserve">TGA/DSC </t>
  </si>
  <si>
    <t>Sistema integrado y simultáneo TGA-DSC en un solo instrumento. Debe medir concurrentemente masa y flujo de calor en la misma corrida, misma muestra/zona de análisis y mismo programa térmico. Pemite medir TGA-TGA para el análisis de dos muestras en simultaneo obteniendo termogramas independientes. Modulado tanto para DSC como para TGA. Ajuste de rampa de calentamiento dinámica y autónoma en zonas de perdida de masa.</t>
  </si>
  <si>
    <t>Rango de temperatura</t>
  </si>
  <si>
    <t>Ambiente hasta  ≥1500 °C o mejor</t>
  </si>
  <si>
    <t>Exactitud de temperatura</t>
  </si>
  <si>
    <t>≤ ±1 °C o mejor.</t>
  </si>
  <si>
    <t>Precisión de temperatura dinámica</t>
  </si>
  <si>
    <t xml:space="preserve"> ±0.5°C o mejor</t>
  </si>
  <si>
    <t>Precisión de temperatura isotérmica</t>
  </si>
  <si>
    <t>±0.1°C o mejor</t>
  </si>
  <si>
    <t xml:space="preserve">Tiempo de enfriamiento desde temperatura máxima a 100 °C </t>
  </si>
  <si>
    <t>≤40 min o mejor</t>
  </si>
  <si>
    <t>Componentes internos, horno, sensor, portamuestras y tuberías aptos para atmósferas inertes, oxidantes y reductoras en el rango ofertado.</t>
  </si>
  <si>
    <t>Rampas de calentamienro</t>
  </si>
  <si>
    <t>desde ≤0,1 °C/min hasta ≥100 °C/min, con control preciso y reproducible.</t>
  </si>
  <si>
    <t>Balanza</t>
  </si>
  <si>
    <t>Resolución de señal de la masa</t>
  </si>
  <si>
    <t>≤0,01 µg</t>
  </si>
  <si>
    <t xml:space="preserve">Precisión de masa </t>
  </si>
  <si>
    <t>≤0,1%</t>
  </si>
  <si>
    <t>Capacidad de carga</t>
  </si>
  <si>
    <t>hasta 200 mg o más</t>
  </si>
  <si>
    <t>Desviación del peso de línea base</t>
  </si>
  <si>
    <t>&lt;50 µg a 1000 °C y de &lt;50 µg 1000 a 1500 °C</t>
  </si>
  <si>
    <t>DSC/calorimetría</t>
  </si>
  <si>
    <t xml:space="preserve">Sensibilidad DSC </t>
  </si>
  <si>
    <t>≤5 µW o mejor. Debe detectar transiciones térmicas débiles.</t>
  </si>
  <si>
    <t>Presición de entalpia</t>
  </si>
  <si>
    <t>≤±2% o mejor.</t>
  </si>
  <si>
    <t>Exactitud de entalpía</t>
  </si>
  <si>
    <t>Diseño interno</t>
  </si>
  <si>
    <t>Diseño que minimice convección, empuje térmico y gradientes; separación efectiva entre zona de pesada y zona de calentamiento.</t>
  </si>
  <si>
    <t>Gases y atmósferas</t>
  </si>
  <si>
    <t>Operación con atmósfera inerte y oxidante incluida; mezclas personalizadas para mínimo 2 entradas de gas con controladores de flujo másico (MFC) incluidos. Cambio automático desde software</t>
  </si>
  <si>
    <t>Vacío / presión reducida</t>
  </si>
  <si>
    <t>Capacidad de operación bajo vacío o presión reducida. Vacío ≤1 mbar como mínimo</t>
  </si>
  <si>
    <t>Crisoles y portamuestras</t>
  </si>
  <si>
    <t>Compatibilidad con crisoles de alúmina, platino, cerámicos especiales y metálicos</t>
  </si>
  <si>
    <t xml:space="preserve">Crisoles de alúmina / cerámicos </t>
  </si>
  <si>
    <t>3 cajas de 90 µL (9 unidades)
1 caja de 40 µL (3 unidades)</t>
  </si>
  <si>
    <t>Tapas cerámicas/alúmina compatibles</t>
  </si>
  <si>
    <t>1 caja de 3 tapas cerámicas</t>
  </si>
  <si>
    <t>Crisoles de platino</t>
  </si>
  <si>
    <t>1 caja de platino 110 µL, 3 vasos</t>
  </si>
  <si>
    <t>Crisoles/pans de aluminio DSC con tapa</t>
  </si>
  <si>
    <t>200 crisoles de aluminio estándar y 200 tapas de aluminio</t>
  </si>
  <si>
    <t>Herramientas</t>
  </si>
  <si>
    <t>Pinzas, espátulas, cepillos, soportes, bandejas y kit de limpieza</t>
  </si>
  <si>
    <t>1 kit completo</t>
  </si>
  <si>
    <t>Calibración temperatura, DSC y TGA</t>
  </si>
  <si>
    <t>Materiales de referencia para calibración certificada</t>
  </si>
  <si>
    <t>Compresor / enfriamiento</t>
  </si>
  <si>
    <t>Sistema de enfriamiento según diseño del fabricante. Si utiliza aire seco/comprimido, el proveedor debe indicar presión, caudal, calidad de aire, punto de rocío/humedad máxima y conexión requerida, e incluir accesorios de conexión. Si requiere chiller u otro auxiliar, deberá incluirlo o indicar que no aplica.</t>
  </si>
  <si>
    <t>EGA/acoplamientos</t>
  </si>
  <si>
    <t>Capacidad nativa o mediante interfaz dedicada para acoplamiento futuro con FTIR, MS y GC/GC-MS. Debe incluir puerto de gases, trigger/señal de sincronización y software para importar/sincronizar datos.</t>
  </si>
  <si>
    <t>Automatización</t>
  </si>
  <si>
    <t>El sistema debe permitir actualización futura a automuestreador. Deseable ≥30 posiciones.</t>
  </si>
  <si>
    <t>humedad/volátiles en N₂, pirólisis hasta 900–1000 °C, oxidación/combustión en aire/O₂, cenizas/residuo, DTG, DSC/entalpía cuando aplique, repetibilidad con ≥3 réplicas y entrega de protocolo. Deberá incluir verificación a alta temperatura, hasta 1500 °C o máximo del equipo, para evaluar estabilidad de cenizas, residuo mineral y pérdidas residuales asociadas a procesos de combustión/gasificación.</t>
  </si>
  <si>
    <t xml:space="preserve">Software integral para control térmico, balanza y gases; TGA, DTG, DSC; baseline; derivadas; picos; entalpía; Cp; reportes; exportación CSV/XLSX/TXT/PDF; usuarios y trazabilidad. Energía de activación vs conversión; separación de eventos solapados. Capacidad de calibrar y verificar el instrumento de forma automática y que permita Calibración de temperatura mínimo en 5 puntos. </t>
  </si>
  <si>
    <t>UPS online doble conversión incluido, onda senoidal pura, 3 kVA mínimo, 230/120 V según equipo, autonomía ≥10 min para analizador + PC + monitor, regulador y supresor de picos</t>
  </si>
  <si>
    <t>Garantía mínima de 12 meses a partir de instalación a satisfacción, con mano de obra y repuestos por defectos de fabricación. Incluye todos los mantenimientos correctivos requeridos (servicio y piezas requeridas)</t>
  </si>
  <si>
    <t>Garantía del horno</t>
  </si>
  <si>
    <t xml:space="preserve"> Mínimo 5 años</t>
  </si>
  <si>
    <t>Calificación de instalación: El contratista deberá instalar el analizador térmico simultáneo TGA-DSC, verificando las condiciones eléctricas, ambientales, locativas, de ventilación, gases, reguladores, líneas, presión de operación, UPS, computador y demás requisitos establecidos por el fabricante. Deberá entregar evidencia documental del cumplimiento de las condiciones de instalación.
Calificación operacional: Consiste en verificar el correcto funcionamiento del sistema mediante pruebas estándar de operación, incluyendo encendido, estabilización, funcionamiento del horno, balanza, sensores TGA/DSC, control de gases, software de adquisición y procesamiento de datos. Deberá incluir análisis con materiales de referencia o estándares certificados para verificar temperatura, masa, señal DSC, repetibilidad y desempeño general del equipo.
Diagnóstico: Evaluación del estado general del equipo al inicio de las actividades de mantenimiento, incluyendo revisión de horno, balanza, sensores, crisoles, sistema de gases, conexiones, software y desempeño analítico. El contratista deberá brindar soporte técnico y diagnóstico cuando se presente alguna novedad, desviación o falla del sistema</t>
  </si>
  <si>
    <t>Realizar diagnóstico y entrega de informe con las especificaciones de infraestructura requeridas para la instalación y debido funcionamiento.
Verificar y aprobar la insfraestructura, previo a la instalación del equipo, donde se certifique por escrito que las condiciones ambientales y locativas son aptas para el correcto funcionamiento del equipo.
Entregar equipos en funcionamiento, verificado y aprobado por el usuario que recibe en cada Institución.
Entrega del informe detallado del servicio realizado en un periodo no superior a 15 días después de terminado el servicio indicando estado del equipo.</t>
  </si>
  <si>
    <t>Una vez se realice la instalación, calificación y puesta en marcha del analizador térmico simultáneo TGA-DSC, el contratista deberá realizar una capacitación teórico-práctica mínima de tres días, dirigida al personal designado por la Universidad, la cual deberá incluir como mínimo:
1. Fundamentación teórica
Principios de termogravimetría, TGA, calorimetría diferencial de barrido, DSC, análisis térmico simultáneo STA/TGA-DSC, interpretación de curvas TGA, DTG y DSC, eventos térmicos, pérdida de masa, transiciones, descomposición, oxidación, pirólisis y aplicaciones en biomasa, biochar, residuos agroindustriales, combustibles sólidos y materiales energéticos.
2. Preparación de muestras y seguridad operacional
Preparación, secado, homogenización y pesaje de muestras sólidas. Selección y manejo de crisoles de alúmina, platino u otros materiales compatibles. Manejo seguro de gases, reguladores, líneas, presiones de operación, ventilación, UPS, condiciones eléctricas y recomendaciones de seguridad para operación en atmósferas inertes, oxidantes y reactivas como CO₂, cuando aplique.
3. Manejo del equipo, software y métodos analíticos
Encendido, estabilización, verificación, operación y apagado seguro del equipo. Configuración de rampas térmicas, isotermas, atmósferas, caudales de gas y cambio de gases. Programación de métodos para biomasa, pirólisis, oxidación, cenizas y alta temperatura. Uso del software para adquisición, procesamiento, exportación de datos, análisis TGA/DTG/DSC y generación de reportes.
4. Verificación, mantenimiento básico y fallas comunes
Verificación del desempeño mediante materiales de referencia o estándares certificados. Revisión de repetibilidad, calibración de temperatura, masa y señal DSC. Limpieza básica, manejo de crisoles, revisión de horno, balanza, sensores, sistema de gases y conexiones. Identificación de fallas comunes asociadas a fugas, deriva de balanza, ruido de señal, contaminación de crisoles, problemas de flujo de gas o desviaciones térmicas.
Al finalizar, el contratista deberá entregar soportes de asistencia, material de capacitación, protocolos básicos de operación, métodos implementados y constancia de capacitación para los participantes</t>
  </si>
  <si>
    <t>Incluir 3 mantenimientos preventivos a realizarse a los 12, 24 y 36 meses de instalado el equipo</t>
  </si>
  <si>
    <t>Casa Cientifica SAS</t>
  </si>
  <si>
    <t>Andrea Vergara</t>
  </si>
  <si>
    <t>Correo: ventas1@casacientifica.com, celular: 3186935411</t>
  </si>
  <si>
    <t>60 días</t>
  </si>
  <si>
    <t>IKA WORKS COLOMBIA SAS</t>
  </si>
  <si>
    <t>Monica Zambrano Gutierrez</t>
  </si>
  <si>
    <t>Correo: monica.zambrano@ika.com, celular: 3166121408</t>
  </si>
  <si>
    <t>Bomba calorimétrica para determinación de poder calorífico superior de muestras sólidas y líquidas combustibles, aplicable a biomasa, carbón, coque, combustibles líquidos, residuos y materiales energéticos, mediante combustión en atmósfera de oxígeno.</t>
  </si>
  <si>
    <t>Tipo de calorímetro</t>
  </si>
  <si>
    <t>El sistema deberá ser de tipo isoperibólico con chaqueta de agua controlada, o sistema equivalente de alta precisión, con corrección automática de intercambio térmico y control microprocesado. Se aceptarán tecnologías equivalentes siempre que demuestren precisión igual o mejor que 0,10 % RSD con ácido benzoico.</t>
  </si>
  <si>
    <t>Precisión y resolución</t>
  </si>
  <si>
    <t>Precisión</t>
  </si>
  <si>
    <t>0,1%  o mejor</t>
  </si>
  <si>
    <t>0,05% o mejor</t>
  </si>
  <si>
    <t>Resolución de temperatura</t>
  </si>
  <si>
    <t xml:space="preserve"> 0,0001 °C o mejor</t>
  </si>
  <si>
    <t>Rango de medición</t>
  </si>
  <si>
    <t>Mínimo hasta 33400 J (aprox. 8000 cal)</t>
  </si>
  <si>
    <t>Tiempo de análisis</t>
  </si>
  <si>
    <t>4-8 pruebas/hora</t>
  </si>
  <si>
    <t>Bomba/ Recipiente de combustión REMOVIBLE</t>
  </si>
  <si>
    <t>Bomba/recipiente de oxígeno certificada, resistente a corrosión, volumen mínimo 250 mL</t>
  </si>
  <si>
    <t>INCLUIDA</t>
  </si>
  <si>
    <t>Versatilidad de bombas / recipientes de combustión</t>
  </si>
  <si>
    <t>El equipo deberá contar con bomba de combustión removible y diseño modular, permitiendo inspección, limpieza y mantenimiento directo del recipiente. Deberá disponer de opciones de recipientes compatibles para diferentes tipos de muestra, incluyendo recipientes estándar, resistentes a corrosión, semimicro o de alta resistencia, con el fin de ampliar la versatilidad analítica en biomasa, carbones, residuos combustibles y materiales energéticos.</t>
  </si>
  <si>
    <t>Oxígeno</t>
  </si>
  <si>
    <t>Pureza</t>
  </si>
  <si>
    <t>O2 99,5 %</t>
  </si>
  <si>
    <t>Sistema de llenado de oxígeno automático o semiautomático controlado, compatible con oxígeno de pureza mínima 99,5 %, con regulador, válvulas, mangueras y accesorios requeridos para operación segura.</t>
  </si>
  <si>
    <t>Cubeta/ Control de agua</t>
  </si>
  <si>
    <t>Cubeta Removible</t>
  </si>
  <si>
    <t>Sistema de agua con llenado automático o manual repetible, con control de temperatura, recirculación o manejo de agua que garantice estabilidad de medición. En caso de llenado manual, deberá incluir procedimiento, accesorios y verificación de repetibilidad.</t>
  </si>
  <si>
    <t>Prensa de pellets</t>
  </si>
  <si>
    <t>Incluir prensa de pellets con punzón y matriz de 0,50 pulgadas, o sistema equivalente, para compactar muestras pulverizadas. Este accesorio deberá permitir obtener pellets cilíndricos estables, facilitar el pesaje y transferencia de la muestra, mejorar la seguridad de combustión y reducir riesgos asociados a polvos sueltos durante el ensayo calorimétrico.</t>
  </si>
  <si>
    <t>Control automático de medición, ignición, registro de temperatura, cálculo de resultados, identificación de recipiente y generación de reportes.</t>
  </si>
  <si>
    <t>Software, control y adquisición de datos</t>
  </si>
  <si>
    <t>Software o interfaz de control y adquisición con generación de reportes, almacenamiento de resultados, conexión a balanza, conexión a impresora y/o red, y exportación de datos.</t>
  </si>
  <si>
    <t>Normas</t>
  </si>
  <si>
    <t>Cumplimiento o compatibilidad con métodos ASTM D5865, ASTM D240, ASTM D4809, ASTM E711, ISO 1928, ISO 9831, ISO 18125, AS 1038.5, BS EN 15400 o equivalentes.</t>
  </si>
  <si>
    <t>Incluir kits de operación y consumibles iniciales para mínimo 1.000 ensayos o cantidad equivalente justificada por el fabricante, incluyendo crisoles, alambre o hilo de ignición, O-rings, electrodos, herramientas, estándares de ácido benzoico y elementos de mantenimiento básico.</t>
  </si>
  <si>
    <t>Determinación del poder calorífico superior aplicable a biomasa, biochar, carbones y/o residuos combustibles. Deberá incluir configuración del método, estandarización con ácido benzoico o material de referencia, verificación de repetibilidad y análisis de una muestra real, entregando los reportes y recomendaciones básicas de operación.</t>
  </si>
  <si>
    <t>Instalación y operación</t>
  </si>
  <si>
    <t>Realizar diagnóstico y entrega de informe con las especificaciones de infraestructura requeridas para la instalación y debido funcionamiento.
Verificar y aprobar la insfraestructura, previo a la instalación del equipo, donde se certifique por escrito que las condiciones ambientales y locativas son aptas para el correcto funcionamiento del equipo. 
El contratista deberá instalar la bomba calorimétrica, verificando las condiciones eléctricas, ambientales, locativas, suministro de oxígeno, reguladores, líneas, presión de operación, computador y demás requisitos establecidos por el fabricante, entregando evidencia documental de la instalación. Deberá verificar el correcto funcionamiento del sistema mediante pruebas estándar de operación, incluyendo encendido, estabilización, carga de oxígeno, sistema de ignición, bomba de combustión, cubeta, control de temperatura, software y generación de reportes. Deberá incluir análisis con ácido benzoico certificado o material de referencia equivalente para verificar repetibilidad y desempeño general del equipo
Entrega del informe detallado del servicio realizado en un periodo no superior a 15 días después de terminado el servicio indicando estado del equipo.</t>
  </si>
  <si>
    <t xml:space="preserve">1 mantenimiento en el año de garantía
1 mantenimientos adicional despues del año de la garantía </t>
  </si>
  <si>
    <t>Evaluación del estado general del equipo durante las actividades de mantenimiento, incluyendo revisión de bomba de combustión, sellos, electrodos, crisoles, sistema de oxígeno, conexiones, software y desempeño analítico. El contratista deberá brindar soporte técnico y diagnóstico cuando se presente alguna novedad, desviación o falla del sistema
1. Identificar con etiqueta que el mantenimiento preventivo y la calificación operacional fueron realizados, relacionando fecha.
2. Entregar reporte donde se indiquen las recomendaciones para alargar la vida media del equipo y reducir el riesgo de daños, así mismo entregar el correspondiente Certificado de Calificación operacional con los certificados de los instrumentos trazables a las mediciones realizadas. 
3. Incluir los insumos necesarios para realizar estas actividades y los consumibles para su funcionamiento en el mantenimiento preventivo durante la garantía.</t>
  </si>
  <si>
    <r>
      <t xml:space="preserve">Una vez se realice la instalación, calificación y puesta en marcha de la bomba calorimétrica, el contratista deberá realizar una capacitación teórico-práctica dirigida al personal designado por la Universidad, la cual deberá incluir como mínimo:
</t>
    </r>
    <r>
      <rPr>
        <b/>
        <sz val="10"/>
        <color rgb="FF000000"/>
        <rFont val="Arial Narrow"/>
        <family val="2"/>
      </rPr>
      <t xml:space="preserve">1. Fundamentación teórica
</t>
    </r>
    <r>
      <rPr>
        <sz val="10"/>
        <color rgb="FF000000"/>
        <rFont val="Arial Narrow"/>
        <family val="2"/>
      </rPr>
      <t xml:space="preserve">Principios de calorimetría de combustión con bomba de oxígeno, poder calorífico superior e inferior, energía liberada por ensayo, correcciones aplicables y normas de referencia para análisis de biomasa, biochar, carbones, residuos combustibles y combustibles líquidos.
</t>
    </r>
    <r>
      <rPr>
        <b/>
        <sz val="10"/>
        <color rgb="FF000000"/>
        <rFont val="Arial Narrow"/>
        <family val="2"/>
      </rPr>
      <t xml:space="preserve">2. Preparación de muestras y seguridad operacional
</t>
    </r>
    <r>
      <rPr>
        <sz val="10"/>
        <color rgb="FF000000"/>
        <rFont val="Arial Narrow"/>
        <family val="2"/>
      </rPr>
      <t xml:space="preserve">Preparación, secado, homogenización, pelletizado cuando aplique y pesaje de muestras. Manejo seguro de la bomba de combustión, crisoles, sistema de ignición, oxígeno, reguladores, líneas, presiones de operación, UPS y condiciones eléctricas requeridas.
</t>
    </r>
    <r>
      <rPr>
        <b/>
        <sz val="10"/>
        <color rgb="FF000000"/>
        <rFont val="Arial Narrow"/>
        <family val="2"/>
      </rPr>
      <t xml:space="preserve">3. Manejo del equipo, software y método analítico
</t>
    </r>
    <r>
      <rPr>
        <sz val="10"/>
        <color rgb="FF000000"/>
        <rFont val="Arial Narrow"/>
        <family val="2"/>
      </rPr>
      <t xml:space="preserve">Encendido, estabilización, carga de muestra, llenado de oxígeno, ejecución del ensayo, limpieza de la bomba, operación del software, adquisición de datos, cálculo del poder calorífico, exportación de resultados y generación de reportes.
</t>
    </r>
    <r>
      <rPr>
        <b/>
        <sz val="10"/>
        <color rgb="FF000000"/>
        <rFont val="Arial Narrow"/>
        <family val="2"/>
      </rPr>
      <t>4. Verificación, mantenimiento básico y fallas comune</t>
    </r>
    <r>
      <rPr>
        <sz val="10"/>
        <color rgb="FF000000"/>
        <rFont val="Arial Narrow"/>
        <family val="2"/>
      </rPr>
      <t>s
Estandarización con ácido benzoico o material de referencia, verificación de repetibilidad, limpieza básica, revisión de sellos, electrodos, crisoles, conexiones, sistema de oxígeno y solución de fallas operativas comunes</t>
    </r>
  </si>
  <si>
    <t>Silvia Acosta</t>
  </si>
  <si>
    <t>Móvil: 3112021881
Email: silvia.acosta@innovatek.com.co</t>
  </si>
  <si>
    <t>Equipos y Laboratorios</t>
  </si>
  <si>
    <t>Andrea Cardenas</t>
  </si>
  <si>
    <t>Móvil: 3103945430
Email: andreacardenas@equiposylaboratorio.com</t>
  </si>
  <si>
    <t>57 días</t>
  </si>
  <si>
    <t>Espectrómetro FTIR-ATR</t>
  </si>
  <si>
    <t>Fuente</t>
  </si>
  <si>
    <t>Fuente de alta intensidad. Alta estabilidad para cuantificación. Reemplazable por el usuario</t>
  </si>
  <si>
    <t>Interferometro</t>
  </si>
  <si>
    <t>Tipo de interferómetro</t>
  </si>
  <si>
    <t xml:space="preserve">Michelson </t>
  </si>
  <si>
    <t>Óptica alineada</t>
  </si>
  <si>
    <t>Alineación dinámica automática</t>
  </si>
  <si>
    <t>Espejos resistentes a humedad</t>
  </si>
  <si>
    <t xml:space="preserve">Sellado y desecación hermética contra humedad </t>
  </si>
  <si>
    <t>Óptica sellada o purgable. Indicador de humedad</t>
  </si>
  <si>
    <t>Ventanas</t>
  </si>
  <si>
    <t>Ventanas de KBr recubiertas con CaF2</t>
  </si>
  <si>
    <t>Láser de referencia (Modulable)</t>
  </si>
  <si>
    <t>He-Ne</t>
  </si>
  <si>
    <t>Divisor de haz (Beam splitter)</t>
  </si>
  <si>
    <t>Material</t>
  </si>
  <si>
    <t>Ge/KBr</t>
  </si>
  <si>
    <t>Configuración modular para acoplar accesorios</t>
  </si>
  <si>
    <t>Modulable</t>
  </si>
  <si>
    <t>Rango mínimo</t>
  </si>
  <si>
    <t>7800–350 cm-1 o mejor</t>
  </si>
  <si>
    <t>Capacidad de ampliación a NIR y FIR</t>
  </si>
  <si>
    <t>27000 - 10 cm-1 o mejor</t>
  </si>
  <si>
    <t>Resolución espectral</t>
  </si>
  <si>
    <t>≤ 0.09 cm⁻¹ o mejor</t>
  </si>
  <si>
    <t>Ajuste desde software</t>
  </si>
  <si>
    <t>si</t>
  </si>
  <si>
    <t>Relación Señal/Ruido bajo condiciones estádar (4cm-1, 1min)</t>
  </si>
  <si>
    <t>≥ 55000:1 o mejor</t>
  </si>
  <si>
    <t>Detectores</t>
  </si>
  <si>
    <t>Detector estándar inluido</t>
  </si>
  <si>
    <t xml:space="preserve">DLATGS </t>
  </si>
  <si>
    <t>Detector MCT</t>
  </si>
  <si>
    <t>Compatible</t>
  </si>
  <si>
    <t>Accesorio incluido de muestreo ATR (Reflectancia Total Atenuada)</t>
  </si>
  <si>
    <t>Tipo de cristal</t>
  </si>
  <si>
    <t>Diamante</t>
  </si>
  <si>
    <t>Presión de contacto</t>
  </si>
  <si>
    <t>Controlado</t>
  </si>
  <si>
    <t>5000–80 cm-1 o mejor</t>
  </si>
  <si>
    <t>Accesorios</t>
  </si>
  <si>
    <t>El sistema debe permitir el acople de accesorios de transmisión para muestras sólidas, reflactancia difusa y celdas de gas</t>
  </si>
  <si>
    <t>Número de scans acumulables</t>
  </si>
  <si>
    <t>40 spectra/sec. (16 cm-1 resolution) o mejor</t>
  </si>
  <si>
    <t>Tiempo de escaneo configurable</t>
  </si>
  <si>
    <t xml:space="preserve">Software y adquisición de datos </t>
  </si>
  <si>
    <t>Software propietario integrado para: Control total del equipo. Adquisición y procesamiento de espectros. Corrección de línea base. Transformadas y filtrado. Librerías espectrales incluidas (orgánicos, polímeros, etc.). Comparación automática de espectros. Control de usuarios y trazabilidad. Protección contra modificación de datos originales</t>
  </si>
  <si>
    <t xml:space="preserve">Sistema de purga </t>
  </si>
  <si>
    <t>Purga con aire seco o nitrógeno. Control de humedad interna. Indicador de condiciones ambientales</t>
  </si>
  <si>
    <t>Garantía en todo el sistema</t>
  </si>
  <si>
    <t>Garantía por piezas específicas</t>
  </si>
  <si>
    <t>Interferómetro</t>
  </si>
  <si>
    <t>10 años mínimo</t>
  </si>
  <si>
    <t>Láser</t>
  </si>
  <si>
    <t>5 años mínimo</t>
  </si>
  <si>
    <t>Calificación de instalación: El contratista deberá realizar la instalación del equipo FTIR, verificando las condiciones eléctricas, ambientales y de operación, y aportar evidencia del cumplimiento de los requisitos establecidos por el fabricante.
Calificación operacional: Consiste en la verificación del correcto funcionamiento del equipo mediante pruebas estándar, incluyendo la corrida de un fondo (background), análisis de un material de referencia (por ejemplo, poliestireno), verificación de picos característicos, resolución espectral, exactitud en número de onda y repetibilidad de las mediciones.
Diagnóstico: Evaluación del estado general del equipo al inicio de las actividades de mantenimiento, así como soporte técnico y diagnóstico cada vez que se presente alguna novedad o falla en el sistema.</t>
  </si>
  <si>
    <t>Incluir 2 mantenimientos preventivos durante 2 años (uno por año)</t>
  </si>
  <si>
    <t>Analizador elemental CHNS/O</t>
  </si>
  <si>
    <t>Plataforma integrada en un solo equipo</t>
  </si>
  <si>
    <t>El sistema deberá permitir la determinación de Carbono, Hidrógeno, Nitrógeno, Azufre y Oxígeno mediante una plataforma integrada de análisis elemental, incorporando combustión para CHNS y pirólisis para oxígeno, sin requerir analizadores independientes para cada grupo de elementos.</t>
  </si>
  <si>
    <t>Horno / reactor de combustión CHNS</t>
  </si>
  <si>
    <t>Método Dumas o combustión dinámica</t>
  </si>
  <si>
    <t xml:space="preserve">Temperatura </t>
  </si>
  <si>
    <t xml:space="preserve"> 950–1100 °C y reacción exotérmica hasta 1800 °C</t>
  </si>
  <si>
    <t>Reactor / sistema de pirólisis para oxígeno</t>
  </si>
  <si>
    <t>Reactor, horno o circuito dedicado para determinación de oxígeno por pirólisis/reducción</t>
  </si>
  <si>
    <t>1100 °C o superior, o según configuración validada por el fabricante.</t>
  </si>
  <si>
    <t>Filtros, trampas y acondicionamiento de gases:</t>
  </si>
  <si>
    <t xml:space="preserve">Filtros de adsorción, trampas químicas, materiales reductores, reactivos, conexiones y consumibles necesarios para el acondicionamiento de los gases generados durante la combustión CHNS y la pirólisis/reducción de oxígeno. </t>
  </si>
  <si>
    <t>Columna cromatográfica / sistema de separación de gases</t>
  </si>
  <si>
    <t>Columna cromatográfica interna, integrado a la plataforma de análisis elemental CHNS/O . Incluir columnas, conexiones, consumibles iniciales y accesorios requeridos para la puesta en marcha y operación de los métodos CHNS y O.</t>
  </si>
  <si>
    <t xml:space="preserve">Detector de conductividad térmica, TCD, de alta sensibilidad para la cuantificación de C, H, N, S y O. </t>
  </si>
  <si>
    <t>Mínimo desde 0,01 % o 100 ppm hasta 100 %, o mejor en muetsras sólidas y de 1 a 10 ppm para muestras líquidas, en el análisis elemental de C, H, N, S y O.</t>
  </si>
  <si>
    <t>Precisión / reproducibilidad</t>
  </si>
  <si>
    <t>El sistema deberá garantizar precisión y reproducibilidad adecuadas para análisis elemental CHNS/O.</t>
  </si>
  <si>
    <t>Capacidad mínima de 30 posiciones o mejor, operación automatizada y transferencia segura de la muestra al reactor.</t>
  </si>
  <si>
    <t>Tamaño de muestra admisible</t>
  </si>
  <si>
    <t>Muestras desde aproximadamente 0.1 mg y hasta 1 g o más</t>
  </si>
  <si>
    <t>Tiempo de análisis / productividad:</t>
  </si>
  <si>
    <t>Tiempo típico de análisis CHNS/O máximo entre 5 y 10 minutos por muestra, dependiendo de la configuración y matriz</t>
  </si>
  <si>
    <t>Gases requeridos</t>
  </si>
  <si>
    <t>Operar con helio como gas portador y oxígeno como gas oxidante. Opción de argón como gas portador</t>
  </si>
  <si>
    <t>Materiales de referencia</t>
  </si>
  <si>
    <t>Certificados o estándares analíticos requeridos para verificación, calibración inicial y control de calidad de los métodos CHNS/O.</t>
  </si>
  <si>
    <t>Reactores y empaques iniciales</t>
  </si>
  <si>
    <t>Reactores, tubos, empaques, catalizadores, reductores, trampas y demás componentes requeridos para operación inicial de los métodos CHNS y O</t>
  </si>
  <si>
    <t>Cápsulas y portamuestras</t>
  </si>
  <si>
    <t>Cápsulas, copas o elementos de encapsulado compatibles con muestras sólidas, semisólidas y líquidas, según el método validado por el fabricante.</t>
  </si>
  <si>
    <t>Kit inicial CHNS (1000)</t>
  </si>
  <si>
    <t>kit completo de consumibles, reactivos, catalizadores, cápsulas, reactores, empaques, sellos, absorbentes y materiales requeridos para realizar mínimo 1000 análisis CHNS desde la puesta en marcha del equipo</t>
  </si>
  <si>
    <t>Kit inicial oxígeno (1000)</t>
  </si>
  <si>
    <t>kit completo de consumibles, reactivos, materiales reductores, trampas, cápsulas, reactores, empaques, sellos, absorbentes y accesorios requeridos para realizar mínimo 1000 análisis de oxígeno.</t>
  </si>
  <si>
    <t>Kit para TOC / carbono orgánico total:</t>
  </si>
  <si>
    <t>Kit o accesorios para determinación de carbono orgánico total, TOC, mediante pretratamiento ácido o configuración equivalente validada por el fabricante, incluyendo los consumibles iniciales requeridos para su operación</t>
  </si>
  <si>
    <t>Implementación inicial de métodos CHNS/O y TOC para muestras de biomasa (residuos agroindustriales), carbón activado y celulosa . Debe incluir preparación y homogenización de muestras, configuración de métodos, curvas de calibración, materiales de referencia certificados, verificación de repetibilidad, generación de reportes y entrega de protocolos básicos de operación.</t>
  </si>
  <si>
    <t>Software propietario para control total del instrumento, adquisición de datos, métodos prealmacenados de fábrica, librería de referencia o métodos del usuario, chequeo automático de fugas y sistema que evalúa automáticamente la cantidad de oxígeno necesaria para la combustión basándose en el peso y la naturaleza de la muestra, programa de mantenimiento, reportes, exportación de datos, administración de usuarios y trazabilidad.
El software deberá permitir transferencia de datos a formatos compatibles con Excel, LIMS u otros sistemas, así como generación de reportes individuales y por lote</t>
  </si>
  <si>
    <t>Garantía general</t>
  </si>
  <si>
    <t xml:space="preserve">Garantía del horno y detector TCD </t>
  </si>
  <si>
    <t xml:space="preserve"> Mínimo 15 años</t>
  </si>
  <si>
    <t>Calificación de instalación: El contratista deberá realizar la instalación del analizador elemental CHNS/O, verificando las condiciones eléctricas, ambientales, locativas, neumáticas y de operación requeridas por el fabricante. Deberá verificar la conexión del equipo, computador, UPS, gases, reguladores, líneas, presión de operación, ventilación y demás condiciones necesarias para el correcto funcionamiento del sistema. Deberá aportar evidencia documental del cumplimiento de los requisitos de instalación establecidos por el fabricante.
Calificación operacional: Consiste en la verificación del correcto funcionamiento del equipo mediante pruebas estándar de operación, incluyendo encendido, estabilización del sistema, verificación de flujo de gases, prueba de fugas, operación del automuestreador, funcionamiento del horno de combustión, sistema de pirólisis, columna cromatográfica, filtros/trampas, detector TCD y software de adquisición. Deberá incluir análisis de materiales de referencia certificados o estándares analíticos para verificar calibración, exactitud, repetibilidad y desempeño del sistema en los métodos CHNS/O y TOC, cuando aplique.
Diagnóstico: Evaluación del estado general del equipo al inicio de las actividades de mantenimiento, así como revisión de consumibles, reactores, filtros, trampas, conexiones, sistema de gases, detector, software y desempeño analítico. El contratista deberá brindar soporte técnico y diagnóstico cada vez que se presente alguna novedad, desviación o falla en el sistema.</t>
  </si>
  <si>
    <r>
      <t xml:space="preserve">1. </t>
    </r>
    <r>
      <rPr>
        <b/>
        <sz val="10"/>
        <color rgb="FF000000"/>
        <rFont val="Aptos Narrow"/>
        <family val="2"/>
      </rPr>
      <t>Primera Fase: Fundamentación teórica</t>
    </r>
    <r>
      <rPr>
        <sz val="10"/>
        <color rgb="FF000000"/>
        <rFont val="Aptos Narrow"/>
        <family val="2"/>
      </rPr>
      <t xml:space="preserve">
Debe incluir los siguientes temas:
Principios de la espectroscopía infrarroja (FTIR).
Interacción radiación–materia.
Regiones espectrales (MIR, NIR, FAR) y aplicaciones.
Modos de análisis: ATR.
Identificación de grupos funcionales.
Interpretación básica de espectros FTIR.
Aplicaciones en biomasa, materiales y análisis ambiental.
</t>
    </r>
    <r>
      <rPr>
        <b/>
        <sz val="10"/>
        <color rgb="FF000000"/>
        <rFont val="Aptos Narrow"/>
        <family val="2"/>
      </rPr>
      <t>Segunda Fase: Manejo de equipo y software</t>
    </r>
    <r>
      <rPr>
        <sz val="10"/>
        <color rgb="FF000000"/>
        <rFont val="Aptos Narrow"/>
        <family val="2"/>
      </rPr>
      <t xml:space="preserve">
Encendido, verificación y operación del equipo.
Uso del accesorio ATR (diamante) y control de presión.
Uso de accesorios de transmisión.
Parámetros de adquisición (resolución, scans, rango espectral).
Verificación con estándar (poliestireno).
Procesamiento de espectros (línea base, normalización, identificación de picos).
Uso del software: adquisición, análisis y generación de reportes.
Mantenimiento básico y limpieza de accesorios.</t>
    </r>
  </si>
  <si>
    <r>
      <t xml:space="preserve">Una vez se realice la instalación, calificación y puesta en marcha del instrumento, el contratista deberá realizar una capacitación teórico-práctica mínima de tres días, dirigida al personal designado por la Universidad, la cual deberá incluir como mínimo:
</t>
    </r>
    <r>
      <rPr>
        <b/>
        <sz val="10"/>
        <color rgb="FF000000"/>
        <rFont val="Aptos Narrow"/>
        <family val="2"/>
      </rPr>
      <t>1. Fundamentación teórica</t>
    </r>
    <r>
      <rPr>
        <sz val="10"/>
        <color rgb="FF000000"/>
        <rFont val="Aptos Narrow"/>
        <family val="2"/>
      </rPr>
      <t xml:space="preserve">
Principios del análisis elemental por combustión tipo Dumas para C, H, N y S. Determinación de oxígeno por pirólisis/reducción. Conversión de la muestra en gases, separación cromatográfica y detección mediante TCD. Conceptos de carbono total, carbono orgánico total, carbono inorgánico y TOC. Aplicaciones en biomasa, suelos, sedimentos, fertilizantes, residuos, biochar, combustibles sólidos y matrices ambientales.
</t>
    </r>
    <r>
      <rPr>
        <b/>
        <sz val="10"/>
        <color rgb="FF000000"/>
        <rFont val="Aptos Narrow"/>
        <family val="2"/>
      </rPr>
      <t>2. Preparación de muestras y seguridad operacional</t>
    </r>
    <r>
      <rPr>
        <sz val="10"/>
        <color rgb="FF000000"/>
        <rFont val="Aptos Narrow"/>
        <family val="2"/>
      </rPr>
      <t xml:space="preserve">
Preparación, secado, homogenización y pesaje de muestras sólidas, semisólidas y líquidas. Uso de cápsulas, reactores, filtros, trampas, catalizadores, absorbentes y demás consumibles. Manejo de kits CHNS, oxígeno y TOC. Carga del automuestreador. Manejo seguro de gases, revisión de conexiones, presiones, fugas y condiciones eléctricas.
</t>
    </r>
    <r>
      <rPr>
        <b/>
        <sz val="10"/>
        <color rgb="FF000000"/>
        <rFont val="Aptos Narrow"/>
        <family val="2"/>
      </rPr>
      <t>3. Manejo del equipo, software y métodos analíticos</t>
    </r>
    <r>
      <rPr>
        <sz val="10"/>
        <color rgb="FF000000"/>
        <rFont val="Aptos Narrow"/>
        <family val="2"/>
      </rPr>
      <t xml:space="preserve">
Encendido, verificación, operación y apagado seguro del equipo. Configuración de métodos CHNS, oxígeno y TOC. Creación y verificación de curvas de calibración. Uso de materiales de referencia certificados. Programación de secuencias de análisis y operación del automuestreador. Adquisición, procesamiento, exportación de datos y generación de reportes desde el software.
</t>
    </r>
    <r>
      <rPr>
        <b/>
        <sz val="10"/>
        <color rgb="FF000000"/>
        <rFont val="Aptos Narrow"/>
        <family val="2"/>
      </rPr>
      <t>4. Verificación, mantenimiento básico y fallas comunes</t>
    </r>
    <r>
      <rPr>
        <sz val="10"/>
        <color rgb="FF000000"/>
        <rFont val="Aptos Narrow"/>
        <family val="2"/>
      </rPr>
      <t xml:space="preserve">
Verificación del desempeño mediante materiales de referencia. Revisión de repetibilidad, exactitud, blancos y calidad de calibración. Limpieza básica, cambio de consumibles y recomendaciones de mantenimiento preventivo. Identificación de fallas comunes asociadas a fugas, humedad, combustión incompleta, baja sensibilidad, contaminación o problemas de separación cromatográfica. Al finalizar, el contratista deberá entregar soportes de asistencia, material de capacitación, guías básicas de operación y constancia de capacitación para los participantes.</t>
    </r>
  </si>
  <si>
    <t>VALOR ESTUDIO DE MERCADO INCLUIDO IVA</t>
  </si>
  <si>
    <t>VALOR DISPONIBLE PROYECTO</t>
  </si>
  <si>
    <t>DIFERENCIA</t>
  </si>
  <si>
    <t>LOTE 1</t>
  </si>
  <si>
    <t>LOTE 2</t>
  </si>
  <si>
    <t>LOTE 3</t>
  </si>
  <si>
    <t>Bomba calorimétrica</t>
  </si>
  <si>
    <t>LOTE 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</si>
</sst>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6" formatCode="&quot;$&quot;\ #,##0;[Red]\-&quot;$&quot;\ #,##0"/>
    <numFmt numFmtId="8" formatCode="&quot;$&quot;\ #,##0.00;[Red]\-&quot;$&quot;\ #,##0.00"/>
    <numFmt numFmtId="164" formatCode="_-&quot;$&quot;* #,##0_-;\-&quot;$&quot;* #,##0_-;_-&quot;$&quot;* &quot;-&quot;_-;_-@_-"/>
    <numFmt numFmtId="165" formatCode="d/m/yyyy"/>
    <numFmt numFmtId="166" formatCode="d&quot; de &quot;mmmm&quot; de &quot;yyyy"/>
    <numFmt numFmtId="167" formatCode="dd/mm/yy"/>
  </numFmts>
  <fonts count="50" x14ac:knownFonts="1">
    <font>
      <sz val="11"/>
      <color rgb="FF000000"/>
      <name val="Calibri"/>
      <scheme val="minor"/>
    </font>
    <font>
      <sz val="11"/>
      <color theme="1"/>
      <name val="Calibri"/>
      <family val="2"/>
      <scheme val="minor"/>
    </font>
    <font>
      <sz val="11"/>
      <color theme="1"/>
      <name val="Arial Narrow"/>
      <family val="2"/>
    </font>
    <font>
      <sz val="11"/>
      <name val="Calibri"/>
      <family val="2"/>
    </font>
    <font>
      <b/>
      <sz val="11"/>
      <color theme="1"/>
      <name val="Arial Narrow"/>
      <family val="2"/>
    </font>
    <font>
      <b/>
      <sz val="11"/>
      <color rgb="FFFF0000"/>
      <name val="Arial Narrow"/>
      <family val="2"/>
    </font>
    <font>
      <sz val="11"/>
      <color theme="1"/>
      <name val="Calibri"/>
      <family val="2"/>
    </font>
    <font>
      <b/>
      <sz val="11"/>
      <color rgb="FFFFFFFF"/>
      <name val="Arial Narrow"/>
      <family val="2"/>
    </font>
    <font>
      <sz val="11"/>
      <color rgb="FF000000"/>
      <name val="Arial Narrow"/>
      <family val="2"/>
    </font>
    <font>
      <sz val="10"/>
      <color theme="1"/>
      <name val="Calibri"/>
      <family val="2"/>
    </font>
    <font>
      <sz val="9"/>
      <color rgb="FF000000"/>
      <name val="Calibri"/>
      <family val="2"/>
    </font>
    <font>
      <sz val="9"/>
      <color theme="1"/>
      <name val="Calibri"/>
      <family val="2"/>
    </font>
    <font>
      <b/>
      <sz val="16"/>
      <color rgb="FFFF0000"/>
      <name val="Arial Narrow"/>
      <family val="2"/>
    </font>
    <font>
      <b/>
      <sz val="10"/>
      <color rgb="FF1F1F1F"/>
      <name val="Arial"/>
      <family val="2"/>
    </font>
    <font>
      <b/>
      <sz val="10"/>
      <color theme="1"/>
      <name val="Arial Narrow"/>
      <family val="2"/>
    </font>
    <font>
      <b/>
      <sz val="11"/>
      <color rgb="FF000000"/>
      <name val="Arial Narrow"/>
      <family val="2"/>
    </font>
    <font>
      <sz val="11"/>
      <color rgb="FF000000"/>
      <name val="Calibri"/>
      <family val="2"/>
      <scheme val="minor"/>
    </font>
    <font>
      <sz val="10"/>
      <color rgb="FF000000"/>
      <name val="Arial"/>
      <family val="2"/>
    </font>
    <font>
      <sz val="11"/>
      <name val="Arial"/>
      <family val="2"/>
    </font>
    <font>
      <sz val="11"/>
      <color rgb="FF000000"/>
      <name val="Arial"/>
      <family val="2"/>
    </font>
    <font>
      <sz val="10"/>
      <color rgb="FF000000"/>
      <name val="Calibri"/>
      <family val="2"/>
    </font>
    <font>
      <b/>
      <sz val="11"/>
      <color rgb="FF000000"/>
      <name val="Calibri"/>
      <family val="2"/>
      <scheme val="minor"/>
    </font>
    <font>
      <sz val="11"/>
      <name val="Calibri"/>
      <family val="2"/>
      <scheme val="minor"/>
    </font>
    <font>
      <sz val="11"/>
      <color rgb="FFFF0000"/>
      <name val="Calibri"/>
      <family val="2"/>
      <scheme val="minor"/>
    </font>
    <font>
      <b/>
      <sz val="11"/>
      <color theme="1"/>
      <name val="Calibri"/>
      <family val="2"/>
    </font>
    <font>
      <sz val="11"/>
      <color rgb="FF000000"/>
      <name val="Calibri"/>
      <family val="2"/>
    </font>
    <font>
      <sz val="10"/>
      <color rgb="FF000000"/>
      <name val="Segoe UI"/>
      <family val="2"/>
    </font>
    <font>
      <sz val="11"/>
      <color rgb="FF000000"/>
      <name val="Calibri"/>
      <family val="2"/>
      <scheme val="minor"/>
    </font>
    <font>
      <sz val="12"/>
      <color theme="1"/>
      <name val="Arial Narrow"/>
      <family val="2"/>
    </font>
    <font>
      <sz val="12"/>
      <color rgb="FF000000"/>
      <name val="Arial Narrow"/>
      <family val="2"/>
    </font>
    <font>
      <sz val="12"/>
      <name val="Arial Narrow"/>
      <family val="2"/>
    </font>
    <font>
      <b/>
      <sz val="12"/>
      <color rgb="FF000000"/>
      <name val="Arial Narrow"/>
      <family val="2"/>
    </font>
    <font>
      <b/>
      <sz val="12"/>
      <color theme="1"/>
      <name val="Arial Narrow"/>
      <family val="2"/>
    </font>
    <font>
      <b/>
      <sz val="12"/>
      <color rgb="FFFF0000"/>
      <name val="Arial Narrow"/>
      <family val="2"/>
    </font>
    <font>
      <b/>
      <sz val="12"/>
      <color rgb="FFFFFFFF"/>
      <name val="Arial Narrow"/>
      <family val="2"/>
    </font>
    <font>
      <sz val="11"/>
      <name val="Arial Narrow"/>
      <family val="2"/>
    </font>
    <font>
      <b/>
      <sz val="10"/>
      <color rgb="FFFFFFFF"/>
      <name val="Arial Narrow"/>
      <family val="2"/>
    </font>
    <font>
      <sz val="10"/>
      <color rgb="FF000000"/>
      <name val="Arial Narrow"/>
      <family val="2"/>
    </font>
    <font>
      <sz val="10"/>
      <color theme="1"/>
      <name val="Arial Narrow"/>
      <family val="2"/>
    </font>
    <font>
      <sz val="10"/>
      <name val="Arial Narrow"/>
      <family val="2"/>
    </font>
    <font>
      <b/>
      <sz val="10"/>
      <color rgb="FF000000"/>
      <name val="Arial Narrow"/>
      <family val="2"/>
    </font>
    <font>
      <b/>
      <sz val="10"/>
      <color rgb="FFFF0000"/>
      <name val="Arial Narrow"/>
      <family val="2"/>
    </font>
    <font>
      <b/>
      <sz val="10"/>
      <color theme="1"/>
      <name val="Aptos Narrow"/>
      <family val="2"/>
    </font>
    <font>
      <sz val="10"/>
      <name val="Aptos Narrow"/>
      <family val="2"/>
    </font>
    <font>
      <sz val="10"/>
      <color theme="1"/>
      <name val="Aptos Narrow"/>
      <family val="2"/>
    </font>
    <font>
      <b/>
      <sz val="10"/>
      <color rgb="FF000000"/>
      <name val="Aptos Narrow"/>
      <family val="2"/>
    </font>
    <font>
      <b/>
      <sz val="10"/>
      <color rgb="FFFF0000"/>
      <name val="Aptos Narrow"/>
      <family val="2"/>
    </font>
    <font>
      <b/>
      <sz val="10"/>
      <color rgb="FFFFFFFF"/>
      <name val="Aptos Narrow"/>
      <family val="2"/>
    </font>
    <font>
      <sz val="10"/>
      <color rgb="FF000000"/>
      <name val="Aptos Narrow"/>
      <family val="2"/>
    </font>
    <font>
      <b/>
      <sz val="11"/>
      <color theme="1"/>
      <name val="Calibri"/>
      <family val="2"/>
      <scheme val="minor"/>
    </font>
  </fonts>
  <fills count="13">
    <fill>
      <patternFill patternType="none"/>
    </fill>
    <fill>
      <patternFill patternType="gray125"/>
    </fill>
    <fill>
      <patternFill patternType="solid">
        <fgColor rgb="FF4F81BD"/>
        <bgColor rgb="FF4F81BD"/>
      </patternFill>
    </fill>
    <fill>
      <patternFill patternType="solid">
        <fgColor rgb="FF548135"/>
        <bgColor rgb="FF548135"/>
      </patternFill>
    </fill>
    <fill>
      <patternFill patternType="solid">
        <fgColor rgb="FFFFFFFF"/>
        <bgColor rgb="FFFFFFFF"/>
      </patternFill>
    </fill>
    <fill>
      <patternFill patternType="solid">
        <fgColor rgb="FFD8D8D8"/>
        <bgColor rgb="FFD8D8D8"/>
      </patternFill>
    </fill>
    <fill>
      <patternFill patternType="solid">
        <fgColor rgb="FFFFFF00"/>
        <bgColor rgb="FFFFFF00"/>
      </patternFill>
    </fill>
    <fill>
      <patternFill patternType="solid">
        <fgColor theme="9" tint="0.79998168889431442"/>
        <bgColor indexed="64"/>
      </patternFill>
    </fill>
    <fill>
      <patternFill patternType="solid">
        <fgColor rgb="FFFFFFFF"/>
        <bgColor indexed="64"/>
      </patternFill>
    </fill>
    <fill>
      <patternFill patternType="solid">
        <fgColor rgb="FFFFFF00"/>
        <bgColor indexed="64"/>
      </patternFill>
    </fill>
    <fill>
      <patternFill patternType="solid">
        <fgColor theme="4" tint="0.79998168889431442"/>
        <bgColor indexed="64"/>
      </patternFill>
    </fill>
    <fill>
      <patternFill patternType="solid">
        <fgColor theme="0"/>
        <bgColor indexed="64"/>
      </patternFill>
    </fill>
    <fill>
      <patternFill patternType="solid">
        <fgColor theme="7" tint="0.79998168889431442"/>
        <bgColor indexed="64"/>
      </patternFill>
    </fill>
  </fills>
  <borders count="73">
    <border>
      <left/>
      <right/>
      <top/>
      <bottom/>
      <diagonal/>
    </border>
    <border>
      <left style="medium">
        <color rgb="FF000000"/>
      </left>
      <right/>
      <top style="medium">
        <color rgb="FF000000"/>
      </top>
      <bottom/>
      <diagonal/>
    </border>
    <border>
      <left/>
      <right style="thin">
        <color rgb="FF000000"/>
      </right>
      <top style="medium">
        <color rgb="FF000000"/>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style="medium">
        <color rgb="FF000000"/>
      </left>
      <right/>
      <top/>
      <bottom/>
      <diagonal/>
    </border>
    <border>
      <left/>
      <right style="thin">
        <color rgb="FF000000"/>
      </right>
      <top/>
      <bottom/>
      <diagonal/>
    </border>
    <border>
      <left style="thin">
        <color rgb="FF000000"/>
      </left>
      <right/>
      <top/>
      <bottom/>
      <diagonal/>
    </border>
    <border>
      <left style="medium">
        <color rgb="FF000000"/>
      </left>
      <right/>
      <top/>
      <bottom style="thin">
        <color rgb="FF000000"/>
      </bottom>
      <diagonal/>
    </border>
    <border>
      <left/>
      <right style="thin">
        <color rgb="FF000000"/>
      </right>
      <top/>
      <bottom style="thin">
        <color rgb="FF000000"/>
      </bottom>
      <diagonal/>
    </border>
    <border>
      <left style="thin">
        <color rgb="FF000000"/>
      </left>
      <right/>
      <top/>
      <bottom style="thin">
        <color rgb="FF000000"/>
      </bottom>
      <diagonal/>
    </border>
    <border>
      <left/>
      <right/>
      <top/>
      <bottom style="thin">
        <color rgb="FF000000"/>
      </bottom>
      <diagonal/>
    </border>
    <border>
      <left/>
      <right style="medium">
        <color rgb="FF000000"/>
      </right>
      <top/>
      <bottom/>
      <diagonal/>
    </border>
    <border>
      <left/>
      <right/>
      <top style="medium">
        <color rgb="FF000000"/>
      </top>
      <bottom/>
      <diagonal/>
    </border>
    <border>
      <left style="thin">
        <color rgb="FF000000"/>
      </left>
      <right/>
      <top style="medium">
        <color rgb="FF000000"/>
      </top>
      <bottom/>
      <diagonal/>
    </border>
    <border>
      <left/>
      <right style="medium">
        <color rgb="FF000000"/>
      </right>
      <top style="medium">
        <color rgb="FF000000"/>
      </top>
      <bottom/>
      <diagonal/>
    </border>
    <border>
      <left style="medium">
        <color rgb="FF000000"/>
      </left>
      <right/>
      <top/>
      <bottom style="medium">
        <color rgb="FF000000"/>
      </bottom>
      <diagonal/>
    </border>
    <border>
      <left/>
      <right/>
      <top/>
      <bottom style="medium">
        <color rgb="FF000000"/>
      </bottom>
      <diagonal/>
    </border>
    <border>
      <left/>
      <right style="thin">
        <color rgb="FF000000"/>
      </right>
      <top/>
      <bottom style="medium">
        <color rgb="FF000000"/>
      </bottom>
      <diagonal/>
    </border>
    <border>
      <left style="thin">
        <color rgb="FF000000"/>
      </left>
      <right/>
      <top/>
      <bottom style="medium">
        <color rgb="FF000000"/>
      </bottom>
      <diagonal/>
    </border>
    <border>
      <left/>
      <right style="medium">
        <color rgb="FF000000"/>
      </right>
      <top/>
      <bottom style="medium">
        <color rgb="FF000000"/>
      </bottom>
      <diagonal/>
    </border>
    <border>
      <left style="medium">
        <color rgb="FF000000"/>
      </left>
      <right/>
      <top style="medium">
        <color rgb="FF000000"/>
      </top>
      <bottom style="thin">
        <color rgb="FF000000"/>
      </bottom>
      <diagonal/>
    </border>
    <border>
      <left/>
      <right/>
      <top style="medium">
        <color rgb="FF000000"/>
      </top>
      <bottom style="thin">
        <color rgb="FF000000"/>
      </bottom>
      <diagonal/>
    </border>
    <border>
      <left/>
      <right style="thin">
        <color rgb="FF000000"/>
      </right>
      <top style="medium">
        <color rgb="FF000000"/>
      </top>
      <bottom style="thin">
        <color rgb="FF000000"/>
      </bottom>
      <diagonal/>
    </border>
    <border>
      <left style="thin">
        <color rgb="FF000000"/>
      </left>
      <right/>
      <top style="medium">
        <color rgb="FF000000"/>
      </top>
      <bottom style="thin">
        <color rgb="FF000000"/>
      </bottom>
      <diagonal/>
    </border>
    <border>
      <left/>
      <right style="medium">
        <color rgb="FF000000"/>
      </right>
      <top style="medium">
        <color rgb="FF000000"/>
      </top>
      <bottom style="thin">
        <color rgb="FF000000"/>
      </bottom>
      <diagonal/>
    </border>
    <border>
      <left style="medium">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medium">
        <color rgb="FF000000"/>
      </right>
      <top style="thin">
        <color rgb="FF000000"/>
      </top>
      <bottom style="thin">
        <color rgb="FF000000"/>
      </bottom>
      <diagonal/>
    </border>
    <border>
      <left style="medium">
        <color rgb="FF000000"/>
      </left>
      <right/>
      <top style="thin">
        <color rgb="FF000000"/>
      </top>
      <bottom style="medium">
        <color rgb="FF000000"/>
      </bottom>
      <diagonal/>
    </border>
    <border>
      <left/>
      <right style="thin">
        <color rgb="FF000000"/>
      </right>
      <top style="thin">
        <color rgb="FF000000"/>
      </top>
      <bottom style="medium">
        <color rgb="FF000000"/>
      </bottom>
      <diagonal/>
    </border>
    <border>
      <left style="thin">
        <color rgb="FF000000"/>
      </left>
      <right/>
      <top style="thin">
        <color rgb="FF000000"/>
      </top>
      <bottom style="medium">
        <color rgb="FF000000"/>
      </bottom>
      <diagonal/>
    </border>
    <border>
      <left/>
      <right style="medium">
        <color rgb="FF000000"/>
      </right>
      <top style="thin">
        <color rgb="FF000000"/>
      </top>
      <bottom style="medium">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thin">
        <color rgb="FF000000"/>
      </right>
      <top style="thin">
        <color rgb="FF000000"/>
      </top>
      <bottom/>
      <diagonal/>
    </border>
    <border>
      <left style="thin">
        <color rgb="FF000000"/>
      </left>
      <right style="medium">
        <color rgb="FF000000"/>
      </right>
      <top style="thin">
        <color rgb="FF000000"/>
      </top>
      <bottom/>
      <diagonal/>
    </border>
    <border>
      <left style="medium">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medium">
        <color rgb="FF000000"/>
      </left>
      <right style="thin">
        <color rgb="FF000000"/>
      </right>
      <top style="thin">
        <color rgb="FF000000"/>
      </top>
      <bottom style="thin">
        <color rgb="FF000000"/>
      </bottom>
      <diagonal/>
    </border>
    <border>
      <left style="medium">
        <color rgb="FF000000"/>
      </left>
      <right/>
      <top style="thin">
        <color rgb="FF000000"/>
      </top>
      <bottom/>
      <diagonal/>
    </border>
    <border>
      <left style="thin">
        <color rgb="FF000000"/>
      </left>
      <right style="thin">
        <color rgb="FF000000"/>
      </right>
      <top style="thin">
        <color rgb="FF000000"/>
      </top>
      <bottom/>
      <diagonal/>
    </border>
    <border>
      <left/>
      <right/>
      <top style="thin">
        <color rgb="FF000000"/>
      </top>
      <bottom style="thin">
        <color rgb="FF000000"/>
      </bottom>
      <diagonal/>
    </border>
    <border>
      <left/>
      <right/>
      <top style="thin">
        <color rgb="FF000000"/>
      </top>
      <bottom style="medium">
        <color rgb="FF000000"/>
      </bottom>
      <diagonal/>
    </border>
    <border>
      <left/>
      <right/>
      <top/>
      <bottom/>
      <diagonal/>
    </border>
    <border>
      <left style="thin">
        <color rgb="FF000000"/>
      </left>
      <right style="thin">
        <color rgb="FF000000"/>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right/>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rgb="FF000000"/>
      </left>
      <right style="medium">
        <color rgb="FF000000"/>
      </right>
      <top style="medium">
        <color rgb="FF000000"/>
      </top>
      <bottom style="medium">
        <color rgb="FF000000"/>
      </bottom>
      <diagonal/>
    </border>
    <border>
      <left style="thin">
        <color rgb="FF000000"/>
      </left>
      <right style="medium">
        <color rgb="FF000000"/>
      </right>
      <top/>
      <bottom style="medium">
        <color rgb="FF000000"/>
      </bottom>
      <diagonal/>
    </border>
    <border>
      <left style="thin">
        <color rgb="FF000000"/>
      </left>
      <right style="medium">
        <color rgb="FF000000"/>
      </right>
      <top style="medium">
        <color rgb="FF000000"/>
      </top>
      <bottom style="thin">
        <color rgb="FF000000"/>
      </bottom>
      <diagonal/>
    </border>
    <border>
      <left/>
      <right style="medium">
        <color rgb="FF000000"/>
      </right>
      <top style="thin">
        <color rgb="FF000000"/>
      </top>
      <bottom/>
      <diagonal/>
    </border>
    <border>
      <left/>
      <right style="medium">
        <color rgb="FF000000"/>
      </right>
      <top/>
      <bottom style="thin">
        <color rgb="FF000000"/>
      </bottom>
      <diagonal/>
    </border>
    <border>
      <left style="thin">
        <color rgb="FF000000"/>
      </left>
      <right style="medium">
        <color rgb="FF000000"/>
      </right>
      <top style="thin">
        <color rgb="FF000000"/>
      </top>
      <bottom style="thin">
        <color rgb="FF000000"/>
      </bottom>
      <diagonal/>
    </border>
    <border>
      <left/>
      <right/>
      <top style="thin">
        <color indexed="64"/>
      </top>
      <bottom/>
      <diagonal/>
    </border>
    <border>
      <left style="thin">
        <color indexed="64"/>
      </left>
      <right style="thin">
        <color indexed="64"/>
      </right>
      <top/>
      <bottom/>
      <diagonal/>
    </border>
    <border>
      <left/>
      <right/>
      <top style="thin">
        <color theme="4" tint="0.39997558519241921"/>
      </top>
      <bottom style="thin">
        <color theme="4" tint="0.39997558519241921"/>
      </bottom>
      <diagonal/>
    </border>
    <border>
      <left style="thin">
        <color indexed="64"/>
      </left>
      <right/>
      <top style="thin">
        <color indexed="64"/>
      </top>
      <bottom style="thin">
        <color indexed="64"/>
      </bottom>
      <diagonal/>
    </border>
    <border>
      <left style="thin">
        <color indexed="64"/>
      </left>
      <right/>
      <top/>
      <bottom/>
      <diagonal/>
    </border>
  </borders>
  <cellStyleXfs count="3">
    <xf numFmtId="0" fontId="0" fillId="0" borderId="0"/>
    <xf numFmtId="164" fontId="27" fillId="0" borderId="0" applyFont="0" applyFill="0" applyBorder="0" applyAlignment="0" applyProtection="0"/>
    <xf numFmtId="0" fontId="1" fillId="0" borderId="49"/>
  </cellStyleXfs>
  <cellXfs count="461">
    <xf numFmtId="0" fontId="0" fillId="0" borderId="0" xfId="0"/>
    <xf numFmtId="0" fontId="2" fillId="0" borderId="6" xfId="0" applyFont="1" applyBorder="1" applyAlignment="1">
      <alignment horizontal="center"/>
    </xf>
    <xf numFmtId="0" fontId="2" fillId="0" borderId="0" xfId="0" applyFont="1"/>
    <xf numFmtId="0" fontId="2" fillId="0" borderId="7" xfId="0" applyFont="1" applyBorder="1"/>
    <xf numFmtId="0" fontId="2" fillId="0" borderId="14" xfId="0" applyFont="1" applyBorder="1"/>
    <xf numFmtId="0" fontId="2" fillId="0" borderId="0" xfId="0" applyFont="1" applyAlignment="1">
      <alignment horizontal="center" vertical="center"/>
    </xf>
    <xf numFmtId="0" fontId="4" fillId="0" borderId="0" xfId="0" applyFont="1"/>
    <xf numFmtId="0" fontId="4" fillId="0" borderId="14" xfId="0" applyFont="1" applyBorder="1"/>
    <xf numFmtId="0" fontId="2" fillId="0" borderId="0" xfId="0" applyFont="1" applyAlignment="1">
      <alignment horizontal="center"/>
    </xf>
    <xf numFmtId="0" fontId="4" fillId="0" borderId="7" xfId="0" applyFont="1" applyBorder="1" applyAlignment="1">
      <alignment horizontal="left" vertical="center"/>
    </xf>
    <xf numFmtId="0" fontId="4" fillId="0" borderId="0" xfId="0" applyFont="1" applyAlignment="1">
      <alignment horizontal="left" vertical="center"/>
    </xf>
    <xf numFmtId="0" fontId="5" fillId="0" borderId="0" xfId="0" applyFont="1" applyAlignment="1">
      <alignment horizontal="left" vertical="top"/>
    </xf>
    <xf numFmtId="0" fontId="5" fillId="0" borderId="14" xfId="0" applyFont="1" applyBorder="1" applyAlignment="1">
      <alignment horizontal="left" vertical="top"/>
    </xf>
    <xf numFmtId="0" fontId="6" fillId="0" borderId="31" xfId="0" applyFont="1" applyBorder="1"/>
    <xf numFmtId="0" fontId="6" fillId="0" borderId="35" xfId="0" applyFont="1" applyBorder="1"/>
    <xf numFmtId="0" fontId="7" fillId="2" borderId="6" xfId="0" applyFont="1" applyFill="1" applyBorder="1" applyAlignment="1">
      <alignment horizontal="center" vertical="center" wrapText="1"/>
    </xf>
    <xf numFmtId="0" fontId="7" fillId="3" borderId="6" xfId="0" applyFont="1" applyFill="1" applyBorder="1" applyAlignment="1">
      <alignment horizontal="center" vertical="center" wrapText="1"/>
    </xf>
    <xf numFmtId="0" fontId="8" fillId="0" borderId="6" xfId="0" applyFont="1" applyBorder="1" applyAlignment="1">
      <alignment horizontal="center" vertical="center" wrapText="1"/>
    </xf>
    <xf numFmtId="0" fontId="9" fillId="0" borderId="6" xfId="0" applyFont="1" applyBorder="1" applyAlignment="1">
      <alignment vertical="center" wrapText="1"/>
    </xf>
    <xf numFmtId="0" fontId="10" fillId="0" borderId="6" xfId="0" applyFont="1" applyBorder="1" applyAlignment="1">
      <alignment horizontal="center" vertical="center"/>
    </xf>
    <xf numFmtId="8" fontId="4" fillId="0" borderId="6" xfId="0" applyNumberFormat="1" applyFont="1" applyBorder="1" applyAlignment="1">
      <alignment horizontal="center" vertical="center" wrapText="1"/>
    </xf>
    <xf numFmtId="6" fontId="4" fillId="0" borderId="6" xfId="0" applyNumberFormat="1" applyFont="1" applyBorder="1" applyAlignment="1">
      <alignment horizontal="center" vertical="center" wrapText="1"/>
    </xf>
    <xf numFmtId="0" fontId="8" fillId="0" borderId="44" xfId="0" applyFont="1" applyBorder="1" applyAlignment="1">
      <alignment horizontal="center" vertical="center" wrapText="1"/>
    </xf>
    <xf numFmtId="0" fontId="9" fillId="0" borderId="0" xfId="0" applyFont="1" applyAlignment="1">
      <alignment vertical="center" wrapText="1"/>
    </xf>
    <xf numFmtId="0" fontId="11" fillId="0" borderId="6" xfId="0" applyFont="1" applyBorder="1" applyAlignment="1">
      <alignment vertical="center" wrapText="1"/>
    </xf>
    <xf numFmtId="8" fontId="4" fillId="0" borderId="0" xfId="0" applyNumberFormat="1" applyFont="1" applyAlignment="1">
      <alignment horizontal="center" vertical="center" wrapText="1"/>
    </xf>
    <xf numFmtId="0" fontId="8" fillId="0" borderId="28" xfId="0" applyFont="1" applyBorder="1" applyAlignment="1">
      <alignment horizontal="center" vertical="center" wrapText="1"/>
    </xf>
    <xf numFmtId="0" fontId="8" fillId="0" borderId="45" xfId="0" applyFont="1" applyBorder="1" applyAlignment="1">
      <alignment horizontal="center" vertical="center" wrapText="1"/>
    </xf>
    <xf numFmtId="0" fontId="8" fillId="0" borderId="4" xfId="0" applyFont="1" applyBorder="1" applyAlignment="1">
      <alignment horizontal="center" vertical="center" wrapText="1"/>
    </xf>
    <xf numFmtId="8" fontId="4" fillId="4" borderId="46" xfId="0" applyNumberFormat="1" applyFont="1" applyFill="1" applyBorder="1" applyAlignment="1">
      <alignment horizontal="center" vertical="center" wrapText="1"/>
    </xf>
    <xf numFmtId="8" fontId="4" fillId="4" borderId="6" xfId="0" applyNumberFormat="1" applyFont="1" applyFill="1" applyBorder="1" applyAlignment="1">
      <alignment horizontal="center" vertical="center" wrapText="1"/>
    </xf>
    <xf numFmtId="8" fontId="4" fillId="0" borderId="5" xfId="0" applyNumberFormat="1" applyFont="1" applyBorder="1" applyAlignment="1">
      <alignment horizontal="center" vertical="center" wrapText="1"/>
    </xf>
    <xf numFmtId="0" fontId="4" fillId="5" borderId="48" xfId="0" applyFont="1" applyFill="1" applyBorder="1" applyAlignment="1">
      <alignment horizontal="right" vertical="center" wrapText="1"/>
    </xf>
    <xf numFmtId="8" fontId="2" fillId="0" borderId="0" xfId="0" applyNumberFormat="1" applyFont="1"/>
    <xf numFmtId="0" fontId="10" fillId="0" borderId="19" xfId="0" applyFont="1" applyBorder="1" applyAlignment="1">
      <alignment horizontal="center" vertical="center"/>
    </xf>
    <xf numFmtId="0" fontId="13" fillId="4" borderId="49" xfId="0" applyFont="1" applyFill="1" applyBorder="1"/>
    <xf numFmtId="0" fontId="4" fillId="0" borderId="31" xfId="0" applyFont="1" applyBorder="1" applyAlignment="1">
      <alignment horizontal="left" vertical="top"/>
    </xf>
    <xf numFmtId="0" fontId="4" fillId="0" borderId="26" xfId="0" applyFont="1" applyBorder="1" applyAlignment="1">
      <alignment vertical="top"/>
    </xf>
    <xf numFmtId="0" fontId="6" fillId="0" borderId="24" xfId="0" applyFont="1" applyBorder="1"/>
    <xf numFmtId="0" fontId="6" fillId="0" borderId="27" xfId="0" applyFont="1" applyBorder="1"/>
    <xf numFmtId="0" fontId="4" fillId="0" borderId="24" xfId="0" applyFont="1" applyBorder="1" applyAlignment="1">
      <alignment horizontal="left" vertical="top"/>
    </xf>
    <xf numFmtId="0" fontId="4" fillId="0" borderId="27" xfId="0" applyFont="1" applyBorder="1" applyAlignment="1">
      <alignment horizontal="left" vertical="top"/>
    </xf>
    <xf numFmtId="0" fontId="4" fillId="0" borderId="30" xfId="0" applyFont="1" applyBorder="1" applyAlignment="1">
      <alignment vertical="top"/>
    </xf>
    <xf numFmtId="0" fontId="4" fillId="0" borderId="34" xfId="0" applyFont="1" applyBorder="1" applyAlignment="1">
      <alignment vertical="top"/>
    </xf>
    <xf numFmtId="0" fontId="4" fillId="0" borderId="4" xfId="0" applyFont="1" applyBorder="1" applyAlignment="1">
      <alignment horizontal="left" vertical="top"/>
    </xf>
    <xf numFmtId="165" fontId="4" fillId="0" borderId="30" xfId="0" applyNumberFormat="1" applyFont="1" applyBorder="1" applyAlignment="1">
      <alignment vertical="top"/>
    </xf>
    <xf numFmtId="165" fontId="4" fillId="0" borderId="31" xfId="0" applyNumberFormat="1" applyFont="1" applyBorder="1" applyAlignment="1">
      <alignment horizontal="left" vertical="top"/>
    </xf>
    <xf numFmtId="0" fontId="15" fillId="0" borderId="0" xfId="0" applyFont="1" applyAlignment="1">
      <alignment horizontal="left" vertical="top"/>
    </xf>
    <xf numFmtId="167" fontId="15" fillId="0" borderId="0" xfId="0" applyNumberFormat="1" applyFont="1" applyAlignment="1">
      <alignment horizontal="left" vertical="top"/>
    </xf>
    <xf numFmtId="0" fontId="9" fillId="0" borderId="11" xfId="0" applyFont="1" applyBorder="1" applyAlignment="1">
      <alignment vertical="center" wrapText="1"/>
    </xf>
    <xf numFmtId="0" fontId="11" fillId="0" borderId="50" xfId="0" applyFont="1" applyBorder="1" applyAlignment="1">
      <alignment vertical="center" wrapText="1"/>
    </xf>
    <xf numFmtId="0" fontId="2" fillId="0" borderId="5" xfId="0" applyFont="1" applyBorder="1"/>
    <xf numFmtId="0" fontId="4" fillId="5" borderId="47" xfId="0" applyFont="1" applyFill="1" applyBorder="1" applyAlignment="1">
      <alignment horizontal="right" vertical="center" wrapText="1"/>
    </xf>
    <xf numFmtId="0" fontId="4" fillId="0" borderId="47" xfId="0" applyFont="1" applyBorder="1" applyAlignment="1">
      <alignment horizontal="left" vertical="top"/>
    </xf>
    <xf numFmtId="0" fontId="14" fillId="0" borderId="47" xfId="0" applyFont="1" applyBorder="1" applyAlignment="1">
      <alignment horizontal="left" vertical="top"/>
    </xf>
    <xf numFmtId="0" fontId="6" fillId="0" borderId="47" xfId="0" applyFont="1" applyBorder="1"/>
    <xf numFmtId="0" fontId="6" fillId="0" borderId="48" xfId="0" applyFont="1" applyBorder="1"/>
    <xf numFmtId="165" fontId="4" fillId="0" borderId="47" xfId="0" applyNumberFormat="1" applyFont="1" applyBorder="1" applyAlignment="1">
      <alignment horizontal="left" vertical="top"/>
    </xf>
    <xf numFmtId="8" fontId="4" fillId="0" borderId="46" xfId="0" applyNumberFormat="1" applyFont="1" applyBorder="1" applyAlignment="1">
      <alignment horizontal="center" vertical="center" wrapText="1"/>
    </xf>
    <xf numFmtId="0" fontId="2" fillId="0" borderId="46" xfId="0" applyFont="1" applyBorder="1"/>
    <xf numFmtId="6" fontId="4" fillId="0" borderId="46" xfId="0" applyNumberFormat="1" applyFont="1" applyBorder="1" applyAlignment="1">
      <alignment horizontal="center" vertical="center" wrapText="1"/>
    </xf>
    <xf numFmtId="0" fontId="16" fillId="0" borderId="51" xfId="0" applyFont="1" applyBorder="1" applyAlignment="1">
      <alignment horizontal="center" vertical="center" wrapText="1"/>
    </xf>
    <xf numFmtId="0" fontId="16" fillId="0" borderId="54" xfId="0" applyFont="1" applyBorder="1" applyAlignment="1">
      <alignment horizontal="center" vertical="center" wrapText="1"/>
    </xf>
    <xf numFmtId="0" fontId="6" fillId="0" borderId="51" xfId="0" applyFont="1" applyBorder="1" applyAlignment="1">
      <alignment horizontal="center" vertical="center" wrapText="1"/>
    </xf>
    <xf numFmtId="0" fontId="17" fillId="8" borderId="51" xfId="0" applyFont="1" applyFill="1" applyBorder="1" applyAlignment="1">
      <alignment horizontal="center" vertical="center" wrapText="1"/>
    </xf>
    <xf numFmtId="0" fontId="17" fillId="0" borderId="51" xfId="0" applyFont="1" applyBorder="1" applyAlignment="1">
      <alignment vertical="center" wrapText="1"/>
    </xf>
    <xf numFmtId="0" fontId="17" fillId="8" borderId="51" xfId="0" applyFont="1" applyFill="1" applyBorder="1" applyAlignment="1">
      <alignment vertical="center" wrapText="1"/>
    </xf>
    <xf numFmtId="0" fontId="17" fillId="0" borderId="51" xfId="0" applyFont="1" applyBorder="1" applyAlignment="1">
      <alignment horizontal="center" vertical="center" wrapText="1"/>
    </xf>
    <xf numFmtId="0" fontId="17" fillId="9" borderId="51" xfId="0" applyFont="1" applyFill="1" applyBorder="1" applyAlignment="1">
      <alignment horizontal="center" vertical="center" wrapText="1"/>
    </xf>
    <xf numFmtId="0" fontId="16" fillId="0" borderId="51" xfId="0" applyFont="1" applyBorder="1" applyAlignment="1">
      <alignment vertical="top" wrapText="1"/>
    </xf>
    <xf numFmtId="0" fontId="22" fillId="0" borderId="51" xfId="0" applyFont="1" applyBorder="1" applyAlignment="1">
      <alignment vertical="top" wrapText="1"/>
    </xf>
    <xf numFmtId="0" fontId="16" fillId="0" borderId="51" xfId="0" applyFont="1" applyBorder="1" applyAlignment="1">
      <alignment wrapText="1"/>
    </xf>
    <xf numFmtId="0" fontId="21" fillId="0" borderId="51" xfId="0" applyFont="1" applyBorder="1" applyAlignment="1">
      <alignment horizontal="center" vertical="center" wrapText="1"/>
    </xf>
    <xf numFmtId="0" fontId="16" fillId="0" borderId="51" xfId="0" applyFont="1" applyBorder="1" applyAlignment="1">
      <alignment horizontal="left" vertical="center" wrapText="1"/>
    </xf>
    <xf numFmtId="0" fontId="0" fillId="0" borderId="0" xfId="0" applyAlignment="1">
      <alignment wrapText="1"/>
    </xf>
    <xf numFmtId="0" fontId="16" fillId="0" borderId="0" xfId="0" applyFont="1"/>
    <xf numFmtId="0" fontId="19" fillId="0" borderId="51" xfId="0" applyFont="1" applyBorder="1" applyAlignment="1">
      <alignment horizontal="center" vertical="center" wrapText="1"/>
    </xf>
    <xf numFmtId="0" fontId="18" fillId="0" borderId="51" xfId="0" applyFont="1" applyBorder="1" applyAlignment="1">
      <alignment horizontal="center" vertical="center" wrapText="1"/>
    </xf>
    <xf numFmtId="0" fontId="0" fillId="0" borderId="0" xfId="0" applyAlignment="1">
      <alignment horizontal="center" vertical="center" wrapText="1"/>
    </xf>
    <xf numFmtId="0" fontId="16" fillId="7" borderId="51" xfId="0" applyFont="1" applyFill="1" applyBorder="1" applyAlignment="1">
      <alignment wrapText="1"/>
    </xf>
    <xf numFmtId="0" fontId="6" fillId="0" borderId="49" xfId="0" applyFont="1" applyBorder="1" applyAlignment="1">
      <alignment vertical="center" wrapText="1"/>
    </xf>
    <xf numFmtId="0" fontId="16" fillId="9" borderId="51" xfId="0" applyFont="1" applyFill="1" applyBorder="1" applyAlignment="1">
      <alignment horizontal="center" vertical="center" wrapText="1"/>
    </xf>
    <xf numFmtId="0" fontId="24" fillId="0" borderId="51" xfId="0" applyFont="1" applyBorder="1" applyAlignment="1">
      <alignment horizontal="center" vertical="center" wrapText="1"/>
    </xf>
    <xf numFmtId="0" fontId="25" fillId="0" borderId="51" xfId="0" applyFont="1" applyBorder="1" applyAlignment="1">
      <alignment horizontal="justify" vertical="center" wrapText="1"/>
    </xf>
    <xf numFmtId="0" fontId="25" fillId="0" borderId="51" xfId="0" applyFont="1" applyBorder="1" applyAlignment="1">
      <alignment horizontal="left" vertical="center" wrapText="1"/>
    </xf>
    <xf numFmtId="0" fontId="25" fillId="0" borderId="51" xfId="0" applyFont="1" applyBorder="1" applyAlignment="1">
      <alignment horizontal="center" vertical="center" wrapText="1"/>
    </xf>
    <xf numFmtId="0" fontId="26" fillId="0" borderId="0" xfId="0" applyFont="1" applyAlignment="1">
      <alignment wrapText="1"/>
    </xf>
    <xf numFmtId="0" fontId="16" fillId="0" borderId="0" xfId="0" applyFont="1" applyAlignment="1">
      <alignment wrapText="1"/>
    </xf>
    <xf numFmtId="46" fontId="16" fillId="0" borderId="51" xfId="0" applyNumberFormat="1" applyFont="1" applyBorder="1" applyAlignment="1">
      <alignment horizontal="center" vertical="center" wrapText="1"/>
    </xf>
    <xf numFmtId="0" fontId="17" fillId="0" borderId="51" xfId="0" applyFont="1" applyBorder="1" applyAlignment="1">
      <alignment horizontal="left" vertical="center" wrapText="1"/>
    </xf>
    <xf numFmtId="0" fontId="23" fillId="9" borderId="51" xfId="0" applyFont="1" applyFill="1" applyBorder="1" applyAlignment="1">
      <alignment horizontal="center" vertical="center" wrapText="1"/>
    </xf>
    <xf numFmtId="0" fontId="6" fillId="0" borderId="51" xfId="0" applyFont="1" applyBorder="1" applyAlignment="1">
      <alignment horizontal="left" vertical="center" wrapText="1"/>
    </xf>
    <xf numFmtId="0" fontId="25" fillId="9" borderId="51" xfId="0" applyFont="1" applyFill="1" applyBorder="1" applyAlignment="1">
      <alignment horizontal="justify" vertical="center" wrapText="1"/>
    </xf>
    <xf numFmtId="0" fontId="16" fillId="0" borderId="51" xfId="0" applyFont="1" applyBorder="1" applyAlignment="1" applyProtection="1">
      <alignment horizontal="center" vertical="center" wrapText="1"/>
      <protection locked="0"/>
    </xf>
    <xf numFmtId="0" fontId="0" fillId="0" borderId="0" xfId="0" applyAlignment="1" applyProtection="1">
      <alignment wrapText="1"/>
      <protection locked="0"/>
    </xf>
    <xf numFmtId="0" fontId="0" fillId="0" borderId="49" xfId="0" applyBorder="1" applyAlignment="1" applyProtection="1">
      <alignment horizontal="center" vertical="center" wrapText="1"/>
      <protection locked="0"/>
    </xf>
    <xf numFmtId="0" fontId="0" fillId="0" borderId="53" xfId="0" applyBorder="1" applyAlignment="1" applyProtection="1">
      <alignment horizontal="center" vertical="center" wrapText="1"/>
      <protection locked="0"/>
    </xf>
    <xf numFmtId="0" fontId="0" fillId="0" borderId="51" xfId="0" applyBorder="1" applyAlignment="1" applyProtection="1">
      <alignment horizontal="center" vertical="center" wrapText="1"/>
      <protection locked="0"/>
    </xf>
    <xf numFmtId="0" fontId="16" fillId="0" borderId="53" xfId="0" applyFont="1" applyBorder="1" applyAlignment="1" applyProtection="1">
      <alignment horizontal="center" vertical="center" wrapText="1"/>
      <protection locked="0"/>
    </xf>
    <xf numFmtId="3" fontId="16" fillId="0" borderId="0" xfId="0" applyNumberFormat="1" applyFont="1" applyAlignment="1">
      <alignment wrapText="1"/>
    </xf>
    <xf numFmtId="0" fontId="0" fillId="0" borderId="49" xfId="0" applyBorder="1" applyAlignment="1" applyProtection="1">
      <alignment wrapText="1"/>
      <protection locked="0"/>
    </xf>
    <xf numFmtId="0" fontId="16" fillId="0" borderId="49" xfId="0" applyFont="1" applyBorder="1" applyAlignment="1" applyProtection="1">
      <alignment horizontal="center" vertical="center" wrapText="1"/>
      <protection locked="0"/>
    </xf>
    <xf numFmtId="0" fontId="25" fillId="0" borderId="49" xfId="0" applyFont="1" applyBorder="1" applyAlignment="1" applyProtection="1">
      <alignment horizontal="center" wrapText="1"/>
      <protection locked="0"/>
    </xf>
    <xf numFmtId="0" fontId="0" fillId="0" borderId="49" xfId="0" applyBorder="1" applyAlignment="1" applyProtection="1">
      <alignment vertical="top" wrapText="1"/>
      <protection locked="0"/>
    </xf>
    <xf numFmtId="6" fontId="0" fillId="0" borderId="49" xfId="0" applyNumberFormat="1" applyBorder="1" applyAlignment="1" applyProtection="1">
      <alignment vertical="top" wrapText="1"/>
      <protection locked="0"/>
    </xf>
    <xf numFmtId="6" fontId="0" fillId="0" borderId="49" xfId="0" applyNumberFormat="1" applyBorder="1" applyAlignment="1" applyProtection="1">
      <alignment wrapText="1"/>
      <protection locked="0"/>
    </xf>
    <xf numFmtId="0" fontId="25" fillId="0" borderId="55" xfId="0" applyFont="1" applyBorder="1" applyAlignment="1" applyProtection="1">
      <alignment horizontal="center" wrapText="1"/>
      <protection locked="0"/>
    </xf>
    <xf numFmtId="0" fontId="25" fillId="0" borderId="54" xfId="0" applyFont="1" applyBorder="1" applyAlignment="1" applyProtection="1">
      <alignment horizontal="center" wrapText="1"/>
      <protection locked="0"/>
    </xf>
    <xf numFmtId="0" fontId="0" fillId="0" borderId="0" xfId="0" applyAlignment="1" applyProtection="1">
      <alignment vertical="top" wrapText="1"/>
      <protection locked="0"/>
    </xf>
    <xf numFmtId="0" fontId="16" fillId="0" borderId="0" xfId="0" applyFont="1" applyAlignment="1" applyProtection="1">
      <alignment wrapText="1"/>
      <protection locked="0"/>
    </xf>
    <xf numFmtId="1" fontId="0" fillId="0" borderId="0" xfId="0" applyNumberFormat="1" applyAlignment="1" applyProtection="1">
      <alignment wrapText="1"/>
      <protection locked="0"/>
    </xf>
    <xf numFmtId="0" fontId="29" fillId="0" borderId="51" xfId="0" applyFont="1" applyBorder="1" applyAlignment="1">
      <alignment horizontal="left" vertical="center" wrapText="1"/>
    </xf>
    <xf numFmtId="0" fontId="28" fillId="0" borderId="51" xfId="0" applyFont="1" applyBorder="1" applyAlignment="1" applyProtection="1">
      <alignment horizontal="center" vertical="center" wrapText="1"/>
      <protection locked="0"/>
    </xf>
    <xf numFmtId="0" fontId="29" fillId="0" borderId="51" xfId="0" applyFont="1" applyBorder="1" applyAlignment="1">
      <alignment horizontal="center" vertical="center" wrapText="1"/>
    </xf>
    <xf numFmtId="10" fontId="29" fillId="0" borderId="51" xfId="0" applyNumberFormat="1" applyFont="1" applyBorder="1" applyAlignment="1">
      <alignment horizontal="left" vertical="center" wrapText="1"/>
    </xf>
    <xf numFmtId="0" fontId="29" fillId="0" borderId="51" xfId="0" applyFont="1" applyBorder="1" applyAlignment="1">
      <alignment vertical="center" wrapText="1"/>
    </xf>
    <xf numFmtId="0" fontId="30" fillId="0" borderId="51" xfId="0" applyFont="1" applyBorder="1" applyAlignment="1">
      <alignment wrapText="1"/>
    </xf>
    <xf numFmtId="0" fontId="29" fillId="0" borderId="51" xfId="0" applyFont="1" applyBorder="1" applyAlignment="1" applyProtection="1">
      <alignment horizontal="center" vertical="center" wrapText="1"/>
      <protection locked="0"/>
    </xf>
    <xf numFmtId="0" fontId="29" fillId="0" borderId="51" xfId="0" applyFont="1" applyBorder="1" applyAlignment="1" applyProtection="1">
      <alignment horizontal="left" vertical="center" wrapText="1"/>
      <protection locked="0"/>
    </xf>
    <xf numFmtId="0" fontId="30" fillId="0" borderId="51" xfId="0" applyFont="1" applyBorder="1" applyAlignment="1" applyProtection="1">
      <alignment horizontal="center" vertical="center" wrapText="1"/>
      <protection locked="0"/>
    </xf>
    <xf numFmtId="0" fontId="32" fillId="0" borderId="7" xfId="0" applyFont="1" applyBorder="1" applyAlignment="1" applyProtection="1">
      <alignment horizontal="left" vertical="center" wrapText="1"/>
      <protection locked="0"/>
    </xf>
    <xf numFmtId="0" fontId="33" fillId="0" borderId="0" xfId="0" applyFont="1" applyAlignment="1" applyProtection="1">
      <alignment horizontal="left" vertical="top" wrapText="1"/>
      <protection locked="0"/>
    </xf>
    <xf numFmtId="0" fontId="33" fillId="0" borderId="49" xfId="0" applyFont="1" applyBorder="1" applyAlignment="1" applyProtection="1">
      <alignment horizontal="left" vertical="top" wrapText="1"/>
      <protection locked="0"/>
    </xf>
    <xf numFmtId="0" fontId="34" fillId="2" borderId="51" xfId="0" applyFont="1" applyFill="1" applyBorder="1" applyAlignment="1" applyProtection="1">
      <alignment horizontal="center" vertical="center" wrapText="1"/>
      <protection locked="0"/>
    </xf>
    <xf numFmtId="0" fontId="34" fillId="3" borderId="51" xfId="0" applyFont="1" applyFill="1" applyBorder="1" applyAlignment="1" applyProtection="1">
      <alignment horizontal="center" vertical="center" wrapText="1"/>
      <protection locked="0"/>
    </xf>
    <xf numFmtId="0" fontId="29" fillId="0" borderId="51" xfId="0" applyFont="1" applyBorder="1" applyAlignment="1" applyProtection="1">
      <alignment wrapText="1"/>
      <protection locked="0"/>
    </xf>
    <xf numFmtId="0" fontId="28" fillId="0" borderId="51" xfId="0" applyFont="1" applyBorder="1" applyAlignment="1">
      <alignment vertical="top" wrapText="1"/>
    </xf>
    <xf numFmtId="0" fontId="29" fillId="0" borderId="51" xfId="0" applyFont="1" applyBorder="1" applyAlignment="1" applyProtection="1">
      <alignment vertical="center" wrapText="1"/>
      <protection locked="0"/>
    </xf>
    <xf numFmtId="0" fontId="30" fillId="0" borderId="51" xfId="0" applyFont="1" applyBorder="1" applyAlignment="1">
      <alignment horizontal="center" vertical="center" wrapText="1"/>
    </xf>
    <xf numFmtId="0" fontId="32" fillId="5" borderId="51" xfId="0" applyFont="1" applyFill="1" applyBorder="1" applyAlignment="1" applyProtection="1">
      <alignment horizontal="center" vertical="center" wrapText="1"/>
      <protection locked="0"/>
    </xf>
    <xf numFmtId="6" fontId="32" fillId="0" borderId="51" xfId="0" applyNumberFormat="1" applyFont="1" applyBorder="1" applyAlignment="1">
      <alignment horizontal="center" vertical="center" wrapText="1"/>
    </xf>
    <xf numFmtId="0" fontId="28" fillId="0" borderId="51" xfId="0" applyFont="1" applyBorder="1" applyAlignment="1" applyProtection="1">
      <alignment wrapText="1"/>
      <protection locked="0"/>
    </xf>
    <xf numFmtId="0" fontId="32" fillId="0" borderId="51" xfId="0" applyFont="1" applyBorder="1" applyAlignment="1" applyProtection="1">
      <alignment wrapText="1"/>
      <protection locked="0"/>
    </xf>
    <xf numFmtId="0" fontId="32" fillId="0" borderId="51" xfId="0" applyFont="1" applyBorder="1" applyAlignment="1" applyProtection="1">
      <alignment vertical="top" wrapText="1"/>
      <protection locked="0"/>
    </xf>
    <xf numFmtId="0" fontId="32" fillId="0" borderId="51" xfId="0" applyFont="1" applyBorder="1" applyAlignment="1" applyProtection="1">
      <alignment horizontal="left" vertical="top" wrapText="1"/>
      <protection locked="0"/>
    </xf>
    <xf numFmtId="0" fontId="30" fillId="0" borderId="51" xfId="0" applyFont="1" applyBorder="1" applyAlignment="1" applyProtection="1">
      <alignment horizontal="center" wrapText="1"/>
      <protection locked="0"/>
    </xf>
    <xf numFmtId="0" fontId="2" fillId="0" borderId="7" xfId="0" applyFont="1" applyBorder="1" applyAlignment="1" applyProtection="1">
      <alignment wrapText="1"/>
      <protection locked="0"/>
    </xf>
    <xf numFmtId="0" fontId="2" fillId="0" borderId="0" xfId="0" applyFont="1" applyAlignment="1" applyProtection="1">
      <alignment horizontal="center" vertical="center" wrapText="1"/>
      <protection locked="0"/>
    </xf>
    <xf numFmtId="0" fontId="2" fillId="0" borderId="51" xfId="0" applyFont="1" applyBorder="1" applyAlignment="1" applyProtection="1">
      <alignment horizontal="center" vertical="center" wrapText="1"/>
      <protection locked="0"/>
    </xf>
    <xf numFmtId="0" fontId="2" fillId="0" borderId="54" xfId="0" applyFont="1" applyBorder="1" applyAlignment="1" applyProtection="1">
      <alignment horizontal="center" vertical="center" wrapText="1"/>
      <protection locked="0"/>
    </xf>
    <xf numFmtId="0" fontId="4" fillId="0" borderId="49" xfId="0" applyFont="1" applyBorder="1" applyAlignment="1" applyProtection="1">
      <alignment wrapText="1"/>
      <protection locked="0"/>
    </xf>
    <xf numFmtId="0" fontId="4" fillId="0" borderId="49" xfId="0" applyFont="1" applyBorder="1" applyAlignment="1" applyProtection="1">
      <alignment vertical="top" wrapText="1"/>
      <protection locked="0"/>
    </xf>
    <xf numFmtId="0" fontId="4" fillId="0" borderId="14" xfId="0" applyFont="1" applyBorder="1" applyAlignment="1" applyProtection="1">
      <alignment vertical="top" wrapText="1"/>
      <protection locked="0"/>
    </xf>
    <xf numFmtId="0" fontId="4" fillId="0" borderId="24" xfId="0" applyFont="1" applyBorder="1" applyAlignment="1" applyProtection="1">
      <alignment horizontal="left" vertical="top" wrapText="1"/>
      <protection locked="0"/>
    </xf>
    <xf numFmtId="0" fontId="4" fillId="0" borderId="27" xfId="0" applyFont="1" applyBorder="1" applyAlignment="1" applyProtection="1">
      <alignment horizontal="left" vertical="top" wrapText="1"/>
      <protection locked="0"/>
    </xf>
    <xf numFmtId="0" fontId="4" fillId="0" borderId="47" xfId="0" applyFont="1" applyBorder="1" applyAlignment="1" applyProtection="1">
      <alignment horizontal="left" vertical="top" wrapText="1"/>
      <protection locked="0"/>
    </xf>
    <xf numFmtId="0" fontId="4" fillId="0" borderId="31" xfId="0" applyFont="1" applyBorder="1" applyAlignment="1" applyProtection="1">
      <alignment horizontal="left" vertical="top" wrapText="1"/>
      <protection locked="0"/>
    </xf>
    <xf numFmtId="0" fontId="35" fillId="0" borderId="51" xfId="0" applyFont="1" applyBorder="1" applyAlignment="1" applyProtection="1">
      <alignment horizontal="center" vertical="center" wrapText="1"/>
      <protection locked="0"/>
    </xf>
    <xf numFmtId="0" fontId="35" fillId="0" borderId="54" xfId="0" applyFont="1" applyBorder="1" applyAlignment="1" applyProtection="1">
      <alignment horizontal="center" wrapText="1"/>
      <protection locked="0"/>
    </xf>
    <xf numFmtId="0" fontId="4" fillId="0" borderId="0" xfId="0" applyFont="1" applyAlignment="1" applyProtection="1">
      <alignment horizontal="left" vertical="center" wrapText="1"/>
      <protection locked="0"/>
    </xf>
    <xf numFmtId="165" fontId="4" fillId="0" borderId="0" xfId="0" applyNumberFormat="1" applyFont="1" applyAlignment="1" applyProtection="1">
      <alignment horizontal="left" vertical="top" wrapText="1"/>
      <protection locked="0"/>
    </xf>
    <xf numFmtId="0" fontId="36" fillId="2" borderId="51" xfId="0" applyFont="1" applyFill="1" applyBorder="1" applyAlignment="1" applyProtection="1">
      <alignment horizontal="center" vertical="center" wrapText="1"/>
      <protection locked="0"/>
    </xf>
    <xf numFmtId="0" fontId="36" fillId="3" borderId="51" xfId="0" applyFont="1" applyFill="1" applyBorder="1" applyAlignment="1" applyProtection="1">
      <alignment horizontal="center" vertical="center" wrapText="1"/>
      <protection locked="0"/>
    </xf>
    <xf numFmtId="0" fontId="37" fillId="0" borderId="51" xfId="0" applyFont="1" applyBorder="1" applyAlignment="1" applyProtection="1">
      <alignment wrapText="1"/>
      <protection locked="0"/>
    </xf>
    <xf numFmtId="0" fontId="37" fillId="0" borderId="51" xfId="0" applyFont="1" applyBorder="1" applyAlignment="1">
      <alignment horizontal="left" vertical="center" wrapText="1"/>
    </xf>
    <xf numFmtId="0" fontId="37" fillId="11" borderId="51" xfId="0" applyFont="1" applyFill="1" applyBorder="1" applyAlignment="1">
      <alignment horizontal="left" vertical="center" wrapText="1"/>
    </xf>
    <xf numFmtId="0" fontId="39" fillId="0" borderId="49" xfId="0" applyFont="1" applyBorder="1" applyAlignment="1">
      <alignment wrapText="1"/>
    </xf>
    <xf numFmtId="0" fontId="38" fillId="0" borderId="70" xfId="0" applyFont="1" applyBorder="1" applyAlignment="1">
      <alignment vertical="top" wrapText="1"/>
    </xf>
    <xf numFmtId="0" fontId="38" fillId="0" borderId="51" xfId="0" applyFont="1" applyBorder="1" applyAlignment="1">
      <alignment horizontal="center" vertical="top" wrapText="1"/>
    </xf>
    <xf numFmtId="0" fontId="37" fillId="0" borderId="51" xfId="0" applyFont="1" applyBorder="1" applyAlignment="1" applyProtection="1">
      <alignment horizontal="center" vertical="center" wrapText="1"/>
      <protection locked="0"/>
    </xf>
    <xf numFmtId="0" fontId="37" fillId="0" borderId="51" xfId="0" applyFont="1" applyBorder="1" applyAlignment="1">
      <alignment horizontal="center" vertical="center" wrapText="1"/>
    </xf>
    <xf numFmtId="0" fontId="39" fillId="0" borderId="51" xfId="0" applyFont="1" applyBorder="1" applyAlignment="1">
      <alignment horizontal="center" vertical="center" wrapText="1"/>
    </xf>
    <xf numFmtId="0" fontId="37" fillId="0" borderId="51" xfId="0" applyFont="1" applyBorder="1" applyAlignment="1" applyProtection="1">
      <alignment horizontal="left" vertical="center" wrapText="1"/>
      <protection locked="0"/>
    </xf>
    <xf numFmtId="0" fontId="38" fillId="0" borderId="51" xfId="0" applyFont="1" applyBorder="1" applyAlignment="1" applyProtection="1">
      <alignment horizontal="center" vertical="center" wrapText="1"/>
      <protection locked="0"/>
    </xf>
    <xf numFmtId="0" fontId="14" fillId="5" borderId="51" xfId="0" applyFont="1" applyFill="1" applyBorder="1" applyAlignment="1" applyProtection="1">
      <alignment horizontal="center" vertical="center" wrapText="1"/>
      <protection locked="0"/>
    </xf>
    <xf numFmtId="6" fontId="14" fillId="0" borderId="51" xfId="0" applyNumberFormat="1" applyFont="1" applyBorder="1" applyAlignment="1">
      <alignment horizontal="center" vertical="center" wrapText="1"/>
    </xf>
    <xf numFmtId="0" fontId="38" fillId="0" borderId="51" xfId="0" applyFont="1" applyBorder="1" applyAlignment="1" applyProtection="1">
      <alignment wrapText="1"/>
      <protection locked="0"/>
    </xf>
    <xf numFmtId="0" fontId="14" fillId="0" borderId="51" xfId="0" applyFont="1" applyBorder="1" applyAlignment="1" applyProtection="1">
      <alignment wrapText="1"/>
      <protection locked="0"/>
    </xf>
    <xf numFmtId="0" fontId="14" fillId="0" borderId="51" xfId="0" applyFont="1" applyBorder="1" applyAlignment="1" applyProtection="1">
      <alignment vertical="top" wrapText="1"/>
      <protection locked="0"/>
    </xf>
    <xf numFmtId="0" fontId="14" fillId="0" borderId="51" xfId="0" applyFont="1" applyBorder="1" applyAlignment="1" applyProtection="1">
      <alignment horizontal="left" vertical="top" wrapText="1"/>
      <protection locked="0"/>
    </xf>
    <xf numFmtId="0" fontId="39" fillId="0" borderId="51" xfId="0" applyFont="1" applyBorder="1" applyAlignment="1" applyProtection="1">
      <alignment horizontal="center" vertical="center" wrapText="1"/>
      <protection locked="0"/>
    </xf>
    <xf numFmtId="0" fontId="39" fillId="0" borderId="51" xfId="0" applyFont="1" applyBorder="1" applyAlignment="1" applyProtection="1">
      <alignment horizontal="center" wrapText="1"/>
      <protection locked="0"/>
    </xf>
    <xf numFmtId="0" fontId="14" fillId="0" borderId="51" xfId="0" applyFont="1" applyBorder="1" applyAlignment="1" applyProtection="1">
      <alignment horizontal="left" vertical="center" wrapText="1"/>
      <protection locked="0"/>
    </xf>
    <xf numFmtId="0" fontId="14" fillId="0" borderId="51" xfId="0" applyFont="1" applyBorder="1" applyAlignment="1" applyProtection="1">
      <alignment horizontal="center" vertical="center" wrapText="1"/>
      <protection locked="0"/>
    </xf>
    <xf numFmtId="0" fontId="41" fillId="0" borderId="51" xfId="0" applyFont="1" applyBorder="1" applyAlignment="1" applyProtection="1">
      <alignment horizontal="left" vertical="top" wrapText="1"/>
      <protection locked="0"/>
    </xf>
    <xf numFmtId="0" fontId="38" fillId="0" borderId="51" xfId="0" applyFont="1" applyBorder="1" applyAlignment="1">
      <alignment vertical="top" wrapText="1"/>
    </xf>
    <xf numFmtId="10" fontId="37" fillId="0" borderId="51" xfId="0" applyNumberFormat="1" applyFont="1" applyBorder="1" applyAlignment="1">
      <alignment horizontal="left" vertical="center" wrapText="1"/>
    </xf>
    <xf numFmtId="0" fontId="37" fillId="0" borderId="51" xfId="0" applyFont="1" applyBorder="1" applyAlignment="1" applyProtection="1">
      <alignment horizontal="center" wrapText="1"/>
      <protection locked="0"/>
    </xf>
    <xf numFmtId="0" fontId="37" fillId="0" borderId="51" xfId="0" applyFont="1" applyBorder="1" applyAlignment="1">
      <alignment horizontal="center" wrapText="1"/>
    </xf>
    <xf numFmtId="0" fontId="39" fillId="0" borderId="51" xfId="0" applyFont="1" applyBorder="1" applyAlignment="1">
      <alignment horizontal="left" wrapText="1"/>
    </xf>
    <xf numFmtId="0" fontId="37" fillId="0" borderId="51" xfId="0" applyFont="1" applyBorder="1" applyAlignment="1" applyProtection="1">
      <alignment vertical="center" wrapText="1"/>
      <protection locked="0"/>
    </xf>
    <xf numFmtId="0" fontId="44" fillId="0" borderId="7" xfId="0" applyFont="1" applyBorder="1" applyAlignment="1" applyProtection="1">
      <alignment wrapText="1"/>
      <protection locked="0"/>
    </xf>
    <xf numFmtId="0" fontId="44" fillId="0" borderId="49" xfId="0" applyFont="1" applyBorder="1" applyAlignment="1" applyProtection="1">
      <alignment horizontal="center" vertical="center" wrapText="1"/>
      <protection locked="0"/>
    </xf>
    <xf numFmtId="0" fontId="44" fillId="0" borderId="51" xfId="0" applyFont="1" applyBorder="1" applyAlignment="1" applyProtection="1">
      <alignment horizontal="center" vertical="center" wrapText="1"/>
      <protection locked="0"/>
    </xf>
    <xf numFmtId="0" fontId="44" fillId="0" borderId="54" xfId="0" applyFont="1" applyBorder="1" applyAlignment="1" applyProtection="1">
      <alignment horizontal="center" vertical="center" wrapText="1"/>
      <protection locked="0"/>
    </xf>
    <xf numFmtId="0" fontId="42" fillId="0" borderId="0" xfId="0" applyFont="1" applyAlignment="1" applyProtection="1">
      <alignment wrapText="1"/>
      <protection locked="0"/>
    </xf>
    <xf numFmtId="0" fontId="42" fillId="0" borderId="0" xfId="0" applyFont="1" applyAlignment="1" applyProtection="1">
      <alignment vertical="top" wrapText="1"/>
      <protection locked="0"/>
    </xf>
    <xf numFmtId="0" fontId="42" fillId="0" borderId="14" xfId="0" applyFont="1" applyBorder="1" applyAlignment="1" applyProtection="1">
      <alignment vertical="top" wrapText="1"/>
      <protection locked="0"/>
    </xf>
    <xf numFmtId="0" fontId="42" fillId="0" borderId="24" xfId="0" applyFont="1" applyBorder="1" applyAlignment="1" applyProtection="1">
      <alignment horizontal="left" vertical="top" wrapText="1"/>
      <protection locked="0"/>
    </xf>
    <xf numFmtId="0" fontId="42" fillId="0" borderId="27" xfId="0" applyFont="1" applyBorder="1" applyAlignment="1" applyProtection="1">
      <alignment horizontal="left" vertical="top" wrapText="1"/>
      <protection locked="0"/>
    </xf>
    <xf numFmtId="0" fontId="42" fillId="0" borderId="47" xfId="0" applyFont="1" applyBorder="1" applyAlignment="1" applyProtection="1">
      <alignment horizontal="left" vertical="top" wrapText="1"/>
      <protection locked="0"/>
    </xf>
    <xf numFmtId="0" fontId="42" fillId="0" borderId="31" xfId="0" applyFont="1" applyBorder="1" applyAlignment="1" applyProtection="1">
      <alignment horizontal="left" vertical="top" wrapText="1"/>
      <protection locked="0"/>
    </xf>
    <xf numFmtId="0" fontId="43" fillId="0" borderId="51" xfId="0" applyFont="1" applyBorder="1" applyAlignment="1" applyProtection="1">
      <alignment horizontal="center" vertical="center" wrapText="1"/>
      <protection locked="0"/>
    </xf>
    <xf numFmtId="0" fontId="43" fillId="0" borderId="54" xfId="0" applyFont="1" applyBorder="1" applyAlignment="1" applyProtection="1">
      <alignment horizontal="center" wrapText="1"/>
      <protection locked="0"/>
    </xf>
    <xf numFmtId="0" fontId="42" fillId="0" borderId="7" xfId="0" applyFont="1" applyBorder="1" applyAlignment="1" applyProtection="1">
      <alignment horizontal="left" vertical="center" wrapText="1"/>
      <protection locked="0"/>
    </xf>
    <xf numFmtId="0" fontId="42" fillId="0" borderId="49" xfId="0" applyFont="1" applyBorder="1" applyAlignment="1" applyProtection="1">
      <alignment horizontal="left" vertical="center" wrapText="1"/>
      <protection locked="0"/>
    </xf>
    <xf numFmtId="0" fontId="42" fillId="0" borderId="51" xfId="0" applyFont="1" applyBorder="1" applyAlignment="1" applyProtection="1">
      <alignment horizontal="center" vertical="center" wrapText="1"/>
      <protection locked="0"/>
    </xf>
    <xf numFmtId="0" fontId="42" fillId="0" borderId="54" xfId="0" applyFont="1" applyBorder="1" applyAlignment="1" applyProtection="1">
      <alignment horizontal="center" vertical="center" wrapText="1"/>
      <protection locked="0"/>
    </xf>
    <xf numFmtId="0" fontId="46" fillId="0" borderId="0" xfId="0" applyFont="1" applyAlignment="1" applyProtection="1">
      <alignment horizontal="left" vertical="top" wrapText="1"/>
      <protection locked="0"/>
    </xf>
    <xf numFmtId="0" fontId="46" fillId="0" borderId="14" xfId="0" applyFont="1" applyBorder="1" applyAlignment="1" applyProtection="1">
      <alignment horizontal="left" vertical="top" wrapText="1"/>
      <protection locked="0"/>
    </xf>
    <xf numFmtId="0" fontId="42" fillId="0" borderId="52" xfId="0" applyFont="1" applyBorder="1" applyAlignment="1" applyProtection="1">
      <alignment horizontal="center" vertical="center" wrapText="1"/>
      <protection locked="0"/>
    </xf>
    <xf numFmtId="0" fontId="42" fillId="0" borderId="68" xfId="0" applyFont="1" applyBorder="1" applyAlignment="1" applyProtection="1">
      <alignment horizontal="center" vertical="center" wrapText="1"/>
      <protection locked="0"/>
    </xf>
    <xf numFmtId="0" fontId="46" fillId="0" borderId="49" xfId="0" applyFont="1" applyBorder="1" applyAlignment="1" applyProtection="1">
      <alignment horizontal="left" vertical="top" wrapText="1"/>
      <protection locked="0"/>
    </xf>
    <xf numFmtId="0" fontId="47" fillId="2" borderId="51" xfId="0" applyFont="1" applyFill="1" applyBorder="1" applyAlignment="1" applyProtection="1">
      <alignment horizontal="center" vertical="center" wrapText="1"/>
      <protection locked="0"/>
    </xf>
    <xf numFmtId="0" fontId="47" fillId="3" borderId="51" xfId="0" applyFont="1" applyFill="1" applyBorder="1" applyAlignment="1" applyProtection="1">
      <alignment horizontal="center" vertical="center" wrapText="1"/>
      <protection locked="0"/>
    </xf>
    <xf numFmtId="0" fontId="48" fillId="0" borderId="51" xfId="0" applyFont="1" applyBorder="1" applyAlignment="1">
      <alignment horizontal="center" vertical="center" wrapText="1"/>
    </xf>
    <xf numFmtId="0" fontId="48" fillId="0" borderId="51" xfId="0" applyFont="1" applyBorder="1" applyAlignment="1">
      <alignment horizontal="left" vertical="center" wrapText="1"/>
    </xf>
    <xf numFmtId="0" fontId="48" fillId="0" borderId="51" xfId="0" applyFont="1" applyBorder="1" applyAlignment="1" applyProtection="1">
      <alignment horizontal="center" vertical="center" wrapText="1"/>
      <protection locked="0"/>
    </xf>
    <xf numFmtId="0" fontId="48" fillId="0" borderId="51" xfId="0" applyFont="1" applyBorder="1" applyAlignment="1" applyProtection="1">
      <alignment horizontal="left" vertical="center" wrapText="1"/>
      <protection locked="0"/>
    </xf>
    <xf numFmtId="0" fontId="48" fillId="0" borderId="51" xfId="0" applyFont="1" applyBorder="1" applyAlignment="1">
      <alignment horizontal="left" vertical="center"/>
    </xf>
    <xf numFmtId="0" fontId="42" fillId="5" borderId="51" xfId="0" applyFont="1" applyFill="1" applyBorder="1" applyAlignment="1" applyProtection="1">
      <alignment horizontal="center" vertical="center" wrapText="1"/>
      <protection locked="0"/>
    </xf>
    <xf numFmtId="6" fontId="42" fillId="0" borderId="51" xfId="0" applyNumberFormat="1" applyFont="1" applyBorder="1" applyAlignment="1">
      <alignment horizontal="center" vertical="center" wrapText="1"/>
    </xf>
    <xf numFmtId="0" fontId="1" fillId="0" borderId="49" xfId="2"/>
    <xf numFmtId="0" fontId="49" fillId="0" borderId="51" xfId="2" applyFont="1" applyBorder="1" applyAlignment="1">
      <alignment horizontal="center" vertical="center" wrapText="1"/>
    </xf>
    <xf numFmtId="0" fontId="1" fillId="0" borderId="51" xfId="2" applyBorder="1" applyAlignment="1">
      <alignment horizontal="center" vertical="center"/>
    </xf>
    <xf numFmtId="0" fontId="1" fillId="0" borderId="51" xfId="2" applyBorder="1" applyAlignment="1">
      <alignment vertical="center" wrapText="1"/>
    </xf>
    <xf numFmtId="8" fontId="1" fillId="0" borderId="51" xfId="2" applyNumberFormat="1" applyBorder="1" applyAlignment="1">
      <alignment vertical="center"/>
    </xf>
    <xf numFmtId="0" fontId="1" fillId="0" borderId="51" xfId="2" applyBorder="1"/>
    <xf numFmtId="0" fontId="1" fillId="0" borderId="57" xfId="2" applyBorder="1"/>
    <xf numFmtId="8" fontId="49" fillId="0" borderId="51" xfId="2" applyNumberFormat="1" applyFont="1" applyBorder="1"/>
    <xf numFmtId="0" fontId="4" fillId="0" borderId="28" xfId="0" applyFont="1" applyBorder="1" applyAlignment="1">
      <alignment horizontal="left" vertical="center"/>
    </xf>
    <xf numFmtId="0" fontId="3" fillId="0" borderId="47" xfId="0" applyFont="1" applyBorder="1"/>
    <xf numFmtId="0" fontId="3" fillId="0" borderId="29" xfId="0" applyFont="1" applyBorder="1"/>
    <xf numFmtId="0" fontId="4" fillId="0" borderId="32" xfId="0" applyFont="1" applyBorder="1" applyAlignment="1">
      <alignment horizontal="left" vertical="center"/>
    </xf>
    <xf numFmtId="0" fontId="3" fillId="0" borderId="48" xfId="0" applyFont="1" applyBorder="1"/>
    <xf numFmtId="0" fontId="3" fillId="0" borderId="33" xfId="0" applyFont="1" applyBorder="1"/>
    <xf numFmtId="0" fontId="4" fillId="0" borderId="23" xfId="0" applyFont="1" applyBorder="1" applyAlignment="1">
      <alignment horizontal="left" vertical="center"/>
    </xf>
    <xf numFmtId="0" fontId="3" fillId="0" borderId="24" xfId="0" applyFont="1" applyBorder="1"/>
    <xf numFmtId="0" fontId="3" fillId="0" borderId="25" xfId="0" applyFont="1" applyBorder="1"/>
    <xf numFmtId="165" fontId="4" fillId="0" borderId="30" xfId="0" applyNumberFormat="1" applyFont="1" applyBorder="1" applyAlignment="1">
      <alignment horizontal="left" vertical="top"/>
    </xf>
    <xf numFmtId="0" fontId="3" fillId="0" borderId="31" xfId="0" applyFont="1" applyBorder="1"/>
    <xf numFmtId="14" fontId="4" fillId="0" borderId="34" xfId="0" applyNumberFormat="1" applyFont="1" applyBorder="1" applyAlignment="1">
      <alignment horizontal="left" vertical="top"/>
    </xf>
    <xf numFmtId="0" fontId="3" fillId="0" borderId="35" xfId="0" applyFont="1" applyBorder="1"/>
    <xf numFmtId="0" fontId="4" fillId="0" borderId="26" xfId="0" applyFont="1" applyBorder="1" applyAlignment="1">
      <alignment horizontal="left" vertical="top"/>
    </xf>
    <xf numFmtId="0" fontId="3" fillId="0" borderId="27" xfId="0" applyFont="1" applyBorder="1"/>
    <xf numFmtId="0" fontId="4" fillId="0" borderId="30" xfId="0" applyFont="1" applyBorder="1" applyAlignment="1">
      <alignment horizontal="left" vertical="top"/>
    </xf>
    <xf numFmtId="0" fontId="2" fillId="0" borderId="1" xfId="0" applyFont="1" applyBorder="1" applyAlignment="1">
      <alignment horizontal="center"/>
    </xf>
    <xf numFmtId="0" fontId="3" fillId="0" borderId="2" xfId="0" applyFont="1" applyBorder="1"/>
    <xf numFmtId="0" fontId="3" fillId="0" borderId="7" xfId="0" applyFont="1" applyBorder="1"/>
    <xf numFmtId="0" fontId="3" fillId="0" borderId="8" xfId="0" applyFont="1" applyBorder="1"/>
    <xf numFmtId="0" fontId="3" fillId="0" borderId="10" xfId="0" applyFont="1" applyBorder="1"/>
    <xf numFmtId="0" fontId="3" fillId="0" borderId="11" xfId="0" applyFont="1" applyBorder="1"/>
    <xf numFmtId="0" fontId="4" fillId="0" borderId="3" xfId="0" applyFont="1" applyBorder="1" applyAlignment="1">
      <alignment horizontal="center" vertical="center"/>
    </xf>
    <xf numFmtId="0" fontId="3" fillId="0" borderId="4" xfId="0" applyFont="1" applyBorder="1"/>
    <xf numFmtId="0" fontId="3" fillId="0" borderId="5" xfId="0" applyFont="1" applyBorder="1"/>
    <xf numFmtId="0" fontId="3" fillId="0" borderId="9" xfId="0" applyFont="1" applyBorder="1"/>
    <xf numFmtId="0" fontId="0" fillId="0" borderId="0" xfId="0"/>
    <xf numFmtId="0" fontId="3" fillId="0" borderId="12" xfId="0" applyFont="1" applyBorder="1"/>
    <xf numFmtId="0" fontId="3" fillId="0" borderId="13" xfId="0" applyFont="1" applyBorder="1"/>
    <xf numFmtId="0" fontId="4" fillId="0" borderId="1" xfId="0" applyFont="1" applyBorder="1" applyAlignment="1">
      <alignment horizontal="left" vertical="center"/>
    </xf>
    <xf numFmtId="0" fontId="3" fillId="0" borderId="15" xfId="0" applyFont="1" applyBorder="1"/>
    <xf numFmtId="0" fontId="3" fillId="0" borderId="18" xfId="0" applyFont="1" applyBorder="1"/>
    <xf numFmtId="0" fontId="3" fillId="0" borderId="19" xfId="0" applyFont="1" applyBorder="1"/>
    <xf numFmtId="0" fontId="3" fillId="0" borderId="20" xfId="0" applyFont="1" applyBorder="1"/>
    <xf numFmtId="0" fontId="4" fillId="0" borderId="16" xfId="0" applyFont="1" applyBorder="1" applyAlignment="1">
      <alignment horizontal="left" vertical="center" wrapText="1"/>
    </xf>
    <xf numFmtId="0" fontId="3" fillId="0" borderId="17" xfId="0" applyFont="1" applyBorder="1"/>
    <xf numFmtId="0" fontId="3" fillId="0" borderId="21" xfId="0" applyFont="1" applyBorder="1"/>
    <xf numFmtId="0" fontId="3" fillId="0" borderId="22" xfId="0" applyFont="1" applyBorder="1"/>
    <xf numFmtId="0" fontId="4" fillId="0" borderId="26" xfId="0" applyFont="1" applyBorder="1" applyAlignment="1">
      <alignment horizontal="left" vertical="top" wrapText="1"/>
    </xf>
    <xf numFmtId="166" fontId="4" fillId="0" borderId="34" xfId="0" applyNumberFormat="1" applyFont="1" applyBorder="1" applyAlignment="1">
      <alignment horizontal="left" vertical="top"/>
    </xf>
    <xf numFmtId="0" fontId="2" fillId="0" borderId="36" xfId="0" applyFont="1" applyBorder="1" applyAlignment="1">
      <alignment horizontal="center"/>
    </xf>
    <xf numFmtId="0" fontId="3" fillId="0" borderId="37" xfId="0" applyFont="1" applyBorder="1"/>
    <xf numFmtId="0" fontId="4" fillId="0" borderId="37" xfId="0" applyFont="1" applyBorder="1" applyAlignment="1">
      <alignment horizontal="center"/>
    </xf>
    <xf numFmtId="0" fontId="3" fillId="0" borderId="38" xfId="0" applyFont="1" applyBorder="1"/>
    <xf numFmtId="0" fontId="7" fillId="2" borderId="40" xfId="0" applyFont="1" applyFill="1" applyBorder="1" applyAlignment="1">
      <alignment horizontal="center" vertical="center" wrapText="1"/>
    </xf>
    <xf numFmtId="0" fontId="3" fillId="0" borderId="43" xfId="0" applyFont="1" applyBorder="1"/>
    <xf numFmtId="0" fontId="4" fillId="5" borderId="28" xfId="0" applyFont="1" applyFill="1" applyBorder="1" applyAlignment="1">
      <alignment horizontal="right" vertical="center" wrapText="1"/>
    </xf>
    <xf numFmtId="0" fontId="4" fillId="5" borderId="32" xfId="0" applyFont="1" applyFill="1" applyBorder="1" applyAlignment="1">
      <alignment horizontal="right" vertical="center" wrapText="1"/>
    </xf>
    <xf numFmtId="0" fontId="12" fillId="6" borderId="49" xfId="0" applyFont="1" applyFill="1" applyBorder="1" applyAlignment="1">
      <alignment horizontal="center"/>
    </xf>
    <xf numFmtId="0" fontId="3" fillId="0" borderId="49" xfId="0" applyFont="1" applyBorder="1"/>
    <xf numFmtId="0" fontId="7" fillId="2" borderId="39" xfId="0" applyFont="1" applyFill="1" applyBorder="1" applyAlignment="1">
      <alignment horizontal="center" vertical="center" wrapText="1"/>
    </xf>
    <xf numFmtId="0" fontId="3" fillId="0" borderId="41" xfId="0" applyFont="1" applyBorder="1"/>
    <xf numFmtId="0" fontId="7" fillId="2" borderId="46" xfId="0" applyFont="1" applyFill="1" applyBorder="1" applyAlignment="1">
      <alignment horizontal="center" vertical="center" wrapText="1"/>
    </xf>
    <xf numFmtId="0" fontId="3" fillId="0" borderId="42" xfId="0" applyFont="1" applyBorder="1"/>
    <xf numFmtId="0" fontId="29" fillId="0" borderId="51" xfId="0" applyFont="1" applyBorder="1" applyAlignment="1">
      <alignment horizontal="center" vertical="center" wrapText="1"/>
    </xf>
    <xf numFmtId="0" fontId="29" fillId="0" borderId="51" xfId="0" applyFont="1" applyBorder="1" applyAlignment="1" applyProtection="1">
      <alignment horizontal="center" vertical="center" wrapText="1"/>
      <protection locked="0"/>
    </xf>
    <xf numFmtId="0" fontId="29" fillId="0" borderId="51" xfId="0" applyFont="1" applyBorder="1" applyAlignment="1">
      <alignment horizontal="left" vertical="center" wrapText="1"/>
    </xf>
    <xf numFmtId="0" fontId="29" fillId="0" borderId="51" xfId="0" applyFont="1" applyBorder="1" applyAlignment="1" applyProtection="1">
      <alignment horizontal="center" wrapText="1"/>
      <protection locked="0"/>
    </xf>
    <xf numFmtId="0" fontId="28" fillId="0" borderId="51" xfId="0" applyFont="1" applyBorder="1" applyAlignment="1">
      <alignment horizontal="center" vertical="top" wrapText="1"/>
    </xf>
    <xf numFmtId="0" fontId="34" fillId="2" borderId="51" xfId="0" applyFont="1" applyFill="1" applyBorder="1" applyAlignment="1" applyProtection="1">
      <alignment horizontal="center" vertical="center" wrapText="1"/>
      <protection locked="0"/>
    </xf>
    <xf numFmtId="0" fontId="30" fillId="0" borderId="51" xfId="0" applyFont="1" applyBorder="1" applyAlignment="1" applyProtection="1">
      <alignment horizontal="center" vertical="center" wrapText="1"/>
      <protection locked="0"/>
    </xf>
    <xf numFmtId="0" fontId="32" fillId="5" borderId="51" xfId="0" applyFont="1" applyFill="1" applyBorder="1" applyAlignment="1" applyProtection="1">
      <alignment horizontal="center" vertical="center" wrapText="1"/>
      <protection locked="0"/>
    </xf>
    <xf numFmtId="0" fontId="28" fillId="10" borderId="51" xfId="0" applyFont="1" applyFill="1" applyBorder="1" applyAlignment="1" applyProtection="1">
      <alignment horizontal="center" vertical="center" wrapText="1"/>
      <protection locked="0"/>
    </xf>
    <xf numFmtId="0" fontId="29" fillId="10" borderId="51" xfId="0" applyFont="1" applyFill="1" applyBorder="1" applyAlignment="1" applyProtection="1">
      <alignment horizontal="center" vertical="center" wrapText="1"/>
      <protection locked="0"/>
    </xf>
    <xf numFmtId="0" fontId="29" fillId="0" borderId="51" xfId="0" applyFont="1" applyBorder="1" applyAlignment="1" applyProtection="1">
      <alignment horizontal="left" vertical="center" wrapText="1"/>
      <protection locked="0"/>
    </xf>
    <xf numFmtId="0" fontId="34" fillId="2" borderId="53" xfId="0" applyFont="1" applyFill="1" applyBorder="1" applyAlignment="1" applyProtection="1">
      <alignment horizontal="center" vertical="center" wrapText="1"/>
      <protection locked="0"/>
    </xf>
    <xf numFmtId="164" fontId="29" fillId="0" borderId="51" xfId="1" applyFont="1" applyBorder="1" applyAlignment="1" applyProtection="1">
      <alignment horizontal="center" vertical="center" wrapText="1"/>
      <protection locked="0"/>
    </xf>
    <xf numFmtId="6" fontId="32" fillId="0" borderId="51" xfId="0" applyNumberFormat="1" applyFont="1" applyBorder="1" applyAlignment="1" applyProtection="1">
      <alignment horizontal="center" vertical="center" wrapText="1"/>
      <protection locked="0"/>
    </xf>
    <xf numFmtId="0" fontId="29" fillId="0" borderId="52" xfId="0" applyFont="1" applyBorder="1" applyAlignment="1" applyProtection="1">
      <alignment horizontal="center" vertical="center" wrapText="1"/>
      <protection locked="0"/>
    </xf>
    <xf numFmtId="0" fontId="29" fillId="0" borderId="53" xfId="0" applyFont="1" applyBorder="1" applyAlignment="1" applyProtection="1">
      <alignment horizontal="center" vertical="center" wrapText="1"/>
      <protection locked="0"/>
    </xf>
    <xf numFmtId="0" fontId="29" fillId="0" borderId="59" xfId="0" applyFont="1" applyBorder="1" applyAlignment="1" applyProtection="1">
      <alignment horizontal="left" vertical="center" wrapText="1"/>
      <protection locked="0"/>
    </xf>
    <xf numFmtId="0" fontId="29" fillId="0" borderId="56" xfId="0" applyFont="1" applyBorder="1" applyAlignment="1" applyProtection="1">
      <alignment horizontal="left" vertical="center" wrapText="1"/>
      <protection locked="0"/>
    </xf>
    <xf numFmtId="0" fontId="29" fillId="0" borderId="60" xfId="0" applyFont="1" applyBorder="1" applyAlignment="1" applyProtection="1">
      <alignment horizontal="left" vertical="center" wrapText="1"/>
      <protection locked="0"/>
    </xf>
    <xf numFmtId="0" fontId="29" fillId="0" borderId="61" xfId="0" applyFont="1" applyBorder="1" applyAlignment="1" applyProtection="1">
      <alignment horizontal="left" vertical="center" wrapText="1"/>
      <protection locked="0"/>
    </xf>
    <xf numFmtId="165" fontId="32" fillId="0" borderId="51" xfId="0" applyNumberFormat="1" applyFont="1" applyBorder="1" applyAlignment="1" applyProtection="1">
      <alignment horizontal="left" vertical="top" wrapText="1"/>
      <protection locked="0"/>
    </xf>
    <xf numFmtId="0" fontId="30" fillId="0" borderId="51" xfId="0" applyFont="1" applyBorder="1" applyAlignment="1" applyProtection="1">
      <alignment wrapText="1"/>
      <protection locked="0"/>
    </xf>
    <xf numFmtId="0" fontId="32" fillId="0" borderId="51" xfId="0" applyFont="1" applyBorder="1" applyAlignment="1" applyProtection="1">
      <alignment horizontal="left" vertical="center" wrapText="1"/>
      <protection locked="0"/>
    </xf>
    <xf numFmtId="0" fontId="28" fillId="0" borderId="51" xfId="0" applyFont="1" applyBorder="1" applyAlignment="1" applyProtection="1">
      <alignment horizontal="center" wrapText="1"/>
      <protection locked="0"/>
    </xf>
    <xf numFmtId="0" fontId="31" fillId="0" borderId="51" xfId="0" applyFont="1" applyBorder="1" applyAlignment="1" applyProtection="1">
      <alignment horizontal="left" wrapText="1"/>
      <protection locked="0"/>
    </xf>
    <xf numFmtId="0" fontId="32" fillId="0" borderId="51" xfId="0" applyFont="1" applyBorder="1" applyAlignment="1" applyProtection="1">
      <alignment horizontal="center" wrapText="1"/>
      <protection locked="0"/>
    </xf>
    <xf numFmtId="0" fontId="32" fillId="0" borderId="51" xfId="0" applyFont="1" applyBorder="1" applyAlignment="1" applyProtection="1">
      <alignment horizontal="left" vertical="top" wrapText="1"/>
      <protection locked="0"/>
    </xf>
    <xf numFmtId="0" fontId="28" fillId="0" borderId="51" xfId="0" applyFont="1" applyBorder="1" applyAlignment="1" applyProtection="1">
      <alignment horizontal="left" vertical="center" wrapText="1"/>
      <protection locked="0"/>
    </xf>
    <xf numFmtId="14" fontId="32" fillId="0" borderId="51" xfId="0" applyNumberFormat="1" applyFont="1" applyBorder="1" applyAlignment="1" applyProtection="1">
      <alignment horizontal="left" vertical="top" wrapText="1"/>
      <protection locked="0"/>
    </xf>
    <xf numFmtId="0" fontId="4" fillId="0" borderId="36" xfId="0" applyFont="1" applyBorder="1" applyAlignment="1" applyProtection="1">
      <alignment horizontal="left" vertical="center" wrapText="1"/>
      <protection locked="0"/>
    </xf>
    <xf numFmtId="0" fontId="8" fillId="0" borderId="15" xfId="0" applyFont="1" applyBorder="1" applyProtection="1">
      <protection locked="0"/>
    </xf>
    <xf numFmtId="0" fontId="8" fillId="0" borderId="18" xfId="0" applyFont="1" applyBorder="1" applyProtection="1">
      <protection locked="0"/>
    </xf>
    <xf numFmtId="0" fontId="8" fillId="0" borderId="19" xfId="0" applyFont="1" applyBorder="1" applyProtection="1">
      <protection locked="0"/>
    </xf>
    <xf numFmtId="0" fontId="2" fillId="0" borderId="62" xfId="0" applyFont="1" applyBorder="1" applyAlignment="1" applyProtection="1">
      <alignment horizontal="left" vertical="center" wrapText="1"/>
      <protection locked="0"/>
    </xf>
    <xf numFmtId="0" fontId="8" fillId="0" borderId="17" xfId="0" applyFont="1" applyBorder="1" applyProtection="1">
      <protection locked="0"/>
    </xf>
    <xf numFmtId="0" fontId="8" fillId="0" borderId="21" xfId="0" applyFont="1" applyBorder="1" applyProtection="1">
      <protection locked="0"/>
    </xf>
    <xf numFmtId="0" fontId="8" fillId="0" borderId="22" xfId="0" applyFont="1" applyBorder="1" applyProtection="1">
      <protection locked="0"/>
    </xf>
    <xf numFmtId="0" fontId="4" fillId="0" borderId="23" xfId="0" applyFont="1" applyBorder="1" applyAlignment="1" applyProtection="1">
      <alignment horizontal="left" vertical="center" wrapText="1"/>
      <protection locked="0"/>
    </xf>
    <xf numFmtId="0" fontId="8" fillId="0" borderId="24" xfId="0" applyFont="1" applyBorder="1" applyProtection="1">
      <protection locked="0"/>
    </xf>
    <xf numFmtId="0" fontId="4" fillId="0" borderId="26" xfId="0" applyFont="1" applyBorder="1" applyAlignment="1" applyProtection="1">
      <alignment horizontal="left" vertical="top" wrapText="1"/>
      <protection locked="0"/>
    </xf>
    <xf numFmtId="0" fontId="4" fillId="0" borderId="28" xfId="0" applyFont="1" applyBorder="1" applyAlignment="1" applyProtection="1">
      <alignment horizontal="left" vertical="center" wrapText="1"/>
      <protection locked="0"/>
    </xf>
    <xf numFmtId="0" fontId="8" fillId="0" borderId="47" xfId="0" applyFont="1" applyBorder="1" applyProtection="1">
      <protection locked="0"/>
    </xf>
    <xf numFmtId="0" fontId="4" fillId="0" borderId="30" xfId="0" applyFont="1" applyBorder="1" applyAlignment="1" applyProtection="1">
      <alignment horizontal="left" vertical="top" wrapText="1"/>
      <protection locked="0"/>
    </xf>
    <xf numFmtId="0" fontId="15" fillId="0" borderId="51" xfId="0" applyFont="1" applyBorder="1" applyAlignment="1" applyProtection="1">
      <alignment horizontal="left" wrapText="1"/>
      <protection locked="0"/>
    </xf>
    <xf numFmtId="0" fontId="8" fillId="0" borderId="54" xfId="0" applyFont="1" applyBorder="1" applyProtection="1">
      <protection locked="0"/>
    </xf>
    <xf numFmtId="0" fontId="8" fillId="0" borderId="58" xfId="0" applyFont="1" applyBorder="1" applyProtection="1">
      <protection locked="0"/>
    </xf>
    <xf numFmtId="165" fontId="4" fillId="0" borderId="51" xfId="0" applyNumberFormat="1" applyFont="1" applyBorder="1" applyAlignment="1" applyProtection="1">
      <alignment horizontal="left" vertical="top" wrapText="1"/>
      <protection locked="0"/>
    </xf>
    <xf numFmtId="0" fontId="4" fillId="0" borderId="32" xfId="0" applyFont="1" applyBorder="1" applyAlignment="1" applyProtection="1">
      <alignment horizontal="left" vertical="center" wrapText="1"/>
      <protection locked="0"/>
    </xf>
    <xf numFmtId="0" fontId="8" fillId="0" borderId="48" xfId="0" applyFont="1" applyBorder="1" applyProtection="1">
      <protection locked="0"/>
    </xf>
    <xf numFmtId="14" fontId="4" fillId="0" borderId="63" xfId="0" applyNumberFormat="1" applyFont="1" applyBorder="1" applyAlignment="1" applyProtection="1">
      <alignment horizontal="left" vertical="top" wrapText="1"/>
      <protection locked="0"/>
    </xf>
    <xf numFmtId="0" fontId="2" fillId="0" borderId="36" xfId="0" applyFont="1" applyBorder="1" applyAlignment="1" applyProtection="1">
      <alignment horizontal="center" wrapText="1"/>
      <protection locked="0"/>
    </xf>
    <xf numFmtId="0" fontId="8" fillId="0" borderId="37" xfId="0" applyFont="1" applyBorder="1" applyProtection="1">
      <protection locked="0"/>
    </xf>
    <xf numFmtId="0" fontId="4" fillId="0" borderId="38" xfId="0" applyFont="1" applyBorder="1" applyAlignment="1" applyProtection="1">
      <alignment horizontal="center" wrapText="1"/>
      <protection locked="0"/>
    </xf>
    <xf numFmtId="0" fontId="8" fillId="0" borderId="38" xfId="0" applyFont="1" applyBorder="1" applyProtection="1">
      <protection locked="0"/>
    </xf>
    <xf numFmtId="0" fontId="4" fillId="0" borderId="64" xfId="0" applyFont="1" applyBorder="1" applyAlignment="1" applyProtection="1">
      <alignment horizontal="left" vertical="top" wrapText="1"/>
      <protection locked="0"/>
    </xf>
    <xf numFmtId="0" fontId="8" fillId="0" borderId="27" xfId="0" applyFont="1" applyBorder="1" applyProtection="1">
      <protection locked="0"/>
    </xf>
    <xf numFmtId="0" fontId="15" fillId="0" borderId="40" xfId="0" applyFont="1" applyBorder="1" applyAlignment="1" applyProtection="1">
      <alignment horizontal="left" wrapText="1"/>
      <protection locked="0"/>
    </xf>
    <xf numFmtId="0" fontId="8" fillId="0" borderId="4" xfId="0" applyFont="1" applyBorder="1" applyProtection="1">
      <protection locked="0"/>
    </xf>
    <xf numFmtId="0" fontId="8" fillId="0" borderId="65" xfId="0" applyFont="1" applyBorder="1" applyProtection="1">
      <protection locked="0"/>
    </xf>
    <xf numFmtId="165" fontId="4" fillId="0" borderId="43" xfId="0" applyNumberFormat="1" applyFont="1" applyBorder="1" applyAlignment="1" applyProtection="1">
      <alignment horizontal="left" vertical="top" wrapText="1"/>
      <protection locked="0"/>
    </xf>
    <xf numFmtId="0" fontId="8" fillId="0" borderId="13" xfId="0" applyFont="1" applyBorder="1" applyProtection="1">
      <protection locked="0"/>
    </xf>
    <xf numFmtId="0" fontId="8" fillId="0" borderId="66" xfId="0" applyFont="1" applyBorder="1" applyProtection="1">
      <protection locked="0"/>
    </xf>
    <xf numFmtId="165" fontId="4" fillId="0" borderId="67" xfId="0" applyNumberFormat="1" applyFont="1" applyBorder="1" applyAlignment="1" applyProtection="1">
      <alignment horizontal="left" vertical="top" wrapText="1"/>
      <protection locked="0"/>
    </xf>
    <xf numFmtId="0" fontId="8" fillId="0" borderId="31" xfId="0" applyFont="1" applyBorder="1" applyProtection="1">
      <protection locked="0"/>
    </xf>
    <xf numFmtId="0" fontId="36" fillId="2" borderId="51" xfId="0" applyFont="1" applyFill="1" applyBorder="1" applyAlignment="1" applyProtection="1">
      <alignment horizontal="center" vertical="center" wrapText="1"/>
      <protection locked="0"/>
    </xf>
    <xf numFmtId="0" fontId="37" fillId="0" borderId="53" xfId="0" applyFont="1" applyBorder="1" applyProtection="1">
      <protection locked="0"/>
    </xf>
    <xf numFmtId="0" fontId="37" fillId="0" borderId="68" xfId="0" applyFont="1" applyBorder="1" applyProtection="1">
      <protection locked="0"/>
    </xf>
    <xf numFmtId="0" fontId="37" fillId="0" borderId="56" xfId="0" applyFont="1" applyBorder="1" applyProtection="1">
      <protection locked="0"/>
    </xf>
    <xf numFmtId="0" fontId="37" fillId="0" borderId="60" xfId="0" applyFont="1" applyBorder="1" applyProtection="1">
      <protection locked="0"/>
    </xf>
    <xf numFmtId="0" fontId="37" fillId="0" borderId="55" xfId="0" applyFont="1" applyBorder="1" applyProtection="1">
      <protection locked="0"/>
    </xf>
    <xf numFmtId="0" fontId="37" fillId="0" borderId="61" xfId="0" applyFont="1" applyBorder="1" applyProtection="1">
      <protection locked="0"/>
    </xf>
    <xf numFmtId="0" fontId="37" fillId="0" borderId="51" xfId="0" applyFont="1" applyBorder="1" applyAlignment="1">
      <alignment horizontal="left" vertical="center" wrapText="1"/>
    </xf>
    <xf numFmtId="0" fontId="37" fillId="0" borderId="58" xfId="0" applyFont="1" applyBorder="1"/>
    <xf numFmtId="164" fontId="37" fillId="0" borderId="51" xfId="1" applyFont="1" applyBorder="1" applyAlignment="1" applyProtection="1">
      <alignment horizontal="center" vertical="center" wrapText="1"/>
      <protection locked="0"/>
    </xf>
    <xf numFmtId="0" fontId="37" fillId="0" borderId="69" xfId="0" applyFont="1" applyBorder="1" applyProtection="1">
      <protection locked="0"/>
    </xf>
    <xf numFmtId="6" fontId="14" fillId="0" borderId="51" xfId="0" applyNumberFormat="1" applyFont="1" applyBorder="1" applyAlignment="1" applyProtection="1">
      <alignment horizontal="center" vertical="center" wrapText="1"/>
      <protection locked="0"/>
    </xf>
    <xf numFmtId="0" fontId="37" fillId="0" borderId="51" xfId="0" applyFont="1" applyBorder="1" applyAlignment="1" applyProtection="1">
      <alignment horizontal="center" wrapText="1"/>
      <protection locked="0"/>
    </xf>
    <xf numFmtId="0" fontId="37" fillId="0" borderId="51" xfId="0" applyFont="1" applyBorder="1" applyAlignment="1">
      <alignment horizontal="center" vertical="center" wrapText="1"/>
    </xf>
    <xf numFmtId="0" fontId="37" fillId="0" borderId="51" xfId="0" applyFont="1" applyBorder="1" applyAlignment="1" applyProtection="1">
      <alignment horizontal="center" vertical="center" wrapText="1"/>
      <protection locked="0"/>
    </xf>
    <xf numFmtId="0" fontId="37" fillId="0" borderId="58" xfId="0" applyFont="1" applyBorder="1" applyAlignment="1" applyProtection="1">
      <alignment horizontal="left" wrapText="1"/>
      <protection locked="0"/>
    </xf>
    <xf numFmtId="0" fontId="37" fillId="0" borderId="58" xfId="0" applyFont="1" applyBorder="1" applyProtection="1">
      <protection locked="0"/>
    </xf>
    <xf numFmtId="0" fontId="14" fillId="5" borderId="51" xfId="0" applyFont="1" applyFill="1" applyBorder="1" applyAlignment="1" applyProtection="1">
      <alignment horizontal="center" vertical="center" wrapText="1"/>
      <protection locked="0"/>
    </xf>
    <xf numFmtId="0" fontId="37" fillId="0" borderId="54" xfId="0" applyFont="1" applyBorder="1" applyProtection="1">
      <protection locked="0"/>
    </xf>
    <xf numFmtId="0" fontId="37" fillId="0" borderId="51" xfId="0" applyFont="1" applyBorder="1" applyAlignment="1" applyProtection="1">
      <alignment horizontal="left" vertical="center" wrapText="1"/>
      <protection locked="0"/>
    </xf>
    <xf numFmtId="0" fontId="37" fillId="10" borderId="51" xfId="0" applyFont="1" applyFill="1" applyBorder="1" applyAlignment="1" applyProtection="1">
      <alignment horizontal="center" vertical="center" wrapText="1"/>
      <protection locked="0"/>
    </xf>
    <xf numFmtId="0" fontId="38" fillId="10" borderId="51" xfId="0" applyFont="1" applyFill="1" applyBorder="1" applyAlignment="1" applyProtection="1">
      <alignment horizontal="center" vertical="center" wrapText="1"/>
      <protection locked="0"/>
    </xf>
    <xf numFmtId="0" fontId="14" fillId="0" borderId="51" xfId="0" applyFont="1" applyBorder="1" applyAlignment="1" applyProtection="1">
      <alignment horizontal="left" vertical="center" wrapText="1"/>
      <protection locked="0"/>
    </xf>
    <xf numFmtId="0" fontId="39" fillId="0" borderId="51" xfId="0" applyFont="1" applyBorder="1" applyAlignment="1" applyProtection="1">
      <alignment wrapText="1"/>
      <protection locked="0"/>
    </xf>
    <xf numFmtId="0" fontId="38" fillId="0" borderId="51" xfId="0" applyFont="1" applyBorder="1" applyAlignment="1" applyProtection="1">
      <alignment horizontal="left" vertical="center" wrapText="1"/>
      <protection locked="0"/>
    </xf>
    <xf numFmtId="0" fontId="14" fillId="0" borderId="51" xfId="0" applyFont="1" applyBorder="1" applyAlignment="1" applyProtection="1">
      <alignment horizontal="left" vertical="top" wrapText="1"/>
      <protection locked="0"/>
    </xf>
    <xf numFmtId="0" fontId="40" fillId="0" borderId="51" xfId="0" applyFont="1" applyBorder="1" applyAlignment="1" applyProtection="1">
      <alignment horizontal="left" wrapText="1"/>
      <protection locked="0"/>
    </xf>
    <xf numFmtId="165" fontId="14" fillId="0" borderId="51" xfId="0" applyNumberFormat="1" applyFont="1" applyBorder="1" applyAlignment="1" applyProtection="1">
      <alignment horizontal="left" vertical="top" wrapText="1"/>
      <protection locked="0"/>
    </xf>
    <xf numFmtId="14" fontId="14" fillId="0" borderId="51" xfId="0" applyNumberFormat="1" applyFont="1" applyBorder="1" applyAlignment="1" applyProtection="1">
      <alignment horizontal="left" vertical="top" wrapText="1"/>
      <protection locked="0"/>
    </xf>
    <xf numFmtId="0" fontId="38" fillId="0" borderId="51" xfId="0" applyFont="1" applyBorder="1" applyAlignment="1" applyProtection="1">
      <alignment horizontal="center" wrapText="1"/>
      <protection locked="0"/>
    </xf>
    <xf numFmtId="0" fontId="14" fillId="0" borderId="51" xfId="0" applyFont="1" applyBorder="1" applyAlignment="1" applyProtection="1">
      <alignment horizontal="center" wrapText="1"/>
      <protection locked="0"/>
    </xf>
    <xf numFmtId="0" fontId="39" fillId="0" borderId="51" xfId="0" applyFont="1" applyBorder="1" applyAlignment="1" applyProtection="1">
      <alignment horizontal="center" vertical="center" wrapText="1"/>
      <protection locked="0"/>
    </xf>
    <xf numFmtId="0" fontId="42" fillId="0" borderId="1" xfId="0" applyFont="1" applyBorder="1" applyAlignment="1" applyProtection="1">
      <alignment horizontal="left" vertical="center" wrapText="1"/>
      <protection locked="0"/>
    </xf>
    <xf numFmtId="0" fontId="43" fillId="0" borderId="15" xfId="0" applyFont="1" applyBorder="1" applyAlignment="1" applyProtection="1">
      <alignment wrapText="1"/>
      <protection locked="0"/>
    </xf>
    <xf numFmtId="0" fontId="43" fillId="0" borderId="18" xfId="0" applyFont="1" applyBorder="1" applyAlignment="1" applyProtection="1">
      <alignment wrapText="1"/>
      <protection locked="0"/>
    </xf>
    <xf numFmtId="0" fontId="43" fillId="0" borderId="19" xfId="0" applyFont="1" applyBorder="1" applyAlignment="1" applyProtection="1">
      <alignment wrapText="1"/>
      <protection locked="0"/>
    </xf>
    <xf numFmtId="0" fontId="44" fillId="0" borderId="16" xfId="0" applyFont="1" applyBorder="1" applyAlignment="1" applyProtection="1">
      <alignment horizontal="left" vertical="center" wrapText="1"/>
      <protection locked="0"/>
    </xf>
    <xf numFmtId="0" fontId="43" fillId="0" borderId="17" xfId="0" applyFont="1" applyBorder="1" applyAlignment="1" applyProtection="1">
      <alignment wrapText="1"/>
      <protection locked="0"/>
    </xf>
    <xf numFmtId="0" fontId="43" fillId="0" borderId="21" xfId="0" applyFont="1" applyBorder="1" applyAlignment="1" applyProtection="1">
      <alignment wrapText="1"/>
      <protection locked="0"/>
    </xf>
    <xf numFmtId="0" fontId="43" fillId="0" borderId="22" xfId="0" applyFont="1" applyBorder="1" applyAlignment="1" applyProtection="1">
      <alignment wrapText="1"/>
      <protection locked="0"/>
    </xf>
    <xf numFmtId="0" fontId="42" fillId="0" borderId="23" xfId="0" applyFont="1" applyBorder="1" applyAlignment="1" applyProtection="1">
      <alignment horizontal="left" vertical="center" wrapText="1"/>
      <protection locked="0"/>
    </xf>
    <xf numFmtId="0" fontId="43" fillId="0" borderId="24" xfId="0" applyFont="1" applyBorder="1" applyAlignment="1" applyProtection="1">
      <alignment wrapText="1"/>
      <protection locked="0"/>
    </xf>
    <xf numFmtId="0" fontId="42" fillId="0" borderId="26" xfId="0" applyFont="1" applyBorder="1" applyAlignment="1" applyProtection="1">
      <alignment horizontal="left" vertical="top" wrapText="1"/>
      <protection locked="0"/>
    </xf>
    <xf numFmtId="0" fontId="42" fillId="0" borderId="28" xfId="0" applyFont="1" applyBorder="1" applyAlignment="1" applyProtection="1">
      <alignment horizontal="left" vertical="center" wrapText="1"/>
      <protection locked="0"/>
    </xf>
    <xf numFmtId="0" fontId="43" fillId="0" borderId="47" xfId="0" applyFont="1" applyBorder="1" applyAlignment="1" applyProtection="1">
      <alignment wrapText="1"/>
      <protection locked="0"/>
    </xf>
    <xf numFmtId="0" fontId="42" fillId="0" borderId="30" xfId="0" applyFont="1" applyBorder="1" applyAlignment="1" applyProtection="1">
      <alignment horizontal="left" vertical="top" wrapText="1"/>
      <protection locked="0"/>
    </xf>
    <xf numFmtId="0" fontId="45" fillId="0" borderId="51" xfId="0" applyFont="1" applyBorder="1" applyAlignment="1" applyProtection="1">
      <alignment horizontal="left" wrapText="1"/>
      <protection locked="0"/>
    </xf>
    <xf numFmtId="165" fontId="42" fillId="0" borderId="51" xfId="0" applyNumberFormat="1" applyFont="1" applyBorder="1" applyAlignment="1" applyProtection="1">
      <alignment horizontal="left" vertical="top" wrapText="1"/>
      <protection locked="0"/>
    </xf>
    <xf numFmtId="0" fontId="42" fillId="0" borderId="32" xfId="0" applyFont="1" applyBorder="1" applyAlignment="1" applyProtection="1">
      <alignment horizontal="left" vertical="center" wrapText="1"/>
      <protection locked="0"/>
    </xf>
    <xf numFmtId="0" fontId="43" fillId="0" borderId="48" xfId="0" applyFont="1" applyBorder="1" applyAlignment="1" applyProtection="1">
      <alignment wrapText="1"/>
      <protection locked="0"/>
    </xf>
    <xf numFmtId="14" fontId="42" fillId="0" borderId="21" xfId="0" applyNumberFormat="1" applyFont="1" applyBorder="1" applyAlignment="1" applyProtection="1">
      <alignment horizontal="left" vertical="top" wrapText="1"/>
      <protection locked="0"/>
    </xf>
    <xf numFmtId="14" fontId="42" fillId="0" borderId="19" xfId="0" applyNumberFormat="1" applyFont="1" applyBorder="1" applyAlignment="1" applyProtection="1">
      <alignment horizontal="left" vertical="top" wrapText="1"/>
      <protection locked="0"/>
    </xf>
    <xf numFmtId="14" fontId="42" fillId="0" borderId="22" xfId="0" applyNumberFormat="1" applyFont="1" applyBorder="1" applyAlignment="1" applyProtection="1">
      <alignment horizontal="left" vertical="top" wrapText="1"/>
      <protection locked="0"/>
    </xf>
    <xf numFmtId="0" fontId="44" fillId="0" borderId="36" xfId="0" applyFont="1" applyBorder="1" applyAlignment="1" applyProtection="1">
      <alignment horizontal="center" wrapText="1"/>
      <protection locked="0"/>
    </xf>
    <xf numFmtId="0" fontId="43" fillId="0" borderId="37" xfId="0" applyFont="1" applyBorder="1" applyAlignment="1" applyProtection="1">
      <alignment wrapText="1"/>
      <protection locked="0"/>
    </xf>
    <xf numFmtId="0" fontId="42" fillId="0" borderId="37" xfId="0" applyFont="1" applyBorder="1" applyAlignment="1" applyProtection="1">
      <alignment horizontal="center" wrapText="1"/>
      <protection locked="0"/>
    </xf>
    <xf numFmtId="0" fontId="43" fillId="0" borderId="38" xfId="0" applyFont="1" applyBorder="1" applyAlignment="1" applyProtection="1">
      <alignment wrapText="1"/>
      <protection locked="0"/>
    </xf>
    <xf numFmtId="0" fontId="43" fillId="0" borderId="27" xfId="0" applyFont="1" applyBorder="1" applyAlignment="1" applyProtection="1">
      <alignment wrapText="1"/>
      <protection locked="0"/>
    </xf>
    <xf numFmtId="0" fontId="45" fillId="0" borderId="3" xfId="0" applyFont="1" applyBorder="1" applyAlignment="1" applyProtection="1">
      <alignment horizontal="left" wrapText="1"/>
      <protection locked="0"/>
    </xf>
    <xf numFmtId="0" fontId="45" fillId="0" borderId="4" xfId="0" applyFont="1" applyBorder="1" applyAlignment="1" applyProtection="1">
      <alignment horizontal="left" wrapText="1"/>
      <protection locked="0"/>
    </xf>
    <xf numFmtId="0" fontId="45" fillId="0" borderId="65" xfId="0" applyFont="1" applyBorder="1" applyAlignment="1" applyProtection="1">
      <alignment horizontal="left" wrapText="1"/>
      <protection locked="0"/>
    </xf>
    <xf numFmtId="165" fontId="42" fillId="0" borderId="12" xfId="0" applyNumberFormat="1" applyFont="1" applyBorder="1" applyAlignment="1" applyProtection="1">
      <alignment horizontal="left" vertical="top" wrapText="1"/>
      <protection locked="0"/>
    </xf>
    <xf numFmtId="0" fontId="43" fillId="0" borderId="13" xfId="0" applyFont="1" applyBorder="1" applyAlignment="1" applyProtection="1">
      <alignment wrapText="1"/>
      <protection locked="0"/>
    </xf>
    <xf numFmtId="0" fontId="43" fillId="0" borderId="66" xfId="0" applyFont="1" applyBorder="1" applyAlignment="1" applyProtection="1">
      <alignment wrapText="1"/>
      <protection locked="0"/>
    </xf>
    <xf numFmtId="165" fontId="42" fillId="0" borderId="30" xfId="0" applyNumberFormat="1" applyFont="1" applyBorder="1" applyAlignment="1" applyProtection="1">
      <alignment horizontal="left" vertical="top" wrapText="1"/>
      <protection locked="0"/>
    </xf>
    <xf numFmtId="0" fontId="43" fillId="0" borderId="31" xfId="0" applyFont="1" applyBorder="1" applyAlignment="1" applyProtection="1">
      <alignment wrapText="1"/>
      <protection locked="0"/>
    </xf>
    <xf numFmtId="0" fontId="47" fillId="2" borderId="52" xfId="0" applyFont="1" applyFill="1" applyBorder="1" applyAlignment="1" applyProtection="1">
      <alignment horizontal="center" vertical="center" wrapText="1"/>
      <protection locked="0"/>
    </xf>
    <xf numFmtId="0" fontId="47" fillId="2" borderId="53" xfId="0" applyFont="1" applyFill="1" applyBorder="1" applyAlignment="1" applyProtection="1">
      <alignment horizontal="center" vertical="center" wrapText="1"/>
      <protection locked="0"/>
    </xf>
    <xf numFmtId="0" fontId="47" fillId="2" borderId="59" xfId="0" applyFont="1" applyFill="1" applyBorder="1" applyAlignment="1" applyProtection="1">
      <alignment horizontal="center" vertical="center" wrapText="1"/>
      <protection locked="0"/>
    </xf>
    <xf numFmtId="0" fontId="47" fillId="2" borderId="68" xfId="0" applyFont="1" applyFill="1" applyBorder="1" applyAlignment="1" applyProtection="1">
      <alignment horizontal="center" vertical="center" wrapText="1"/>
      <protection locked="0"/>
    </xf>
    <xf numFmtId="0" fontId="47" fillId="2" borderId="56" xfId="0" applyFont="1" applyFill="1" applyBorder="1" applyAlignment="1" applyProtection="1">
      <alignment horizontal="center" vertical="center" wrapText="1"/>
      <protection locked="0"/>
    </xf>
    <xf numFmtId="0" fontId="47" fillId="2" borderId="60" xfId="0" applyFont="1" applyFill="1" applyBorder="1" applyAlignment="1" applyProtection="1">
      <alignment horizontal="center" vertical="center" wrapText="1"/>
      <protection locked="0"/>
    </xf>
    <xf numFmtId="0" fontId="47" fillId="2" borderId="55" xfId="0" applyFont="1" applyFill="1" applyBorder="1" applyAlignment="1" applyProtection="1">
      <alignment horizontal="center" vertical="center" wrapText="1"/>
      <protection locked="0"/>
    </xf>
    <xf numFmtId="0" fontId="47" fillId="2" borderId="61" xfId="0" applyFont="1" applyFill="1" applyBorder="1" applyAlignment="1" applyProtection="1">
      <alignment horizontal="center" vertical="center" wrapText="1"/>
      <protection locked="0"/>
    </xf>
    <xf numFmtId="0" fontId="48" fillId="0" borderId="51" xfId="0" applyFont="1" applyBorder="1" applyAlignment="1">
      <alignment horizontal="left" vertical="center" wrapText="1"/>
    </xf>
    <xf numFmtId="164" fontId="48" fillId="0" borderId="51" xfId="1" applyFont="1" applyBorder="1" applyAlignment="1" applyProtection="1">
      <alignment horizontal="center" vertical="center" wrapText="1"/>
      <protection locked="0"/>
    </xf>
    <xf numFmtId="6" fontId="42" fillId="0" borderId="51" xfId="0" applyNumberFormat="1" applyFont="1" applyBorder="1" applyAlignment="1" applyProtection="1">
      <alignment horizontal="center" vertical="center" wrapText="1"/>
      <protection locked="0"/>
    </xf>
    <xf numFmtId="0" fontId="44" fillId="0" borderId="52" xfId="0" applyFont="1" applyBorder="1" applyAlignment="1" applyProtection="1">
      <alignment horizontal="center" vertical="center" wrapText="1"/>
      <protection locked="0"/>
    </xf>
    <xf numFmtId="0" fontId="44" fillId="0" borderId="69" xfId="0" applyFont="1" applyBorder="1" applyAlignment="1" applyProtection="1">
      <alignment horizontal="center" vertical="center" wrapText="1"/>
      <protection locked="0"/>
    </xf>
    <xf numFmtId="0" fontId="44" fillId="0" borderId="53" xfId="0" applyFont="1" applyBorder="1" applyAlignment="1" applyProtection="1">
      <alignment horizontal="center" vertical="center" wrapText="1"/>
      <protection locked="0"/>
    </xf>
    <xf numFmtId="0" fontId="48" fillId="0" borderId="51" xfId="0" applyFont="1" applyBorder="1" applyAlignment="1">
      <alignment horizontal="center" vertical="center" wrapText="1"/>
    </xf>
    <xf numFmtId="0" fontId="48" fillId="0" borderId="71" xfId="0" applyFont="1" applyBorder="1" applyAlignment="1">
      <alignment horizontal="left" vertical="center" wrapText="1"/>
    </xf>
    <xf numFmtId="0" fontId="48" fillId="0" borderId="58" xfId="0" applyFont="1" applyBorder="1" applyAlignment="1">
      <alignment horizontal="left" vertical="center" wrapText="1"/>
    </xf>
    <xf numFmtId="0" fontId="48" fillId="0" borderId="51" xfId="0" applyFont="1" applyBorder="1" applyAlignment="1" applyProtection="1">
      <alignment horizontal="center" vertical="center" wrapText="1"/>
      <protection locked="0"/>
    </xf>
    <xf numFmtId="0" fontId="48" fillId="0" borderId="59" xfId="0" applyFont="1" applyBorder="1" applyAlignment="1">
      <alignment horizontal="center" vertical="center" wrapText="1"/>
    </xf>
    <xf numFmtId="0" fontId="48" fillId="0" borderId="56" xfId="0" applyFont="1" applyBorder="1" applyAlignment="1">
      <alignment horizontal="center" vertical="center" wrapText="1"/>
    </xf>
    <xf numFmtId="0" fontId="48" fillId="0" borderId="72" xfId="0" applyFont="1" applyBorder="1" applyAlignment="1">
      <alignment horizontal="center" vertical="center" wrapText="1"/>
    </xf>
    <xf numFmtId="0" fontId="48" fillId="0" borderId="57" xfId="0" applyFont="1" applyBorder="1" applyAlignment="1">
      <alignment horizontal="center" vertical="center" wrapText="1"/>
    </xf>
    <xf numFmtId="0" fontId="48" fillId="0" borderId="60" xfId="0" applyFont="1" applyBorder="1" applyAlignment="1">
      <alignment horizontal="center" vertical="center" wrapText="1"/>
    </xf>
    <xf numFmtId="0" fontId="48" fillId="0" borderId="61" xfId="0" applyFont="1" applyBorder="1" applyAlignment="1">
      <alignment horizontal="center" vertical="center" wrapText="1"/>
    </xf>
    <xf numFmtId="0" fontId="48" fillId="0" borderId="52" xfId="0" applyFont="1" applyBorder="1" applyAlignment="1">
      <alignment horizontal="center" vertical="center" wrapText="1"/>
    </xf>
    <xf numFmtId="0" fontId="48" fillId="0" borderId="69" xfId="0" applyFont="1" applyBorder="1" applyAlignment="1">
      <alignment horizontal="center" vertical="center" wrapText="1"/>
    </xf>
    <xf numFmtId="0" fontId="48" fillId="0" borderId="53" xfId="0" applyFont="1" applyBorder="1" applyAlignment="1">
      <alignment horizontal="center" vertical="center" wrapText="1"/>
    </xf>
    <xf numFmtId="0" fontId="48" fillId="0" borderId="51" xfId="0" applyFont="1" applyBorder="1" applyAlignment="1" applyProtection="1">
      <alignment horizontal="left" vertical="center" wrapText="1"/>
      <protection locked="0"/>
    </xf>
    <xf numFmtId="0" fontId="48" fillId="12" borderId="51" xfId="0" applyFont="1" applyFill="1" applyBorder="1" applyAlignment="1" applyProtection="1">
      <alignment horizontal="center" vertical="center" wrapText="1"/>
      <protection locked="0"/>
    </xf>
    <xf numFmtId="0" fontId="44" fillId="12" borderId="51" xfId="0" applyFont="1" applyFill="1" applyBorder="1" applyAlignment="1" applyProtection="1">
      <alignment horizontal="center" vertical="center" wrapText="1"/>
      <protection locked="0"/>
    </xf>
    <xf numFmtId="0" fontId="44" fillId="0" borderId="51" xfId="0" applyFont="1" applyBorder="1" applyAlignment="1" applyProtection="1">
      <alignment horizontal="center" vertical="center" wrapText="1"/>
      <protection locked="0"/>
    </xf>
    <xf numFmtId="0" fontId="48" fillId="10" borderId="51" xfId="0" applyFont="1" applyFill="1" applyBorder="1" applyAlignment="1" applyProtection="1">
      <alignment horizontal="center" vertical="center" wrapText="1"/>
      <protection locked="0"/>
    </xf>
    <xf numFmtId="0" fontId="44" fillId="10" borderId="51" xfId="0" applyFont="1" applyFill="1" applyBorder="1" applyAlignment="1" applyProtection="1">
      <alignment horizontal="center" vertical="center" wrapText="1"/>
      <protection locked="0"/>
    </xf>
    <xf numFmtId="6" fontId="42" fillId="0" borderId="52" xfId="0" applyNumberFormat="1" applyFont="1" applyBorder="1" applyAlignment="1" applyProtection="1">
      <alignment horizontal="center" vertical="center" wrapText="1"/>
      <protection locked="0"/>
    </xf>
    <xf numFmtId="6" fontId="42" fillId="0" borderId="69" xfId="0" applyNumberFormat="1" applyFont="1" applyBorder="1" applyAlignment="1" applyProtection="1">
      <alignment horizontal="center" vertical="center" wrapText="1"/>
      <protection locked="0"/>
    </xf>
    <xf numFmtId="6" fontId="42" fillId="0" borderId="53" xfId="0" applyNumberFormat="1" applyFont="1" applyBorder="1" applyAlignment="1" applyProtection="1">
      <alignment horizontal="center" vertical="center" wrapText="1"/>
      <protection locked="0"/>
    </xf>
    <xf numFmtId="0" fontId="48" fillId="0" borderId="52" xfId="0" applyFont="1" applyBorder="1" applyAlignment="1" applyProtection="1">
      <alignment horizontal="center" vertical="center" wrapText="1"/>
      <protection locked="0"/>
    </xf>
    <xf numFmtId="0" fontId="48" fillId="0" borderId="69" xfId="0" applyFont="1" applyBorder="1" applyAlignment="1" applyProtection="1">
      <alignment horizontal="center" vertical="center" wrapText="1"/>
      <protection locked="0"/>
    </xf>
    <xf numFmtId="0" fontId="48" fillId="0" borderId="53" xfId="0" applyFont="1" applyBorder="1" applyAlignment="1" applyProtection="1">
      <alignment horizontal="center" vertical="center" wrapText="1"/>
      <protection locked="0"/>
    </xf>
    <xf numFmtId="164" fontId="48" fillId="0" borderId="52" xfId="1" applyFont="1" applyBorder="1" applyAlignment="1" applyProtection="1">
      <alignment horizontal="center" vertical="center" wrapText="1"/>
      <protection locked="0"/>
    </xf>
    <xf numFmtId="164" fontId="48" fillId="0" borderId="69" xfId="1" applyFont="1" applyBorder="1" applyAlignment="1" applyProtection="1">
      <alignment horizontal="center" vertical="center" wrapText="1"/>
      <protection locked="0"/>
    </xf>
    <xf numFmtId="164" fontId="48" fillId="0" borderId="53" xfId="1" applyFont="1" applyBorder="1" applyAlignment="1" applyProtection="1">
      <alignment horizontal="center" vertical="center" wrapText="1"/>
      <protection locked="0"/>
    </xf>
    <xf numFmtId="0" fontId="42" fillId="5" borderId="51" xfId="0" applyFont="1" applyFill="1" applyBorder="1" applyAlignment="1" applyProtection="1">
      <alignment horizontal="center" vertical="center" wrapText="1"/>
      <protection locked="0"/>
    </xf>
    <xf numFmtId="0" fontId="43" fillId="0" borderId="51" xfId="0" applyFont="1" applyBorder="1" applyAlignment="1" applyProtection="1">
      <alignment horizontal="center" vertical="center" wrapText="1"/>
      <protection locked="0"/>
    </xf>
    <xf numFmtId="0" fontId="1" fillId="0" borderId="68" xfId="2" applyBorder="1" applyAlignment="1">
      <alignment horizontal="center" vertical="center"/>
    </xf>
    <xf numFmtId="0" fontId="1" fillId="0" borderId="49" xfId="2" applyAlignment="1">
      <alignment horizontal="center" vertical="center"/>
    </xf>
    <xf numFmtId="0" fontId="21" fillId="0" borderId="51" xfId="0" applyFont="1" applyBorder="1" applyAlignment="1">
      <alignment horizontal="center" vertical="center" wrapText="1"/>
    </xf>
    <xf numFmtId="0" fontId="21" fillId="0" borderId="51" xfId="0" applyFont="1" applyBorder="1" applyAlignment="1">
      <alignment horizontal="center" vertical="center"/>
    </xf>
    <xf numFmtId="0" fontId="6" fillId="0" borderId="51" xfId="0" applyFont="1" applyBorder="1" applyAlignment="1">
      <alignment horizontal="center" vertical="center" wrapText="1"/>
    </xf>
    <xf numFmtId="0" fontId="16" fillId="0" borderId="58" xfId="0" applyFont="1" applyBorder="1" applyAlignment="1">
      <alignment horizontal="center" vertical="center" wrapText="1"/>
    </xf>
    <xf numFmtId="0" fontId="6" fillId="0" borderId="56" xfId="0" applyFont="1" applyBorder="1" applyAlignment="1">
      <alignment horizontal="center" vertical="center" wrapText="1"/>
    </xf>
    <xf numFmtId="0" fontId="6" fillId="0" borderId="57" xfId="0" applyFont="1" applyBorder="1" applyAlignment="1">
      <alignment horizontal="center" vertical="center" wrapText="1"/>
    </xf>
    <xf numFmtId="0" fontId="16" fillId="0" borderId="56" xfId="0" applyFont="1" applyBorder="1" applyAlignment="1">
      <alignment vertical="center" wrapText="1"/>
    </xf>
    <xf numFmtId="0" fontId="16" fillId="0" borderId="57" xfId="0" applyFont="1" applyBorder="1" applyAlignment="1">
      <alignment vertical="center" wrapText="1"/>
    </xf>
    <xf numFmtId="0" fontId="16" fillId="0" borderId="51" xfId="0" applyFont="1" applyBorder="1" applyAlignment="1">
      <alignment horizontal="center" vertical="center" wrapText="1"/>
    </xf>
    <xf numFmtId="0" fontId="24" fillId="0" borderId="51" xfId="0" applyFont="1" applyBorder="1" applyAlignment="1">
      <alignment horizontal="center" vertical="center" wrapText="1"/>
    </xf>
    <xf numFmtId="8" fontId="49" fillId="0" borderId="49" xfId="2" applyNumberFormat="1" applyFont="1"/>
  </cellXfs>
  <cellStyles count="3">
    <cellStyle name="Moneda [0]" xfId="1" builtinId="7"/>
    <cellStyle name="Normal" xfId="0" builtinId="0"/>
    <cellStyle name="Normal 2" xfId="2" xr:uid="{AA17AD29-E48F-45F9-9CCC-7642B1F9F55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outlinePr summaryBelow="0" summaryRight="0"/>
  </sheetPr>
  <dimension ref="A1:AD1000"/>
  <sheetViews>
    <sheetView workbookViewId="0"/>
  </sheetViews>
  <sheetFormatPr baseColWidth="10" defaultColWidth="14.42578125" defaultRowHeight="15" customHeight="1" x14ac:dyDescent="0.25"/>
  <cols>
    <col min="1" max="1" width="5.42578125" customWidth="1"/>
    <col min="2" max="2" width="69.140625" customWidth="1"/>
    <col min="3" max="3" width="10.7109375" customWidth="1"/>
    <col min="4" max="4" width="54.7109375" customWidth="1"/>
    <col min="5" max="5" width="14.7109375" customWidth="1"/>
    <col min="6" max="7" width="15.42578125" customWidth="1"/>
    <col min="8" max="8" width="14.28515625" customWidth="1"/>
    <col min="9" max="10" width="14.42578125" customWidth="1"/>
    <col min="11" max="12" width="23.7109375" customWidth="1"/>
    <col min="13" max="30" width="10.7109375" customWidth="1"/>
  </cols>
  <sheetData>
    <row r="1" spans="1:12" ht="16.5" x14ac:dyDescent="0.3">
      <c r="A1" s="236"/>
      <c r="B1" s="237"/>
      <c r="C1" s="242" t="s">
        <v>0</v>
      </c>
      <c r="D1" s="243"/>
      <c r="E1" s="243"/>
      <c r="F1" s="243"/>
      <c r="G1" s="243"/>
      <c r="H1" s="243"/>
      <c r="I1" s="243"/>
      <c r="J1" s="243"/>
      <c r="K1" s="244"/>
      <c r="L1" s="1" t="s">
        <v>1</v>
      </c>
    </row>
    <row r="2" spans="1:12" ht="16.5" x14ac:dyDescent="0.3">
      <c r="A2" s="238"/>
      <c r="B2" s="239"/>
      <c r="C2" s="245"/>
      <c r="D2" s="246"/>
      <c r="E2" s="246"/>
      <c r="F2" s="246"/>
      <c r="G2" s="246"/>
      <c r="H2" s="246"/>
      <c r="I2" s="246"/>
      <c r="J2" s="246"/>
      <c r="K2" s="239"/>
      <c r="L2" s="1" t="s">
        <v>2</v>
      </c>
    </row>
    <row r="3" spans="1:12" ht="16.5" x14ac:dyDescent="0.3">
      <c r="A3" s="240"/>
      <c r="B3" s="241"/>
      <c r="C3" s="247"/>
      <c r="D3" s="248"/>
      <c r="E3" s="248"/>
      <c r="F3" s="248"/>
      <c r="G3" s="248"/>
      <c r="H3" s="248"/>
      <c r="I3" s="248"/>
      <c r="J3" s="248"/>
      <c r="K3" s="241"/>
      <c r="L3" s="1" t="s">
        <v>3</v>
      </c>
    </row>
    <row r="4" spans="1:12" ht="16.5" x14ac:dyDescent="0.3">
      <c r="A4" s="3"/>
      <c r="B4" s="2"/>
      <c r="C4" s="2"/>
      <c r="D4" s="2"/>
      <c r="E4" s="2"/>
      <c r="F4" s="2"/>
      <c r="G4" s="2"/>
      <c r="H4" s="2"/>
      <c r="I4" s="2"/>
      <c r="J4" s="2"/>
      <c r="K4" s="2"/>
      <c r="L4" s="4"/>
    </row>
    <row r="5" spans="1:12" x14ac:dyDescent="0.25">
      <c r="A5" s="249" t="s">
        <v>4</v>
      </c>
      <c r="B5" s="250"/>
      <c r="C5" s="237"/>
      <c r="D5" s="254" t="s">
        <v>5</v>
      </c>
      <c r="E5" s="250"/>
      <c r="F5" s="250"/>
      <c r="G5" s="250"/>
      <c r="H5" s="250"/>
      <c r="I5" s="250"/>
      <c r="J5" s="250"/>
      <c r="K5" s="250"/>
      <c r="L5" s="255"/>
    </row>
    <row r="6" spans="1:12" x14ac:dyDescent="0.25">
      <c r="A6" s="251"/>
      <c r="B6" s="252"/>
      <c r="C6" s="253"/>
      <c r="D6" s="256"/>
      <c r="E6" s="252"/>
      <c r="F6" s="252"/>
      <c r="G6" s="252"/>
      <c r="H6" s="252"/>
      <c r="I6" s="252"/>
      <c r="J6" s="252"/>
      <c r="K6" s="252"/>
      <c r="L6" s="257"/>
    </row>
    <row r="7" spans="1:12" ht="16.5" x14ac:dyDescent="0.3">
      <c r="A7" s="3"/>
      <c r="B7" s="5"/>
      <c r="C7" s="5"/>
      <c r="D7" s="6"/>
      <c r="E7" s="6"/>
      <c r="F7" s="6"/>
      <c r="G7" s="6"/>
      <c r="H7" s="6"/>
      <c r="I7" s="6"/>
      <c r="J7" s="6"/>
      <c r="K7" s="6"/>
      <c r="L7" s="7"/>
    </row>
    <row r="8" spans="1:12" ht="16.5" x14ac:dyDescent="0.25">
      <c r="A8" s="226" t="s">
        <v>6</v>
      </c>
      <c r="B8" s="227"/>
      <c r="C8" s="228"/>
      <c r="D8" s="258" t="s">
        <v>7</v>
      </c>
      <c r="E8" s="227"/>
      <c r="F8" s="227"/>
      <c r="G8" s="227"/>
      <c r="H8" s="227"/>
      <c r="I8" s="227"/>
      <c r="J8" s="227"/>
      <c r="K8" s="227"/>
      <c r="L8" s="234"/>
    </row>
    <row r="9" spans="1:12" ht="16.5" x14ac:dyDescent="0.25">
      <c r="A9" s="220" t="s">
        <v>8</v>
      </c>
      <c r="B9" s="221"/>
      <c r="C9" s="222"/>
      <c r="D9" s="35" t="s">
        <v>9</v>
      </c>
      <c r="E9" s="53"/>
      <c r="F9" s="53"/>
      <c r="G9" s="53"/>
      <c r="H9" s="53"/>
      <c r="I9" s="53"/>
      <c r="J9" s="53"/>
      <c r="K9" s="53"/>
      <c r="L9" s="36"/>
    </row>
    <row r="10" spans="1:12" ht="16.5" x14ac:dyDescent="0.25">
      <c r="A10" s="220" t="s">
        <v>10</v>
      </c>
      <c r="B10" s="221"/>
      <c r="C10" s="222"/>
      <c r="D10" s="35" t="s">
        <v>11</v>
      </c>
      <c r="E10" s="54"/>
      <c r="F10" s="54"/>
      <c r="G10" s="53"/>
      <c r="H10" s="53"/>
      <c r="I10" s="53"/>
      <c r="J10" s="53"/>
      <c r="K10" s="53"/>
      <c r="L10" s="36"/>
    </row>
    <row r="11" spans="1:12" ht="16.5" x14ac:dyDescent="0.25">
      <c r="A11" s="220" t="s">
        <v>12</v>
      </c>
      <c r="B11" s="221"/>
      <c r="C11" s="222"/>
      <c r="D11" s="229">
        <v>45334</v>
      </c>
      <c r="E11" s="221"/>
      <c r="F11" s="221"/>
      <c r="G11" s="221"/>
      <c r="H11" s="221"/>
      <c r="I11" s="221"/>
      <c r="J11" s="221"/>
      <c r="K11" s="221"/>
      <c r="L11" s="230"/>
    </row>
    <row r="12" spans="1:12" ht="16.5" x14ac:dyDescent="0.25">
      <c r="A12" s="223" t="s">
        <v>13</v>
      </c>
      <c r="B12" s="224"/>
      <c r="C12" s="225"/>
      <c r="D12" s="259">
        <v>45364</v>
      </c>
      <c r="E12" s="224"/>
      <c r="F12" s="224"/>
      <c r="G12" s="224"/>
      <c r="H12" s="224"/>
      <c r="I12" s="224"/>
      <c r="J12" s="224"/>
      <c r="K12" s="224"/>
      <c r="L12" s="232"/>
    </row>
    <row r="13" spans="1:12" ht="16.5" x14ac:dyDescent="0.3">
      <c r="A13" s="260"/>
      <c r="B13" s="261"/>
      <c r="C13" s="8"/>
      <c r="D13" s="262"/>
      <c r="E13" s="261"/>
      <c r="F13" s="261"/>
      <c r="G13" s="261"/>
      <c r="H13" s="261"/>
      <c r="I13" s="261"/>
      <c r="J13" s="261"/>
      <c r="K13" s="261"/>
      <c r="L13" s="263"/>
    </row>
    <row r="14" spans="1:12" ht="16.5" x14ac:dyDescent="0.25">
      <c r="A14" s="226" t="s">
        <v>14</v>
      </c>
      <c r="B14" s="227"/>
      <c r="C14" s="228"/>
      <c r="D14" s="233" t="s">
        <v>15</v>
      </c>
      <c r="E14" s="227"/>
      <c r="F14" s="227"/>
      <c r="G14" s="227"/>
      <c r="H14" s="227"/>
      <c r="I14" s="227"/>
      <c r="J14" s="227"/>
      <c r="K14" s="227"/>
      <c r="L14" s="234"/>
    </row>
    <row r="15" spans="1:12" ht="16.5" x14ac:dyDescent="0.25">
      <c r="A15" s="220" t="s">
        <v>8</v>
      </c>
      <c r="B15" s="221"/>
      <c r="C15" s="222"/>
      <c r="D15" s="235" t="s">
        <v>16</v>
      </c>
      <c r="E15" s="221"/>
      <c r="F15" s="221"/>
      <c r="G15" s="221"/>
      <c r="H15" s="221"/>
      <c r="I15" s="221"/>
      <c r="J15" s="221"/>
      <c r="K15" s="221"/>
      <c r="L15" s="230"/>
    </row>
    <row r="16" spans="1:12" ht="16.5" x14ac:dyDescent="0.25">
      <c r="A16" s="220" t="s">
        <v>10</v>
      </c>
      <c r="B16" s="221"/>
      <c r="C16" s="222"/>
      <c r="D16" s="235" t="s">
        <v>17</v>
      </c>
      <c r="E16" s="221"/>
      <c r="F16" s="221"/>
      <c r="G16" s="221"/>
      <c r="H16" s="221"/>
      <c r="I16" s="221"/>
      <c r="J16" s="221"/>
      <c r="K16" s="221"/>
      <c r="L16" s="230"/>
    </row>
    <row r="17" spans="1:12" ht="16.5" x14ac:dyDescent="0.25">
      <c r="A17" s="220" t="s">
        <v>12</v>
      </c>
      <c r="B17" s="221"/>
      <c r="C17" s="222"/>
      <c r="D17" s="229">
        <v>45322</v>
      </c>
      <c r="E17" s="221"/>
      <c r="F17" s="221"/>
      <c r="G17" s="221"/>
      <c r="H17" s="221"/>
      <c r="I17" s="221"/>
      <c r="J17" s="221"/>
      <c r="K17" s="221"/>
      <c r="L17" s="230"/>
    </row>
    <row r="18" spans="1:12" ht="16.5" x14ac:dyDescent="0.25">
      <c r="A18" s="223" t="s">
        <v>13</v>
      </c>
      <c r="B18" s="224"/>
      <c r="C18" s="225"/>
      <c r="D18" s="231">
        <v>45352</v>
      </c>
      <c r="E18" s="224"/>
      <c r="F18" s="224"/>
      <c r="G18" s="224"/>
      <c r="H18" s="224"/>
      <c r="I18" s="224"/>
      <c r="J18" s="224"/>
      <c r="K18" s="224"/>
      <c r="L18" s="232"/>
    </row>
    <row r="19" spans="1:12" ht="16.5" x14ac:dyDescent="0.25">
      <c r="A19" s="9"/>
      <c r="B19" s="10"/>
      <c r="C19" s="10"/>
      <c r="D19" s="11"/>
      <c r="E19" s="11"/>
      <c r="F19" s="11"/>
      <c r="G19" s="11"/>
      <c r="H19" s="11"/>
      <c r="I19" s="11"/>
      <c r="J19" s="11"/>
      <c r="K19" s="11"/>
      <c r="L19" s="12"/>
    </row>
    <row r="20" spans="1:12" ht="16.5" x14ac:dyDescent="0.25">
      <c r="A20" s="226" t="s">
        <v>18</v>
      </c>
      <c r="B20" s="227"/>
      <c r="C20" s="228"/>
      <c r="D20" s="233" t="s">
        <v>19</v>
      </c>
      <c r="E20" s="227"/>
      <c r="F20" s="227"/>
      <c r="G20" s="227"/>
      <c r="H20" s="227"/>
      <c r="I20" s="227"/>
      <c r="J20" s="227"/>
      <c r="K20" s="227"/>
      <c r="L20" s="234"/>
    </row>
    <row r="21" spans="1:12" ht="15.75" customHeight="1" x14ac:dyDescent="0.25">
      <c r="A21" s="220" t="s">
        <v>8</v>
      </c>
      <c r="B21" s="221"/>
      <c r="C21" s="222"/>
      <c r="D21" s="235" t="s">
        <v>20</v>
      </c>
      <c r="E21" s="221"/>
      <c r="F21" s="221"/>
      <c r="G21" s="221"/>
      <c r="H21" s="221"/>
      <c r="I21" s="221"/>
      <c r="J21" s="221"/>
      <c r="K21" s="221"/>
      <c r="L21" s="230"/>
    </row>
    <row r="22" spans="1:12" ht="15.75" customHeight="1" x14ac:dyDescent="0.25">
      <c r="A22" s="220" t="s">
        <v>10</v>
      </c>
      <c r="B22" s="221"/>
      <c r="C22" s="222"/>
      <c r="D22" s="235" t="s">
        <v>21</v>
      </c>
      <c r="E22" s="221"/>
      <c r="F22" s="221"/>
      <c r="G22" s="221"/>
      <c r="H22" s="221"/>
      <c r="I22" s="221"/>
      <c r="J22" s="221"/>
      <c r="K22" s="221"/>
      <c r="L22" s="230"/>
    </row>
    <row r="23" spans="1:12" ht="15.75" customHeight="1" x14ac:dyDescent="0.25">
      <c r="A23" s="220" t="s">
        <v>12</v>
      </c>
      <c r="B23" s="221"/>
      <c r="C23" s="222"/>
      <c r="D23" s="229">
        <v>45327</v>
      </c>
      <c r="E23" s="221"/>
      <c r="F23" s="221"/>
      <c r="G23" s="221"/>
      <c r="H23" s="221"/>
      <c r="I23" s="221"/>
      <c r="J23" s="221"/>
      <c r="K23" s="221"/>
      <c r="L23" s="230"/>
    </row>
    <row r="24" spans="1:12" ht="15.75" customHeight="1" x14ac:dyDescent="0.25">
      <c r="A24" s="223" t="s">
        <v>13</v>
      </c>
      <c r="B24" s="224"/>
      <c r="C24" s="225"/>
      <c r="D24" s="229">
        <v>45356</v>
      </c>
      <c r="E24" s="221"/>
      <c r="F24" s="221"/>
      <c r="G24" s="221"/>
      <c r="H24" s="221"/>
      <c r="I24" s="221"/>
      <c r="J24" s="221"/>
      <c r="K24" s="221"/>
      <c r="L24" s="230"/>
    </row>
    <row r="25" spans="1:12" ht="15.75" customHeight="1" x14ac:dyDescent="0.25">
      <c r="A25" s="9"/>
      <c r="B25" s="10"/>
      <c r="C25" s="10"/>
      <c r="D25" s="11"/>
      <c r="E25" s="11"/>
      <c r="F25" s="11"/>
      <c r="G25" s="11"/>
      <c r="H25" s="11"/>
      <c r="I25" s="11"/>
      <c r="J25" s="11"/>
      <c r="K25" s="11"/>
      <c r="L25" s="12"/>
    </row>
    <row r="26" spans="1:12" ht="15.75" customHeight="1" x14ac:dyDescent="0.25">
      <c r="A26" s="226" t="s">
        <v>22</v>
      </c>
      <c r="B26" s="227"/>
      <c r="C26" s="228"/>
      <c r="D26" s="233" t="s">
        <v>23</v>
      </c>
      <c r="E26" s="227"/>
      <c r="F26" s="227"/>
      <c r="G26" s="227"/>
      <c r="H26" s="227"/>
      <c r="I26" s="227"/>
      <c r="J26" s="227"/>
      <c r="K26" s="227"/>
      <c r="L26" s="234"/>
    </row>
    <row r="27" spans="1:12" ht="15.75" customHeight="1" x14ac:dyDescent="0.25">
      <c r="A27" s="220" t="s">
        <v>8</v>
      </c>
      <c r="B27" s="221"/>
      <c r="C27" s="222"/>
      <c r="D27" s="235"/>
      <c r="E27" s="221"/>
      <c r="F27" s="221"/>
      <c r="G27" s="221"/>
      <c r="H27" s="221"/>
      <c r="I27" s="221"/>
      <c r="J27" s="221"/>
      <c r="K27" s="221"/>
      <c r="L27" s="230"/>
    </row>
    <row r="28" spans="1:12" ht="24" customHeight="1" x14ac:dyDescent="0.25">
      <c r="A28" s="220" t="s">
        <v>10</v>
      </c>
      <c r="B28" s="221"/>
      <c r="C28" s="222"/>
      <c r="D28" s="235" t="s">
        <v>24</v>
      </c>
      <c r="E28" s="221"/>
      <c r="F28" s="221"/>
      <c r="G28" s="221"/>
      <c r="H28" s="221"/>
      <c r="I28" s="221"/>
      <c r="J28" s="221"/>
      <c r="K28" s="221"/>
      <c r="L28" s="230"/>
    </row>
    <row r="29" spans="1:12" ht="15.75" customHeight="1" x14ac:dyDescent="0.25">
      <c r="A29" s="220" t="s">
        <v>12</v>
      </c>
      <c r="B29" s="221"/>
      <c r="C29" s="222"/>
      <c r="D29" s="229">
        <v>45322</v>
      </c>
      <c r="E29" s="221"/>
      <c r="F29" s="221"/>
      <c r="G29" s="221"/>
      <c r="H29" s="221"/>
      <c r="I29" s="221"/>
      <c r="J29" s="221"/>
      <c r="K29" s="221"/>
      <c r="L29" s="230"/>
    </row>
    <row r="30" spans="1:12" ht="15.75" customHeight="1" x14ac:dyDescent="0.25">
      <c r="A30" s="223" t="s">
        <v>13</v>
      </c>
      <c r="B30" s="224"/>
      <c r="C30" s="225"/>
      <c r="D30" s="231">
        <v>45352</v>
      </c>
      <c r="E30" s="224"/>
      <c r="F30" s="224"/>
      <c r="G30" s="224"/>
      <c r="H30" s="224"/>
      <c r="I30" s="224"/>
      <c r="J30" s="224"/>
      <c r="K30" s="224"/>
      <c r="L30" s="232"/>
    </row>
    <row r="31" spans="1:12" ht="15.75" customHeight="1" x14ac:dyDescent="0.25">
      <c r="A31" s="9"/>
      <c r="B31" s="10"/>
      <c r="C31" s="10"/>
      <c r="D31" s="11"/>
      <c r="E31" s="11"/>
      <c r="F31" s="11"/>
      <c r="G31" s="11"/>
      <c r="H31" s="11"/>
      <c r="I31" s="11"/>
      <c r="J31" s="11"/>
      <c r="K31" s="11"/>
      <c r="L31" s="12"/>
    </row>
    <row r="32" spans="1:12" ht="15.75" customHeight="1" x14ac:dyDescent="0.25">
      <c r="A32" s="226" t="s">
        <v>18</v>
      </c>
      <c r="B32" s="227"/>
      <c r="C32" s="228"/>
      <c r="D32" s="37" t="s">
        <v>25</v>
      </c>
      <c r="E32" s="38"/>
      <c r="F32" s="38"/>
      <c r="G32" s="38"/>
      <c r="H32" s="38"/>
      <c r="I32" s="39"/>
      <c r="J32" s="40"/>
      <c r="K32" s="40"/>
      <c r="L32" s="41"/>
    </row>
    <row r="33" spans="1:30" ht="15.75" customHeight="1" x14ac:dyDescent="0.25">
      <c r="A33" s="220" t="s">
        <v>8</v>
      </c>
      <c r="B33" s="221"/>
      <c r="C33" s="222"/>
      <c r="D33" s="42" t="s">
        <v>26</v>
      </c>
      <c r="E33" s="55"/>
      <c r="F33" s="55"/>
      <c r="G33" s="55"/>
      <c r="H33" s="55"/>
      <c r="I33" s="13"/>
      <c r="J33" s="53"/>
      <c r="K33" s="53"/>
      <c r="L33" s="36"/>
    </row>
    <row r="34" spans="1:30" ht="15.75" customHeight="1" x14ac:dyDescent="0.25">
      <c r="A34" s="220" t="s">
        <v>10</v>
      </c>
      <c r="B34" s="221"/>
      <c r="C34" s="222"/>
      <c r="D34" s="43" t="s">
        <v>27</v>
      </c>
      <c r="E34" s="56"/>
      <c r="F34" s="56"/>
      <c r="G34" s="56"/>
      <c r="H34" s="56"/>
      <c r="I34" s="14"/>
      <c r="J34" s="44"/>
      <c r="K34" s="53"/>
      <c r="L34" s="36"/>
    </row>
    <row r="35" spans="1:30" ht="15.75" customHeight="1" x14ac:dyDescent="0.25">
      <c r="A35" s="220" t="s">
        <v>12</v>
      </c>
      <c r="B35" s="221"/>
      <c r="C35" s="222"/>
      <c r="D35" s="45">
        <v>45341</v>
      </c>
      <c r="E35" s="55"/>
      <c r="F35" s="55"/>
      <c r="G35" s="55"/>
      <c r="H35" s="55"/>
      <c r="I35" s="13"/>
      <c r="J35" s="57"/>
      <c r="K35" s="57"/>
      <c r="L35" s="46"/>
    </row>
    <row r="36" spans="1:30" ht="15.75" customHeight="1" x14ac:dyDescent="0.25">
      <c r="A36" s="223" t="s">
        <v>13</v>
      </c>
      <c r="B36" s="224"/>
      <c r="C36" s="225"/>
      <c r="D36" s="43" t="s">
        <v>28</v>
      </c>
      <c r="E36" s="56"/>
      <c r="F36" s="56"/>
      <c r="G36" s="56"/>
      <c r="H36" s="56"/>
      <c r="I36" s="14"/>
      <c r="J36" s="44"/>
      <c r="K36" s="57"/>
      <c r="L36" s="46"/>
    </row>
    <row r="37" spans="1:30" ht="15.75" customHeight="1" x14ac:dyDescent="0.25">
      <c r="A37" s="9"/>
      <c r="B37" s="10"/>
      <c r="C37" s="10"/>
      <c r="D37" s="11"/>
      <c r="E37" s="11"/>
      <c r="F37" s="11"/>
      <c r="G37" s="11"/>
      <c r="H37" s="11"/>
      <c r="I37" s="11"/>
      <c r="J37" s="11"/>
      <c r="K37" s="11"/>
      <c r="L37" s="12"/>
    </row>
    <row r="38" spans="1:30" ht="15.75" customHeight="1" x14ac:dyDescent="0.25">
      <c r="A38" s="226" t="s">
        <v>22</v>
      </c>
      <c r="B38" s="227"/>
      <c r="C38" s="228"/>
      <c r="D38" s="47" t="s">
        <v>29</v>
      </c>
      <c r="E38" s="11"/>
      <c r="F38" s="11"/>
      <c r="G38" s="11"/>
      <c r="H38" s="11"/>
      <c r="I38" s="11"/>
      <c r="J38" s="11"/>
      <c r="K38" s="11"/>
      <c r="L38" s="12"/>
    </row>
    <row r="39" spans="1:30" ht="15.75" customHeight="1" x14ac:dyDescent="0.25">
      <c r="A39" s="220" t="s">
        <v>8</v>
      </c>
      <c r="B39" s="221"/>
      <c r="C39" s="222"/>
      <c r="D39" s="47" t="s">
        <v>30</v>
      </c>
      <c r="E39" s="11"/>
      <c r="F39" s="11"/>
      <c r="G39" s="11"/>
      <c r="H39" s="11"/>
      <c r="I39" s="11"/>
      <c r="J39" s="11"/>
      <c r="K39" s="11"/>
      <c r="L39" s="12"/>
    </row>
    <row r="40" spans="1:30" ht="15.75" customHeight="1" x14ac:dyDescent="0.25">
      <c r="A40" s="220" t="s">
        <v>10</v>
      </c>
      <c r="B40" s="221"/>
      <c r="C40" s="222"/>
      <c r="D40" s="47" t="s">
        <v>31</v>
      </c>
      <c r="E40" s="11"/>
      <c r="F40" s="11"/>
      <c r="G40" s="11"/>
      <c r="H40" s="11"/>
      <c r="I40" s="11"/>
      <c r="J40" s="11"/>
      <c r="K40" s="11"/>
      <c r="L40" s="12"/>
    </row>
    <row r="41" spans="1:30" ht="15.75" customHeight="1" x14ac:dyDescent="0.25">
      <c r="A41" s="220" t="s">
        <v>12</v>
      </c>
      <c r="B41" s="221"/>
      <c r="C41" s="222"/>
      <c r="D41" s="48">
        <v>45369</v>
      </c>
      <c r="E41" s="11"/>
      <c r="F41" s="11"/>
      <c r="G41" s="11"/>
      <c r="H41" s="11"/>
      <c r="I41" s="11"/>
      <c r="J41" s="11"/>
      <c r="K41" s="11"/>
      <c r="L41" s="12"/>
    </row>
    <row r="42" spans="1:30" ht="15.75" customHeight="1" x14ac:dyDescent="0.25">
      <c r="A42" s="223" t="s">
        <v>13</v>
      </c>
      <c r="B42" s="224"/>
      <c r="C42" s="225"/>
      <c r="D42" s="47" t="s">
        <v>32</v>
      </c>
      <c r="E42" s="11"/>
      <c r="F42" s="11"/>
      <c r="G42" s="11"/>
      <c r="H42" s="11"/>
      <c r="I42" s="11"/>
      <c r="J42" s="11"/>
      <c r="K42" s="11"/>
      <c r="L42" s="12"/>
    </row>
    <row r="43" spans="1:30" ht="15.75" customHeight="1" x14ac:dyDescent="0.25">
      <c r="A43" s="9"/>
      <c r="B43" s="10"/>
      <c r="C43" s="10"/>
      <c r="D43" s="11"/>
      <c r="E43" s="11"/>
      <c r="F43" s="11"/>
      <c r="G43" s="11"/>
      <c r="H43" s="11"/>
      <c r="I43" s="11"/>
      <c r="J43" s="11"/>
      <c r="K43" s="11"/>
      <c r="L43" s="12"/>
    </row>
    <row r="44" spans="1:30" ht="54" customHeight="1" x14ac:dyDescent="0.25">
      <c r="A44" s="270" t="s">
        <v>33</v>
      </c>
      <c r="B44" s="272" t="s">
        <v>34</v>
      </c>
      <c r="C44" s="272" t="s">
        <v>35</v>
      </c>
      <c r="D44" s="272" t="s">
        <v>36</v>
      </c>
      <c r="E44" s="15" t="str">
        <f>D8</f>
        <v>Quimitrónica</v>
      </c>
      <c r="F44" s="15" t="str">
        <f>D14</f>
        <v>Insolab</v>
      </c>
      <c r="G44" s="15" t="str">
        <f>D20</f>
        <v>Artilab</v>
      </c>
      <c r="H44" s="15" t="str">
        <f>D26</f>
        <v>Adequim</v>
      </c>
      <c r="I44" s="15" t="s">
        <v>37</v>
      </c>
      <c r="J44" s="15" t="s">
        <v>38</v>
      </c>
      <c r="K44" s="16" t="s">
        <v>39</v>
      </c>
      <c r="L44" s="264" t="s">
        <v>40</v>
      </c>
    </row>
    <row r="45" spans="1:30" ht="15.75" customHeight="1" x14ac:dyDescent="0.25">
      <c r="A45" s="271"/>
      <c r="B45" s="273"/>
      <c r="C45" s="273"/>
      <c r="D45" s="273"/>
      <c r="E45" s="15" t="s">
        <v>41</v>
      </c>
      <c r="F45" s="15" t="s">
        <v>41</v>
      </c>
      <c r="G45" s="15" t="s">
        <v>41</v>
      </c>
      <c r="H45" s="15" t="s">
        <v>41</v>
      </c>
      <c r="I45" s="15" t="s">
        <v>41</v>
      </c>
      <c r="J45" s="15"/>
      <c r="K45" s="15" t="s">
        <v>41</v>
      </c>
      <c r="L45" s="265"/>
    </row>
    <row r="46" spans="1:30" ht="84.75" customHeight="1" x14ac:dyDescent="0.3">
      <c r="A46" s="22">
        <v>1</v>
      </c>
      <c r="B46" s="23" t="s">
        <v>42</v>
      </c>
      <c r="C46" s="18" t="s">
        <v>43</v>
      </c>
      <c r="D46" s="19">
        <v>1</v>
      </c>
      <c r="E46" s="58">
        <v>2037000</v>
      </c>
      <c r="F46" s="58"/>
      <c r="G46" s="58"/>
      <c r="H46" s="58"/>
      <c r="I46" s="58"/>
      <c r="J46" s="58"/>
      <c r="K46" s="58">
        <f t="shared" ref="K46:K53" si="0">+ROUND(AVERAGE(E46,F46,G46,H46,I46), 0)</f>
        <v>2037000</v>
      </c>
      <c r="L46" s="58">
        <f t="shared" ref="L46:L50" si="1">+ROUND((K46*D46), 0)</f>
        <v>2037000</v>
      </c>
      <c r="M46" s="2"/>
      <c r="N46" s="2"/>
      <c r="O46" s="2"/>
      <c r="P46" s="2"/>
      <c r="Q46" s="2"/>
      <c r="R46" s="2"/>
      <c r="S46" s="2"/>
      <c r="T46" s="2"/>
      <c r="U46" s="2"/>
      <c r="V46" s="2"/>
      <c r="W46" s="2"/>
      <c r="X46" s="2"/>
      <c r="Y46" s="2"/>
      <c r="Z46" s="2"/>
      <c r="AA46" s="2"/>
      <c r="AB46" s="2"/>
      <c r="AC46" s="2"/>
      <c r="AD46" s="2"/>
    </row>
    <row r="47" spans="1:30" ht="71.25" customHeight="1" x14ac:dyDescent="0.3">
      <c r="A47" s="17">
        <v>2</v>
      </c>
      <c r="B47" s="24" t="s">
        <v>44</v>
      </c>
      <c r="C47" s="18" t="s">
        <v>45</v>
      </c>
      <c r="D47" s="19">
        <v>1</v>
      </c>
      <c r="E47" s="20">
        <v>256000</v>
      </c>
      <c r="F47" s="20"/>
      <c r="G47" s="21">
        <f>36300*4</f>
        <v>145200</v>
      </c>
      <c r="H47" s="21">
        <f>65000*4</f>
        <v>260000</v>
      </c>
      <c r="I47" s="20">
        <v>30940</v>
      </c>
      <c r="J47" s="20"/>
      <c r="K47" s="20">
        <f t="shared" si="0"/>
        <v>173035</v>
      </c>
      <c r="L47" s="20">
        <f t="shared" si="1"/>
        <v>173035</v>
      </c>
      <c r="M47" s="25"/>
      <c r="N47" s="2"/>
      <c r="O47" s="2"/>
      <c r="P47" s="2"/>
      <c r="Q47" s="2"/>
      <c r="R47" s="2"/>
      <c r="S47" s="2"/>
      <c r="T47" s="2"/>
      <c r="U47" s="2"/>
      <c r="V47" s="2"/>
      <c r="W47" s="2"/>
      <c r="X47" s="2"/>
      <c r="Y47" s="2"/>
      <c r="Z47" s="2"/>
      <c r="AA47" s="2"/>
      <c r="AB47" s="2"/>
      <c r="AC47" s="2"/>
      <c r="AD47" s="2"/>
    </row>
    <row r="48" spans="1:30" ht="54.75" customHeight="1" x14ac:dyDescent="0.25">
      <c r="A48" s="26">
        <v>3</v>
      </c>
      <c r="B48" s="24" t="s">
        <v>46</v>
      </c>
      <c r="C48" s="18" t="s">
        <v>45</v>
      </c>
      <c r="D48" s="19">
        <v>1</v>
      </c>
      <c r="E48" s="20">
        <v>108000</v>
      </c>
      <c r="F48" s="20"/>
      <c r="G48" s="21">
        <f>61600*4</f>
        <v>246400</v>
      </c>
      <c r="H48" s="21">
        <f>55000*4</f>
        <v>220000</v>
      </c>
      <c r="I48" s="20">
        <v>44625</v>
      </c>
      <c r="J48" s="20"/>
      <c r="K48" s="20">
        <f t="shared" si="0"/>
        <v>154756</v>
      </c>
      <c r="L48" s="20">
        <f t="shared" si="1"/>
        <v>154756</v>
      </c>
    </row>
    <row r="49" spans="1:12" ht="15.75" customHeight="1" x14ac:dyDescent="0.25">
      <c r="A49" s="27">
        <v>4</v>
      </c>
      <c r="B49" s="24" t="s">
        <v>47</v>
      </c>
      <c r="C49" s="18" t="s">
        <v>48</v>
      </c>
      <c r="D49" s="19">
        <v>1</v>
      </c>
      <c r="E49" s="20">
        <v>458000</v>
      </c>
      <c r="F49" s="20"/>
      <c r="G49" s="20"/>
      <c r="H49" s="20"/>
      <c r="I49" s="20"/>
      <c r="J49" s="20"/>
      <c r="K49" s="20">
        <f t="shared" si="0"/>
        <v>458000</v>
      </c>
      <c r="L49" s="20">
        <f t="shared" si="1"/>
        <v>458000</v>
      </c>
    </row>
    <row r="50" spans="1:12" ht="15.75" customHeight="1" x14ac:dyDescent="0.25">
      <c r="A50" s="28">
        <v>5</v>
      </c>
      <c r="B50" s="24" t="s">
        <v>49</v>
      </c>
      <c r="C50" s="18" t="s">
        <v>48</v>
      </c>
      <c r="D50" s="19">
        <v>1</v>
      </c>
      <c r="E50" s="20">
        <v>423000</v>
      </c>
      <c r="F50" s="20"/>
      <c r="G50" s="20"/>
      <c r="H50" s="20"/>
      <c r="I50" s="20"/>
      <c r="J50" s="20"/>
      <c r="K50" s="20">
        <f t="shared" si="0"/>
        <v>423000</v>
      </c>
      <c r="L50" s="20">
        <f t="shared" si="1"/>
        <v>423000</v>
      </c>
    </row>
    <row r="51" spans="1:12" ht="41.25" customHeight="1" x14ac:dyDescent="0.25">
      <c r="A51" s="28">
        <v>6</v>
      </c>
      <c r="B51" s="24" t="s">
        <v>50</v>
      </c>
      <c r="C51" s="49" t="s">
        <v>51</v>
      </c>
      <c r="D51" s="34">
        <v>1</v>
      </c>
      <c r="E51" s="29"/>
      <c r="F51" s="58"/>
      <c r="G51" s="58"/>
      <c r="H51" s="58"/>
      <c r="I51" s="58">
        <v>560000</v>
      </c>
      <c r="J51" s="58"/>
      <c r="K51" s="20">
        <f t="shared" si="0"/>
        <v>560000</v>
      </c>
      <c r="L51" s="58">
        <f t="shared" ref="L51:L53" si="2">+ROUND((K51*$D$51), 0)</f>
        <v>560000</v>
      </c>
    </row>
    <row r="52" spans="1:12" ht="52.5" customHeight="1" x14ac:dyDescent="0.3">
      <c r="A52" s="28">
        <v>7</v>
      </c>
      <c r="B52" s="50" t="s">
        <v>52</v>
      </c>
      <c r="C52" s="49" t="s">
        <v>53</v>
      </c>
      <c r="D52" s="34">
        <v>2</v>
      </c>
      <c r="E52" s="30"/>
      <c r="F52" s="51"/>
      <c r="G52" s="59"/>
      <c r="H52" s="59"/>
      <c r="I52" s="58">
        <v>310000</v>
      </c>
      <c r="J52" s="58"/>
      <c r="K52" s="20">
        <f t="shared" si="0"/>
        <v>310000</v>
      </c>
      <c r="L52" s="58">
        <f t="shared" si="2"/>
        <v>310000</v>
      </c>
    </row>
    <row r="53" spans="1:12" ht="56.25" customHeight="1" x14ac:dyDescent="0.25">
      <c r="A53" s="28">
        <v>8</v>
      </c>
      <c r="B53" s="50" t="s">
        <v>54</v>
      </c>
      <c r="C53" s="49" t="s">
        <v>55</v>
      </c>
      <c r="D53" s="34">
        <v>2</v>
      </c>
      <c r="E53" s="30"/>
      <c r="F53" s="31"/>
      <c r="G53" s="60"/>
      <c r="H53" s="58"/>
      <c r="I53" s="58">
        <v>368900</v>
      </c>
      <c r="J53" s="58"/>
      <c r="K53" s="20">
        <f t="shared" si="0"/>
        <v>368900</v>
      </c>
      <c r="L53" s="58">
        <f t="shared" si="2"/>
        <v>368900</v>
      </c>
    </row>
    <row r="54" spans="1:12" ht="15.75" customHeight="1" x14ac:dyDescent="0.25"/>
    <row r="55" spans="1:12" ht="15.75" customHeight="1" x14ac:dyDescent="0.25">
      <c r="A55" s="266" t="s">
        <v>56</v>
      </c>
      <c r="B55" s="221"/>
      <c r="C55" s="221"/>
      <c r="D55" s="221"/>
      <c r="E55" s="221"/>
      <c r="F55" s="221"/>
      <c r="G55" s="52"/>
      <c r="H55" s="52"/>
      <c r="I55" s="52"/>
      <c r="J55" s="52"/>
      <c r="K55" s="52"/>
      <c r="L55" s="20">
        <f>+ROUND((SUM(L46:L51)),0)</f>
        <v>3805791</v>
      </c>
    </row>
    <row r="56" spans="1:12" ht="15.75" customHeight="1" x14ac:dyDescent="0.25">
      <c r="A56" s="266" t="s">
        <v>57</v>
      </c>
      <c r="B56" s="221"/>
      <c r="C56" s="221"/>
      <c r="D56" s="221"/>
      <c r="E56" s="221"/>
      <c r="F56" s="221"/>
      <c r="G56" s="52"/>
      <c r="H56" s="52"/>
      <c r="I56" s="52"/>
      <c r="J56" s="52"/>
      <c r="K56" s="52"/>
      <c r="L56" s="20">
        <f>+ROUND((L55*19%), 0)</f>
        <v>723100</v>
      </c>
    </row>
    <row r="57" spans="1:12" ht="15.75" customHeight="1" x14ac:dyDescent="0.25">
      <c r="A57" s="267" t="s">
        <v>58</v>
      </c>
      <c r="B57" s="224"/>
      <c r="C57" s="224"/>
      <c r="D57" s="224"/>
      <c r="E57" s="224"/>
      <c r="F57" s="224"/>
      <c r="G57" s="32"/>
      <c r="H57" s="32"/>
      <c r="I57" s="32"/>
      <c r="J57" s="32"/>
      <c r="K57" s="32"/>
      <c r="L57" s="20">
        <f>+ROUND(SUM(L55:L56), 0)</f>
        <v>4528891</v>
      </c>
    </row>
    <row r="58" spans="1:12" ht="15.75" customHeight="1" x14ac:dyDescent="0.3">
      <c r="A58" s="2"/>
      <c r="B58" s="2"/>
      <c r="C58" s="2"/>
      <c r="D58" s="2"/>
      <c r="E58" s="2"/>
      <c r="F58" s="2"/>
      <c r="G58" s="2"/>
      <c r="H58" s="2"/>
      <c r="I58" s="2"/>
      <c r="J58" s="2"/>
      <c r="K58" s="2"/>
      <c r="L58" s="2"/>
    </row>
    <row r="59" spans="1:12" ht="15.75" customHeight="1" x14ac:dyDescent="0.3">
      <c r="A59" s="2"/>
      <c r="B59" s="2"/>
      <c r="C59" s="2"/>
      <c r="D59" s="2"/>
      <c r="E59" s="2"/>
      <c r="F59" s="2"/>
      <c r="G59" s="2"/>
      <c r="H59" s="2"/>
      <c r="I59" s="2"/>
      <c r="J59" s="2"/>
      <c r="K59" s="2"/>
      <c r="L59" s="2"/>
    </row>
    <row r="60" spans="1:12" ht="15.75" customHeight="1" x14ac:dyDescent="0.3">
      <c r="A60" s="268" t="s">
        <v>59</v>
      </c>
      <c r="B60" s="269"/>
      <c r="C60" s="269"/>
      <c r="D60" s="269"/>
      <c r="E60" s="269"/>
      <c r="F60" s="269"/>
      <c r="G60" s="269"/>
      <c r="H60" s="269"/>
      <c r="I60" s="269"/>
      <c r="J60" s="269"/>
      <c r="K60" s="269"/>
      <c r="L60" s="269"/>
    </row>
    <row r="61" spans="1:12" ht="15.75" customHeight="1" x14ac:dyDescent="0.3">
      <c r="A61" s="2"/>
      <c r="B61" s="2"/>
      <c r="C61" s="2"/>
      <c r="D61" s="2"/>
      <c r="E61" s="2"/>
      <c r="F61" s="2"/>
      <c r="G61" s="2"/>
      <c r="H61" s="2"/>
      <c r="I61" s="2"/>
      <c r="J61" s="2"/>
      <c r="K61" s="2"/>
      <c r="L61" s="2"/>
    </row>
    <row r="62" spans="1:12" ht="15.75" customHeight="1" x14ac:dyDescent="0.3">
      <c r="A62" s="2"/>
      <c r="B62" s="2"/>
      <c r="C62" s="2"/>
      <c r="D62" s="2"/>
      <c r="E62" s="2"/>
      <c r="F62" s="2"/>
      <c r="G62" s="2"/>
      <c r="H62" s="2"/>
      <c r="I62" s="2"/>
      <c r="J62" s="2"/>
      <c r="K62" s="2"/>
      <c r="L62" s="2"/>
    </row>
    <row r="63" spans="1:12" ht="15.75" customHeight="1" x14ac:dyDescent="0.3">
      <c r="A63" s="2"/>
      <c r="B63" s="2"/>
      <c r="C63" s="2"/>
      <c r="D63" s="2"/>
      <c r="E63" s="2"/>
      <c r="F63" s="2"/>
      <c r="G63" s="2"/>
      <c r="H63" s="2"/>
      <c r="I63" s="2"/>
      <c r="J63" s="2"/>
      <c r="K63" s="2"/>
      <c r="L63" s="2"/>
    </row>
    <row r="64" spans="1:12" ht="15.75" customHeight="1" x14ac:dyDescent="0.3">
      <c r="A64" s="2"/>
      <c r="B64" s="2"/>
      <c r="C64" s="2"/>
      <c r="D64" s="2"/>
      <c r="E64" s="2"/>
      <c r="F64" s="2"/>
      <c r="G64" s="2"/>
      <c r="H64" s="2"/>
      <c r="I64" s="2"/>
      <c r="J64" s="2"/>
      <c r="K64" s="2"/>
      <c r="L64" s="2"/>
    </row>
    <row r="65" spans="1:12" ht="15.75" customHeight="1" x14ac:dyDescent="0.3">
      <c r="A65" s="2"/>
      <c r="B65" s="2"/>
      <c r="C65" s="2"/>
      <c r="D65" s="2"/>
      <c r="E65" s="2"/>
      <c r="F65" s="2"/>
      <c r="G65" s="2"/>
      <c r="H65" s="2"/>
      <c r="I65" s="2"/>
      <c r="J65" s="2"/>
      <c r="K65" s="2"/>
      <c r="L65" s="2"/>
    </row>
    <row r="66" spans="1:12" ht="15.75" customHeight="1" x14ac:dyDescent="0.3">
      <c r="A66" s="2"/>
      <c r="B66" s="2"/>
      <c r="C66" s="2"/>
      <c r="D66" s="2"/>
      <c r="E66" s="2"/>
      <c r="F66" s="2"/>
      <c r="G66" s="2"/>
      <c r="H66" s="2"/>
      <c r="I66" s="2"/>
      <c r="J66" s="2"/>
      <c r="K66" s="2"/>
      <c r="L66" s="33" t="e">
        <f>L57+#REF!+#REF!</f>
        <v>#REF!</v>
      </c>
    </row>
    <row r="67" spans="1:12" ht="15.75" customHeight="1" x14ac:dyDescent="0.3">
      <c r="A67" s="2"/>
      <c r="B67" s="2"/>
      <c r="C67" s="2"/>
      <c r="D67" s="2"/>
      <c r="E67" s="2"/>
      <c r="F67" s="2"/>
      <c r="G67" s="2"/>
      <c r="H67" s="2"/>
      <c r="I67" s="2"/>
      <c r="J67" s="2"/>
      <c r="K67" s="2"/>
      <c r="L67" s="2"/>
    </row>
    <row r="68" spans="1:12" ht="15.75" customHeight="1" x14ac:dyDescent="0.3">
      <c r="A68" s="2"/>
      <c r="B68" s="2"/>
      <c r="C68" s="2"/>
      <c r="D68" s="2"/>
      <c r="E68" s="2"/>
      <c r="F68" s="2"/>
      <c r="G68" s="2"/>
      <c r="H68" s="2"/>
      <c r="I68" s="2"/>
      <c r="J68" s="2"/>
      <c r="K68" s="2"/>
      <c r="L68" s="2"/>
    </row>
    <row r="69" spans="1:12" ht="15.75" customHeight="1" x14ac:dyDescent="0.3">
      <c r="A69" s="2"/>
      <c r="B69" s="2"/>
      <c r="C69" s="2"/>
      <c r="D69" s="2"/>
      <c r="E69" s="2"/>
      <c r="F69" s="2"/>
      <c r="G69" s="2"/>
      <c r="H69" s="2"/>
      <c r="I69" s="2"/>
      <c r="J69" s="2"/>
      <c r="K69" s="2"/>
      <c r="L69" s="2"/>
    </row>
    <row r="70" spans="1:12" ht="15.75" customHeight="1" x14ac:dyDescent="0.3">
      <c r="A70" s="2"/>
      <c r="B70" s="2"/>
      <c r="C70" s="2"/>
      <c r="D70" s="2"/>
      <c r="E70" s="2"/>
      <c r="F70" s="2"/>
      <c r="G70" s="2"/>
      <c r="H70" s="2"/>
      <c r="I70" s="2"/>
      <c r="J70" s="2"/>
      <c r="K70" s="2"/>
      <c r="L70" s="2"/>
    </row>
    <row r="71" spans="1:12" ht="15.75" customHeight="1" x14ac:dyDescent="0.3">
      <c r="A71" s="2"/>
      <c r="B71" s="2"/>
      <c r="C71" s="2"/>
      <c r="D71" s="2"/>
      <c r="E71" s="2"/>
      <c r="F71" s="2"/>
      <c r="G71" s="2"/>
      <c r="H71" s="2"/>
      <c r="I71" s="2"/>
      <c r="J71" s="2"/>
      <c r="K71" s="2"/>
      <c r="L71" s="2"/>
    </row>
    <row r="72" spans="1:12" ht="15.75" customHeight="1" x14ac:dyDescent="0.3">
      <c r="A72" s="2"/>
      <c r="B72" s="2"/>
      <c r="C72" s="2"/>
      <c r="D72" s="2"/>
      <c r="E72" s="2"/>
      <c r="F72" s="2"/>
      <c r="G72" s="2"/>
      <c r="H72" s="2"/>
      <c r="I72" s="2"/>
      <c r="J72" s="2"/>
      <c r="K72" s="2"/>
      <c r="L72" s="2"/>
    </row>
    <row r="73" spans="1:12" ht="15.75" customHeight="1" x14ac:dyDescent="0.3">
      <c r="A73" s="2"/>
      <c r="B73" s="2"/>
      <c r="C73" s="2"/>
      <c r="D73" s="2"/>
      <c r="E73" s="2"/>
      <c r="F73" s="2"/>
      <c r="G73" s="2"/>
      <c r="H73" s="2"/>
      <c r="I73" s="2"/>
      <c r="J73" s="2"/>
      <c r="K73" s="2"/>
      <c r="L73" s="2"/>
    </row>
    <row r="74" spans="1:12" ht="15.75" customHeight="1" x14ac:dyDescent="0.3">
      <c r="A74" s="2"/>
      <c r="B74" s="2"/>
      <c r="C74" s="2"/>
      <c r="D74" s="2"/>
      <c r="E74" s="2"/>
      <c r="F74" s="2"/>
      <c r="G74" s="2"/>
      <c r="H74" s="2"/>
      <c r="I74" s="2"/>
      <c r="J74" s="2"/>
      <c r="K74" s="2"/>
      <c r="L74" s="2"/>
    </row>
    <row r="75" spans="1:12" ht="15.75" customHeight="1" x14ac:dyDescent="0.3">
      <c r="A75" s="2"/>
      <c r="B75" s="2"/>
      <c r="C75" s="2"/>
      <c r="D75" s="2"/>
      <c r="E75" s="2"/>
      <c r="F75" s="2"/>
      <c r="G75" s="2"/>
      <c r="H75" s="2"/>
      <c r="I75" s="2"/>
      <c r="J75" s="2"/>
      <c r="K75" s="2"/>
      <c r="L75" s="2"/>
    </row>
    <row r="76" spans="1:12" ht="15.75" customHeight="1" x14ac:dyDescent="0.3">
      <c r="A76" s="2"/>
      <c r="B76" s="2"/>
      <c r="C76" s="2"/>
      <c r="D76" s="2"/>
      <c r="E76" s="2"/>
      <c r="F76" s="2"/>
      <c r="G76" s="2"/>
      <c r="H76" s="2"/>
      <c r="I76" s="2"/>
      <c r="J76" s="2"/>
      <c r="K76" s="2"/>
      <c r="L76" s="2"/>
    </row>
    <row r="77" spans="1:12" ht="15.75" customHeight="1" x14ac:dyDescent="0.3">
      <c r="A77" s="2"/>
      <c r="B77" s="2"/>
      <c r="C77" s="2"/>
      <c r="D77" s="2"/>
      <c r="E77" s="2"/>
      <c r="F77" s="2"/>
      <c r="G77" s="2"/>
      <c r="H77" s="2"/>
      <c r="I77" s="2"/>
      <c r="J77" s="2"/>
      <c r="K77" s="2"/>
      <c r="L77" s="2"/>
    </row>
    <row r="78" spans="1:12" ht="15.75" customHeight="1" x14ac:dyDescent="0.3">
      <c r="A78" s="2"/>
      <c r="B78" s="2"/>
      <c r="C78" s="2"/>
      <c r="D78" s="2"/>
      <c r="E78" s="2"/>
      <c r="F78" s="2"/>
      <c r="G78" s="2"/>
      <c r="H78" s="2"/>
      <c r="I78" s="2"/>
      <c r="J78" s="2"/>
      <c r="K78" s="2"/>
      <c r="L78" s="2"/>
    </row>
    <row r="79" spans="1:12" ht="15.75" customHeight="1" x14ac:dyDescent="0.3">
      <c r="A79" s="2"/>
      <c r="B79" s="2"/>
      <c r="C79" s="2"/>
      <c r="D79" s="2"/>
      <c r="E79" s="2"/>
      <c r="F79" s="2"/>
      <c r="G79" s="2"/>
      <c r="H79" s="2"/>
      <c r="I79" s="2"/>
      <c r="J79" s="2"/>
      <c r="K79" s="2"/>
      <c r="L79" s="2"/>
    </row>
    <row r="80" spans="1:12" ht="15.75" customHeight="1" x14ac:dyDescent="0.3">
      <c r="A80" s="2"/>
      <c r="B80" s="2"/>
      <c r="C80" s="2"/>
      <c r="D80" s="2"/>
      <c r="E80" s="2"/>
      <c r="F80" s="2"/>
      <c r="G80" s="2"/>
      <c r="H80" s="2"/>
      <c r="I80" s="2"/>
      <c r="J80" s="2"/>
      <c r="K80" s="2"/>
      <c r="L80" s="2"/>
    </row>
    <row r="81" spans="1:12" ht="15.75" customHeight="1" x14ac:dyDescent="0.3">
      <c r="A81" s="2"/>
      <c r="B81" s="2"/>
      <c r="C81" s="2"/>
      <c r="D81" s="2"/>
      <c r="E81" s="2"/>
      <c r="F81" s="2"/>
      <c r="G81" s="2"/>
      <c r="H81" s="2"/>
      <c r="I81" s="2"/>
      <c r="J81" s="2"/>
      <c r="K81" s="2"/>
      <c r="L81" s="2"/>
    </row>
    <row r="82" spans="1:12" ht="15.75" customHeight="1" x14ac:dyDescent="0.3">
      <c r="A82" s="2"/>
      <c r="B82" s="2"/>
      <c r="C82" s="2"/>
      <c r="D82" s="2"/>
      <c r="E82" s="2"/>
      <c r="F82" s="2"/>
      <c r="G82" s="2"/>
      <c r="H82" s="2"/>
      <c r="I82" s="2"/>
      <c r="J82" s="2"/>
      <c r="K82" s="2"/>
      <c r="L82" s="2"/>
    </row>
    <row r="83" spans="1:12" ht="15.75" customHeight="1" x14ac:dyDescent="0.3">
      <c r="A83" s="2"/>
      <c r="B83" s="2"/>
      <c r="C83" s="2"/>
      <c r="D83" s="2"/>
      <c r="E83" s="2"/>
      <c r="F83" s="2"/>
      <c r="G83" s="2"/>
      <c r="H83" s="2"/>
      <c r="I83" s="2"/>
      <c r="J83" s="2"/>
      <c r="K83" s="2"/>
      <c r="L83" s="2"/>
    </row>
    <row r="84" spans="1:12" ht="15.75" customHeight="1" x14ac:dyDescent="0.3">
      <c r="A84" s="2"/>
      <c r="B84" s="2"/>
      <c r="C84" s="2"/>
      <c r="D84" s="2"/>
      <c r="E84" s="2"/>
      <c r="F84" s="2"/>
      <c r="G84" s="2"/>
      <c r="H84" s="2"/>
      <c r="I84" s="2"/>
      <c r="J84" s="2"/>
      <c r="K84" s="2"/>
      <c r="L84" s="2"/>
    </row>
    <row r="85" spans="1:12" ht="15.75" customHeight="1" x14ac:dyDescent="0.3">
      <c r="A85" s="2"/>
      <c r="B85" s="2"/>
      <c r="C85" s="2"/>
      <c r="D85" s="2"/>
      <c r="E85" s="2"/>
      <c r="F85" s="2"/>
      <c r="G85" s="2"/>
      <c r="H85" s="2"/>
      <c r="I85" s="2"/>
      <c r="J85" s="2"/>
      <c r="K85" s="2"/>
      <c r="L85" s="2"/>
    </row>
    <row r="86" spans="1:12" ht="15.75" customHeight="1" x14ac:dyDescent="0.3">
      <c r="A86" s="2"/>
      <c r="B86" s="2"/>
      <c r="C86" s="2"/>
      <c r="D86" s="2"/>
      <c r="E86" s="2"/>
      <c r="F86" s="2"/>
      <c r="G86" s="2"/>
      <c r="H86" s="2"/>
      <c r="I86" s="2"/>
      <c r="J86" s="2"/>
      <c r="K86" s="2"/>
      <c r="L86" s="2"/>
    </row>
    <row r="87" spans="1:12" ht="15.75" customHeight="1" x14ac:dyDescent="0.3">
      <c r="A87" s="2"/>
      <c r="B87" s="2"/>
      <c r="C87" s="2"/>
      <c r="D87" s="2"/>
      <c r="E87" s="2"/>
      <c r="F87" s="2"/>
      <c r="G87" s="2"/>
      <c r="H87" s="2"/>
      <c r="I87" s="2"/>
      <c r="J87" s="2"/>
      <c r="K87" s="2"/>
      <c r="L87" s="2"/>
    </row>
    <row r="88" spans="1:12" ht="15.75" customHeight="1" x14ac:dyDescent="0.3">
      <c r="A88" s="2"/>
      <c r="B88" s="2"/>
      <c r="C88" s="2"/>
      <c r="D88" s="2"/>
      <c r="E88" s="2"/>
      <c r="F88" s="2"/>
      <c r="G88" s="2"/>
      <c r="H88" s="2"/>
      <c r="I88" s="2"/>
      <c r="J88" s="2"/>
      <c r="K88" s="2"/>
      <c r="L88" s="2"/>
    </row>
    <row r="89" spans="1:12" ht="15.75" customHeight="1" x14ac:dyDescent="0.3">
      <c r="A89" s="2"/>
      <c r="B89" s="2"/>
      <c r="C89" s="2"/>
      <c r="D89" s="2"/>
      <c r="E89" s="2"/>
      <c r="F89" s="2"/>
      <c r="G89" s="2"/>
      <c r="H89" s="2"/>
      <c r="I89" s="2"/>
      <c r="J89" s="2"/>
      <c r="K89" s="2"/>
      <c r="L89" s="2"/>
    </row>
    <row r="90" spans="1:12" ht="15.75" customHeight="1" x14ac:dyDescent="0.3">
      <c r="A90" s="2"/>
      <c r="B90" s="2"/>
      <c r="C90" s="2"/>
      <c r="D90" s="2"/>
      <c r="E90" s="2"/>
      <c r="F90" s="2"/>
      <c r="G90" s="2"/>
      <c r="H90" s="2"/>
      <c r="I90" s="2"/>
      <c r="J90" s="2"/>
      <c r="K90" s="2"/>
      <c r="L90" s="2"/>
    </row>
    <row r="91" spans="1:12" ht="15.75" customHeight="1" x14ac:dyDescent="0.3">
      <c r="A91" s="2"/>
      <c r="B91" s="2"/>
      <c r="C91" s="2"/>
      <c r="D91" s="2"/>
      <c r="E91" s="2"/>
      <c r="F91" s="2"/>
      <c r="G91" s="2"/>
      <c r="H91" s="2"/>
      <c r="I91" s="2"/>
      <c r="J91" s="2"/>
      <c r="K91" s="2"/>
      <c r="L91" s="2"/>
    </row>
    <row r="92" spans="1:12" ht="15.75" customHeight="1" x14ac:dyDescent="0.3">
      <c r="A92" s="2"/>
      <c r="B92" s="2"/>
      <c r="C92" s="2"/>
      <c r="D92" s="2"/>
      <c r="E92" s="2"/>
      <c r="F92" s="2"/>
      <c r="G92" s="2"/>
      <c r="H92" s="2"/>
      <c r="I92" s="2"/>
      <c r="J92" s="2"/>
      <c r="K92" s="2"/>
      <c r="L92" s="2"/>
    </row>
    <row r="93" spans="1:12" ht="15.75" customHeight="1" x14ac:dyDescent="0.3">
      <c r="A93" s="2"/>
      <c r="B93" s="2"/>
      <c r="C93" s="2"/>
      <c r="D93" s="2"/>
      <c r="E93" s="2"/>
      <c r="F93" s="2"/>
      <c r="G93" s="2"/>
      <c r="H93" s="2"/>
      <c r="I93" s="2"/>
      <c r="J93" s="2"/>
      <c r="K93" s="2"/>
      <c r="L93" s="2"/>
    </row>
    <row r="94" spans="1:12" ht="15.75" customHeight="1" x14ac:dyDescent="0.3">
      <c r="A94" s="2"/>
      <c r="B94" s="2"/>
      <c r="C94" s="2"/>
      <c r="D94" s="2"/>
      <c r="E94" s="2"/>
      <c r="F94" s="2"/>
      <c r="G94" s="2"/>
      <c r="H94" s="2"/>
      <c r="I94" s="2"/>
      <c r="J94" s="2"/>
      <c r="K94" s="2"/>
      <c r="L94" s="2"/>
    </row>
    <row r="95" spans="1:12" ht="15.75" customHeight="1" x14ac:dyDescent="0.3">
      <c r="A95" s="2"/>
      <c r="B95" s="2"/>
      <c r="C95" s="2"/>
      <c r="D95" s="2"/>
      <c r="E95" s="2"/>
      <c r="F95" s="2"/>
      <c r="G95" s="2"/>
      <c r="H95" s="2"/>
      <c r="I95" s="2"/>
      <c r="J95" s="2"/>
      <c r="K95" s="2"/>
      <c r="L95" s="2"/>
    </row>
    <row r="96" spans="1:12" ht="15.75" customHeight="1" x14ac:dyDescent="0.3">
      <c r="A96" s="2"/>
      <c r="B96" s="2"/>
      <c r="C96" s="2"/>
      <c r="D96" s="2"/>
      <c r="E96" s="2"/>
      <c r="F96" s="2"/>
      <c r="G96" s="2"/>
      <c r="H96" s="2"/>
      <c r="I96" s="2"/>
      <c r="J96" s="2"/>
      <c r="K96" s="2"/>
      <c r="L96" s="2"/>
    </row>
    <row r="97" spans="1:12" ht="15.75" customHeight="1" x14ac:dyDescent="0.3">
      <c r="A97" s="2"/>
      <c r="B97" s="2"/>
      <c r="C97" s="2"/>
      <c r="D97" s="2"/>
      <c r="E97" s="2"/>
      <c r="F97" s="2"/>
      <c r="G97" s="2"/>
      <c r="H97" s="2"/>
      <c r="I97" s="2"/>
      <c r="J97" s="2"/>
      <c r="K97" s="2"/>
      <c r="L97" s="2"/>
    </row>
    <row r="98" spans="1:12" ht="15.75" customHeight="1" x14ac:dyDescent="0.3">
      <c r="A98" s="2"/>
      <c r="B98" s="2"/>
      <c r="C98" s="2"/>
      <c r="D98" s="2"/>
      <c r="E98" s="2"/>
      <c r="F98" s="2"/>
      <c r="G98" s="2"/>
      <c r="H98" s="2"/>
      <c r="I98" s="2"/>
      <c r="J98" s="2"/>
      <c r="K98" s="2"/>
      <c r="L98" s="2"/>
    </row>
    <row r="99" spans="1:12" ht="15.75" customHeight="1" x14ac:dyDescent="0.3">
      <c r="A99" s="2"/>
      <c r="B99" s="2"/>
      <c r="C99" s="2"/>
      <c r="D99" s="2"/>
      <c r="E99" s="2"/>
      <c r="F99" s="2"/>
      <c r="G99" s="2"/>
      <c r="H99" s="2"/>
      <c r="I99" s="2"/>
      <c r="J99" s="2"/>
      <c r="K99" s="2"/>
      <c r="L99" s="2"/>
    </row>
    <row r="100" spans="1:12" ht="15.75" customHeight="1" x14ac:dyDescent="0.3">
      <c r="A100" s="2"/>
      <c r="B100" s="2"/>
      <c r="C100" s="2"/>
      <c r="D100" s="2"/>
      <c r="E100" s="2"/>
      <c r="F100" s="2"/>
      <c r="G100" s="2"/>
      <c r="H100" s="2"/>
      <c r="I100" s="2"/>
      <c r="J100" s="2"/>
      <c r="K100" s="2"/>
      <c r="L100" s="2"/>
    </row>
    <row r="101" spans="1:12" ht="15.75" customHeight="1" x14ac:dyDescent="0.3">
      <c r="A101" s="2"/>
      <c r="B101" s="2"/>
      <c r="C101" s="2"/>
      <c r="D101" s="2"/>
      <c r="E101" s="2"/>
      <c r="F101" s="2"/>
      <c r="G101" s="2"/>
      <c r="H101" s="2"/>
      <c r="I101" s="2"/>
      <c r="J101" s="2"/>
      <c r="K101" s="2"/>
      <c r="L101" s="2"/>
    </row>
    <row r="102" spans="1:12" ht="15.75" customHeight="1" x14ac:dyDescent="0.3">
      <c r="A102" s="2"/>
      <c r="B102" s="2"/>
      <c r="C102" s="2"/>
      <c r="D102" s="2"/>
      <c r="E102" s="2"/>
      <c r="F102" s="2"/>
      <c r="G102" s="2"/>
      <c r="H102" s="2"/>
      <c r="I102" s="2"/>
      <c r="J102" s="2"/>
      <c r="K102" s="2"/>
      <c r="L102" s="2"/>
    </row>
    <row r="103" spans="1:12" ht="15.75" customHeight="1" x14ac:dyDescent="0.3">
      <c r="A103" s="2"/>
      <c r="B103" s="2"/>
      <c r="C103" s="2"/>
      <c r="D103" s="2"/>
      <c r="E103" s="2"/>
      <c r="F103" s="2"/>
      <c r="G103" s="2"/>
      <c r="H103" s="2"/>
      <c r="I103" s="2"/>
      <c r="J103" s="2"/>
      <c r="K103" s="2"/>
      <c r="L103" s="2"/>
    </row>
    <row r="104" spans="1:12" ht="15.75" customHeight="1" x14ac:dyDescent="0.3">
      <c r="A104" s="2"/>
      <c r="B104" s="2"/>
      <c r="C104" s="2"/>
      <c r="D104" s="2"/>
      <c r="E104" s="2"/>
      <c r="F104" s="2"/>
      <c r="G104" s="2"/>
      <c r="H104" s="2"/>
      <c r="I104" s="2"/>
      <c r="J104" s="2"/>
      <c r="K104" s="2"/>
      <c r="L104" s="2"/>
    </row>
    <row r="105" spans="1:12" ht="15.75" customHeight="1" x14ac:dyDescent="0.3">
      <c r="A105" s="2"/>
      <c r="B105" s="2"/>
      <c r="C105" s="2"/>
      <c r="D105" s="2"/>
      <c r="E105" s="2"/>
      <c r="F105" s="2"/>
      <c r="G105" s="2"/>
      <c r="H105" s="2"/>
      <c r="I105" s="2"/>
      <c r="J105" s="2"/>
      <c r="K105" s="2"/>
      <c r="L105" s="2"/>
    </row>
    <row r="106" spans="1:12" ht="15.75" customHeight="1" x14ac:dyDescent="0.3">
      <c r="A106" s="2"/>
      <c r="B106" s="2"/>
      <c r="C106" s="2"/>
      <c r="D106" s="2"/>
      <c r="E106" s="2"/>
      <c r="F106" s="2"/>
      <c r="G106" s="2"/>
      <c r="H106" s="2"/>
      <c r="I106" s="2"/>
      <c r="J106" s="2"/>
      <c r="K106" s="2"/>
      <c r="L106" s="2"/>
    </row>
    <row r="107" spans="1:12" ht="15.75" customHeight="1" x14ac:dyDescent="0.3">
      <c r="A107" s="2"/>
      <c r="B107" s="2"/>
      <c r="C107" s="2"/>
      <c r="D107" s="2"/>
      <c r="E107" s="2"/>
      <c r="F107" s="2"/>
      <c r="G107" s="2"/>
      <c r="H107" s="2"/>
      <c r="I107" s="2"/>
      <c r="J107" s="2"/>
      <c r="K107" s="2"/>
      <c r="L107" s="2"/>
    </row>
    <row r="108" spans="1:12" ht="15.75" customHeight="1" x14ac:dyDescent="0.3">
      <c r="A108" s="2"/>
      <c r="B108" s="2"/>
      <c r="C108" s="2"/>
      <c r="D108" s="2"/>
      <c r="E108" s="2"/>
      <c r="F108" s="2"/>
      <c r="G108" s="2"/>
      <c r="H108" s="2"/>
      <c r="I108" s="2"/>
      <c r="J108" s="2"/>
      <c r="K108" s="2"/>
      <c r="L108" s="2"/>
    </row>
    <row r="109" spans="1:12" ht="15.75" customHeight="1" x14ac:dyDescent="0.3">
      <c r="A109" s="2"/>
      <c r="B109" s="2"/>
      <c r="C109" s="2"/>
      <c r="D109" s="2"/>
      <c r="E109" s="2"/>
      <c r="F109" s="2"/>
      <c r="G109" s="2"/>
      <c r="H109" s="2"/>
      <c r="I109" s="2"/>
      <c r="J109" s="2"/>
      <c r="K109" s="2"/>
      <c r="L109" s="2"/>
    </row>
    <row r="110" spans="1:12" ht="15.75" customHeight="1" x14ac:dyDescent="0.3">
      <c r="A110" s="2"/>
      <c r="B110" s="2"/>
      <c r="C110" s="2"/>
      <c r="D110" s="2"/>
      <c r="E110" s="2"/>
      <c r="F110" s="2"/>
      <c r="G110" s="2"/>
      <c r="H110" s="2"/>
      <c r="I110" s="2"/>
      <c r="J110" s="2"/>
      <c r="K110" s="2"/>
      <c r="L110" s="2"/>
    </row>
    <row r="111" spans="1:12" ht="15.75" customHeight="1" x14ac:dyDescent="0.3">
      <c r="A111" s="2"/>
      <c r="B111" s="2"/>
      <c r="C111" s="2"/>
      <c r="D111" s="2"/>
      <c r="E111" s="2"/>
      <c r="F111" s="2"/>
      <c r="G111" s="2"/>
      <c r="H111" s="2"/>
      <c r="I111" s="2"/>
      <c r="J111" s="2"/>
      <c r="K111" s="2"/>
      <c r="L111" s="2"/>
    </row>
    <row r="112" spans="1:12" ht="15.75" customHeight="1" x14ac:dyDescent="0.3">
      <c r="A112" s="2"/>
      <c r="B112" s="2"/>
      <c r="C112" s="2"/>
      <c r="D112" s="2"/>
      <c r="E112" s="2"/>
      <c r="F112" s="2"/>
      <c r="G112" s="2"/>
      <c r="H112" s="2"/>
      <c r="I112" s="2"/>
      <c r="J112" s="2"/>
      <c r="K112" s="2"/>
      <c r="L112" s="2"/>
    </row>
    <row r="113" spans="1:12" ht="15.75" customHeight="1" x14ac:dyDescent="0.3">
      <c r="A113" s="2"/>
      <c r="B113" s="2"/>
      <c r="C113" s="2"/>
      <c r="D113" s="2"/>
      <c r="E113" s="2"/>
      <c r="F113" s="2"/>
      <c r="G113" s="2"/>
      <c r="H113" s="2"/>
      <c r="I113" s="2"/>
      <c r="J113" s="2"/>
      <c r="K113" s="2"/>
      <c r="L113" s="2"/>
    </row>
    <row r="114" spans="1:12" ht="15.75" customHeight="1" x14ac:dyDescent="0.3">
      <c r="A114" s="2"/>
      <c r="B114" s="2"/>
      <c r="C114" s="2"/>
      <c r="D114" s="2"/>
      <c r="E114" s="2"/>
      <c r="F114" s="2"/>
      <c r="G114" s="2"/>
      <c r="H114" s="2"/>
      <c r="I114" s="2"/>
      <c r="J114" s="2"/>
      <c r="K114" s="2"/>
      <c r="L114" s="2"/>
    </row>
    <row r="115" spans="1:12" ht="15.75" customHeight="1" x14ac:dyDescent="0.3">
      <c r="A115" s="2"/>
      <c r="B115" s="2"/>
      <c r="C115" s="2"/>
      <c r="D115" s="2"/>
      <c r="E115" s="2"/>
      <c r="F115" s="2"/>
      <c r="G115" s="2"/>
      <c r="H115" s="2"/>
      <c r="I115" s="2"/>
      <c r="J115" s="2"/>
      <c r="K115" s="2"/>
      <c r="L115" s="2"/>
    </row>
    <row r="116" spans="1:12" ht="15.75" customHeight="1" x14ac:dyDescent="0.3">
      <c r="A116" s="2"/>
      <c r="B116" s="2"/>
      <c r="C116" s="2"/>
      <c r="D116" s="2"/>
      <c r="E116" s="2"/>
      <c r="F116" s="2"/>
      <c r="G116" s="2"/>
      <c r="H116" s="2"/>
      <c r="I116" s="2"/>
      <c r="J116" s="2"/>
      <c r="K116" s="2"/>
      <c r="L116" s="2"/>
    </row>
    <row r="117" spans="1:12" ht="15.75" customHeight="1" x14ac:dyDescent="0.3">
      <c r="A117" s="2"/>
      <c r="B117" s="2"/>
      <c r="C117" s="2"/>
      <c r="D117" s="2"/>
      <c r="E117" s="2"/>
      <c r="F117" s="2"/>
      <c r="G117" s="2"/>
      <c r="H117" s="2"/>
      <c r="I117" s="2"/>
      <c r="J117" s="2"/>
      <c r="K117" s="2"/>
      <c r="L117" s="2"/>
    </row>
    <row r="118" spans="1:12" ht="15.75" customHeight="1" x14ac:dyDescent="0.3">
      <c r="A118" s="2"/>
      <c r="B118" s="2"/>
      <c r="C118" s="2"/>
      <c r="D118" s="2"/>
      <c r="E118" s="2"/>
      <c r="F118" s="2"/>
      <c r="G118" s="2"/>
      <c r="H118" s="2"/>
      <c r="I118" s="2"/>
      <c r="J118" s="2"/>
      <c r="K118" s="2"/>
      <c r="L118" s="2"/>
    </row>
    <row r="119" spans="1:12" ht="15.75" customHeight="1" x14ac:dyDescent="0.3">
      <c r="A119" s="2"/>
      <c r="B119" s="2"/>
      <c r="C119" s="2"/>
      <c r="D119" s="2"/>
      <c r="E119" s="2"/>
      <c r="F119" s="2"/>
      <c r="G119" s="2"/>
      <c r="H119" s="2"/>
      <c r="I119" s="2"/>
      <c r="J119" s="2"/>
      <c r="K119" s="2"/>
      <c r="L119" s="2"/>
    </row>
    <row r="120" spans="1:12" ht="15.75" customHeight="1" x14ac:dyDescent="0.3">
      <c r="A120" s="2"/>
      <c r="B120" s="2"/>
      <c r="C120" s="2"/>
      <c r="D120" s="2"/>
      <c r="E120" s="2"/>
      <c r="F120" s="2"/>
      <c r="G120" s="2"/>
      <c r="H120" s="2"/>
      <c r="I120" s="2"/>
      <c r="J120" s="2"/>
      <c r="K120" s="2"/>
      <c r="L120" s="2"/>
    </row>
    <row r="121" spans="1:12" ht="15.75" customHeight="1" x14ac:dyDescent="0.3">
      <c r="A121" s="2"/>
      <c r="B121" s="2"/>
      <c r="C121" s="2"/>
      <c r="D121" s="2"/>
      <c r="E121" s="2"/>
      <c r="F121" s="2"/>
      <c r="G121" s="2"/>
      <c r="H121" s="2"/>
      <c r="I121" s="2"/>
      <c r="J121" s="2"/>
      <c r="K121" s="2"/>
      <c r="L121" s="2"/>
    </row>
    <row r="122" spans="1:12" ht="15.75" customHeight="1" x14ac:dyDescent="0.3">
      <c r="A122" s="2"/>
      <c r="B122" s="2"/>
      <c r="C122" s="2"/>
      <c r="D122" s="2"/>
      <c r="E122" s="2"/>
      <c r="F122" s="2"/>
      <c r="G122" s="2"/>
      <c r="H122" s="2"/>
      <c r="I122" s="2"/>
      <c r="J122" s="2"/>
      <c r="K122" s="2"/>
      <c r="L122" s="2"/>
    </row>
    <row r="123" spans="1:12" ht="15.75" customHeight="1" x14ac:dyDescent="0.3">
      <c r="A123" s="2"/>
      <c r="B123" s="2"/>
      <c r="C123" s="2"/>
      <c r="D123" s="2"/>
      <c r="E123" s="2"/>
      <c r="F123" s="2"/>
      <c r="G123" s="2"/>
      <c r="H123" s="2"/>
      <c r="I123" s="2"/>
      <c r="J123" s="2"/>
      <c r="K123" s="2"/>
      <c r="L123" s="2"/>
    </row>
    <row r="124" spans="1:12" ht="15.75" customHeight="1" x14ac:dyDescent="0.3">
      <c r="A124" s="2"/>
      <c r="B124" s="2"/>
      <c r="C124" s="2"/>
      <c r="D124" s="2"/>
      <c r="E124" s="2"/>
      <c r="F124" s="2"/>
      <c r="G124" s="2"/>
      <c r="H124" s="2"/>
      <c r="I124" s="2"/>
      <c r="J124" s="2"/>
      <c r="K124" s="2"/>
      <c r="L124" s="2"/>
    </row>
    <row r="125" spans="1:12" ht="15.75" customHeight="1" x14ac:dyDescent="0.3">
      <c r="A125" s="2"/>
      <c r="B125" s="2"/>
      <c r="C125" s="2"/>
      <c r="D125" s="2"/>
      <c r="E125" s="2"/>
      <c r="F125" s="2"/>
      <c r="G125" s="2"/>
      <c r="H125" s="2"/>
      <c r="I125" s="2"/>
      <c r="J125" s="2"/>
      <c r="K125" s="2"/>
      <c r="L125" s="2"/>
    </row>
    <row r="126" spans="1:12" ht="15.75" customHeight="1" x14ac:dyDescent="0.3">
      <c r="A126" s="2"/>
      <c r="B126" s="2"/>
      <c r="C126" s="2"/>
      <c r="D126" s="2"/>
      <c r="E126" s="2"/>
      <c r="F126" s="2"/>
      <c r="G126" s="2"/>
      <c r="H126" s="2"/>
      <c r="I126" s="2"/>
      <c r="J126" s="2"/>
      <c r="K126" s="2"/>
      <c r="L126" s="2"/>
    </row>
    <row r="127" spans="1:12" ht="15.75" customHeight="1" x14ac:dyDescent="0.3">
      <c r="A127" s="2"/>
      <c r="B127" s="2"/>
      <c r="C127" s="2"/>
      <c r="D127" s="2"/>
      <c r="E127" s="2"/>
      <c r="F127" s="2"/>
      <c r="G127" s="2"/>
      <c r="H127" s="2"/>
      <c r="I127" s="2"/>
      <c r="J127" s="2"/>
      <c r="K127" s="2"/>
      <c r="L127" s="2"/>
    </row>
    <row r="128" spans="1:12" ht="15.75" customHeight="1" x14ac:dyDescent="0.3">
      <c r="A128" s="2"/>
      <c r="B128" s="2"/>
      <c r="C128" s="2"/>
      <c r="D128" s="2"/>
      <c r="E128" s="2"/>
      <c r="F128" s="2"/>
      <c r="G128" s="2"/>
      <c r="H128" s="2"/>
      <c r="I128" s="2"/>
      <c r="J128" s="2"/>
      <c r="K128" s="2"/>
      <c r="L128" s="2"/>
    </row>
    <row r="129" spans="1:12" ht="15.75" customHeight="1" x14ac:dyDescent="0.3">
      <c r="A129" s="2"/>
      <c r="B129" s="2"/>
      <c r="C129" s="2"/>
      <c r="D129" s="2"/>
      <c r="E129" s="2"/>
      <c r="F129" s="2"/>
      <c r="G129" s="2"/>
      <c r="H129" s="2"/>
      <c r="I129" s="2"/>
      <c r="J129" s="2"/>
      <c r="K129" s="2"/>
      <c r="L129" s="2"/>
    </row>
    <row r="130" spans="1:12" ht="15.75" customHeight="1" x14ac:dyDescent="0.3">
      <c r="A130" s="2"/>
      <c r="B130" s="2"/>
      <c r="C130" s="2"/>
      <c r="D130" s="2"/>
      <c r="E130" s="2"/>
      <c r="F130" s="2"/>
      <c r="G130" s="2"/>
      <c r="H130" s="2"/>
      <c r="I130" s="2"/>
      <c r="J130" s="2"/>
      <c r="K130" s="2"/>
      <c r="L130" s="2"/>
    </row>
    <row r="131" spans="1:12" ht="15.75" customHeight="1" x14ac:dyDescent="0.3">
      <c r="A131" s="2"/>
      <c r="B131" s="2"/>
      <c r="C131" s="2"/>
      <c r="D131" s="2"/>
      <c r="E131" s="2"/>
      <c r="F131" s="2"/>
      <c r="G131" s="2"/>
      <c r="H131" s="2"/>
      <c r="I131" s="2"/>
      <c r="J131" s="2"/>
      <c r="K131" s="2"/>
      <c r="L131" s="2"/>
    </row>
    <row r="132" spans="1:12" ht="15.75" customHeight="1" x14ac:dyDescent="0.3">
      <c r="A132" s="2"/>
      <c r="B132" s="2"/>
      <c r="C132" s="2"/>
      <c r="D132" s="2"/>
      <c r="E132" s="2"/>
      <c r="F132" s="2"/>
      <c r="G132" s="2"/>
      <c r="H132" s="2"/>
      <c r="I132" s="2"/>
      <c r="J132" s="2"/>
      <c r="K132" s="2"/>
      <c r="L132" s="2"/>
    </row>
    <row r="133" spans="1:12" ht="15.75" customHeight="1" x14ac:dyDescent="0.3">
      <c r="A133" s="2"/>
      <c r="B133" s="2"/>
      <c r="C133" s="2"/>
      <c r="D133" s="2"/>
      <c r="E133" s="2"/>
      <c r="F133" s="2"/>
      <c r="G133" s="2"/>
      <c r="H133" s="2"/>
      <c r="I133" s="2"/>
      <c r="J133" s="2"/>
      <c r="K133" s="2"/>
      <c r="L133" s="2"/>
    </row>
    <row r="134" spans="1:12" ht="15.75" customHeight="1" x14ac:dyDescent="0.3">
      <c r="A134" s="2"/>
      <c r="B134" s="2"/>
      <c r="C134" s="2"/>
      <c r="D134" s="2"/>
      <c r="E134" s="2"/>
      <c r="F134" s="2"/>
      <c r="G134" s="2"/>
      <c r="H134" s="2"/>
      <c r="I134" s="2"/>
      <c r="J134" s="2"/>
      <c r="K134" s="2"/>
      <c r="L134" s="2"/>
    </row>
    <row r="135" spans="1:12" ht="15.75" customHeight="1" x14ac:dyDescent="0.3">
      <c r="A135" s="2"/>
      <c r="B135" s="2"/>
      <c r="C135" s="2"/>
      <c r="D135" s="2"/>
      <c r="E135" s="2"/>
      <c r="F135" s="2"/>
      <c r="G135" s="2"/>
      <c r="H135" s="2"/>
      <c r="I135" s="2"/>
      <c r="J135" s="2"/>
      <c r="K135" s="2"/>
      <c r="L135" s="2"/>
    </row>
    <row r="136" spans="1:12" ht="15.75" customHeight="1" x14ac:dyDescent="0.3">
      <c r="A136" s="2"/>
      <c r="B136" s="2"/>
      <c r="C136" s="2"/>
      <c r="D136" s="2"/>
      <c r="E136" s="2"/>
      <c r="F136" s="2"/>
      <c r="G136" s="2"/>
      <c r="H136" s="2"/>
      <c r="I136" s="2"/>
      <c r="J136" s="2"/>
      <c r="K136" s="2"/>
      <c r="L136" s="2"/>
    </row>
    <row r="137" spans="1:12" ht="15.75" customHeight="1" x14ac:dyDescent="0.3">
      <c r="A137" s="2"/>
      <c r="B137" s="2"/>
      <c r="C137" s="2"/>
      <c r="D137" s="2"/>
      <c r="E137" s="2"/>
      <c r="F137" s="2"/>
      <c r="G137" s="2"/>
      <c r="H137" s="2"/>
      <c r="I137" s="2"/>
      <c r="J137" s="2"/>
      <c r="K137" s="2"/>
      <c r="L137" s="2"/>
    </row>
    <row r="138" spans="1:12" ht="15.75" customHeight="1" x14ac:dyDescent="0.3">
      <c r="A138" s="2"/>
      <c r="B138" s="2"/>
      <c r="C138" s="2"/>
      <c r="D138" s="2"/>
      <c r="E138" s="2"/>
      <c r="F138" s="2"/>
      <c r="G138" s="2"/>
      <c r="H138" s="2"/>
      <c r="I138" s="2"/>
      <c r="J138" s="2"/>
      <c r="K138" s="2"/>
      <c r="L138" s="2"/>
    </row>
    <row r="139" spans="1:12" ht="15.75" customHeight="1" x14ac:dyDescent="0.3">
      <c r="A139" s="2"/>
      <c r="B139" s="2"/>
      <c r="C139" s="2"/>
      <c r="D139" s="2"/>
      <c r="E139" s="2"/>
      <c r="F139" s="2"/>
      <c r="G139" s="2"/>
      <c r="H139" s="2"/>
      <c r="I139" s="2"/>
      <c r="J139" s="2"/>
      <c r="K139" s="2"/>
      <c r="L139" s="2"/>
    </row>
    <row r="140" spans="1:12" ht="15.75" customHeight="1" x14ac:dyDescent="0.3">
      <c r="A140" s="2"/>
      <c r="B140" s="2"/>
      <c r="C140" s="2"/>
      <c r="D140" s="2"/>
      <c r="E140" s="2"/>
      <c r="F140" s="2"/>
      <c r="G140" s="2"/>
      <c r="H140" s="2"/>
      <c r="I140" s="2"/>
      <c r="J140" s="2"/>
      <c r="K140" s="2"/>
      <c r="L140" s="2"/>
    </row>
    <row r="141" spans="1:12" ht="15.75" customHeight="1" x14ac:dyDescent="0.3">
      <c r="A141" s="2"/>
      <c r="B141" s="2"/>
      <c r="C141" s="2"/>
      <c r="D141" s="2"/>
      <c r="E141" s="2"/>
      <c r="F141" s="2"/>
      <c r="G141" s="2"/>
      <c r="H141" s="2"/>
      <c r="I141" s="2"/>
      <c r="J141" s="2"/>
      <c r="K141" s="2"/>
      <c r="L141" s="2"/>
    </row>
    <row r="142" spans="1:12" ht="15.75" customHeight="1" x14ac:dyDescent="0.3">
      <c r="A142" s="2"/>
      <c r="B142" s="2"/>
      <c r="C142" s="2"/>
      <c r="D142" s="2"/>
      <c r="E142" s="2"/>
      <c r="F142" s="2"/>
      <c r="G142" s="2"/>
      <c r="H142" s="2"/>
      <c r="I142" s="2"/>
      <c r="J142" s="2"/>
      <c r="K142" s="2"/>
      <c r="L142" s="2"/>
    </row>
    <row r="143" spans="1:12" ht="15.75" customHeight="1" x14ac:dyDescent="0.3">
      <c r="A143" s="2"/>
      <c r="B143" s="2"/>
      <c r="C143" s="2"/>
      <c r="D143" s="2"/>
      <c r="E143" s="2"/>
      <c r="F143" s="2"/>
      <c r="G143" s="2"/>
      <c r="H143" s="2"/>
      <c r="I143" s="2"/>
      <c r="J143" s="2"/>
      <c r="K143" s="2"/>
      <c r="L143" s="2"/>
    </row>
    <row r="144" spans="1:12" ht="15.75" customHeight="1" x14ac:dyDescent="0.3">
      <c r="A144" s="2"/>
      <c r="B144" s="2"/>
      <c r="C144" s="2"/>
      <c r="D144" s="2"/>
      <c r="E144" s="2"/>
      <c r="F144" s="2"/>
      <c r="G144" s="2"/>
      <c r="H144" s="2"/>
      <c r="I144" s="2"/>
      <c r="J144" s="2"/>
      <c r="K144" s="2"/>
      <c r="L144" s="2"/>
    </row>
    <row r="145" spans="1:12" ht="15.75" customHeight="1" x14ac:dyDescent="0.3">
      <c r="A145" s="2"/>
      <c r="B145" s="2"/>
      <c r="C145" s="2"/>
      <c r="D145" s="2"/>
      <c r="E145" s="2"/>
      <c r="F145" s="2"/>
      <c r="G145" s="2"/>
      <c r="H145" s="2"/>
      <c r="I145" s="2"/>
      <c r="J145" s="2"/>
      <c r="K145" s="2"/>
      <c r="L145" s="2"/>
    </row>
    <row r="146" spans="1:12" ht="15.75" customHeight="1" x14ac:dyDescent="0.3">
      <c r="A146" s="2"/>
      <c r="B146" s="2"/>
      <c r="C146" s="2"/>
      <c r="D146" s="2"/>
      <c r="E146" s="2"/>
      <c r="F146" s="2"/>
      <c r="G146" s="2"/>
      <c r="H146" s="2"/>
      <c r="I146" s="2"/>
      <c r="J146" s="2"/>
      <c r="K146" s="2"/>
      <c r="L146" s="2"/>
    </row>
    <row r="147" spans="1:12" ht="15.75" customHeight="1" x14ac:dyDescent="0.3">
      <c r="A147" s="2"/>
      <c r="B147" s="2"/>
      <c r="C147" s="2"/>
      <c r="D147" s="2"/>
      <c r="E147" s="2"/>
      <c r="F147" s="2"/>
      <c r="G147" s="2"/>
      <c r="H147" s="2"/>
      <c r="I147" s="2"/>
      <c r="J147" s="2"/>
      <c r="K147" s="2"/>
      <c r="L147" s="2"/>
    </row>
    <row r="148" spans="1:12" ht="15.75" customHeight="1" x14ac:dyDescent="0.3">
      <c r="A148" s="2"/>
      <c r="B148" s="2"/>
      <c r="C148" s="2"/>
      <c r="D148" s="2"/>
      <c r="E148" s="2"/>
      <c r="F148" s="2"/>
      <c r="G148" s="2"/>
      <c r="H148" s="2"/>
      <c r="I148" s="2"/>
      <c r="J148" s="2"/>
      <c r="K148" s="2"/>
      <c r="L148" s="2"/>
    </row>
    <row r="149" spans="1:12" ht="15.75" customHeight="1" x14ac:dyDescent="0.3">
      <c r="A149" s="2"/>
      <c r="B149" s="2"/>
      <c r="C149" s="2"/>
      <c r="D149" s="2"/>
      <c r="E149" s="2"/>
      <c r="F149" s="2"/>
      <c r="G149" s="2"/>
      <c r="H149" s="2"/>
      <c r="I149" s="2"/>
      <c r="J149" s="2"/>
      <c r="K149" s="2"/>
      <c r="L149" s="2"/>
    </row>
    <row r="150" spans="1:12" ht="15.75" customHeight="1" x14ac:dyDescent="0.3">
      <c r="A150" s="2"/>
      <c r="B150" s="2"/>
      <c r="C150" s="2"/>
      <c r="D150" s="2"/>
      <c r="E150" s="2"/>
      <c r="F150" s="2"/>
      <c r="G150" s="2"/>
      <c r="H150" s="2"/>
      <c r="I150" s="2"/>
      <c r="J150" s="2"/>
      <c r="K150" s="2"/>
      <c r="L150" s="2"/>
    </row>
    <row r="151" spans="1:12" ht="15.75" customHeight="1" x14ac:dyDescent="0.3">
      <c r="A151" s="2"/>
      <c r="B151" s="2"/>
      <c r="C151" s="2"/>
      <c r="D151" s="2"/>
      <c r="E151" s="2"/>
      <c r="F151" s="2"/>
      <c r="G151" s="2"/>
      <c r="H151" s="2"/>
      <c r="I151" s="2"/>
      <c r="J151" s="2"/>
      <c r="K151" s="2"/>
      <c r="L151" s="2"/>
    </row>
    <row r="152" spans="1:12" ht="15.75" customHeight="1" x14ac:dyDescent="0.3">
      <c r="A152" s="2"/>
      <c r="B152" s="2"/>
      <c r="C152" s="2"/>
      <c r="D152" s="2"/>
      <c r="E152" s="2"/>
      <c r="F152" s="2"/>
      <c r="G152" s="2"/>
      <c r="H152" s="2"/>
      <c r="I152" s="2"/>
      <c r="J152" s="2"/>
      <c r="K152" s="2"/>
      <c r="L152" s="2"/>
    </row>
    <row r="153" spans="1:12" ht="15.75" customHeight="1" x14ac:dyDescent="0.3">
      <c r="A153" s="2"/>
      <c r="B153" s="2"/>
      <c r="C153" s="2"/>
      <c r="D153" s="2"/>
      <c r="E153" s="2"/>
      <c r="F153" s="2"/>
      <c r="G153" s="2"/>
      <c r="H153" s="2"/>
      <c r="I153" s="2"/>
      <c r="J153" s="2"/>
      <c r="K153" s="2"/>
      <c r="L153" s="2"/>
    </row>
    <row r="154" spans="1:12" ht="15.75" customHeight="1" x14ac:dyDescent="0.3">
      <c r="A154" s="2"/>
      <c r="B154" s="2"/>
      <c r="C154" s="2"/>
      <c r="D154" s="2"/>
      <c r="E154" s="2"/>
      <c r="F154" s="2"/>
      <c r="G154" s="2"/>
      <c r="H154" s="2"/>
      <c r="I154" s="2"/>
      <c r="J154" s="2"/>
      <c r="K154" s="2"/>
      <c r="L154" s="2"/>
    </row>
    <row r="155" spans="1:12" ht="15.75" customHeight="1" x14ac:dyDescent="0.3">
      <c r="A155" s="2"/>
      <c r="B155" s="2"/>
      <c r="C155" s="2"/>
      <c r="D155" s="2"/>
      <c r="E155" s="2"/>
      <c r="F155" s="2"/>
      <c r="G155" s="2"/>
      <c r="H155" s="2"/>
      <c r="I155" s="2"/>
      <c r="J155" s="2"/>
      <c r="K155" s="2"/>
      <c r="L155" s="2"/>
    </row>
    <row r="156" spans="1:12" ht="15.75" customHeight="1" x14ac:dyDescent="0.3">
      <c r="A156" s="2"/>
      <c r="B156" s="2"/>
      <c r="C156" s="2"/>
      <c r="D156" s="2"/>
      <c r="E156" s="2"/>
      <c r="F156" s="2"/>
      <c r="G156" s="2"/>
      <c r="H156" s="2"/>
      <c r="I156" s="2"/>
      <c r="J156" s="2"/>
      <c r="K156" s="2"/>
      <c r="L156" s="2"/>
    </row>
    <row r="157" spans="1:12" ht="15.75" customHeight="1" x14ac:dyDescent="0.3">
      <c r="A157" s="2"/>
      <c r="B157" s="2"/>
      <c r="C157" s="2"/>
      <c r="D157" s="2"/>
      <c r="E157" s="2"/>
      <c r="F157" s="2"/>
      <c r="G157" s="2"/>
      <c r="H157" s="2"/>
      <c r="I157" s="2"/>
      <c r="J157" s="2"/>
      <c r="K157" s="2"/>
      <c r="L157" s="2"/>
    </row>
    <row r="158" spans="1:12" ht="15.75" customHeight="1" x14ac:dyDescent="0.3">
      <c r="A158" s="2"/>
      <c r="B158" s="2"/>
      <c r="C158" s="2"/>
      <c r="D158" s="2"/>
      <c r="E158" s="2"/>
      <c r="F158" s="2"/>
      <c r="G158" s="2"/>
      <c r="H158" s="2"/>
      <c r="I158" s="2"/>
      <c r="J158" s="2"/>
      <c r="K158" s="2"/>
      <c r="L158" s="2"/>
    </row>
    <row r="159" spans="1:12" ht="15.75" customHeight="1" x14ac:dyDescent="0.3">
      <c r="A159" s="2"/>
      <c r="B159" s="2"/>
      <c r="C159" s="2"/>
      <c r="D159" s="2"/>
      <c r="E159" s="2"/>
      <c r="F159" s="2"/>
      <c r="G159" s="2"/>
      <c r="H159" s="2"/>
      <c r="I159" s="2"/>
      <c r="J159" s="2"/>
      <c r="K159" s="2"/>
      <c r="L159" s="2"/>
    </row>
    <row r="160" spans="1:12" ht="15.75" customHeight="1" x14ac:dyDescent="0.3">
      <c r="A160" s="2"/>
      <c r="B160" s="2"/>
      <c r="C160" s="2"/>
      <c r="D160" s="2"/>
      <c r="E160" s="2"/>
      <c r="F160" s="2"/>
      <c r="G160" s="2"/>
      <c r="H160" s="2"/>
      <c r="I160" s="2"/>
      <c r="J160" s="2"/>
      <c r="K160" s="2"/>
      <c r="L160" s="2"/>
    </row>
    <row r="161" spans="1:12" ht="15.75" customHeight="1" x14ac:dyDescent="0.3">
      <c r="A161" s="2"/>
      <c r="B161" s="2"/>
      <c r="C161" s="2"/>
      <c r="D161" s="2"/>
      <c r="E161" s="2"/>
      <c r="F161" s="2"/>
      <c r="G161" s="2"/>
      <c r="H161" s="2"/>
      <c r="I161" s="2"/>
      <c r="J161" s="2"/>
      <c r="K161" s="2"/>
      <c r="L161" s="2"/>
    </row>
    <row r="162" spans="1:12" ht="15.75" customHeight="1" x14ac:dyDescent="0.3">
      <c r="A162" s="2"/>
      <c r="B162" s="2"/>
      <c r="C162" s="2"/>
      <c r="D162" s="2"/>
      <c r="E162" s="2"/>
      <c r="F162" s="2"/>
      <c r="G162" s="2"/>
      <c r="H162" s="2"/>
      <c r="I162" s="2"/>
      <c r="J162" s="2"/>
      <c r="K162" s="2"/>
      <c r="L162" s="2"/>
    </row>
    <row r="163" spans="1:12" ht="15.75" customHeight="1" x14ac:dyDescent="0.3">
      <c r="A163" s="2"/>
      <c r="B163" s="2"/>
      <c r="C163" s="2"/>
      <c r="D163" s="2"/>
      <c r="E163" s="2"/>
      <c r="F163" s="2"/>
      <c r="G163" s="2"/>
      <c r="H163" s="2"/>
      <c r="I163" s="2"/>
      <c r="J163" s="2"/>
      <c r="K163" s="2"/>
      <c r="L163" s="2"/>
    </row>
    <row r="164" spans="1:12" ht="15.75" customHeight="1" x14ac:dyDescent="0.3">
      <c r="A164" s="2"/>
      <c r="B164" s="2"/>
      <c r="C164" s="2"/>
      <c r="D164" s="2"/>
      <c r="E164" s="2"/>
      <c r="F164" s="2"/>
      <c r="G164" s="2"/>
      <c r="H164" s="2"/>
      <c r="I164" s="2"/>
      <c r="J164" s="2"/>
      <c r="K164" s="2"/>
      <c r="L164" s="2"/>
    </row>
    <row r="165" spans="1:12" ht="15.75" customHeight="1" x14ac:dyDescent="0.3">
      <c r="A165" s="2"/>
      <c r="B165" s="2"/>
      <c r="C165" s="2"/>
      <c r="D165" s="2"/>
      <c r="E165" s="2"/>
      <c r="F165" s="2"/>
      <c r="G165" s="2"/>
      <c r="H165" s="2"/>
      <c r="I165" s="2"/>
      <c r="J165" s="2"/>
      <c r="K165" s="2"/>
      <c r="L165" s="2"/>
    </row>
    <row r="166" spans="1:12" ht="15.75" customHeight="1" x14ac:dyDescent="0.3">
      <c r="A166" s="2"/>
      <c r="B166" s="2"/>
      <c r="C166" s="2"/>
      <c r="D166" s="2"/>
      <c r="E166" s="2"/>
      <c r="F166" s="2"/>
      <c r="G166" s="2"/>
      <c r="H166" s="2"/>
      <c r="I166" s="2"/>
      <c r="J166" s="2"/>
      <c r="K166" s="2"/>
      <c r="L166" s="2"/>
    </row>
    <row r="167" spans="1:12" ht="15.75" customHeight="1" x14ac:dyDescent="0.3">
      <c r="A167" s="2"/>
      <c r="B167" s="2"/>
      <c r="C167" s="2"/>
      <c r="D167" s="2"/>
      <c r="E167" s="2"/>
      <c r="F167" s="2"/>
      <c r="G167" s="2"/>
      <c r="H167" s="2"/>
      <c r="I167" s="2"/>
      <c r="J167" s="2"/>
      <c r="K167" s="2"/>
      <c r="L167" s="2"/>
    </row>
    <row r="168" spans="1:12" ht="15.75" customHeight="1" x14ac:dyDescent="0.3">
      <c r="A168" s="2"/>
      <c r="B168" s="2"/>
      <c r="C168" s="2"/>
      <c r="D168" s="2"/>
      <c r="E168" s="2"/>
      <c r="F168" s="2"/>
      <c r="G168" s="2"/>
      <c r="H168" s="2"/>
      <c r="I168" s="2"/>
      <c r="J168" s="2"/>
      <c r="K168" s="2"/>
      <c r="L168" s="2"/>
    </row>
    <row r="169" spans="1:12" ht="15.75" customHeight="1" x14ac:dyDescent="0.3">
      <c r="A169" s="2"/>
      <c r="B169" s="2"/>
      <c r="C169" s="2"/>
      <c r="D169" s="2"/>
      <c r="E169" s="2"/>
      <c r="F169" s="2"/>
      <c r="G169" s="2"/>
      <c r="H169" s="2"/>
      <c r="I169" s="2"/>
      <c r="J169" s="2"/>
      <c r="K169" s="2"/>
      <c r="L169" s="2"/>
    </row>
    <row r="170" spans="1:12" ht="15.75" customHeight="1" x14ac:dyDescent="0.3">
      <c r="A170" s="2"/>
      <c r="B170" s="2"/>
      <c r="C170" s="2"/>
      <c r="D170" s="2"/>
      <c r="E170" s="2"/>
      <c r="F170" s="2"/>
      <c r="G170" s="2"/>
      <c r="H170" s="2"/>
      <c r="I170" s="2"/>
      <c r="J170" s="2"/>
      <c r="K170" s="2"/>
      <c r="L170" s="2"/>
    </row>
    <row r="171" spans="1:12" ht="15.75" customHeight="1" x14ac:dyDescent="0.3">
      <c r="A171" s="2"/>
      <c r="B171" s="2"/>
      <c r="C171" s="2"/>
      <c r="D171" s="2"/>
      <c r="E171" s="2"/>
      <c r="F171" s="2"/>
      <c r="G171" s="2"/>
      <c r="H171" s="2"/>
      <c r="I171" s="2"/>
      <c r="J171" s="2"/>
      <c r="K171" s="2"/>
      <c r="L171" s="2"/>
    </row>
    <row r="172" spans="1:12" ht="15.75" customHeight="1" x14ac:dyDescent="0.3">
      <c r="A172" s="2"/>
      <c r="B172" s="2"/>
      <c r="C172" s="2"/>
      <c r="D172" s="2"/>
      <c r="E172" s="2"/>
      <c r="F172" s="2"/>
      <c r="G172" s="2"/>
      <c r="H172" s="2"/>
      <c r="I172" s="2"/>
      <c r="J172" s="2"/>
      <c r="K172" s="2"/>
      <c r="L172" s="2"/>
    </row>
    <row r="173" spans="1:12" ht="15.75" customHeight="1" x14ac:dyDescent="0.3">
      <c r="A173" s="2"/>
      <c r="B173" s="2"/>
      <c r="C173" s="2"/>
      <c r="D173" s="2"/>
      <c r="E173" s="2"/>
      <c r="F173" s="2"/>
      <c r="G173" s="2"/>
      <c r="H173" s="2"/>
      <c r="I173" s="2"/>
      <c r="J173" s="2"/>
      <c r="K173" s="2"/>
      <c r="L173" s="2"/>
    </row>
    <row r="174" spans="1:12" ht="15.75" customHeight="1" x14ac:dyDescent="0.3">
      <c r="A174" s="2"/>
      <c r="B174" s="2"/>
      <c r="C174" s="2"/>
      <c r="D174" s="2"/>
      <c r="E174" s="2"/>
      <c r="F174" s="2"/>
      <c r="G174" s="2"/>
      <c r="H174" s="2"/>
      <c r="I174" s="2"/>
      <c r="J174" s="2"/>
      <c r="K174" s="2"/>
      <c r="L174" s="2"/>
    </row>
    <row r="175" spans="1:12" ht="15.75" customHeight="1" x14ac:dyDescent="0.3">
      <c r="A175" s="2"/>
      <c r="B175" s="2"/>
      <c r="C175" s="2"/>
      <c r="D175" s="2"/>
      <c r="E175" s="2"/>
      <c r="F175" s="2"/>
      <c r="G175" s="2"/>
      <c r="H175" s="2"/>
      <c r="I175" s="2"/>
      <c r="J175" s="2"/>
      <c r="K175" s="2"/>
      <c r="L175" s="2"/>
    </row>
    <row r="176" spans="1:12" ht="15.75" customHeight="1" x14ac:dyDescent="0.3">
      <c r="A176" s="2"/>
      <c r="B176" s="2"/>
      <c r="C176" s="2"/>
      <c r="D176" s="2"/>
      <c r="E176" s="2"/>
      <c r="F176" s="2"/>
      <c r="G176" s="2"/>
      <c r="H176" s="2"/>
      <c r="I176" s="2"/>
      <c r="J176" s="2"/>
      <c r="K176" s="2"/>
      <c r="L176" s="2"/>
    </row>
    <row r="177" spans="1:12" ht="15.75" customHeight="1" x14ac:dyDescent="0.3">
      <c r="A177" s="2"/>
      <c r="B177" s="2"/>
      <c r="C177" s="2"/>
      <c r="D177" s="2"/>
      <c r="E177" s="2"/>
      <c r="F177" s="2"/>
      <c r="G177" s="2"/>
      <c r="H177" s="2"/>
      <c r="I177" s="2"/>
      <c r="J177" s="2"/>
      <c r="K177" s="2"/>
      <c r="L177" s="2"/>
    </row>
    <row r="178" spans="1:12" ht="15.75" customHeight="1" x14ac:dyDescent="0.3">
      <c r="A178" s="2"/>
      <c r="B178" s="2"/>
      <c r="C178" s="2"/>
      <c r="D178" s="2"/>
      <c r="E178" s="2"/>
      <c r="F178" s="2"/>
      <c r="G178" s="2"/>
      <c r="H178" s="2"/>
      <c r="I178" s="2"/>
      <c r="J178" s="2"/>
      <c r="K178" s="2"/>
      <c r="L178" s="2"/>
    </row>
    <row r="179" spans="1:12" ht="15.75" customHeight="1" x14ac:dyDescent="0.3">
      <c r="A179" s="2"/>
      <c r="B179" s="2"/>
      <c r="C179" s="2"/>
      <c r="D179" s="2"/>
      <c r="E179" s="2"/>
      <c r="F179" s="2"/>
      <c r="G179" s="2"/>
      <c r="H179" s="2"/>
      <c r="I179" s="2"/>
      <c r="J179" s="2"/>
      <c r="K179" s="2"/>
      <c r="L179" s="2"/>
    </row>
    <row r="180" spans="1:12" ht="15.75" customHeight="1" x14ac:dyDescent="0.3">
      <c r="A180" s="2"/>
      <c r="B180" s="2"/>
      <c r="C180" s="2"/>
      <c r="D180" s="2"/>
      <c r="E180" s="2"/>
      <c r="F180" s="2"/>
      <c r="G180" s="2"/>
      <c r="H180" s="2"/>
      <c r="I180" s="2"/>
      <c r="J180" s="2"/>
      <c r="K180" s="2"/>
      <c r="L180" s="2"/>
    </row>
    <row r="181" spans="1:12" ht="15.75" customHeight="1" x14ac:dyDescent="0.3">
      <c r="A181" s="2"/>
      <c r="B181" s="2"/>
      <c r="C181" s="2"/>
      <c r="D181" s="2"/>
      <c r="E181" s="2"/>
      <c r="F181" s="2"/>
      <c r="G181" s="2"/>
      <c r="H181" s="2"/>
      <c r="I181" s="2"/>
      <c r="J181" s="2"/>
      <c r="K181" s="2"/>
      <c r="L181" s="2"/>
    </row>
    <row r="182" spans="1:12" ht="15.75" customHeight="1" x14ac:dyDescent="0.3">
      <c r="A182" s="2"/>
      <c r="B182" s="2"/>
      <c r="C182" s="2"/>
      <c r="D182" s="2"/>
      <c r="E182" s="2"/>
      <c r="F182" s="2"/>
      <c r="G182" s="2"/>
      <c r="H182" s="2"/>
      <c r="I182" s="2"/>
      <c r="J182" s="2"/>
      <c r="K182" s="2"/>
      <c r="L182" s="2"/>
    </row>
    <row r="183" spans="1:12" ht="15.75" customHeight="1" x14ac:dyDescent="0.3">
      <c r="A183" s="2"/>
      <c r="B183" s="2"/>
      <c r="C183" s="2"/>
      <c r="D183" s="2"/>
      <c r="E183" s="2"/>
      <c r="F183" s="2"/>
      <c r="G183" s="2"/>
      <c r="H183" s="2"/>
      <c r="I183" s="2"/>
      <c r="J183" s="2"/>
      <c r="K183" s="2"/>
      <c r="L183" s="2"/>
    </row>
    <row r="184" spans="1:12" ht="15.75" customHeight="1" x14ac:dyDescent="0.3">
      <c r="A184" s="2"/>
      <c r="B184" s="2"/>
      <c r="C184" s="2"/>
      <c r="D184" s="2"/>
      <c r="E184" s="2"/>
      <c r="F184" s="2"/>
      <c r="G184" s="2"/>
      <c r="H184" s="2"/>
      <c r="I184" s="2"/>
      <c r="J184" s="2"/>
      <c r="K184" s="2"/>
      <c r="L184" s="2"/>
    </row>
    <row r="185" spans="1:12" ht="15.75" customHeight="1" x14ac:dyDescent="0.3">
      <c r="A185" s="2"/>
      <c r="B185" s="2"/>
      <c r="C185" s="2"/>
      <c r="D185" s="2"/>
      <c r="E185" s="2"/>
      <c r="F185" s="2"/>
      <c r="G185" s="2"/>
      <c r="H185" s="2"/>
      <c r="I185" s="2"/>
      <c r="J185" s="2"/>
      <c r="K185" s="2"/>
      <c r="L185" s="2"/>
    </row>
    <row r="186" spans="1:12" ht="15.75" customHeight="1" x14ac:dyDescent="0.3">
      <c r="A186" s="2"/>
      <c r="B186" s="2"/>
      <c r="C186" s="2"/>
      <c r="D186" s="2"/>
      <c r="E186" s="2"/>
      <c r="F186" s="2"/>
      <c r="G186" s="2"/>
      <c r="H186" s="2"/>
      <c r="I186" s="2"/>
      <c r="J186" s="2"/>
      <c r="K186" s="2"/>
      <c r="L186" s="2"/>
    </row>
    <row r="187" spans="1:12" ht="15.75" customHeight="1" x14ac:dyDescent="0.3">
      <c r="A187" s="2"/>
      <c r="B187" s="2"/>
      <c r="C187" s="2"/>
      <c r="D187" s="2"/>
      <c r="E187" s="2"/>
      <c r="F187" s="2"/>
      <c r="G187" s="2"/>
      <c r="H187" s="2"/>
      <c r="I187" s="2"/>
      <c r="J187" s="2"/>
      <c r="K187" s="2"/>
      <c r="L187" s="2"/>
    </row>
    <row r="188" spans="1:12" ht="15.75" customHeight="1" x14ac:dyDescent="0.3">
      <c r="A188" s="2"/>
      <c r="B188" s="2"/>
      <c r="C188" s="2"/>
      <c r="D188" s="2"/>
      <c r="E188" s="2"/>
      <c r="F188" s="2"/>
      <c r="G188" s="2"/>
      <c r="H188" s="2"/>
      <c r="I188" s="2"/>
      <c r="J188" s="2"/>
      <c r="K188" s="2"/>
      <c r="L188" s="2"/>
    </row>
    <row r="189" spans="1:12" ht="15.75" customHeight="1" x14ac:dyDescent="0.3">
      <c r="A189" s="2"/>
      <c r="B189" s="2"/>
      <c r="C189" s="2"/>
      <c r="D189" s="2"/>
      <c r="E189" s="2"/>
      <c r="F189" s="2"/>
      <c r="G189" s="2"/>
      <c r="H189" s="2"/>
      <c r="I189" s="2"/>
      <c r="J189" s="2"/>
      <c r="K189" s="2"/>
      <c r="L189" s="2"/>
    </row>
    <row r="190" spans="1:12" ht="15.75" customHeight="1" x14ac:dyDescent="0.3">
      <c r="A190" s="2"/>
      <c r="B190" s="2"/>
      <c r="C190" s="2"/>
      <c r="D190" s="2"/>
      <c r="E190" s="2"/>
      <c r="F190" s="2"/>
      <c r="G190" s="2"/>
      <c r="H190" s="2"/>
      <c r="I190" s="2"/>
      <c r="J190" s="2"/>
      <c r="K190" s="2"/>
      <c r="L190" s="2"/>
    </row>
    <row r="191" spans="1:12" ht="15.75" customHeight="1" x14ac:dyDescent="0.3">
      <c r="A191" s="2"/>
      <c r="B191" s="2"/>
      <c r="C191" s="2"/>
      <c r="D191" s="2"/>
      <c r="E191" s="2"/>
      <c r="F191" s="2"/>
      <c r="G191" s="2"/>
      <c r="H191" s="2"/>
      <c r="I191" s="2"/>
      <c r="J191" s="2"/>
      <c r="K191" s="2"/>
      <c r="L191" s="2"/>
    </row>
    <row r="192" spans="1:12" ht="15.75" customHeight="1" x14ac:dyDescent="0.3">
      <c r="A192" s="2"/>
      <c r="B192" s="2"/>
      <c r="C192" s="2"/>
      <c r="D192" s="2"/>
      <c r="E192" s="2"/>
      <c r="F192" s="2"/>
      <c r="G192" s="2"/>
      <c r="H192" s="2"/>
      <c r="I192" s="2"/>
      <c r="J192" s="2"/>
      <c r="K192" s="2"/>
      <c r="L192" s="2"/>
    </row>
    <row r="193" spans="1:12" ht="15.75" customHeight="1" x14ac:dyDescent="0.3">
      <c r="A193" s="2"/>
      <c r="B193" s="2"/>
      <c r="C193" s="2"/>
      <c r="D193" s="2"/>
      <c r="E193" s="2"/>
      <c r="F193" s="2"/>
      <c r="G193" s="2"/>
      <c r="H193" s="2"/>
      <c r="I193" s="2"/>
      <c r="J193" s="2"/>
      <c r="K193" s="2"/>
      <c r="L193" s="2"/>
    </row>
    <row r="194" spans="1:12" ht="15.75" customHeight="1" x14ac:dyDescent="0.3">
      <c r="A194" s="2"/>
      <c r="B194" s="2"/>
      <c r="C194" s="2"/>
      <c r="D194" s="2"/>
      <c r="E194" s="2"/>
      <c r="F194" s="2"/>
      <c r="G194" s="2"/>
      <c r="H194" s="2"/>
      <c r="I194" s="2"/>
      <c r="J194" s="2"/>
      <c r="K194" s="2"/>
      <c r="L194" s="2"/>
    </row>
    <row r="195" spans="1:12" ht="15.75" customHeight="1" x14ac:dyDescent="0.3">
      <c r="A195" s="2"/>
      <c r="B195" s="2"/>
      <c r="C195" s="2"/>
      <c r="D195" s="2"/>
      <c r="E195" s="2"/>
      <c r="F195" s="2"/>
      <c r="G195" s="2"/>
      <c r="H195" s="2"/>
      <c r="I195" s="2"/>
      <c r="J195" s="2"/>
      <c r="K195" s="2"/>
      <c r="L195" s="2"/>
    </row>
    <row r="196" spans="1:12" ht="15.75" customHeight="1" x14ac:dyDescent="0.3">
      <c r="A196" s="2"/>
      <c r="B196" s="2"/>
      <c r="C196" s="2"/>
      <c r="D196" s="2"/>
      <c r="E196" s="2"/>
      <c r="F196" s="2"/>
      <c r="G196" s="2"/>
      <c r="H196" s="2"/>
      <c r="I196" s="2"/>
      <c r="J196" s="2"/>
      <c r="K196" s="2"/>
      <c r="L196" s="2"/>
    </row>
    <row r="197" spans="1:12" ht="15.75" customHeight="1" x14ac:dyDescent="0.3">
      <c r="A197" s="2"/>
      <c r="B197" s="2"/>
      <c r="C197" s="2"/>
      <c r="D197" s="2"/>
      <c r="E197" s="2"/>
      <c r="F197" s="2"/>
      <c r="G197" s="2"/>
      <c r="H197" s="2"/>
      <c r="I197" s="2"/>
      <c r="J197" s="2"/>
      <c r="K197" s="2"/>
      <c r="L197" s="2"/>
    </row>
    <row r="198" spans="1:12" ht="15.75" customHeight="1" x14ac:dyDescent="0.3">
      <c r="A198" s="2"/>
      <c r="B198" s="2"/>
      <c r="C198" s="2"/>
      <c r="D198" s="2"/>
      <c r="E198" s="2"/>
      <c r="F198" s="2"/>
      <c r="G198" s="2"/>
      <c r="H198" s="2"/>
      <c r="I198" s="2"/>
      <c r="J198" s="2"/>
      <c r="K198" s="2"/>
      <c r="L198" s="2"/>
    </row>
    <row r="199" spans="1:12" ht="15.75" customHeight="1" x14ac:dyDescent="0.3">
      <c r="A199" s="2"/>
      <c r="B199" s="2"/>
      <c r="C199" s="2"/>
      <c r="D199" s="2"/>
      <c r="E199" s="2"/>
      <c r="F199" s="2"/>
      <c r="G199" s="2"/>
      <c r="H199" s="2"/>
      <c r="I199" s="2"/>
      <c r="J199" s="2"/>
      <c r="K199" s="2"/>
      <c r="L199" s="2"/>
    </row>
    <row r="200" spans="1:12" ht="15.75" customHeight="1" x14ac:dyDescent="0.3">
      <c r="A200" s="2"/>
      <c r="B200" s="2"/>
      <c r="C200" s="2"/>
      <c r="D200" s="2"/>
      <c r="E200" s="2"/>
      <c r="F200" s="2"/>
      <c r="G200" s="2"/>
      <c r="H200" s="2"/>
      <c r="I200" s="2"/>
      <c r="J200" s="2"/>
      <c r="K200" s="2"/>
      <c r="L200" s="2"/>
    </row>
    <row r="201" spans="1:12" ht="15.75" customHeight="1" x14ac:dyDescent="0.3">
      <c r="A201" s="2"/>
      <c r="B201" s="2"/>
      <c r="C201" s="2"/>
      <c r="D201" s="2"/>
      <c r="E201" s="2"/>
      <c r="F201" s="2"/>
      <c r="G201" s="2"/>
      <c r="H201" s="2"/>
      <c r="I201" s="2"/>
      <c r="J201" s="2"/>
      <c r="K201" s="2"/>
      <c r="L201" s="2"/>
    </row>
    <row r="202" spans="1:12" ht="15.75" customHeight="1" x14ac:dyDescent="0.3">
      <c r="A202" s="2"/>
      <c r="B202" s="2"/>
      <c r="C202" s="2"/>
      <c r="D202" s="2"/>
      <c r="E202" s="2"/>
      <c r="F202" s="2"/>
      <c r="G202" s="2"/>
      <c r="H202" s="2"/>
      <c r="I202" s="2"/>
      <c r="J202" s="2"/>
      <c r="K202" s="2"/>
      <c r="L202" s="2"/>
    </row>
    <row r="203" spans="1:12" ht="15.75" customHeight="1" x14ac:dyDescent="0.3">
      <c r="A203" s="2"/>
      <c r="B203" s="2"/>
      <c r="C203" s="2"/>
      <c r="D203" s="2"/>
      <c r="E203" s="2"/>
      <c r="F203" s="2"/>
      <c r="G203" s="2"/>
      <c r="H203" s="2"/>
      <c r="I203" s="2"/>
      <c r="J203" s="2"/>
      <c r="K203" s="2"/>
      <c r="L203" s="2"/>
    </row>
    <row r="204" spans="1:12" ht="15.75" customHeight="1" x14ac:dyDescent="0.3">
      <c r="A204" s="2"/>
      <c r="B204" s="2"/>
      <c r="C204" s="2"/>
      <c r="D204" s="2"/>
      <c r="E204" s="2"/>
      <c r="F204" s="2"/>
      <c r="G204" s="2"/>
      <c r="H204" s="2"/>
      <c r="I204" s="2"/>
      <c r="J204" s="2"/>
      <c r="K204" s="2"/>
      <c r="L204" s="2"/>
    </row>
    <row r="205" spans="1:12" ht="15.75" customHeight="1" x14ac:dyDescent="0.3">
      <c r="A205" s="2"/>
      <c r="B205" s="2"/>
      <c r="C205" s="2"/>
      <c r="D205" s="2"/>
      <c r="E205" s="2"/>
      <c r="F205" s="2"/>
      <c r="G205" s="2"/>
      <c r="H205" s="2"/>
      <c r="I205" s="2"/>
      <c r="J205" s="2"/>
      <c r="K205" s="2"/>
      <c r="L205" s="2"/>
    </row>
    <row r="206" spans="1:12" ht="15.75" customHeight="1" x14ac:dyDescent="0.3">
      <c r="A206" s="2"/>
      <c r="B206" s="2"/>
      <c r="C206" s="2"/>
      <c r="D206" s="2"/>
      <c r="E206" s="2"/>
      <c r="F206" s="2"/>
      <c r="G206" s="2"/>
      <c r="H206" s="2"/>
      <c r="I206" s="2"/>
      <c r="J206" s="2"/>
      <c r="K206" s="2"/>
      <c r="L206" s="2"/>
    </row>
    <row r="207" spans="1:12" ht="15.75" customHeight="1" x14ac:dyDescent="0.3">
      <c r="A207" s="2"/>
      <c r="B207" s="2"/>
      <c r="C207" s="2"/>
      <c r="D207" s="2"/>
      <c r="E207" s="2"/>
      <c r="F207" s="2"/>
      <c r="G207" s="2"/>
      <c r="H207" s="2"/>
      <c r="I207" s="2"/>
      <c r="J207" s="2"/>
      <c r="K207" s="2"/>
      <c r="L207" s="2"/>
    </row>
    <row r="208" spans="1:12" ht="15.75" customHeight="1" x14ac:dyDescent="0.3">
      <c r="A208" s="2"/>
      <c r="B208" s="2"/>
      <c r="C208" s="2"/>
      <c r="D208" s="2"/>
      <c r="E208" s="2"/>
      <c r="F208" s="2"/>
      <c r="G208" s="2"/>
      <c r="H208" s="2"/>
      <c r="I208" s="2"/>
      <c r="J208" s="2"/>
      <c r="K208" s="2"/>
      <c r="L208" s="2"/>
    </row>
    <row r="209" spans="1:12" ht="15.75" customHeight="1" x14ac:dyDescent="0.3">
      <c r="A209" s="2"/>
      <c r="B209" s="2"/>
      <c r="C209" s="2"/>
      <c r="D209" s="2"/>
      <c r="E209" s="2"/>
      <c r="F209" s="2"/>
      <c r="G209" s="2"/>
      <c r="H209" s="2"/>
      <c r="I209" s="2"/>
      <c r="J209" s="2"/>
      <c r="K209" s="2"/>
      <c r="L209" s="2"/>
    </row>
    <row r="210" spans="1:12" ht="15.75" customHeight="1" x14ac:dyDescent="0.3">
      <c r="A210" s="2"/>
      <c r="B210" s="2"/>
      <c r="C210" s="2"/>
      <c r="D210" s="2"/>
      <c r="E210" s="2"/>
      <c r="F210" s="2"/>
      <c r="G210" s="2"/>
      <c r="H210" s="2"/>
      <c r="I210" s="2"/>
      <c r="J210" s="2"/>
      <c r="K210" s="2"/>
      <c r="L210" s="2"/>
    </row>
    <row r="211" spans="1:12" ht="15.75" customHeight="1" x14ac:dyDescent="0.3">
      <c r="A211" s="2"/>
      <c r="B211" s="2"/>
      <c r="C211" s="2"/>
      <c r="D211" s="2"/>
      <c r="E211" s="2"/>
      <c r="F211" s="2"/>
      <c r="G211" s="2"/>
      <c r="H211" s="2"/>
      <c r="I211" s="2"/>
      <c r="J211" s="2"/>
      <c r="K211" s="2"/>
      <c r="L211" s="2"/>
    </row>
    <row r="212" spans="1:12" ht="15.75" customHeight="1" x14ac:dyDescent="0.3">
      <c r="A212" s="2"/>
      <c r="B212" s="2"/>
      <c r="C212" s="2"/>
      <c r="D212" s="2"/>
      <c r="E212" s="2"/>
      <c r="F212" s="2"/>
      <c r="G212" s="2"/>
      <c r="H212" s="2"/>
      <c r="I212" s="2"/>
      <c r="J212" s="2"/>
      <c r="K212" s="2"/>
      <c r="L212" s="2"/>
    </row>
    <row r="213" spans="1:12" ht="15.75" customHeight="1" x14ac:dyDescent="0.3">
      <c r="A213" s="2"/>
      <c r="B213" s="2"/>
      <c r="C213" s="2"/>
      <c r="D213" s="2"/>
      <c r="E213" s="2"/>
      <c r="F213" s="2"/>
      <c r="G213" s="2"/>
      <c r="H213" s="2"/>
      <c r="I213" s="2"/>
      <c r="J213" s="2"/>
      <c r="K213" s="2"/>
      <c r="L213" s="2"/>
    </row>
    <row r="214" spans="1:12" ht="15.75" customHeight="1" x14ac:dyDescent="0.3">
      <c r="A214" s="2"/>
      <c r="B214" s="2"/>
      <c r="C214" s="2"/>
      <c r="D214" s="2"/>
      <c r="E214" s="2"/>
      <c r="F214" s="2"/>
      <c r="G214" s="2"/>
      <c r="H214" s="2"/>
      <c r="I214" s="2"/>
      <c r="J214" s="2"/>
      <c r="K214" s="2"/>
      <c r="L214" s="2"/>
    </row>
    <row r="215" spans="1:12" ht="15.75" customHeight="1" x14ac:dyDescent="0.3">
      <c r="A215" s="2"/>
      <c r="B215" s="2"/>
      <c r="C215" s="2"/>
      <c r="D215" s="2"/>
      <c r="E215" s="2"/>
      <c r="F215" s="2"/>
      <c r="G215" s="2"/>
      <c r="H215" s="2"/>
      <c r="I215" s="2"/>
      <c r="J215" s="2"/>
      <c r="K215" s="2"/>
      <c r="L215" s="2"/>
    </row>
    <row r="216" spans="1:12" ht="15.75" customHeight="1" x14ac:dyDescent="0.3">
      <c r="A216" s="2"/>
      <c r="B216" s="2"/>
      <c r="C216" s="2"/>
      <c r="D216" s="2"/>
      <c r="E216" s="2"/>
      <c r="F216" s="2"/>
      <c r="G216" s="2"/>
      <c r="H216" s="2"/>
      <c r="I216" s="2"/>
      <c r="J216" s="2"/>
      <c r="K216" s="2"/>
      <c r="L216" s="2"/>
    </row>
    <row r="217" spans="1:12" ht="15.75" customHeight="1" x14ac:dyDescent="0.3">
      <c r="A217" s="2"/>
      <c r="B217" s="2"/>
      <c r="C217" s="2"/>
      <c r="D217" s="2"/>
      <c r="E217" s="2"/>
      <c r="F217" s="2"/>
      <c r="G217" s="2"/>
      <c r="H217" s="2"/>
      <c r="I217" s="2"/>
      <c r="J217" s="2"/>
      <c r="K217" s="2"/>
      <c r="L217" s="2"/>
    </row>
    <row r="218" spans="1:12" ht="15.75" customHeight="1" x14ac:dyDescent="0.3">
      <c r="A218" s="2"/>
      <c r="B218" s="2"/>
      <c r="C218" s="2"/>
      <c r="D218" s="2"/>
      <c r="E218" s="2"/>
      <c r="F218" s="2"/>
      <c r="G218" s="2"/>
      <c r="H218" s="2"/>
      <c r="I218" s="2"/>
      <c r="J218" s="2"/>
      <c r="K218" s="2"/>
      <c r="L218" s="2"/>
    </row>
    <row r="219" spans="1:12" ht="15.75" customHeight="1" x14ac:dyDescent="0.3">
      <c r="A219" s="2"/>
      <c r="B219" s="2"/>
      <c r="C219" s="2"/>
      <c r="D219" s="2"/>
      <c r="E219" s="2"/>
      <c r="F219" s="2"/>
      <c r="G219" s="2"/>
      <c r="H219" s="2"/>
      <c r="I219" s="2"/>
      <c r="J219" s="2"/>
      <c r="K219" s="2"/>
      <c r="L219" s="2"/>
    </row>
    <row r="220" spans="1:12" ht="15.75" customHeight="1" x14ac:dyDescent="0.3">
      <c r="A220" s="2"/>
      <c r="B220" s="2"/>
      <c r="C220" s="2"/>
      <c r="D220" s="2"/>
      <c r="E220" s="2"/>
      <c r="F220" s="2"/>
      <c r="G220" s="2"/>
      <c r="H220" s="2"/>
      <c r="I220" s="2"/>
      <c r="J220" s="2"/>
      <c r="K220" s="2"/>
      <c r="L220" s="2"/>
    </row>
    <row r="221" spans="1:12" ht="15.75" customHeight="1" x14ac:dyDescent="0.3">
      <c r="A221" s="2"/>
      <c r="B221" s="2"/>
      <c r="C221" s="2"/>
      <c r="D221" s="2"/>
      <c r="E221" s="2"/>
      <c r="F221" s="2"/>
      <c r="G221" s="2"/>
      <c r="H221" s="2"/>
      <c r="I221" s="2"/>
      <c r="J221" s="2"/>
      <c r="K221" s="2"/>
      <c r="L221" s="2"/>
    </row>
    <row r="222" spans="1:12" ht="15.75" customHeight="1" x14ac:dyDescent="0.3">
      <c r="A222" s="2"/>
      <c r="B222" s="2"/>
      <c r="C222" s="2"/>
      <c r="D222" s="2"/>
      <c r="E222" s="2"/>
      <c r="F222" s="2"/>
      <c r="G222" s="2"/>
      <c r="H222" s="2"/>
      <c r="I222" s="2"/>
      <c r="J222" s="2"/>
      <c r="K222" s="2"/>
      <c r="L222" s="2"/>
    </row>
    <row r="223" spans="1:12" ht="15.75" customHeight="1" x14ac:dyDescent="0.3">
      <c r="A223" s="2"/>
      <c r="B223" s="2"/>
      <c r="C223" s="2"/>
      <c r="D223" s="2"/>
      <c r="E223" s="2"/>
      <c r="F223" s="2"/>
      <c r="G223" s="2"/>
      <c r="H223" s="2"/>
      <c r="I223" s="2"/>
      <c r="J223" s="2"/>
      <c r="K223" s="2"/>
      <c r="L223" s="2"/>
    </row>
    <row r="224" spans="1:12" ht="15.75" customHeight="1" x14ac:dyDescent="0.3">
      <c r="A224" s="2"/>
      <c r="B224" s="2"/>
      <c r="C224" s="2"/>
      <c r="D224" s="2"/>
      <c r="E224" s="2"/>
      <c r="F224" s="2"/>
      <c r="G224" s="2"/>
      <c r="H224" s="2"/>
      <c r="I224" s="2"/>
      <c r="J224" s="2"/>
      <c r="K224" s="2"/>
      <c r="L224" s="2"/>
    </row>
    <row r="225" spans="1:12" ht="15.75" customHeight="1" x14ac:dyDescent="0.3">
      <c r="A225" s="2"/>
      <c r="B225" s="2"/>
      <c r="C225" s="2"/>
      <c r="D225" s="2"/>
      <c r="E225" s="2"/>
      <c r="F225" s="2"/>
      <c r="G225" s="2"/>
      <c r="H225" s="2"/>
      <c r="I225" s="2"/>
      <c r="J225" s="2"/>
      <c r="K225" s="2"/>
      <c r="L225" s="2"/>
    </row>
    <row r="226" spans="1:12" ht="15.75" customHeight="1" x14ac:dyDescent="0.3">
      <c r="A226" s="2"/>
      <c r="B226" s="2"/>
      <c r="C226" s="2"/>
      <c r="D226" s="2"/>
      <c r="E226" s="2"/>
      <c r="F226" s="2"/>
      <c r="G226" s="2"/>
      <c r="H226" s="2"/>
      <c r="I226" s="2"/>
      <c r="J226" s="2"/>
      <c r="K226" s="2"/>
      <c r="L226" s="2"/>
    </row>
    <row r="227" spans="1:12" ht="15.75" customHeight="1" x14ac:dyDescent="0.3">
      <c r="A227" s="2"/>
      <c r="B227" s="2"/>
      <c r="C227" s="2"/>
      <c r="D227" s="2"/>
      <c r="E227" s="2"/>
      <c r="F227" s="2"/>
      <c r="G227" s="2"/>
      <c r="H227" s="2"/>
      <c r="I227" s="2"/>
      <c r="J227" s="2"/>
      <c r="K227" s="2"/>
      <c r="L227" s="2"/>
    </row>
    <row r="228" spans="1:12" ht="15.75" customHeight="1" x14ac:dyDescent="0.3">
      <c r="A228" s="2"/>
      <c r="B228" s="2"/>
      <c r="C228" s="2"/>
      <c r="D228" s="2"/>
      <c r="E228" s="2"/>
      <c r="F228" s="2"/>
      <c r="G228" s="2"/>
      <c r="H228" s="2"/>
      <c r="I228" s="2"/>
      <c r="J228" s="2"/>
      <c r="K228" s="2"/>
      <c r="L228" s="2"/>
    </row>
    <row r="229" spans="1:12" ht="15.75" customHeight="1" x14ac:dyDescent="0.3">
      <c r="A229" s="2"/>
      <c r="B229" s="2"/>
      <c r="C229" s="2"/>
      <c r="D229" s="2"/>
      <c r="E229" s="2"/>
      <c r="F229" s="2"/>
      <c r="G229" s="2"/>
      <c r="H229" s="2"/>
      <c r="I229" s="2"/>
      <c r="J229" s="2"/>
      <c r="K229" s="2"/>
      <c r="L229" s="2"/>
    </row>
    <row r="230" spans="1:12" ht="15.75" customHeight="1" x14ac:dyDescent="0.3">
      <c r="A230" s="2"/>
      <c r="B230" s="2"/>
      <c r="C230" s="2"/>
      <c r="D230" s="2"/>
      <c r="E230" s="2"/>
      <c r="F230" s="2"/>
      <c r="G230" s="2"/>
      <c r="H230" s="2"/>
      <c r="I230" s="2"/>
      <c r="J230" s="2"/>
      <c r="K230" s="2"/>
      <c r="L230" s="2"/>
    </row>
    <row r="231" spans="1:12" ht="15.75" customHeight="1" x14ac:dyDescent="0.3">
      <c r="A231" s="2"/>
      <c r="B231" s="2"/>
      <c r="C231" s="2"/>
      <c r="D231" s="2"/>
      <c r="E231" s="2"/>
      <c r="F231" s="2"/>
      <c r="G231" s="2"/>
      <c r="H231" s="2"/>
      <c r="I231" s="2"/>
      <c r="J231" s="2"/>
      <c r="K231" s="2"/>
      <c r="L231" s="2"/>
    </row>
    <row r="232" spans="1:12" ht="15.75" customHeight="1" x14ac:dyDescent="0.3">
      <c r="A232" s="2"/>
      <c r="B232" s="2"/>
      <c r="C232" s="2"/>
      <c r="D232" s="2"/>
      <c r="E232" s="2"/>
      <c r="F232" s="2"/>
      <c r="G232" s="2"/>
      <c r="H232" s="2"/>
      <c r="I232" s="2"/>
      <c r="J232" s="2"/>
      <c r="K232" s="2"/>
      <c r="L232" s="2"/>
    </row>
    <row r="233" spans="1:12" ht="15.75" customHeight="1" x14ac:dyDescent="0.3">
      <c r="A233" s="2"/>
      <c r="B233" s="2"/>
      <c r="C233" s="2"/>
      <c r="D233" s="2"/>
      <c r="E233" s="2"/>
      <c r="F233" s="2"/>
      <c r="G233" s="2"/>
      <c r="H233" s="2"/>
      <c r="I233" s="2"/>
      <c r="J233" s="2"/>
      <c r="K233" s="2"/>
      <c r="L233" s="2"/>
    </row>
    <row r="234" spans="1:12" ht="15.75" customHeight="1" x14ac:dyDescent="0.3">
      <c r="A234" s="2"/>
      <c r="B234" s="2"/>
      <c r="C234" s="2"/>
      <c r="D234" s="2"/>
      <c r="E234" s="2"/>
      <c r="F234" s="2"/>
      <c r="G234" s="2"/>
      <c r="H234" s="2"/>
      <c r="I234" s="2"/>
      <c r="J234" s="2"/>
      <c r="K234" s="2"/>
      <c r="L234" s="2"/>
    </row>
    <row r="235" spans="1:12" ht="15.75" customHeight="1" x14ac:dyDescent="0.3">
      <c r="A235" s="2"/>
      <c r="B235" s="2"/>
      <c r="C235" s="2"/>
      <c r="D235" s="2"/>
      <c r="E235" s="2"/>
      <c r="F235" s="2"/>
      <c r="G235" s="2"/>
      <c r="H235" s="2"/>
      <c r="I235" s="2"/>
      <c r="J235" s="2"/>
      <c r="K235" s="2"/>
      <c r="L235" s="2"/>
    </row>
    <row r="236" spans="1:12" ht="15.75" customHeight="1" x14ac:dyDescent="0.3">
      <c r="A236" s="2"/>
      <c r="B236" s="2"/>
      <c r="C236" s="2"/>
      <c r="D236" s="2"/>
      <c r="E236" s="2"/>
      <c r="F236" s="2"/>
      <c r="G236" s="2"/>
      <c r="H236" s="2"/>
      <c r="I236" s="2"/>
      <c r="J236" s="2"/>
      <c r="K236" s="2"/>
      <c r="L236" s="2"/>
    </row>
    <row r="237" spans="1:12" ht="15.75" customHeight="1" x14ac:dyDescent="0.3">
      <c r="A237" s="2"/>
      <c r="B237" s="2"/>
      <c r="C237" s="2"/>
      <c r="D237" s="2"/>
      <c r="E237" s="2"/>
      <c r="F237" s="2"/>
      <c r="G237" s="2"/>
      <c r="H237" s="2"/>
      <c r="I237" s="2"/>
      <c r="J237" s="2"/>
      <c r="K237" s="2"/>
      <c r="L237" s="2"/>
    </row>
    <row r="238" spans="1:12" ht="15.75" customHeight="1" x14ac:dyDescent="0.3">
      <c r="A238" s="2"/>
      <c r="B238" s="2"/>
      <c r="C238" s="2"/>
      <c r="D238" s="2"/>
      <c r="E238" s="2"/>
      <c r="F238" s="2"/>
      <c r="G238" s="2"/>
      <c r="H238" s="2"/>
      <c r="I238" s="2"/>
      <c r="J238" s="2"/>
      <c r="K238" s="2"/>
      <c r="L238" s="2"/>
    </row>
    <row r="239" spans="1:12" ht="15.75" customHeight="1" x14ac:dyDescent="0.3">
      <c r="A239" s="2"/>
      <c r="B239" s="2"/>
      <c r="C239" s="2"/>
      <c r="D239" s="2"/>
      <c r="E239" s="2"/>
      <c r="F239" s="2"/>
      <c r="G239" s="2"/>
      <c r="H239" s="2"/>
      <c r="I239" s="2"/>
      <c r="J239" s="2"/>
      <c r="K239" s="2"/>
      <c r="L239" s="2"/>
    </row>
    <row r="240" spans="1:12" ht="15.75" customHeight="1" x14ac:dyDescent="0.3">
      <c r="A240" s="2"/>
      <c r="B240" s="2"/>
      <c r="C240" s="2"/>
      <c r="D240" s="2"/>
      <c r="E240" s="2"/>
      <c r="F240" s="2"/>
      <c r="G240" s="2"/>
      <c r="H240" s="2"/>
      <c r="I240" s="2"/>
      <c r="J240" s="2"/>
      <c r="K240" s="2"/>
      <c r="L240" s="2"/>
    </row>
    <row r="241" spans="1:12" ht="15.75" customHeight="1" x14ac:dyDescent="0.3">
      <c r="A241" s="2"/>
      <c r="B241" s="2"/>
      <c r="C241" s="2"/>
      <c r="D241" s="2"/>
      <c r="E241" s="2"/>
      <c r="F241" s="2"/>
      <c r="G241" s="2"/>
      <c r="H241" s="2"/>
      <c r="I241" s="2"/>
      <c r="J241" s="2"/>
      <c r="K241" s="2"/>
      <c r="L241" s="2"/>
    </row>
    <row r="242" spans="1:12" ht="15.75" customHeight="1" x14ac:dyDescent="0.3">
      <c r="A242" s="2"/>
      <c r="B242" s="2"/>
      <c r="C242" s="2"/>
      <c r="D242" s="2"/>
      <c r="E242" s="2"/>
      <c r="F242" s="2"/>
      <c r="G242" s="2"/>
      <c r="H242" s="2"/>
      <c r="I242" s="2"/>
      <c r="J242" s="2"/>
      <c r="K242" s="2"/>
      <c r="L242" s="2"/>
    </row>
    <row r="243" spans="1:12" ht="15.75" customHeight="1" x14ac:dyDescent="0.3">
      <c r="A243" s="2"/>
      <c r="B243" s="2"/>
      <c r="C243" s="2"/>
      <c r="D243" s="2"/>
      <c r="E243" s="2"/>
      <c r="F243" s="2"/>
      <c r="G243" s="2"/>
      <c r="H243" s="2"/>
      <c r="I243" s="2"/>
      <c r="J243" s="2"/>
      <c r="K243" s="2"/>
      <c r="L243" s="2"/>
    </row>
    <row r="244" spans="1:12" ht="15.75" customHeight="1" x14ac:dyDescent="0.3">
      <c r="A244" s="2"/>
      <c r="B244" s="2"/>
      <c r="C244" s="2"/>
      <c r="D244" s="2"/>
      <c r="E244" s="2"/>
      <c r="F244" s="2"/>
      <c r="G244" s="2"/>
      <c r="H244" s="2"/>
      <c r="I244" s="2"/>
      <c r="J244" s="2"/>
      <c r="K244" s="2"/>
      <c r="L244" s="2"/>
    </row>
    <row r="245" spans="1:12" ht="15.75" customHeight="1" x14ac:dyDescent="0.3">
      <c r="A245" s="2"/>
      <c r="B245" s="2"/>
      <c r="C245" s="2"/>
      <c r="D245" s="2"/>
      <c r="E245" s="2"/>
      <c r="F245" s="2"/>
      <c r="G245" s="2"/>
      <c r="H245" s="2"/>
      <c r="I245" s="2"/>
      <c r="J245" s="2"/>
      <c r="K245" s="2"/>
      <c r="L245" s="2"/>
    </row>
    <row r="246" spans="1:12" ht="15.75" customHeight="1" x14ac:dyDescent="0.3">
      <c r="A246" s="2"/>
      <c r="B246" s="2"/>
      <c r="C246" s="2"/>
      <c r="D246" s="2"/>
      <c r="E246" s="2"/>
      <c r="F246" s="2"/>
      <c r="G246" s="2"/>
      <c r="H246" s="2"/>
      <c r="I246" s="2"/>
      <c r="J246" s="2"/>
      <c r="K246" s="2"/>
      <c r="L246" s="2"/>
    </row>
    <row r="247" spans="1:12" ht="15.75" customHeight="1" x14ac:dyDescent="0.3">
      <c r="A247" s="2"/>
      <c r="B247" s="2"/>
      <c r="C247" s="2"/>
      <c r="D247" s="2"/>
      <c r="E247" s="2"/>
      <c r="F247" s="2"/>
      <c r="G247" s="2"/>
      <c r="H247" s="2"/>
      <c r="I247" s="2"/>
      <c r="J247" s="2"/>
      <c r="K247" s="2"/>
      <c r="L247" s="2"/>
    </row>
    <row r="248" spans="1:12" ht="15.75" customHeight="1" x14ac:dyDescent="0.3">
      <c r="A248" s="2"/>
      <c r="B248" s="2"/>
      <c r="C248" s="2"/>
      <c r="D248" s="2"/>
      <c r="E248" s="2"/>
      <c r="F248" s="2"/>
      <c r="G248" s="2"/>
      <c r="H248" s="2"/>
      <c r="I248" s="2"/>
      <c r="J248" s="2"/>
      <c r="K248" s="2"/>
      <c r="L248" s="2"/>
    </row>
    <row r="249" spans="1:12" ht="15.75" customHeight="1" x14ac:dyDescent="0.3">
      <c r="A249" s="2"/>
      <c r="B249" s="2"/>
      <c r="C249" s="2"/>
      <c r="D249" s="2"/>
      <c r="E249" s="2"/>
      <c r="F249" s="2"/>
      <c r="G249" s="2"/>
      <c r="H249" s="2"/>
      <c r="I249" s="2"/>
      <c r="J249" s="2"/>
      <c r="K249" s="2"/>
      <c r="L249" s="2"/>
    </row>
    <row r="250" spans="1:12" ht="15.75" customHeight="1" x14ac:dyDescent="0.3">
      <c r="A250" s="2"/>
      <c r="B250" s="2"/>
      <c r="C250" s="2"/>
      <c r="D250" s="2"/>
      <c r="E250" s="2"/>
      <c r="F250" s="2"/>
      <c r="G250" s="2"/>
      <c r="H250" s="2"/>
      <c r="I250" s="2"/>
      <c r="J250" s="2"/>
      <c r="K250" s="2"/>
      <c r="L250" s="2"/>
    </row>
    <row r="251" spans="1:12" ht="15.75" customHeight="1" x14ac:dyDescent="0.3">
      <c r="A251" s="2"/>
      <c r="B251" s="2"/>
      <c r="C251" s="2"/>
      <c r="D251" s="2"/>
      <c r="E251" s="2"/>
      <c r="F251" s="2"/>
      <c r="G251" s="2"/>
      <c r="H251" s="2"/>
      <c r="I251" s="2"/>
      <c r="J251" s="2"/>
      <c r="K251" s="2"/>
      <c r="L251" s="2"/>
    </row>
    <row r="252" spans="1:12" ht="15.75" customHeight="1" x14ac:dyDescent="0.3">
      <c r="A252" s="2"/>
      <c r="B252" s="2"/>
      <c r="C252" s="2"/>
      <c r="D252" s="2"/>
      <c r="E252" s="2"/>
      <c r="F252" s="2"/>
      <c r="G252" s="2"/>
      <c r="H252" s="2"/>
      <c r="I252" s="2"/>
      <c r="J252" s="2"/>
      <c r="K252" s="2"/>
      <c r="L252" s="2"/>
    </row>
    <row r="253" spans="1:12" ht="15.75" customHeight="1" x14ac:dyDescent="0.3">
      <c r="A253" s="2"/>
      <c r="B253" s="2"/>
      <c r="C253" s="2"/>
      <c r="D253" s="2"/>
      <c r="E253" s="2"/>
      <c r="F253" s="2"/>
      <c r="G253" s="2"/>
      <c r="H253" s="2"/>
      <c r="I253" s="2"/>
      <c r="J253" s="2"/>
      <c r="K253" s="2"/>
      <c r="L253" s="2"/>
    </row>
    <row r="254" spans="1:12" ht="15.75" customHeight="1" x14ac:dyDescent="0.3">
      <c r="A254" s="2"/>
      <c r="B254" s="2"/>
      <c r="C254" s="2"/>
      <c r="D254" s="2"/>
      <c r="E254" s="2"/>
      <c r="F254" s="2"/>
      <c r="G254" s="2"/>
      <c r="H254" s="2"/>
      <c r="I254" s="2"/>
      <c r="J254" s="2"/>
      <c r="K254" s="2"/>
      <c r="L254" s="2"/>
    </row>
    <row r="255" spans="1:12" ht="15.75" customHeight="1" x14ac:dyDescent="0.3">
      <c r="A255" s="2"/>
      <c r="B255" s="2"/>
      <c r="C255" s="2"/>
      <c r="D255" s="2"/>
      <c r="E255" s="2"/>
      <c r="F255" s="2"/>
      <c r="G255" s="2"/>
      <c r="H255" s="2"/>
      <c r="I255" s="2"/>
      <c r="J255" s="2"/>
      <c r="K255" s="2"/>
      <c r="L255" s="2"/>
    </row>
    <row r="256" spans="1:12" ht="15.75" customHeight="1" x14ac:dyDescent="0.3">
      <c r="A256" s="2"/>
      <c r="B256" s="2"/>
      <c r="C256" s="2"/>
      <c r="D256" s="2"/>
      <c r="E256" s="2"/>
      <c r="F256" s="2"/>
      <c r="G256" s="2"/>
      <c r="H256" s="2"/>
      <c r="I256" s="2"/>
      <c r="J256" s="2"/>
      <c r="K256" s="2"/>
      <c r="L256" s="2"/>
    </row>
    <row r="257" spans="1:12" ht="15.75" customHeight="1" x14ac:dyDescent="0.3">
      <c r="A257" s="2"/>
      <c r="B257" s="2"/>
      <c r="C257" s="2"/>
      <c r="D257" s="2"/>
      <c r="E257" s="2"/>
      <c r="F257" s="2"/>
      <c r="G257" s="2"/>
      <c r="H257" s="2"/>
      <c r="I257" s="2"/>
      <c r="J257" s="2"/>
      <c r="K257" s="2"/>
      <c r="L257" s="2"/>
    </row>
    <row r="258" spans="1:12" ht="15.75" customHeight="1" x14ac:dyDescent="0.3">
      <c r="A258" s="2"/>
      <c r="B258" s="2"/>
      <c r="C258" s="2"/>
      <c r="D258" s="2"/>
      <c r="E258" s="2"/>
      <c r="F258" s="2"/>
      <c r="G258" s="2"/>
      <c r="H258" s="2"/>
      <c r="I258" s="2"/>
      <c r="J258" s="2"/>
      <c r="K258" s="2"/>
      <c r="L258" s="2"/>
    </row>
    <row r="259" spans="1:12" ht="15.75" customHeight="1" x14ac:dyDescent="0.3">
      <c r="A259" s="2"/>
      <c r="B259" s="2"/>
      <c r="C259" s="2"/>
      <c r="D259" s="2"/>
      <c r="E259" s="2"/>
      <c r="F259" s="2"/>
      <c r="G259" s="2"/>
      <c r="H259" s="2"/>
      <c r="I259" s="2"/>
      <c r="J259" s="2"/>
      <c r="K259" s="2"/>
      <c r="L259" s="2"/>
    </row>
    <row r="260" spans="1:12" ht="15.75" customHeight="1" x14ac:dyDescent="0.3">
      <c r="A260" s="2"/>
      <c r="B260" s="2"/>
      <c r="C260" s="2"/>
      <c r="D260" s="2"/>
      <c r="E260" s="2"/>
      <c r="F260" s="2"/>
      <c r="G260" s="2"/>
      <c r="H260" s="2"/>
      <c r="I260" s="2"/>
      <c r="J260" s="2"/>
      <c r="K260" s="2"/>
      <c r="L260" s="2"/>
    </row>
    <row r="261" spans="1:12" ht="15.75" customHeight="1" x14ac:dyDescent="0.3">
      <c r="A261" s="2"/>
      <c r="B261" s="2"/>
      <c r="C261" s="2"/>
      <c r="D261" s="2"/>
      <c r="E261" s="2"/>
      <c r="F261" s="2"/>
      <c r="G261" s="2"/>
      <c r="H261" s="2"/>
      <c r="I261" s="2"/>
      <c r="J261" s="2"/>
      <c r="K261" s="2"/>
      <c r="L261" s="2"/>
    </row>
    <row r="262" spans="1:12" ht="15.75" customHeight="1" x14ac:dyDescent="0.3">
      <c r="A262" s="2"/>
      <c r="B262" s="2"/>
      <c r="C262" s="2"/>
      <c r="D262" s="2"/>
      <c r="E262" s="2"/>
      <c r="F262" s="2"/>
      <c r="G262" s="2"/>
      <c r="H262" s="2"/>
      <c r="I262" s="2"/>
      <c r="J262" s="2"/>
      <c r="K262" s="2"/>
      <c r="L262" s="2"/>
    </row>
    <row r="263" spans="1:12" ht="15.75" customHeight="1" x14ac:dyDescent="0.3">
      <c r="A263" s="2"/>
      <c r="B263" s="2"/>
      <c r="C263" s="2"/>
      <c r="D263" s="2"/>
      <c r="E263" s="2"/>
      <c r="F263" s="2"/>
      <c r="G263" s="2"/>
      <c r="H263" s="2"/>
      <c r="I263" s="2"/>
      <c r="J263" s="2"/>
      <c r="K263" s="2"/>
      <c r="L263" s="2"/>
    </row>
    <row r="264" spans="1:12" ht="15.75" customHeight="1" x14ac:dyDescent="0.3">
      <c r="A264" s="2"/>
      <c r="B264" s="2"/>
      <c r="C264" s="2"/>
      <c r="D264" s="2"/>
      <c r="E264" s="2"/>
      <c r="F264" s="2"/>
      <c r="G264" s="2"/>
      <c r="H264" s="2"/>
      <c r="I264" s="2"/>
      <c r="J264" s="2"/>
      <c r="K264" s="2"/>
      <c r="L264" s="2"/>
    </row>
    <row r="265" spans="1:12" ht="15.75" customHeight="1" x14ac:dyDescent="0.3">
      <c r="A265" s="2"/>
      <c r="B265" s="2"/>
      <c r="C265" s="2"/>
      <c r="D265" s="2"/>
      <c r="E265" s="2"/>
      <c r="F265" s="2"/>
      <c r="G265" s="2"/>
      <c r="H265" s="2"/>
      <c r="I265" s="2"/>
      <c r="J265" s="2"/>
      <c r="K265" s="2"/>
      <c r="L265" s="2"/>
    </row>
    <row r="266" spans="1:12" ht="15.75" customHeight="1" x14ac:dyDescent="0.3">
      <c r="A266" s="2"/>
      <c r="B266" s="2"/>
      <c r="C266" s="2"/>
      <c r="D266" s="2"/>
      <c r="E266" s="2"/>
      <c r="F266" s="2"/>
      <c r="G266" s="2"/>
      <c r="H266" s="2"/>
      <c r="I266" s="2"/>
      <c r="J266" s="2"/>
      <c r="K266" s="2"/>
      <c r="L266" s="2"/>
    </row>
    <row r="267" spans="1:12" ht="15.75" customHeight="1" x14ac:dyDescent="0.25"/>
    <row r="268" spans="1:12" ht="15.75" customHeight="1" x14ac:dyDescent="0.25"/>
    <row r="269" spans="1:12" ht="15.75" customHeight="1" x14ac:dyDescent="0.25"/>
    <row r="270" spans="1:12" ht="15.75" customHeight="1" x14ac:dyDescent="0.25"/>
    <row r="271" spans="1:12" ht="15.75" customHeight="1" x14ac:dyDescent="0.25"/>
    <row r="272" spans="1:1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sheetData>
  <mergeCells count="63">
    <mergeCell ref="A42:C42"/>
    <mergeCell ref="A44:A45"/>
    <mergeCell ref="B44:B45"/>
    <mergeCell ref="C44:C45"/>
    <mergeCell ref="D44:D45"/>
    <mergeCell ref="L44:L45"/>
    <mergeCell ref="A55:F55"/>
    <mergeCell ref="A56:F56"/>
    <mergeCell ref="A57:F57"/>
    <mergeCell ref="A60:L60"/>
    <mergeCell ref="A34:C34"/>
    <mergeCell ref="A35:C35"/>
    <mergeCell ref="A36:C36"/>
    <mergeCell ref="A38:C38"/>
    <mergeCell ref="A39:C39"/>
    <mergeCell ref="A40:C40"/>
    <mergeCell ref="A41:C41"/>
    <mergeCell ref="A1:B3"/>
    <mergeCell ref="C1:K3"/>
    <mergeCell ref="A5:C6"/>
    <mergeCell ref="D5:L6"/>
    <mergeCell ref="A8:C8"/>
    <mergeCell ref="D8:L8"/>
    <mergeCell ref="A9:C9"/>
    <mergeCell ref="A10:C10"/>
    <mergeCell ref="A11:C11"/>
    <mergeCell ref="D11:L11"/>
    <mergeCell ref="A12:C12"/>
    <mergeCell ref="D12:L12"/>
    <mergeCell ref="A13:B13"/>
    <mergeCell ref="D13:L13"/>
    <mergeCell ref="A14:C14"/>
    <mergeCell ref="D14:L14"/>
    <mergeCell ref="A15:C15"/>
    <mergeCell ref="D15:L15"/>
    <mergeCell ref="A16:C16"/>
    <mergeCell ref="D16:L16"/>
    <mergeCell ref="D17:L17"/>
    <mergeCell ref="A17:C17"/>
    <mergeCell ref="A18:C18"/>
    <mergeCell ref="A20:C20"/>
    <mergeCell ref="A21:C21"/>
    <mergeCell ref="D18:L18"/>
    <mergeCell ref="D20:L20"/>
    <mergeCell ref="D21:L21"/>
    <mergeCell ref="D27:L27"/>
    <mergeCell ref="D28:L28"/>
    <mergeCell ref="A26:C26"/>
    <mergeCell ref="A27:C27"/>
    <mergeCell ref="A28:C28"/>
    <mergeCell ref="D24:L24"/>
    <mergeCell ref="D26:L26"/>
    <mergeCell ref="A22:C22"/>
    <mergeCell ref="A23:C23"/>
    <mergeCell ref="A24:C24"/>
    <mergeCell ref="D22:L22"/>
    <mergeCell ref="D23:L23"/>
    <mergeCell ref="A29:C29"/>
    <mergeCell ref="A30:C30"/>
    <mergeCell ref="A32:C32"/>
    <mergeCell ref="A33:C33"/>
    <mergeCell ref="D29:L29"/>
    <mergeCell ref="D30:L30"/>
  </mergeCells>
  <pageMargins left="0.7" right="0.7" top="0.75" bottom="0.75" header="0" footer="0"/>
  <pageSetup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N1033"/>
  <sheetViews>
    <sheetView topLeftCell="A61" zoomScale="55" zoomScaleNormal="55" zoomScalePageLayoutView="59" workbookViewId="0">
      <selection activeCell="M65" sqref="M65"/>
    </sheetView>
  </sheetViews>
  <sheetFormatPr baseColWidth="10" defaultColWidth="14.42578125" defaultRowHeight="15" customHeight="1" x14ac:dyDescent="0.25"/>
  <cols>
    <col min="1" max="1" width="8" style="94" customWidth="1"/>
    <col min="2" max="2" width="15.140625" style="100" customWidth="1"/>
    <col min="3" max="3" width="21.7109375" style="93" customWidth="1"/>
    <col min="4" max="4" width="31.28515625" style="107" customWidth="1"/>
    <col min="5" max="5" width="73.140625" style="97" customWidth="1"/>
    <col min="6" max="6" width="11.42578125" style="94" customWidth="1"/>
    <col min="7" max="7" width="19.85546875" style="94" customWidth="1"/>
    <col min="8" max="8" width="22.5703125" style="94" customWidth="1"/>
    <col min="9" max="9" width="24" style="108" customWidth="1"/>
    <col min="10" max="10" width="22.140625" style="108" customWidth="1"/>
    <col min="11" max="11" width="13.7109375" style="94" customWidth="1"/>
    <col min="12" max="25" width="11.42578125" style="94" customWidth="1"/>
    <col min="26" max="16384" width="14.42578125" style="94"/>
  </cols>
  <sheetData>
    <row r="1" spans="1:11" x14ac:dyDescent="0.25">
      <c r="A1" s="296" t="s">
        <v>4</v>
      </c>
      <c r="B1" s="295"/>
      <c r="C1" s="295"/>
      <c r="D1" s="295"/>
      <c r="E1" s="295"/>
      <c r="F1" s="301" t="s">
        <v>341</v>
      </c>
      <c r="G1" s="295"/>
      <c r="H1" s="295"/>
      <c r="I1" s="295"/>
      <c r="J1" s="295"/>
    </row>
    <row r="2" spans="1:11" ht="77.45" customHeight="1" x14ac:dyDescent="0.25">
      <c r="A2" s="295"/>
      <c r="B2" s="295"/>
      <c r="C2" s="295"/>
      <c r="D2" s="295"/>
      <c r="E2" s="295"/>
      <c r="F2" s="295"/>
      <c r="G2" s="295"/>
      <c r="H2" s="295"/>
      <c r="I2" s="295"/>
      <c r="J2" s="295"/>
    </row>
    <row r="3" spans="1:11" ht="15.75" x14ac:dyDescent="0.25">
      <c r="A3" s="131"/>
      <c r="B3" s="112"/>
      <c r="C3" s="112"/>
      <c r="D3" s="112"/>
      <c r="E3" s="112"/>
      <c r="F3" s="132"/>
      <c r="G3" s="132"/>
      <c r="H3" s="132"/>
      <c r="I3" s="133"/>
      <c r="J3" s="133"/>
    </row>
    <row r="4" spans="1:11" ht="15.75" x14ac:dyDescent="0.25">
      <c r="A4" s="296" t="s">
        <v>6</v>
      </c>
      <c r="B4" s="295"/>
      <c r="C4" s="295"/>
      <c r="D4" s="295"/>
      <c r="E4" s="295"/>
      <c r="F4" s="300" t="s">
        <v>330</v>
      </c>
      <c r="G4" s="295"/>
      <c r="H4" s="295"/>
      <c r="I4" s="134"/>
      <c r="J4" s="134"/>
    </row>
    <row r="5" spans="1:11" ht="15.75" x14ac:dyDescent="0.25">
      <c r="A5" s="296" t="s">
        <v>8</v>
      </c>
      <c r="B5" s="295"/>
      <c r="C5" s="295"/>
      <c r="D5" s="295"/>
      <c r="E5" s="295"/>
      <c r="F5" s="300" t="s">
        <v>331</v>
      </c>
      <c r="G5" s="295"/>
      <c r="H5" s="295"/>
      <c r="I5" s="134"/>
      <c r="J5" s="134"/>
    </row>
    <row r="6" spans="1:11" ht="36" customHeight="1" x14ac:dyDescent="0.25">
      <c r="A6" s="296" t="s">
        <v>10</v>
      </c>
      <c r="B6" s="295"/>
      <c r="C6" s="295"/>
      <c r="D6" s="295"/>
      <c r="E6" s="295"/>
      <c r="F6" s="298" t="s">
        <v>332</v>
      </c>
      <c r="G6" s="298"/>
      <c r="H6" s="298"/>
      <c r="I6" s="298"/>
      <c r="J6" s="298"/>
    </row>
    <row r="7" spans="1:11" ht="15.75" x14ac:dyDescent="0.25">
      <c r="A7" s="296" t="s">
        <v>12</v>
      </c>
      <c r="B7" s="295"/>
      <c r="C7" s="295"/>
      <c r="D7" s="295"/>
      <c r="E7" s="295"/>
      <c r="F7" s="294">
        <v>46163</v>
      </c>
      <c r="G7" s="294"/>
      <c r="H7" s="294"/>
      <c r="I7" s="294"/>
      <c r="J7" s="294"/>
    </row>
    <row r="8" spans="1:11" ht="15.75" x14ac:dyDescent="0.25">
      <c r="A8" s="296" t="s">
        <v>13</v>
      </c>
      <c r="B8" s="295"/>
      <c r="C8" s="295"/>
      <c r="D8" s="295"/>
      <c r="E8" s="295"/>
      <c r="F8" s="302" t="s">
        <v>333</v>
      </c>
      <c r="G8" s="302"/>
      <c r="H8" s="302"/>
      <c r="I8" s="302"/>
      <c r="J8" s="302"/>
    </row>
    <row r="9" spans="1:11" ht="15.75" x14ac:dyDescent="0.25">
      <c r="A9" s="297"/>
      <c r="B9" s="295"/>
      <c r="C9" s="119"/>
      <c r="D9" s="135"/>
      <c r="E9" s="119"/>
      <c r="F9" s="299"/>
      <c r="G9" s="295"/>
      <c r="H9" s="295"/>
      <c r="I9" s="295"/>
      <c r="J9" s="295"/>
    </row>
    <row r="10" spans="1:11" ht="15.75" x14ac:dyDescent="0.25">
      <c r="A10" s="296" t="s">
        <v>14</v>
      </c>
      <c r="B10" s="295"/>
      <c r="C10" s="295"/>
      <c r="D10" s="295"/>
      <c r="E10" s="295"/>
      <c r="F10" s="300" t="s">
        <v>334</v>
      </c>
      <c r="G10" s="295"/>
      <c r="H10" s="295"/>
      <c r="I10" s="295"/>
      <c r="J10" s="295"/>
    </row>
    <row r="11" spans="1:11" ht="15.75" x14ac:dyDescent="0.25">
      <c r="A11" s="296" t="s">
        <v>8</v>
      </c>
      <c r="B11" s="295"/>
      <c r="C11" s="295"/>
      <c r="D11" s="295"/>
      <c r="E11" s="295"/>
      <c r="F11" s="298" t="s">
        <v>335</v>
      </c>
      <c r="G11" s="298"/>
      <c r="H11" s="298"/>
      <c r="I11" s="298"/>
      <c r="J11" s="298"/>
    </row>
    <row r="12" spans="1:11" ht="33" customHeight="1" x14ac:dyDescent="0.25">
      <c r="A12" s="296" t="s">
        <v>10</v>
      </c>
      <c r="B12" s="295"/>
      <c r="C12" s="295"/>
      <c r="D12" s="295"/>
      <c r="E12" s="295"/>
      <c r="F12" s="298" t="s">
        <v>336</v>
      </c>
      <c r="G12" s="298"/>
      <c r="H12" s="298"/>
      <c r="I12" s="298"/>
      <c r="J12" s="298"/>
    </row>
    <row r="13" spans="1:11" ht="26.65" customHeight="1" x14ac:dyDescent="0.25">
      <c r="A13" s="296" t="s">
        <v>12</v>
      </c>
      <c r="B13" s="295"/>
      <c r="C13" s="295"/>
      <c r="D13" s="295"/>
      <c r="E13" s="295"/>
      <c r="F13" s="294">
        <v>45788</v>
      </c>
      <c r="G13" s="295"/>
      <c r="H13" s="295"/>
      <c r="I13" s="295"/>
      <c r="J13" s="295"/>
    </row>
    <row r="14" spans="1:11" ht="15.75" x14ac:dyDescent="0.25">
      <c r="A14" s="296" t="s">
        <v>13</v>
      </c>
      <c r="B14" s="295"/>
      <c r="C14" s="295"/>
      <c r="D14" s="295"/>
      <c r="E14" s="295"/>
      <c r="F14" s="294" t="s">
        <v>337</v>
      </c>
      <c r="G14" s="295"/>
      <c r="H14" s="295"/>
      <c r="I14" s="295"/>
      <c r="J14" s="295"/>
      <c r="K14" s="100"/>
    </row>
    <row r="15" spans="1:11" ht="15.75" x14ac:dyDescent="0.25">
      <c r="A15" s="121"/>
      <c r="B15" s="121"/>
      <c r="C15" s="121"/>
      <c r="D15" s="121"/>
      <c r="E15" s="121"/>
      <c r="F15" s="121"/>
      <c r="G15" s="121"/>
      <c r="H15" s="121"/>
      <c r="I15" s="121"/>
      <c r="J15" s="122"/>
      <c r="K15" s="100"/>
    </row>
    <row r="16" spans="1:11" ht="10.9" customHeight="1" x14ac:dyDescent="0.25">
      <c r="A16" s="120"/>
      <c r="B16" s="121"/>
      <c r="C16" s="121"/>
      <c r="D16" s="121"/>
      <c r="E16" s="121"/>
      <c r="F16" s="122"/>
      <c r="G16" s="122"/>
      <c r="H16" s="122"/>
      <c r="I16" s="121"/>
      <c r="J16" s="122"/>
      <c r="K16" s="100"/>
    </row>
    <row r="17" spans="1:14" ht="34.9" customHeight="1" x14ac:dyDescent="0.25">
      <c r="A17" s="279" t="s">
        <v>33</v>
      </c>
      <c r="B17" s="279" t="s">
        <v>60</v>
      </c>
      <c r="C17" s="279" t="s">
        <v>187</v>
      </c>
      <c r="D17" s="279"/>
      <c r="E17" s="279"/>
      <c r="F17" s="279" t="s">
        <v>36</v>
      </c>
      <c r="G17" s="123" t="str">
        <f>F4</f>
        <v>CECOLTEC</v>
      </c>
      <c r="H17" s="123" t="str">
        <f>F10</f>
        <v>KASALAB</v>
      </c>
      <c r="I17" s="124" t="s">
        <v>39</v>
      </c>
      <c r="J17" s="285" t="s">
        <v>40</v>
      </c>
      <c r="K17" s="100"/>
      <c r="N17" s="109"/>
    </row>
    <row r="18" spans="1:14" ht="63" customHeight="1" x14ac:dyDescent="0.25">
      <c r="A18" s="280"/>
      <c r="B18" s="280"/>
      <c r="C18" s="279"/>
      <c r="D18" s="279"/>
      <c r="E18" s="279"/>
      <c r="F18" s="280"/>
      <c r="G18" s="123" t="s">
        <v>41</v>
      </c>
      <c r="H18" s="123" t="s">
        <v>41</v>
      </c>
      <c r="I18" s="123" t="s">
        <v>41</v>
      </c>
      <c r="J18" s="280"/>
      <c r="L18" s="99"/>
      <c r="M18" s="110"/>
    </row>
    <row r="19" spans="1:14" ht="45" customHeight="1" x14ac:dyDescent="0.25">
      <c r="A19" s="283">
        <v>1</v>
      </c>
      <c r="B19" s="282" t="s">
        <v>338</v>
      </c>
      <c r="C19" s="125" t="s">
        <v>261</v>
      </c>
      <c r="D19" s="276" t="s">
        <v>264</v>
      </c>
      <c r="E19" s="276"/>
      <c r="F19" s="275">
        <v>1</v>
      </c>
      <c r="G19" s="286">
        <v>475972269</v>
      </c>
      <c r="H19" s="286">
        <v>475972000</v>
      </c>
      <c r="I19" s="287">
        <f>AVERAGE(G19:H65)</f>
        <v>475972134.5</v>
      </c>
      <c r="J19" s="287">
        <f>+ROUND((I19*F19), 0)</f>
        <v>475972135</v>
      </c>
    </row>
    <row r="20" spans="1:14" ht="56.65" customHeight="1" x14ac:dyDescent="0.25">
      <c r="A20" s="283"/>
      <c r="B20" s="282"/>
      <c r="C20" s="126" t="s">
        <v>265</v>
      </c>
      <c r="D20" s="274" t="s">
        <v>324</v>
      </c>
      <c r="E20" s="274"/>
      <c r="F20" s="275"/>
      <c r="G20" s="286"/>
      <c r="H20" s="286"/>
      <c r="I20" s="287"/>
      <c r="J20" s="287"/>
    </row>
    <row r="21" spans="1:14" ht="15.75" x14ac:dyDescent="0.25">
      <c r="A21" s="283"/>
      <c r="B21" s="282"/>
      <c r="C21" s="277" t="s">
        <v>266</v>
      </c>
      <c r="D21" s="111" t="s">
        <v>267</v>
      </c>
      <c r="E21" s="114" t="s">
        <v>268</v>
      </c>
      <c r="F21" s="275"/>
      <c r="G21" s="286"/>
      <c r="H21" s="286"/>
      <c r="I21" s="287"/>
      <c r="J21" s="287"/>
    </row>
    <row r="22" spans="1:14" ht="25.15" customHeight="1" x14ac:dyDescent="0.25">
      <c r="A22" s="283"/>
      <c r="B22" s="282"/>
      <c r="C22" s="277"/>
      <c r="D22" s="111" t="s">
        <v>269</v>
      </c>
      <c r="E22" s="114" t="s">
        <v>270</v>
      </c>
      <c r="F22" s="275"/>
      <c r="G22" s="286"/>
      <c r="H22" s="286"/>
      <c r="I22" s="287"/>
      <c r="J22" s="287"/>
    </row>
    <row r="23" spans="1:14" ht="46.5" customHeight="1" x14ac:dyDescent="0.25">
      <c r="A23" s="283"/>
      <c r="B23" s="282"/>
      <c r="C23" s="125" t="s">
        <v>271</v>
      </c>
      <c r="D23" s="274" t="s">
        <v>272</v>
      </c>
      <c r="E23" s="274"/>
      <c r="F23" s="275"/>
      <c r="G23" s="286"/>
      <c r="H23" s="286"/>
      <c r="I23" s="287"/>
      <c r="J23" s="287"/>
    </row>
    <row r="24" spans="1:14" ht="31.15" customHeight="1" x14ac:dyDescent="0.25">
      <c r="A24" s="283"/>
      <c r="B24" s="282"/>
      <c r="C24" s="125" t="s">
        <v>273</v>
      </c>
      <c r="D24" s="274" t="s">
        <v>274</v>
      </c>
      <c r="E24" s="274"/>
      <c r="F24" s="275"/>
      <c r="G24" s="286"/>
      <c r="H24" s="286"/>
      <c r="I24" s="287"/>
      <c r="J24" s="287"/>
    </row>
    <row r="25" spans="1:14" ht="30" customHeight="1" x14ac:dyDescent="0.25">
      <c r="A25" s="283"/>
      <c r="B25" s="282"/>
      <c r="C25" s="125" t="s">
        <v>275</v>
      </c>
      <c r="D25" s="115" t="s">
        <v>276</v>
      </c>
      <c r="E25" s="115" t="s">
        <v>277</v>
      </c>
      <c r="F25" s="275"/>
      <c r="G25" s="286"/>
      <c r="H25" s="286"/>
      <c r="I25" s="287"/>
      <c r="J25" s="287"/>
    </row>
    <row r="26" spans="1:14" ht="30" customHeight="1" x14ac:dyDescent="0.25">
      <c r="A26" s="283"/>
      <c r="B26" s="282"/>
      <c r="C26" s="125" t="s">
        <v>326</v>
      </c>
      <c r="D26" s="115" t="s">
        <v>327</v>
      </c>
      <c r="E26" s="115"/>
      <c r="F26" s="275"/>
      <c r="G26" s="286"/>
      <c r="H26" s="286"/>
      <c r="I26" s="287"/>
      <c r="J26" s="287"/>
    </row>
    <row r="27" spans="1:14" ht="64.150000000000006" customHeight="1" x14ac:dyDescent="0.25">
      <c r="A27" s="283"/>
      <c r="B27" s="282"/>
      <c r="C27" s="111" t="s">
        <v>278</v>
      </c>
      <c r="D27" s="274" t="s">
        <v>325</v>
      </c>
      <c r="E27" s="274"/>
      <c r="F27" s="275"/>
      <c r="G27" s="286"/>
      <c r="H27" s="286"/>
      <c r="I27" s="287"/>
      <c r="J27" s="287"/>
    </row>
    <row r="28" spans="1:14" ht="15.75" x14ac:dyDescent="0.25">
      <c r="A28" s="283"/>
      <c r="B28" s="282"/>
      <c r="C28" s="125" t="s">
        <v>279</v>
      </c>
      <c r="D28" s="274" t="s">
        <v>280</v>
      </c>
      <c r="E28" s="274"/>
      <c r="F28" s="275"/>
      <c r="G28" s="286"/>
      <c r="H28" s="286"/>
      <c r="I28" s="287"/>
      <c r="J28" s="287"/>
    </row>
    <row r="29" spans="1:14" ht="31.15" customHeight="1" x14ac:dyDescent="0.25">
      <c r="A29" s="283"/>
      <c r="B29" s="282"/>
      <c r="C29" s="125" t="s">
        <v>281</v>
      </c>
      <c r="D29" s="274" t="s">
        <v>282</v>
      </c>
      <c r="E29" s="274"/>
      <c r="F29" s="275"/>
      <c r="G29" s="286"/>
      <c r="H29" s="286"/>
      <c r="I29" s="287"/>
      <c r="J29" s="287"/>
    </row>
    <row r="30" spans="1:14" ht="40.9" customHeight="1" x14ac:dyDescent="0.25">
      <c r="A30" s="283"/>
      <c r="B30" s="282"/>
      <c r="C30" s="126" t="s">
        <v>283</v>
      </c>
      <c r="D30" s="274" t="s">
        <v>328</v>
      </c>
      <c r="E30" s="274"/>
      <c r="F30" s="275"/>
      <c r="G30" s="286"/>
      <c r="H30" s="286"/>
      <c r="I30" s="287"/>
      <c r="J30" s="287"/>
    </row>
    <row r="31" spans="1:14" ht="52.9" customHeight="1" x14ac:dyDescent="0.25">
      <c r="A31" s="283"/>
      <c r="B31" s="282"/>
      <c r="C31" s="278" t="s">
        <v>284</v>
      </c>
      <c r="D31" s="116" t="s">
        <v>285</v>
      </c>
      <c r="E31" s="111" t="s">
        <v>329</v>
      </c>
      <c r="F31" s="275"/>
      <c r="G31" s="286"/>
      <c r="H31" s="286"/>
      <c r="I31" s="287"/>
      <c r="J31" s="287"/>
    </row>
    <row r="32" spans="1:14" ht="79.900000000000006" customHeight="1" x14ac:dyDescent="0.25">
      <c r="A32" s="283"/>
      <c r="B32" s="282"/>
      <c r="C32" s="278"/>
      <c r="D32" s="115" t="s">
        <v>286</v>
      </c>
      <c r="E32" s="115" t="s">
        <v>287</v>
      </c>
      <c r="F32" s="275"/>
      <c r="G32" s="286"/>
      <c r="H32" s="286"/>
      <c r="I32" s="287"/>
      <c r="J32" s="287"/>
    </row>
    <row r="33" spans="1:10" ht="30" customHeight="1" x14ac:dyDescent="0.25">
      <c r="A33" s="283"/>
      <c r="B33" s="282"/>
      <c r="C33" s="277" t="s">
        <v>288</v>
      </c>
      <c r="D33" s="115" t="s">
        <v>289</v>
      </c>
      <c r="E33" s="115" t="s">
        <v>290</v>
      </c>
      <c r="F33" s="275"/>
      <c r="G33" s="286"/>
      <c r="H33" s="286"/>
      <c r="I33" s="287"/>
      <c r="J33" s="287"/>
    </row>
    <row r="34" spans="1:10" ht="53.65" customHeight="1" x14ac:dyDescent="0.25">
      <c r="A34" s="283"/>
      <c r="B34" s="282"/>
      <c r="C34" s="277"/>
      <c r="D34" s="115" t="s">
        <v>291</v>
      </c>
      <c r="E34" s="115" t="s">
        <v>292</v>
      </c>
      <c r="F34" s="275"/>
      <c r="G34" s="286"/>
      <c r="H34" s="286"/>
      <c r="I34" s="287"/>
      <c r="J34" s="287"/>
    </row>
    <row r="35" spans="1:10" ht="69" customHeight="1" x14ac:dyDescent="0.25">
      <c r="A35" s="283"/>
      <c r="B35" s="282"/>
      <c r="C35" s="113" t="s">
        <v>300</v>
      </c>
      <c r="D35" s="274" t="s">
        <v>305</v>
      </c>
      <c r="E35" s="274"/>
      <c r="F35" s="275"/>
      <c r="G35" s="286"/>
      <c r="H35" s="286"/>
      <c r="I35" s="287"/>
      <c r="J35" s="287"/>
    </row>
    <row r="36" spans="1:10" ht="57" customHeight="1" x14ac:dyDescent="0.25">
      <c r="A36" s="283"/>
      <c r="B36" s="282"/>
      <c r="C36" s="278" t="s">
        <v>293</v>
      </c>
      <c r="D36" s="115" t="s">
        <v>294</v>
      </c>
      <c r="E36" s="115" t="s">
        <v>295</v>
      </c>
      <c r="F36" s="275"/>
      <c r="G36" s="286"/>
      <c r="H36" s="286"/>
      <c r="I36" s="287"/>
      <c r="J36" s="287"/>
    </row>
    <row r="37" spans="1:10" ht="94.5" customHeight="1" x14ac:dyDescent="0.25">
      <c r="A37" s="283"/>
      <c r="B37" s="282"/>
      <c r="C37" s="278"/>
      <c r="D37" s="115" t="s">
        <v>296</v>
      </c>
      <c r="E37" s="115" t="s">
        <v>297</v>
      </c>
      <c r="F37" s="275"/>
      <c r="G37" s="286"/>
      <c r="H37" s="286"/>
      <c r="I37" s="287"/>
      <c r="J37" s="287"/>
    </row>
    <row r="38" spans="1:10" ht="79.5" customHeight="1" x14ac:dyDescent="0.25">
      <c r="A38" s="283"/>
      <c r="B38" s="282"/>
      <c r="C38" s="278"/>
      <c r="D38" s="115" t="s">
        <v>298</v>
      </c>
      <c r="E38" s="115" t="s">
        <v>299</v>
      </c>
      <c r="F38" s="275"/>
      <c r="G38" s="286"/>
      <c r="H38" s="286"/>
      <c r="I38" s="287"/>
      <c r="J38" s="287"/>
    </row>
    <row r="39" spans="1:10" ht="69" customHeight="1" x14ac:dyDescent="0.25">
      <c r="A39" s="283"/>
      <c r="B39" s="282"/>
      <c r="C39" s="127" t="s">
        <v>315</v>
      </c>
      <c r="D39" s="276" t="s">
        <v>316</v>
      </c>
      <c r="E39" s="276"/>
      <c r="F39" s="275"/>
      <c r="G39" s="286"/>
      <c r="H39" s="286"/>
      <c r="I39" s="287"/>
      <c r="J39" s="287"/>
    </row>
    <row r="40" spans="1:10" ht="38.65" customHeight="1" x14ac:dyDescent="0.25">
      <c r="A40" s="283"/>
      <c r="B40" s="282"/>
      <c r="C40" s="275" t="s">
        <v>301</v>
      </c>
      <c r="D40" s="115" t="s">
        <v>302</v>
      </c>
      <c r="E40" s="115" t="s">
        <v>262</v>
      </c>
      <c r="F40" s="275"/>
      <c r="G40" s="286"/>
      <c r="H40" s="286"/>
      <c r="I40" s="287"/>
      <c r="J40" s="287"/>
    </row>
    <row r="41" spans="1:10" ht="25.15" customHeight="1" x14ac:dyDescent="0.25">
      <c r="A41" s="283"/>
      <c r="B41" s="282"/>
      <c r="C41" s="275"/>
      <c r="D41" s="115" t="s">
        <v>303</v>
      </c>
      <c r="E41" s="115" t="s">
        <v>262</v>
      </c>
      <c r="F41" s="275"/>
      <c r="G41" s="286"/>
      <c r="H41" s="286"/>
      <c r="I41" s="287"/>
      <c r="J41" s="287"/>
    </row>
    <row r="42" spans="1:10" ht="39" customHeight="1" x14ac:dyDescent="0.25">
      <c r="A42" s="283"/>
      <c r="B42" s="282"/>
      <c r="C42" s="275"/>
      <c r="D42" s="115" t="s">
        <v>304</v>
      </c>
      <c r="E42" s="115" t="s">
        <v>262</v>
      </c>
      <c r="F42" s="275"/>
      <c r="G42" s="286"/>
      <c r="H42" s="286"/>
      <c r="I42" s="287"/>
      <c r="J42" s="287"/>
    </row>
    <row r="43" spans="1:10" ht="33.4" customHeight="1" x14ac:dyDescent="0.25">
      <c r="A43" s="283"/>
      <c r="B43" s="282"/>
      <c r="C43" s="275"/>
      <c r="D43" s="115" t="s">
        <v>151</v>
      </c>
      <c r="E43" s="115" t="s">
        <v>262</v>
      </c>
      <c r="F43" s="275"/>
      <c r="G43" s="286"/>
      <c r="H43" s="286"/>
      <c r="I43" s="287"/>
      <c r="J43" s="287"/>
    </row>
    <row r="44" spans="1:10" ht="33.4" customHeight="1" x14ac:dyDescent="0.25">
      <c r="A44" s="283"/>
      <c r="B44" s="282"/>
      <c r="C44" s="126" t="s">
        <v>317</v>
      </c>
      <c r="D44" s="126" t="s">
        <v>318</v>
      </c>
      <c r="E44" s="126" t="s">
        <v>319</v>
      </c>
      <c r="F44" s="275"/>
      <c r="G44" s="286"/>
      <c r="H44" s="286"/>
      <c r="I44" s="287"/>
      <c r="J44" s="287"/>
    </row>
    <row r="45" spans="1:10" ht="69" customHeight="1" x14ac:dyDescent="0.25">
      <c r="A45" s="283"/>
      <c r="B45" s="282"/>
      <c r="C45" s="113" t="s">
        <v>167</v>
      </c>
      <c r="D45" s="274" t="s">
        <v>306</v>
      </c>
      <c r="E45" s="274"/>
      <c r="F45" s="275"/>
      <c r="G45" s="286"/>
      <c r="H45" s="286"/>
      <c r="I45" s="287"/>
      <c r="J45" s="287"/>
    </row>
    <row r="46" spans="1:10" ht="15.75" x14ac:dyDescent="0.25">
      <c r="A46" s="283"/>
      <c r="B46" s="282"/>
      <c r="C46" s="275" t="s">
        <v>259</v>
      </c>
      <c r="D46" s="111" t="s">
        <v>126</v>
      </c>
      <c r="E46" s="111" t="s">
        <v>127</v>
      </c>
      <c r="F46" s="275"/>
      <c r="G46" s="286"/>
      <c r="H46" s="286"/>
      <c r="I46" s="287"/>
      <c r="J46" s="287"/>
    </row>
    <row r="47" spans="1:10" ht="15.75" x14ac:dyDescent="0.25">
      <c r="A47" s="283"/>
      <c r="B47" s="282"/>
      <c r="C47" s="275"/>
      <c r="D47" s="111" t="s">
        <v>129</v>
      </c>
      <c r="E47" s="111" t="s">
        <v>128</v>
      </c>
      <c r="F47" s="275"/>
      <c r="G47" s="286"/>
      <c r="H47" s="286"/>
      <c r="I47" s="287"/>
      <c r="J47" s="287"/>
    </row>
    <row r="48" spans="1:10" ht="15.75" x14ac:dyDescent="0.25">
      <c r="A48" s="283"/>
      <c r="B48" s="282"/>
      <c r="C48" s="275"/>
      <c r="D48" s="111" t="s">
        <v>130</v>
      </c>
      <c r="E48" s="111" t="s">
        <v>131</v>
      </c>
      <c r="F48" s="275"/>
      <c r="G48" s="286"/>
      <c r="H48" s="286"/>
      <c r="I48" s="287"/>
      <c r="J48" s="287"/>
    </row>
    <row r="49" spans="1:10" ht="31.5" x14ac:dyDescent="0.25">
      <c r="A49" s="283"/>
      <c r="B49" s="282"/>
      <c r="C49" s="275"/>
      <c r="D49" s="111" t="s">
        <v>133</v>
      </c>
      <c r="E49" s="111" t="s">
        <v>132</v>
      </c>
      <c r="F49" s="275"/>
      <c r="G49" s="286"/>
      <c r="H49" s="286"/>
      <c r="I49" s="287"/>
      <c r="J49" s="287"/>
    </row>
    <row r="50" spans="1:10" ht="15.75" x14ac:dyDescent="0.25">
      <c r="A50" s="283"/>
      <c r="B50" s="282"/>
      <c r="C50" s="275"/>
      <c r="D50" s="111" t="s">
        <v>104</v>
      </c>
      <c r="E50" s="111" t="s">
        <v>75</v>
      </c>
      <c r="F50" s="275"/>
      <c r="G50" s="286"/>
      <c r="H50" s="286"/>
      <c r="I50" s="287"/>
      <c r="J50" s="287"/>
    </row>
    <row r="51" spans="1:10" ht="15.75" x14ac:dyDescent="0.25">
      <c r="A51" s="283"/>
      <c r="B51" s="282"/>
      <c r="C51" s="275"/>
      <c r="D51" s="111" t="s">
        <v>135</v>
      </c>
      <c r="E51" s="111" t="s">
        <v>134</v>
      </c>
      <c r="F51" s="275"/>
      <c r="G51" s="286"/>
      <c r="H51" s="286"/>
      <c r="I51" s="287"/>
      <c r="J51" s="287"/>
    </row>
    <row r="52" spans="1:10" ht="101.45" customHeight="1" x14ac:dyDescent="0.25">
      <c r="A52" s="283"/>
      <c r="B52" s="282"/>
      <c r="C52" s="275"/>
      <c r="D52" s="111" t="s">
        <v>105</v>
      </c>
      <c r="E52" s="111" t="s">
        <v>75</v>
      </c>
      <c r="F52" s="275"/>
      <c r="G52" s="286"/>
      <c r="H52" s="286"/>
      <c r="I52" s="287"/>
      <c r="J52" s="287"/>
    </row>
    <row r="53" spans="1:10" ht="108" customHeight="1" x14ac:dyDescent="0.25">
      <c r="A53" s="283"/>
      <c r="B53" s="282"/>
      <c r="C53" s="117" t="s">
        <v>307</v>
      </c>
      <c r="D53" s="276" t="s">
        <v>308</v>
      </c>
      <c r="E53" s="276"/>
      <c r="F53" s="275"/>
      <c r="G53" s="286"/>
      <c r="H53" s="286"/>
      <c r="I53" s="287"/>
      <c r="J53" s="287"/>
    </row>
    <row r="54" spans="1:10" ht="70.150000000000006" customHeight="1" x14ac:dyDescent="0.25">
      <c r="A54" s="283"/>
      <c r="B54" s="282"/>
      <c r="C54" s="117" t="s">
        <v>309</v>
      </c>
      <c r="D54" s="276" t="s">
        <v>310</v>
      </c>
      <c r="E54" s="276"/>
      <c r="F54" s="275"/>
      <c r="G54" s="286"/>
      <c r="H54" s="286"/>
      <c r="I54" s="287"/>
      <c r="J54" s="287"/>
    </row>
    <row r="55" spans="1:10" ht="70.150000000000006" customHeight="1" x14ac:dyDescent="0.25">
      <c r="A55" s="283"/>
      <c r="B55" s="282"/>
      <c r="C55" s="117" t="s">
        <v>311</v>
      </c>
      <c r="D55" s="276" t="s">
        <v>312</v>
      </c>
      <c r="E55" s="276"/>
      <c r="F55" s="275"/>
      <c r="G55" s="286"/>
      <c r="H55" s="286"/>
      <c r="I55" s="287"/>
      <c r="J55" s="287"/>
    </row>
    <row r="56" spans="1:10" ht="28.9" customHeight="1" x14ac:dyDescent="0.25">
      <c r="A56" s="283"/>
      <c r="B56" s="282"/>
      <c r="C56" s="117" t="s">
        <v>216</v>
      </c>
      <c r="D56" s="113" t="s">
        <v>313</v>
      </c>
      <c r="E56" s="113" t="s">
        <v>314</v>
      </c>
      <c r="F56" s="275"/>
      <c r="G56" s="286"/>
      <c r="H56" s="286"/>
      <c r="I56" s="287"/>
      <c r="J56" s="287"/>
    </row>
    <row r="57" spans="1:10" ht="82.9" customHeight="1" x14ac:dyDescent="0.25">
      <c r="A57" s="283"/>
      <c r="B57" s="282"/>
      <c r="C57" s="128" t="s">
        <v>260</v>
      </c>
      <c r="D57" s="284" t="s">
        <v>320</v>
      </c>
      <c r="E57" s="284"/>
      <c r="F57" s="275"/>
      <c r="G57" s="286"/>
      <c r="H57" s="286"/>
      <c r="I57" s="287"/>
      <c r="J57" s="287"/>
    </row>
    <row r="58" spans="1:10" ht="71.650000000000006" customHeight="1" x14ac:dyDescent="0.25">
      <c r="A58" s="283"/>
      <c r="B58" s="282"/>
      <c r="C58" s="113" t="s">
        <v>69</v>
      </c>
      <c r="D58" s="276" t="s">
        <v>321</v>
      </c>
      <c r="E58" s="276"/>
      <c r="F58" s="275"/>
      <c r="G58" s="286"/>
      <c r="H58" s="286"/>
      <c r="I58" s="287"/>
      <c r="J58" s="287"/>
    </row>
    <row r="59" spans="1:10" ht="52.9" customHeight="1" x14ac:dyDescent="0.25">
      <c r="A59" s="283"/>
      <c r="B59" s="282"/>
      <c r="C59" s="113" t="s">
        <v>188</v>
      </c>
      <c r="D59" s="276" t="s">
        <v>184</v>
      </c>
      <c r="E59" s="276"/>
      <c r="F59" s="275"/>
      <c r="G59" s="286"/>
      <c r="H59" s="286"/>
      <c r="I59" s="287"/>
      <c r="J59" s="287"/>
    </row>
    <row r="60" spans="1:10" ht="199.15" customHeight="1" x14ac:dyDescent="0.25">
      <c r="A60" s="283"/>
      <c r="B60" s="282"/>
      <c r="C60" s="117" t="s">
        <v>136</v>
      </c>
      <c r="D60" s="284" t="s">
        <v>339</v>
      </c>
      <c r="E60" s="284"/>
      <c r="F60" s="275"/>
      <c r="G60" s="286"/>
      <c r="H60" s="286"/>
      <c r="I60" s="287"/>
      <c r="J60" s="287"/>
    </row>
    <row r="61" spans="1:10" ht="187.9" customHeight="1" x14ac:dyDescent="0.25">
      <c r="A61" s="283"/>
      <c r="B61" s="282"/>
      <c r="C61" s="113" t="s">
        <v>72</v>
      </c>
      <c r="D61" s="111" t="s">
        <v>258</v>
      </c>
      <c r="E61" s="111" t="s">
        <v>263</v>
      </c>
      <c r="F61" s="275"/>
      <c r="G61" s="286"/>
      <c r="H61" s="286"/>
      <c r="I61" s="287"/>
      <c r="J61" s="287"/>
    </row>
    <row r="62" spans="1:10" ht="65.45" customHeight="1" x14ac:dyDescent="0.25">
      <c r="A62" s="283"/>
      <c r="B62" s="282"/>
      <c r="C62" s="288" t="s">
        <v>158</v>
      </c>
      <c r="D62" s="290" t="s">
        <v>340</v>
      </c>
      <c r="E62" s="291"/>
      <c r="F62" s="275"/>
      <c r="G62" s="286"/>
      <c r="H62" s="286"/>
      <c r="I62" s="287"/>
      <c r="J62" s="287"/>
    </row>
    <row r="63" spans="1:10" ht="409.15" customHeight="1" x14ac:dyDescent="0.25">
      <c r="A63" s="283"/>
      <c r="B63" s="282"/>
      <c r="C63" s="289"/>
      <c r="D63" s="292"/>
      <c r="E63" s="293"/>
      <c r="F63" s="275"/>
      <c r="G63" s="286"/>
      <c r="H63" s="286"/>
      <c r="I63" s="287"/>
      <c r="J63" s="287"/>
    </row>
    <row r="64" spans="1:10" ht="114.6" customHeight="1" x14ac:dyDescent="0.25">
      <c r="A64" s="283"/>
      <c r="B64" s="282"/>
      <c r="C64" s="117" t="s">
        <v>322</v>
      </c>
      <c r="D64" s="275" t="s">
        <v>323</v>
      </c>
      <c r="E64" s="275"/>
      <c r="F64" s="275"/>
      <c r="G64" s="286"/>
      <c r="H64" s="286"/>
      <c r="I64" s="287"/>
      <c r="J64" s="287"/>
    </row>
    <row r="65" spans="1:12" ht="106.9" customHeight="1" x14ac:dyDescent="0.25">
      <c r="A65" s="283"/>
      <c r="B65" s="282"/>
      <c r="C65" s="112" t="s">
        <v>76</v>
      </c>
      <c r="D65" s="118" t="s">
        <v>77</v>
      </c>
      <c r="E65" s="118" t="s">
        <v>75</v>
      </c>
      <c r="F65" s="275"/>
      <c r="G65" s="286"/>
      <c r="H65" s="286"/>
      <c r="I65" s="287"/>
      <c r="J65" s="287"/>
    </row>
    <row r="66" spans="1:12" ht="15.75" customHeight="1" x14ac:dyDescent="0.25">
      <c r="A66" s="281" t="s">
        <v>56</v>
      </c>
      <c r="B66" s="281"/>
      <c r="C66" s="281"/>
      <c r="D66" s="281"/>
      <c r="E66" s="281"/>
      <c r="F66" s="281"/>
      <c r="G66" s="281"/>
      <c r="H66" s="281"/>
      <c r="I66" s="129"/>
      <c r="J66" s="130">
        <f>J19</f>
        <v>475972135</v>
      </c>
      <c r="K66" s="100"/>
    </row>
    <row r="67" spans="1:12" ht="15.75" customHeight="1" x14ac:dyDescent="0.25">
      <c r="A67" s="281" t="s">
        <v>57</v>
      </c>
      <c r="B67" s="280"/>
      <c r="C67" s="280"/>
      <c r="D67" s="280"/>
      <c r="E67" s="280"/>
      <c r="F67" s="280"/>
      <c r="G67" s="280"/>
      <c r="H67" s="280"/>
      <c r="I67" s="129"/>
      <c r="J67" s="130">
        <f>J66*0.19</f>
        <v>90434705.650000006</v>
      </c>
      <c r="K67" s="100"/>
    </row>
    <row r="68" spans="1:12" s="100" customFormat="1" ht="15.75" customHeight="1" x14ac:dyDescent="0.25">
      <c r="A68" s="281" t="s">
        <v>58</v>
      </c>
      <c r="B68" s="280"/>
      <c r="C68" s="280"/>
      <c r="D68" s="280"/>
      <c r="E68" s="280"/>
      <c r="F68" s="280"/>
      <c r="G68" s="280"/>
      <c r="H68" s="280"/>
      <c r="I68" s="129"/>
      <c r="J68" s="130">
        <f>J66+J67</f>
        <v>566406840.64999998</v>
      </c>
    </row>
    <row r="69" spans="1:12" s="100" customFormat="1" ht="15.75" customHeight="1" x14ac:dyDescent="0.25">
      <c r="C69" s="101"/>
      <c r="D69" s="102"/>
      <c r="E69" s="95"/>
      <c r="I69" s="103"/>
      <c r="J69" s="103"/>
    </row>
    <row r="70" spans="1:12" s="100" customFormat="1" ht="15.75" customHeight="1" x14ac:dyDescent="0.25">
      <c r="C70" s="101"/>
      <c r="D70" s="102"/>
      <c r="E70" s="95"/>
      <c r="I70" s="103"/>
      <c r="J70" s="104"/>
      <c r="L70" s="105"/>
    </row>
    <row r="71" spans="1:12" s="100" customFormat="1" ht="15.75" customHeight="1" x14ac:dyDescent="0.25">
      <c r="C71" s="101"/>
      <c r="D71" s="102"/>
      <c r="E71" s="95"/>
      <c r="I71" s="103"/>
      <c r="J71" s="103"/>
    </row>
    <row r="72" spans="1:12" s="100" customFormat="1" ht="15.75" customHeight="1" x14ac:dyDescent="0.25">
      <c r="C72" s="101"/>
      <c r="D72" s="102"/>
      <c r="E72" s="95"/>
      <c r="I72" s="103"/>
      <c r="J72" s="104"/>
    </row>
    <row r="73" spans="1:12" s="100" customFormat="1" ht="15.75" customHeight="1" x14ac:dyDescent="0.25">
      <c r="C73" s="101"/>
      <c r="D73" s="102"/>
      <c r="E73" s="95"/>
      <c r="I73" s="103"/>
      <c r="J73" s="103"/>
    </row>
    <row r="74" spans="1:12" s="100" customFormat="1" ht="15.75" customHeight="1" x14ac:dyDescent="0.25">
      <c r="C74" s="101"/>
      <c r="D74" s="102"/>
      <c r="E74" s="95"/>
      <c r="I74" s="103"/>
      <c r="J74" s="103"/>
    </row>
    <row r="75" spans="1:12" s="100" customFormat="1" ht="15.75" customHeight="1" x14ac:dyDescent="0.25">
      <c r="C75" s="101"/>
      <c r="D75" s="102"/>
      <c r="E75" s="95"/>
      <c r="I75" s="103"/>
      <c r="J75" s="103"/>
    </row>
    <row r="76" spans="1:12" s="100" customFormat="1" ht="15.75" customHeight="1" x14ac:dyDescent="0.25">
      <c r="C76" s="101"/>
      <c r="D76" s="102"/>
      <c r="E76" s="95"/>
      <c r="I76" s="103"/>
      <c r="J76" s="103"/>
    </row>
    <row r="77" spans="1:12" s="100" customFormat="1" ht="15.75" customHeight="1" x14ac:dyDescent="0.25">
      <c r="C77" s="101"/>
      <c r="D77" s="102"/>
      <c r="E77" s="95"/>
      <c r="I77" s="103"/>
      <c r="J77" s="103"/>
    </row>
    <row r="78" spans="1:12" s="100" customFormat="1" ht="15.75" customHeight="1" x14ac:dyDescent="0.25">
      <c r="C78" s="101"/>
      <c r="D78" s="102"/>
      <c r="E78" s="95"/>
      <c r="I78" s="103"/>
      <c r="J78" s="103"/>
    </row>
    <row r="79" spans="1:12" s="100" customFormat="1" ht="15.75" customHeight="1" x14ac:dyDescent="0.25">
      <c r="C79" s="101"/>
      <c r="D79" s="102"/>
      <c r="E79" s="95"/>
      <c r="I79" s="103"/>
      <c r="J79" s="103"/>
    </row>
    <row r="80" spans="1:12" s="100" customFormat="1" ht="15.75" customHeight="1" x14ac:dyDescent="0.25">
      <c r="C80" s="101"/>
      <c r="D80" s="102"/>
      <c r="E80" s="95"/>
      <c r="I80" s="103"/>
      <c r="J80" s="103"/>
    </row>
    <row r="81" spans="3:10" s="100" customFormat="1" ht="15.75" customHeight="1" x14ac:dyDescent="0.25">
      <c r="C81" s="101"/>
      <c r="D81" s="102"/>
      <c r="E81" s="95"/>
      <c r="I81" s="103"/>
      <c r="J81" s="103"/>
    </row>
    <row r="82" spans="3:10" s="100" customFormat="1" ht="15.75" customHeight="1" x14ac:dyDescent="0.25">
      <c r="C82" s="101"/>
      <c r="D82" s="102"/>
      <c r="E82" s="95"/>
      <c r="I82" s="103"/>
      <c r="J82" s="103"/>
    </row>
    <row r="83" spans="3:10" s="100" customFormat="1" ht="15.75" customHeight="1" x14ac:dyDescent="0.25">
      <c r="C83" s="101"/>
      <c r="D83" s="102"/>
      <c r="E83" s="95"/>
      <c r="I83" s="103"/>
      <c r="J83" s="103"/>
    </row>
    <row r="84" spans="3:10" s="100" customFormat="1" ht="15.75" customHeight="1" x14ac:dyDescent="0.25">
      <c r="C84" s="101"/>
      <c r="D84" s="102"/>
      <c r="E84" s="95"/>
      <c r="I84" s="103"/>
      <c r="J84" s="103"/>
    </row>
    <row r="85" spans="3:10" s="100" customFormat="1" ht="15.75" customHeight="1" x14ac:dyDescent="0.25">
      <c r="C85" s="101"/>
      <c r="D85" s="102"/>
      <c r="E85" s="95"/>
      <c r="I85" s="103"/>
      <c r="J85" s="103"/>
    </row>
    <row r="86" spans="3:10" s="100" customFormat="1" ht="15.75" customHeight="1" x14ac:dyDescent="0.25">
      <c r="C86" s="101"/>
      <c r="D86" s="102"/>
      <c r="E86" s="95"/>
      <c r="I86" s="103"/>
      <c r="J86" s="103"/>
    </row>
    <row r="87" spans="3:10" s="100" customFormat="1" ht="15.75" customHeight="1" x14ac:dyDescent="0.25">
      <c r="C87" s="101"/>
      <c r="D87" s="102"/>
      <c r="E87" s="95"/>
      <c r="I87" s="103"/>
      <c r="J87" s="103"/>
    </row>
    <row r="88" spans="3:10" s="100" customFormat="1" ht="15.75" customHeight="1" x14ac:dyDescent="0.25">
      <c r="C88" s="101"/>
      <c r="D88" s="102"/>
      <c r="E88" s="95"/>
      <c r="I88" s="103"/>
      <c r="J88" s="103"/>
    </row>
    <row r="89" spans="3:10" s="100" customFormat="1" ht="15.75" customHeight="1" x14ac:dyDescent="0.25">
      <c r="C89" s="101"/>
      <c r="D89" s="102"/>
      <c r="E89" s="95"/>
      <c r="I89" s="103"/>
      <c r="J89" s="103"/>
    </row>
    <row r="90" spans="3:10" s="100" customFormat="1" ht="15.75" customHeight="1" x14ac:dyDescent="0.25">
      <c r="C90" s="101"/>
      <c r="D90" s="102"/>
      <c r="E90" s="95"/>
      <c r="I90" s="103"/>
      <c r="J90" s="103"/>
    </row>
    <row r="91" spans="3:10" s="100" customFormat="1" ht="15.75" customHeight="1" x14ac:dyDescent="0.25">
      <c r="C91" s="101"/>
      <c r="D91" s="102"/>
      <c r="E91" s="95"/>
      <c r="I91" s="103"/>
      <c r="J91" s="103"/>
    </row>
    <row r="92" spans="3:10" s="100" customFormat="1" ht="15.75" customHeight="1" x14ac:dyDescent="0.25">
      <c r="C92" s="101"/>
      <c r="D92" s="102"/>
      <c r="E92" s="95"/>
      <c r="I92" s="103"/>
      <c r="J92" s="103"/>
    </row>
    <row r="93" spans="3:10" s="100" customFormat="1" ht="15.75" customHeight="1" x14ac:dyDescent="0.25">
      <c r="C93" s="101"/>
      <c r="D93" s="102"/>
      <c r="E93" s="95"/>
      <c r="I93" s="103"/>
      <c r="J93" s="103"/>
    </row>
    <row r="94" spans="3:10" s="100" customFormat="1" ht="15.75" customHeight="1" x14ac:dyDescent="0.25">
      <c r="C94" s="101"/>
      <c r="D94" s="102"/>
      <c r="E94" s="95"/>
      <c r="I94" s="103"/>
      <c r="J94" s="103"/>
    </row>
    <row r="95" spans="3:10" s="100" customFormat="1" ht="15.75" customHeight="1" x14ac:dyDescent="0.25">
      <c r="C95" s="101"/>
      <c r="D95" s="102"/>
      <c r="E95" s="95"/>
      <c r="I95" s="103"/>
      <c r="J95" s="103"/>
    </row>
    <row r="96" spans="3:10" s="100" customFormat="1" ht="15.75" customHeight="1" x14ac:dyDescent="0.25">
      <c r="C96" s="101"/>
      <c r="D96" s="102"/>
      <c r="E96" s="95"/>
      <c r="I96" s="103"/>
      <c r="J96" s="103"/>
    </row>
    <row r="97" spans="3:10" s="100" customFormat="1" ht="15.75" customHeight="1" x14ac:dyDescent="0.25">
      <c r="C97" s="101"/>
      <c r="D97" s="102"/>
      <c r="E97" s="95"/>
      <c r="I97" s="103"/>
      <c r="J97" s="103"/>
    </row>
    <row r="98" spans="3:10" s="100" customFormat="1" ht="15.75" customHeight="1" x14ac:dyDescent="0.25">
      <c r="C98" s="101"/>
      <c r="D98" s="102"/>
      <c r="E98" s="95"/>
      <c r="I98" s="103"/>
      <c r="J98" s="103"/>
    </row>
    <row r="99" spans="3:10" s="100" customFormat="1" ht="15.75" customHeight="1" x14ac:dyDescent="0.25">
      <c r="C99" s="101"/>
      <c r="D99" s="102"/>
      <c r="E99" s="95"/>
      <c r="I99" s="103"/>
      <c r="J99" s="103"/>
    </row>
    <row r="100" spans="3:10" s="100" customFormat="1" ht="15.75" customHeight="1" x14ac:dyDescent="0.25">
      <c r="C100" s="101"/>
      <c r="D100" s="102"/>
      <c r="E100" s="95"/>
      <c r="I100" s="103"/>
      <c r="J100" s="103"/>
    </row>
    <row r="101" spans="3:10" s="100" customFormat="1" ht="15.75" customHeight="1" x14ac:dyDescent="0.25">
      <c r="C101" s="101"/>
      <c r="D101" s="102"/>
      <c r="E101" s="95"/>
      <c r="I101" s="103"/>
      <c r="J101" s="103"/>
    </row>
    <row r="102" spans="3:10" s="100" customFormat="1" ht="15.75" customHeight="1" x14ac:dyDescent="0.25">
      <c r="C102" s="101"/>
      <c r="D102" s="102"/>
      <c r="E102" s="95"/>
      <c r="I102" s="103"/>
      <c r="J102" s="103"/>
    </row>
    <row r="103" spans="3:10" s="100" customFormat="1" ht="15.75" customHeight="1" x14ac:dyDescent="0.25">
      <c r="C103" s="101"/>
      <c r="D103" s="102"/>
      <c r="E103" s="95"/>
      <c r="I103" s="103"/>
      <c r="J103" s="103"/>
    </row>
    <row r="104" spans="3:10" s="100" customFormat="1" ht="15.75" customHeight="1" x14ac:dyDescent="0.25">
      <c r="C104" s="101"/>
      <c r="D104" s="102"/>
      <c r="E104" s="95"/>
      <c r="I104" s="103"/>
      <c r="J104" s="103"/>
    </row>
    <row r="105" spans="3:10" s="100" customFormat="1" ht="15.75" customHeight="1" x14ac:dyDescent="0.25">
      <c r="C105" s="101"/>
      <c r="D105" s="102"/>
      <c r="E105" s="95"/>
      <c r="I105" s="103"/>
      <c r="J105" s="103"/>
    </row>
    <row r="106" spans="3:10" s="100" customFormat="1" ht="15.75" customHeight="1" x14ac:dyDescent="0.25">
      <c r="C106" s="101"/>
      <c r="D106" s="102"/>
      <c r="E106" s="95"/>
      <c r="I106" s="103"/>
      <c r="J106" s="103"/>
    </row>
    <row r="107" spans="3:10" s="100" customFormat="1" ht="15.75" customHeight="1" x14ac:dyDescent="0.25">
      <c r="C107" s="101"/>
      <c r="D107" s="102"/>
      <c r="E107" s="95"/>
      <c r="I107" s="103"/>
      <c r="J107" s="103"/>
    </row>
    <row r="108" spans="3:10" s="100" customFormat="1" ht="15.75" customHeight="1" x14ac:dyDescent="0.25">
      <c r="C108" s="101"/>
      <c r="D108" s="102"/>
      <c r="E108" s="95"/>
      <c r="I108" s="103"/>
      <c r="J108" s="103"/>
    </row>
    <row r="109" spans="3:10" s="100" customFormat="1" ht="15.75" customHeight="1" x14ac:dyDescent="0.25">
      <c r="C109" s="101"/>
      <c r="D109" s="102"/>
      <c r="E109" s="95"/>
      <c r="I109" s="103"/>
      <c r="J109" s="103"/>
    </row>
    <row r="110" spans="3:10" s="100" customFormat="1" ht="15.75" customHeight="1" x14ac:dyDescent="0.25">
      <c r="C110" s="101"/>
      <c r="D110" s="102"/>
      <c r="E110" s="95"/>
      <c r="I110" s="103"/>
      <c r="J110" s="103"/>
    </row>
    <row r="111" spans="3:10" s="100" customFormat="1" ht="15.75" customHeight="1" x14ac:dyDescent="0.25">
      <c r="C111" s="101"/>
      <c r="D111" s="102"/>
      <c r="E111" s="95"/>
      <c r="I111" s="103"/>
      <c r="J111" s="103"/>
    </row>
    <row r="112" spans="3:10" s="100" customFormat="1" ht="15.75" customHeight="1" x14ac:dyDescent="0.25">
      <c r="C112" s="101"/>
      <c r="D112" s="102"/>
      <c r="E112" s="95"/>
      <c r="I112" s="103"/>
      <c r="J112" s="103"/>
    </row>
    <row r="113" spans="3:10" s="100" customFormat="1" ht="15.75" customHeight="1" x14ac:dyDescent="0.25">
      <c r="C113" s="101"/>
      <c r="D113" s="102"/>
      <c r="E113" s="95"/>
      <c r="I113" s="103"/>
      <c r="J113" s="103"/>
    </row>
    <row r="114" spans="3:10" s="100" customFormat="1" ht="15.75" customHeight="1" x14ac:dyDescent="0.25">
      <c r="C114" s="101"/>
      <c r="D114" s="102"/>
      <c r="E114" s="95"/>
      <c r="I114" s="103"/>
      <c r="J114" s="103"/>
    </row>
    <row r="115" spans="3:10" s="100" customFormat="1" ht="15.75" customHeight="1" x14ac:dyDescent="0.25">
      <c r="C115" s="101"/>
      <c r="D115" s="102"/>
      <c r="E115" s="95"/>
      <c r="I115" s="103"/>
      <c r="J115" s="103"/>
    </row>
    <row r="116" spans="3:10" s="100" customFormat="1" ht="15.75" customHeight="1" x14ac:dyDescent="0.25">
      <c r="C116" s="101"/>
      <c r="D116" s="102"/>
      <c r="E116" s="95"/>
      <c r="I116" s="103"/>
      <c r="J116" s="103"/>
    </row>
    <row r="117" spans="3:10" s="100" customFormat="1" ht="15.75" customHeight="1" x14ac:dyDescent="0.25">
      <c r="C117" s="101"/>
      <c r="D117" s="102"/>
      <c r="E117" s="95"/>
      <c r="I117" s="103"/>
      <c r="J117" s="103"/>
    </row>
    <row r="118" spans="3:10" s="100" customFormat="1" ht="15.75" customHeight="1" x14ac:dyDescent="0.25">
      <c r="C118" s="101"/>
      <c r="D118" s="102"/>
      <c r="E118" s="95"/>
      <c r="I118" s="103"/>
      <c r="J118" s="103"/>
    </row>
    <row r="119" spans="3:10" s="100" customFormat="1" ht="15.75" customHeight="1" x14ac:dyDescent="0.25">
      <c r="C119" s="101"/>
      <c r="D119" s="102"/>
      <c r="E119" s="95"/>
      <c r="I119" s="103"/>
      <c r="J119" s="103"/>
    </row>
    <row r="120" spans="3:10" s="100" customFormat="1" ht="15.75" customHeight="1" x14ac:dyDescent="0.25">
      <c r="C120" s="101"/>
      <c r="D120" s="102"/>
      <c r="E120" s="95"/>
      <c r="I120" s="103"/>
      <c r="J120" s="103"/>
    </row>
    <row r="121" spans="3:10" s="100" customFormat="1" ht="15.75" customHeight="1" x14ac:dyDescent="0.25">
      <c r="C121" s="101"/>
      <c r="D121" s="102"/>
      <c r="E121" s="95"/>
      <c r="I121" s="103"/>
      <c r="J121" s="103"/>
    </row>
    <row r="122" spans="3:10" s="100" customFormat="1" ht="15.75" customHeight="1" x14ac:dyDescent="0.25">
      <c r="C122" s="101"/>
      <c r="D122" s="102"/>
      <c r="E122" s="95"/>
      <c r="I122" s="103"/>
      <c r="J122" s="103"/>
    </row>
    <row r="123" spans="3:10" s="100" customFormat="1" ht="15.75" customHeight="1" x14ac:dyDescent="0.25">
      <c r="C123" s="101"/>
      <c r="D123" s="102"/>
      <c r="E123" s="95"/>
      <c r="I123" s="103"/>
      <c r="J123" s="103"/>
    </row>
    <row r="124" spans="3:10" s="100" customFormat="1" ht="15.75" customHeight="1" x14ac:dyDescent="0.25">
      <c r="C124" s="101"/>
      <c r="D124" s="102"/>
      <c r="E124" s="95"/>
      <c r="I124" s="103"/>
      <c r="J124" s="103"/>
    </row>
    <row r="125" spans="3:10" s="100" customFormat="1" ht="15.75" customHeight="1" x14ac:dyDescent="0.25">
      <c r="C125" s="101"/>
      <c r="D125" s="102"/>
      <c r="E125" s="95"/>
      <c r="I125" s="103"/>
      <c r="J125" s="103"/>
    </row>
    <row r="126" spans="3:10" s="100" customFormat="1" ht="15.75" customHeight="1" x14ac:dyDescent="0.25">
      <c r="C126" s="101"/>
      <c r="D126" s="102"/>
      <c r="E126" s="95"/>
      <c r="I126" s="103"/>
      <c r="J126" s="103"/>
    </row>
    <row r="127" spans="3:10" s="100" customFormat="1" ht="15.75" customHeight="1" x14ac:dyDescent="0.25">
      <c r="C127" s="101"/>
      <c r="D127" s="102"/>
      <c r="E127" s="95"/>
      <c r="I127" s="103"/>
      <c r="J127" s="103"/>
    </row>
    <row r="128" spans="3:10" s="100" customFormat="1" ht="15.75" customHeight="1" x14ac:dyDescent="0.25">
      <c r="C128" s="101"/>
      <c r="D128" s="102"/>
      <c r="E128" s="95"/>
      <c r="I128" s="103"/>
      <c r="J128" s="103"/>
    </row>
    <row r="129" spans="3:10" s="100" customFormat="1" ht="15.75" customHeight="1" x14ac:dyDescent="0.25">
      <c r="C129" s="101"/>
      <c r="D129" s="102"/>
      <c r="E129" s="95"/>
      <c r="I129" s="103"/>
      <c r="J129" s="103"/>
    </row>
    <row r="130" spans="3:10" s="100" customFormat="1" ht="15.75" customHeight="1" x14ac:dyDescent="0.25">
      <c r="C130" s="101"/>
      <c r="D130" s="102"/>
      <c r="E130" s="95"/>
      <c r="I130" s="103"/>
      <c r="J130" s="103"/>
    </row>
    <row r="131" spans="3:10" s="100" customFormat="1" ht="15.75" customHeight="1" x14ac:dyDescent="0.25">
      <c r="C131" s="101"/>
      <c r="D131" s="102"/>
      <c r="E131" s="95"/>
      <c r="I131" s="103"/>
      <c r="J131" s="103"/>
    </row>
    <row r="132" spans="3:10" s="100" customFormat="1" ht="15.75" customHeight="1" x14ac:dyDescent="0.25">
      <c r="C132" s="101"/>
      <c r="D132" s="102"/>
      <c r="E132" s="95"/>
      <c r="I132" s="103"/>
      <c r="J132" s="103"/>
    </row>
    <row r="133" spans="3:10" s="100" customFormat="1" ht="15.75" customHeight="1" x14ac:dyDescent="0.25">
      <c r="C133" s="101"/>
      <c r="D133" s="102"/>
      <c r="E133" s="95"/>
      <c r="I133" s="103"/>
      <c r="J133" s="103"/>
    </row>
    <row r="134" spans="3:10" s="100" customFormat="1" ht="15.75" customHeight="1" x14ac:dyDescent="0.25">
      <c r="C134" s="101"/>
      <c r="D134" s="102"/>
      <c r="E134" s="95"/>
      <c r="I134" s="103"/>
      <c r="J134" s="103"/>
    </row>
    <row r="135" spans="3:10" s="100" customFormat="1" ht="15.75" customHeight="1" x14ac:dyDescent="0.25">
      <c r="C135" s="101"/>
      <c r="D135" s="102"/>
      <c r="E135" s="95"/>
      <c r="I135" s="103"/>
      <c r="J135" s="103"/>
    </row>
    <row r="136" spans="3:10" s="100" customFormat="1" ht="15.75" customHeight="1" x14ac:dyDescent="0.25">
      <c r="C136" s="101"/>
      <c r="D136" s="102"/>
      <c r="E136" s="95"/>
      <c r="I136" s="103"/>
      <c r="J136" s="103"/>
    </row>
    <row r="137" spans="3:10" s="100" customFormat="1" ht="15.75" customHeight="1" x14ac:dyDescent="0.25">
      <c r="C137" s="101"/>
      <c r="D137" s="102"/>
      <c r="E137" s="95"/>
      <c r="I137" s="103"/>
      <c r="J137" s="103"/>
    </row>
    <row r="138" spans="3:10" s="100" customFormat="1" ht="15.75" customHeight="1" x14ac:dyDescent="0.25">
      <c r="C138" s="101"/>
      <c r="D138" s="102"/>
      <c r="E138" s="95"/>
      <c r="I138" s="103"/>
      <c r="J138" s="103"/>
    </row>
    <row r="139" spans="3:10" s="100" customFormat="1" ht="15.75" customHeight="1" x14ac:dyDescent="0.25">
      <c r="C139" s="101"/>
      <c r="D139" s="102"/>
      <c r="E139" s="95"/>
      <c r="I139" s="103"/>
      <c r="J139" s="103"/>
    </row>
    <row r="140" spans="3:10" s="100" customFormat="1" ht="15.75" customHeight="1" x14ac:dyDescent="0.25">
      <c r="C140" s="101"/>
      <c r="D140" s="102"/>
      <c r="E140" s="95"/>
      <c r="I140" s="103"/>
      <c r="J140" s="103"/>
    </row>
    <row r="141" spans="3:10" s="100" customFormat="1" ht="15.75" customHeight="1" x14ac:dyDescent="0.25">
      <c r="C141" s="101"/>
      <c r="D141" s="102"/>
      <c r="E141" s="95"/>
      <c r="I141" s="103"/>
      <c r="J141" s="103"/>
    </row>
    <row r="142" spans="3:10" s="100" customFormat="1" ht="15.75" customHeight="1" x14ac:dyDescent="0.25">
      <c r="C142" s="101"/>
      <c r="D142" s="102"/>
      <c r="E142" s="95"/>
      <c r="I142" s="103"/>
      <c r="J142" s="103"/>
    </row>
    <row r="143" spans="3:10" s="100" customFormat="1" ht="15.75" customHeight="1" x14ac:dyDescent="0.25">
      <c r="C143" s="101"/>
      <c r="D143" s="102"/>
      <c r="E143" s="95"/>
      <c r="I143" s="103"/>
      <c r="J143" s="103"/>
    </row>
    <row r="144" spans="3:10" s="100" customFormat="1" ht="15.75" customHeight="1" x14ac:dyDescent="0.25">
      <c r="C144" s="101"/>
      <c r="D144" s="102"/>
      <c r="E144" s="95"/>
      <c r="I144" s="103"/>
      <c r="J144" s="103"/>
    </row>
    <row r="145" spans="3:10" s="100" customFormat="1" ht="15.75" customHeight="1" x14ac:dyDescent="0.25">
      <c r="C145" s="101"/>
      <c r="D145" s="102"/>
      <c r="E145" s="95"/>
      <c r="I145" s="103"/>
      <c r="J145" s="103"/>
    </row>
    <row r="146" spans="3:10" s="100" customFormat="1" ht="15.75" customHeight="1" x14ac:dyDescent="0.25">
      <c r="C146" s="101"/>
      <c r="D146" s="102"/>
      <c r="E146" s="95"/>
      <c r="I146" s="103"/>
      <c r="J146" s="103"/>
    </row>
    <row r="147" spans="3:10" s="100" customFormat="1" ht="15.75" customHeight="1" x14ac:dyDescent="0.25">
      <c r="C147" s="101"/>
      <c r="D147" s="102"/>
      <c r="E147" s="95"/>
      <c r="I147" s="103"/>
      <c r="J147" s="103"/>
    </row>
    <row r="148" spans="3:10" s="100" customFormat="1" ht="15.75" customHeight="1" x14ac:dyDescent="0.25">
      <c r="C148" s="101"/>
      <c r="D148" s="102"/>
      <c r="E148" s="95"/>
      <c r="I148" s="103"/>
      <c r="J148" s="103"/>
    </row>
    <row r="149" spans="3:10" s="100" customFormat="1" ht="15.75" customHeight="1" x14ac:dyDescent="0.25">
      <c r="C149" s="101"/>
      <c r="D149" s="102"/>
      <c r="E149" s="95"/>
      <c r="I149" s="103"/>
      <c r="J149" s="103"/>
    </row>
    <row r="150" spans="3:10" s="100" customFormat="1" ht="15.75" customHeight="1" x14ac:dyDescent="0.25">
      <c r="C150" s="101"/>
      <c r="D150" s="102"/>
      <c r="E150" s="95"/>
      <c r="I150" s="103"/>
      <c r="J150" s="103"/>
    </row>
    <row r="151" spans="3:10" s="100" customFormat="1" ht="15.75" customHeight="1" x14ac:dyDescent="0.25">
      <c r="C151" s="101"/>
      <c r="D151" s="102"/>
      <c r="E151" s="95"/>
      <c r="I151" s="103"/>
      <c r="J151" s="103"/>
    </row>
    <row r="152" spans="3:10" s="100" customFormat="1" ht="15.75" customHeight="1" x14ac:dyDescent="0.25">
      <c r="C152" s="101"/>
      <c r="D152" s="102"/>
      <c r="E152" s="95"/>
      <c r="I152" s="103"/>
      <c r="J152" s="103"/>
    </row>
    <row r="153" spans="3:10" s="100" customFormat="1" ht="15.75" customHeight="1" x14ac:dyDescent="0.25">
      <c r="C153" s="101"/>
      <c r="D153" s="102"/>
      <c r="E153" s="95"/>
      <c r="I153" s="103"/>
      <c r="J153" s="103"/>
    </row>
    <row r="154" spans="3:10" s="100" customFormat="1" ht="15.75" customHeight="1" x14ac:dyDescent="0.25">
      <c r="C154" s="101"/>
      <c r="D154" s="102"/>
      <c r="E154" s="95"/>
      <c r="I154" s="103"/>
      <c r="J154" s="103"/>
    </row>
    <row r="155" spans="3:10" s="100" customFormat="1" ht="15.75" customHeight="1" x14ac:dyDescent="0.25">
      <c r="C155" s="101"/>
      <c r="D155" s="102"/>
      <c r="E155" s="95"/>
      <c r="I155" s="103"/>
      <c r="J155" s="103"/>
    </row>
    <row r="156" spans="3:10" s="100" customFormat="1" ht="15.75" customHeight="1" x14ac:dyDescent="0.25">
      <c r="C156" s="101"/>
      <c r="D156" s="102"/>
      <c r="E156" s="95"/>
      <c r="I156" s="103"/>
      <c r="J156" s="103"/>
    </row>
    <row r="157" spans="3:10" s="100" customFormat="1" ht="15.75" customHeight="1" x14ac:dyDescent="0.25">
      <c r="C157" s="101"/>
      <c r="D157" s="102"/>
      <c r="E157" s="95"/>
      <c r="I157" s="103"/>
      <c r="J157" s="103"/>
    </row>
    <row r="158" spans="3:10" s="100" customFormat="1" ht="15.75" customHeight="1" x14ac:dyDescent="0.25">
      <c r="C158" s="101"/>
      <c r="D158" s="102"/>
      <c r="E158" s="95"/>
      <c r="I158" s="103"/>
      <c r="J158" s="103"/>
    </row>
    <row r="159" spans="3:10" s="100" customFormat="1" ht="15.75" customHeight="1" x14ac:dyDescent="0.25">
      <c r="C159" s="101"/>
      <c r="D159" s="102"/>
      <c r="E159" s="95"/>
      <c r="I159" s="103"/>
      <c r="J159" s="103"/>
    </row>
    <row r="160" spans="3:10" s="100" customFormat="1" ht="15.75" customHeight="1" x14ac:dyDescent="0.25">
      <c r="C160" s="101"/>
      <c r="D160" s="102"/>
      <c r="E160" s="95"/>
      <c r="I160" s="103"/>
      <c r="J160" s="103"/>
    </row>
    <row r="161" spans="3:10" s="100" customFormat="1" ht="15.75" customHeight="1" x14ac:dyDescent="0.25">
      <c r="C161" s="101"/>
      <c r="D161" s="102"/>
      <c r="E161" s="95"/>
      <c r="I161" s="103"/>
      <c r="J161" s="103"/>
    </row>
    <row r="162" spans="3:10" s="100" customFormat="1" ht="15.75" customHeight="1" x14ac:dyDescent="0.25">
      <c r="C162" s="101"/>
      <c r="D162" s="102"/>
      <c r="E162" s="95"/>
      <c r="I162" s="103"/>
      <c r="J162" s="103"/>
    </row>
    <row r="163" spans="3:10" s="100" customFormat="1" ht="15.75" customHeight="1" x14ac:dyDescent="0.25">
      <c r="C163" s="101"/>
      <c r="D163" s="102"/>
      <c r="E163" s="95"/>
      <c r="I163" s="103"/>
      <c r="J163" s="103"/>
    </row>
    <row r="164" spans="3:10" s="100" customFormat="1" ht="15.75" customHeight="1" x14ac:dyDescent="0.25">
      <c r="C164" s="101"/>
      <c r="D164" s="102"/>
      <c r="E164" s="95"/>
      <c r="I164" s="103"/>
      <c r="J164" s="103"/>
    </row>
    <row r="165" spans="3:10" s="100" customFormat="1" ht="15.75" customHeight="1" x14ac:dyDescent="0.25">
      <c r="C165" s="101"/>
      <c r="D165" s="102"/>
      <c r="E165" s="95"/>
      <c r="I165" s="103"/>
      <c r="J165" s="103"/>
    </row>
    <row r="166" spans="3:10" s="100" customFormat="1" ht="15.75" customHeight="1" x14ac:dyDescent="0.25">
      <c r="C166" s="101"/>
      <c r="D166" s="102"/>
      <c r="E166" s="95"/>
      <c r="I166" s="103"/>
      <c r="J166" s="103"/>
    </row>
    <row r="167" spans="3:10" s="100" customFormat="1" ht="15.75" customHeight="1" x14ac:dyDescent="0.25">
      <c r="C167" s="101"/>
      <c r="D167" s="102"/>
      <c r="E167" s="95"/>
      <c r="I167" s="103"/>
      <c r="J167" s="103"/>
    </row>
    <row r="168" spans="3:10" s="100" customFormat="1" ht="15.75" customHeight="1" x14ac:dyDescent="0.25">
      <c r="C168" s="101"/>
      <c r="D168" s="102"/>
      <c r="E168" s="95"/>
      <c r="I168" s="103"/>
      <c r="J168" s="103"/>
    </row>
    <row r="169" spans="3:10" s="100" customFormat="1" ht="15.75" customHeight="1" x14ac:dyDescent="0.25">
      <c r="C169" s="101"/>
      <c r="D169" s="102"/>
      <c r="E169" s="95"/>
      <c r="I169" s="103"/>
      <c r="J169" s="103"/>
    </row>
    <row r="170" spans="3:10" s="100" customFormat="1" ht="15.75" customHeight="1" x14ac:dyDescent="0.25">
      <c r="C170" s="101"/>
      <c r="D170" s="102"/>
      <c r="E170" s="95"/>
      <c r="I170" s="103"/>
      <c r="J170" s="103"/>
    </row>
    <row r="171" spans="3:10" s="100" customFormat="1" ht="15.75" customHeight="1" x14ac:dyDescent="0.25">
      <c r="C171" s="101"/>
      <c r="D171" s="102"/>
      <c r="E171" s="95"/>
      <c r="I171" s="103"/>
      <c r="J171" s="103"/>
    </row>
    <row r="172" spans="3:10" s="100" customFormat="1" ht="15.75" customHeight="1" x14ac:dyDescent="0.25">
      <c r="C172" s="101"/>
      <c r="D172" s="102"/>
      <c r="E172" s="95"/>
      <c r="I172" s="103"/>
      <c r="J172" s="103"/>
    </row>
    <row r="173" spans="3:10" s="100" customFormat="1" ht="15.75" customHeight="1" x14ac:dyDescent="0.25">
      <c r="C173" s="101"/>
      <c r="D173" s="102"/>
      <c r="E173" s="95"/>
      <c r="I173" s="103"/>
      <c r="J173" s="103"/>
    </row>
    <row r="174" spans="3:10" s="100" customFormat="1" ht="15.75" customHeight="1" x14ac:dyDescent="0.25">
      <c r="C174" s="101"/>
      <c r="D174" s="102"/>
      <c r="E174" s="95"/>
      <c r="I174" s="103"/>
      <c r="J174" s="103"/>
    </row>
    <row r="175" spans="3:10" s="100" customFormat="1" ht="15.75" customHeight="1" x14ac:dyDescent="0.25">
      <c r="C175" s="101"/>
      <c r="D175" s="102"/>
      <c r="E175" s="95"/>
      <c r="I175" s="103"/>
      <c r="J175" s="103"/>
    </row>
    <row r="176" spans="3:10" s="100" customFormat="1" ht="15.75" customHeight="1" x14ac:dyDescent="0.25">
      <c r="C176" s="101"/>
      <c r="D176" s="102"/>
      <c r="E176" s="95"/>
      <c r="I176" s="103"/>
      <c r="J176" s="103"/>
    </row>
    <row r="177" spans="3:10" s="100" customFormat="1" ht="15.75" customHeight="1" x14ac:dyDescent="0.25">
      <c r="C177" s="101"/>
      <c r="D177" s="102"/>
      <c r="E177" s="95"/>
      <c r="I177" s="103"/>
      <c r="J177" s="103"/>
    </row>
    <row r="178" spans="3:10" s="100" customFormat="1" ht="15.75" customHeight="1" x14ac:dyDescent="0.25">
      <c r="C178" s="101"/>
      <c r="D178" s="102"/>
      <c r="E178" s="95"/>
      <c r="I178" s="103"/>
      <c r="J178" s="103"/>
    </row>
    <row r="179" spans="3:10" s="100" customFormat="1" ht="15.75" customHeight="1" x14ac:dyDescent="0.25">
      <c r="C179" s="101"/>
      <c r="D179" s="102"/>
      <c r="E179" s="95"/>
      <c r="I179" s="103"/>
      <c r="J179" s="103"/>
    </row>
    <row r="180" spans="3:10" s="100" customFormat="1" ht="15.75" customHeight="1" x14ac:dyDescent="0.25">
      <c r="C180" s="101"/>
      <c r="D180" s="102"/>
      <c r="E180" s="95"/>
      <c r="I180" s="103"/>
      <c r="J180" s="103"/>
    </row>
    <row r="181" spans="3:10" s="100" customFormat="1" ht="15.75" customHeight="1" x14ac:dyDescent="0.25">
      <c r="C181" s="101"/>
      <c r="D181" s="102"/>
      <c r="E181" s="95"/>
      <c r="I181" s="103"/>
      <c r="J181" s="103"/>
    </row>
    <row r="182" spans="3:10" s="100" customFormat="1" ht="15.75" customHeight="1" x14ac:dyDescent="0.25">
      <c r="C182" s="101"/>
      <c r="D182" s="102"/>
      <c r="E182" s="95"/>
      <c r="I182" s="103"/>
      <c r="J182" s="103"/>
    </row>
    <row r="183" spans="3:10" s="100" customFormat="1" ht="15.75" customHeight="1" x14ac:dyDescent="0.25">
      <c r="C183" s="101"/>
      <c r="D183" s="102"/>
      <c r="E183" s="95"/>
      <c r="I183" s="103"/>
      <c r="J183" s="103"/>
    </row>
    <row r="184" spans="3:10" s="100" customFormat="1" ht="15.75" customHeight="1" x14ac:dyDescent="0.25">
      <c r="C184" s="101"/>
      <c r="D184" s="102"/>
      <c r="E184" s="95"/>
      <c r="I184" s="103"/>
      <c r="J184" s="103"/>
    </row>
    <row r="185" spans="3:10" s="100" customFormat="1" ht="15.75" customHeight="1" x14ac:dyDescent="0.25">
      <c r="C185" s="101"/>
      <c r="D185" s="102"/>
      <c r="E185" s="95"/>
      <c r="I185" s="103"/>
      <c r="J185" s="103"/>
    </row>
    <row r="186" spans="3:10" s="100" customFormat="1" ht="15.75" customHeight="1" x14ac:dyDescent="0.25">
      <c r="C186" s="101"/>
      <c r="D186" s="102"/>
      <c r="E186" s="95"/>
      <c r="I186" s="103"/>
      <c r="J186" s="103"/>
    </row>
    <row r="187" spans="3:10" s="100" customFormat="1" ht="15.75" customHeight="1" x14ac:dyDescent="0.25">
      <c r="C187" s="101"/>
      <c r="D187" s="102"/>
      <c r="E187" s="95"/>
      <c r="I187" s="103"/>
      <c r="J187" s="103"/>
    </row>
    <row r="188" spans="3:10" s="100" customFormat="1" ht="15.75" customHeight="1" x14ac:dyDescent="0.25">
      <c r="C188" s="101"/>
      <c r="D188" s="102"/>
      <c r="E188" s="95"/>
      <c r="I188" s="103"/>
      <c r="J188" s="103"/>
    </row>
    <row r="189" spans="3:10" s="100" customFormat="1" ht="15.75" customHeight="1" x14ac:dyDescent="0.25">
      <c r="C189" s="101"/>
      <c r="D189" s="102"/>
      <c r="E189" s="95"/>
      <c r="I189" s="103"/>
      <c r="J189" s="103"/>
    </row>
    <row r="190" spans="3:10" s="100" customFormat="1" ht="15.75" customHeight="1" x14ac:dyDescent="0.25">
      <c r="C190" s="101"/>
      <c r="D190" s="102"/>
      <c r="E190" s="95"/>
      <c r="I190" s="103"/>
      <c r="J190" s="103"/>
    </row>
    <row r="191" spans="3:10" s="100" customFormat="1" ht="15.75" customHeight="1" x14ac:dyDescent="0.25">
      <c r="C191" s="101"/>
      <c r="D191" s="102"/>
      <c r="E191" s="95"/>
      <c r="I191" s="103"/>
      <c r="J191" s="103"/>
    </row>
    <row r="192" spans="3:10" s="100" customFormat="1" ht="15.75" customHeight="1" x14ac:dyDescent="0.25">
      <c r="C192" s="101"/>
      <c r="D192" s="102"/>
      <c r="E192" s="95"/>
      <c r="I192" s="103"/>
      <c r="J192" s="103"/>
    </row>
    <row r="193" spans="3:10" s="100" customFormat="1" ht="15.75" customHeight="1" x14ac:dyDescent="0.25">
      <c r="C193" s="101"/>
      <c r="D193" s="102"/>
      <c r="E193" s="95"/>
      <c r="I193" s="103"/>
      <c r="J193" s="103"/>
    </row>
    <row r="194" spans="3:10" s="100" customFormat="1" ht="15.75" customHeight="1" x14ac:dyDescent="0.25">
      <c r="C194" s="101"/>
      <c r="D194" s="102"/>
      <c r="E194" s="95"/>
      <c r="I194" s="103"/>
      <c r="J194" s="103"/>
    </row>
    <row r="195" spans="3:10" s="100" customFormat="1" ht="15.75" customHeight="1" x14ac:dyDescent="0.25">
      <c r="C195" s="101"/>
      <c r="D195" s="102"/>
      <c r="E195" s="95"/>
      <c r="I195" s="103"/>
      <c r="J195" s="103"/>
    </row>
    <row r="196" spans="3:10" s="100" customFormat="1" ht="15.75" customHeight="1" x14ac:dyDescent="0.25">
      <c r="C196" s="101"/>
      <c r="D196" s="102"/>
      <c r="E196" s="95"/>
      <c r="I196" s="103"/>
      <c r="J196" s="103"/>
    </row>
    <row r="197" spans="3:10" s="100" customFormat="1" ht="15.75" customHeight="1" x14ac:dyDescent="0.25">
      <c r="C197" s="101"/>
      <c r="D197" s="102"/>
      <c r="E197" s="95"/>
      <c r="I197" s="103"/>
      <c r="J197" s="103"/>
    </row>
    <row r="198" spans="3:10" s="100" customFormat="1" ht="15.75" customHeight="1" x14ac:dyDescent="0.25">
      <c r="C198" s="101"/>
      <c r="D198" s="102"/>
      <c r="E198" s="95"/>
      <c r="I198" s="103"/>
      <c r="J198" s="103"/>
    </row>
    <row r="199" spans="3:10" s="100" customFormat="1" ht="15.75" customHeight="1" x14ac:dyDescent="0.25">
      <c r="C199" s="101"/>
      <c r="D199" s="102"/>
      <c r="E199" s="95"/>
      <c r="I199" s="103"/>
      <c r="J199" s="103"/>
    </row>
    <row r="200" spans="3:10" s="100" customFormat="1" ht="15.75" customHeight="1" x14ac:dyDescent="0.25">
      <c r="C200" s="101"/>
      <c r="D200" s="102"/>
      <c r="E200" s="95"/>
      <c r="I200" s="103"/>
      <c r="J200" s="103"/>
    </row>
    <row r="201" spans="3:10" s="100" customFormat="1" ht="15.75" customHeight="1" x14ac:dyDescent="0.25">
      <c r="C201" s="101"/>
      <c r="D201" s="102"/>
      <c r="E201" s="95"/>
      <c r="I201" s="103"/>
      <c r="J201" s="103"/>
    </row>
    <row r="202" spans="3:10" s="100" customFormat="1" ht="15.75" customHeight="1" x14ac:dyDescent="0.25">
      <c r="C202" s="101"/>
      <c r="D202" s="102"/>
      <c r="E202" s="95"/>
      <c r="I202" s="103"/>
      <c r="J202" s="103"/>
    </row>
    <row r="203" spans="3:10" s="100" customFormat="1" ht="15.75" customHeight="1" x14ac:dyDescent="0.25">
      <c r="C203" s="101"/>
      <c r="D203" s="102"/>
      <c r="E203" s="95"/>
      <c r="I203" s="103"/>
      <c r="J203" s="103"/>
    </row>
    <row r="204" spans="3:10" s="100" customFormat="1" ht="15.75" customHeight="1" x14ac:dyDescent="0.25">
      <c r="C204" s="101"/>
      <c r="D204" s="102"/>
      <c r="E204" s="95"/>
      <c r="I204" s="103"/>
      <c r="J204" s="103"/>
    </row>
    <row r="205" spans="3:10" s="100" customFormat="1" ht="15.75" customHeight="1" x14ac:dyDescent="0.25">
      <c r="C205" s="101"/>
      <c r="D205" s="102"/>
      <c r="E205" s="95"/>
      <c r="I205" s="103"/>
      <c r="J205" s="103"/>
    </row>
    <row r="206" spans="3:10" s="100" customFormat="1" ht="15.75" customHeight="1" x14ac:dyDescent="0.25">
      <c r="C206" s="101"/>
      <c r="D206" s="102"/>
      <c r="E206" s="95"/>
      <c r="I206" s="103"/>
      <c r="J206" s="103"/>
    </row>
    <row r="207" spans="3:10" s="100" customFormat="1" ht="15.75" customHeight="1" x14ac:dyDescent="0.25">
      <c r="C207" s="101"/>
      <c r="D207" s="102"/>
      <c r="E207" s="95"/>
      <c r="I207" s="103"/>
      <c r="J207" s="103"/>
    </row>
    <row r="208" spans="3:10" s="100" customFormat="1" ht="15.75" customHeight="1" x14ac:dyDescent="0.25">
      <c r="C208" s="101"/>
      <c r="D208" s="102"/>
      <c r="E208" s="95"/>
      <c r="I208" s="103"/>
      <c r="J208" s="103"/>
    </row>
    <row r="209" spans="3:10" s="100" customFormat="1" ht="15.75" customHeight="1" x14ac:dyDescent="0.25">
      <c r="C209" s="101"/>
      <c r="D209" s="102"/>
      <c r="E209" s="95"/>
      <c r="I209" s="103"/>
      <c r="J209" s="103"/>
    </row>
    <row r="210" spans="3:10" s="100" customFormat="1" ht="15.75" customHeight="1" x14ac:dyDescent="0.25">
      <c r="C210" s="101"/>
      <c r="D210" s="102"/>
      <c r="E210" s="95"/>
      <c r="I210" s="103"/>
      <c r="J210" s="103"/>
    </row>
    <row r="211" spans="3:10" s="100" customFormat="1" ht="15.75" customHeight="1" x14ac:dyDescent="0.25">
      <c r="C211" s="101"/>
      <c r="D211" s="102"/>
      <c r="E211" s="95"/>
      <c r="I211" s="103"/>
      <c r="J211" s="103"/>
    </row>
    <row r="212" spans="3:10" s="100" customFormat="1" ht="15.75" customHeight="1" x14ac:dyDescent="0.25">
      <c r="C212" s="101"/>
      <c r="D212" s="102"/>
      <c r="E212" s="95"/>
      <c r="I212" s="103"/>
      <c r="J212" s="103"/>
    </row>
    <row r="213" spans="3:10" s="100" customFormat="1" ht="15.75" customHeight="1" x14ac:dyDescent="0.25">
      <c r="C213" s="101"/>
      <c r="D213" s="102"/>
      <c r="E213" s="95"/>
      <c r="I213" s="103"/>
      <c r="J213" s="103"/>
    </row>
    <row r="214" spans="3:10" s="100" customFormat="1" ht="15.75" customHeight="1" x14ac:dyDescent="0.25">
      <c r="C214" s="101"/>
      <c r="D214" s="102"/>
      <c r="E214" s="95"/>
      <c r="I214" s="103"/>
      <c r="J214" s="103"/>
    </row>
    <row r="215" spans="3:10" s="100" customFormat="1" ht="15.75" customHeight="1" x14ac:dyDescent="0.25">
      <c r="C215" s="101"/>
      <c r="D215" s="102"/>
      <c r="E215" s="95"/>
      <c r="I215" s="103"/>
      <c r="J215" s="103"/>
    </row>
    <row r="216" spans="3:10" s="100" customFormat="1" ht="15.75" customHeight="1" x14ac:dyDescent="0.25">
      <c r="C216" s="101"/>
      <c r="D216" s="102"/>
      <c r="E216" s="95"/>
      <c r="I216" s="103"/>
      <c r="J216" s="103"/>
    </row>
    <row r="217" spans="3:10" s="100" customFormat="1" ht="15.75" customHeight="1" x14ac:dyDescent="0.25">
      <c r="C217" s="101"/>
      <c r="D217" s="102"/>
      <c r="E217" s="95"/>
      <c r="I217" s="103"/>
      <c r="J217" s="103"/>
    </row>
    <row r="218" spans="3:10" s="100" customFormat="1" ht="15.75" customHeight="1" x14ac:dyDescent="0.25">
      <c r="C218" s="101"/>
      <c r="D218" s="102"/>
      <c r="E218" s="95"/>
      <c r="I218" s="103"/>
      <c r="J218" s="103"/>
    </row>
    <row r="219" spans="3:10" s="100" customFormat="1" ht="15.75" customHeight="1" x14ac:dyDescent="0.25">
      <c r="C219" s="101"/>
      <c r="D219" s="102"/>
      <c r="E219" s="95"/>
      <c r="I219" s="103"/>
      <c r="J219" s="103"/>
    </row>
    <row r="220" spans="3:10" s="100" customFormat="1" ht="15.75" customHeight="1" x14ac:dyDescent="0.25">
      <c r="C220" s="101"/>
      <c r="D220" s="102"/>
      <c r="E220" s="95"/>
      <c r="I220" s="103"/>
      <c r="J220" s="103"/>
    </row>
    <row r="221" spans="3:10" s="100" customFormat="1" ht="15.75" customHeight="1" x14ac:dyDescent="0.25">
      <c r="C221" s="101"/>
      <c r="D221" s="102"/>
      <c r="E221" s="95"/>
      <c r="I221" s="103"/>
      <c r="J221" s="103"/>
    </row>
    <row r="222" spans="3:10" s="100" customFormat="1" ht="15.75" customHeight="1" x14ac:dyDescent="0.25">
      <c r="C222" s="101"/>
      <c r="D222" s="102"/>
      <c r="E222" s="95"/>
      <c r="I222" s="103"/>
      <c r="J222" s="103"/>
    </row>
    <row r="223" spans="3:10" s="100" customFormat="1" ht="15.75" customHeight="1" x14ac:dyDescent="0.25">
      <c r="C223" s="101"/>
      <c r="D223" s="102"/>
      <c r="E223" s="95"/>
      <c r="I223" s="103"/>
      <c r="J223" s="103"/>
    </row>
    <row r="224" spans="3:10" s="100" customFormat="1" ht="15.75" customHeight="1" x14ac:dyDescent="0.25">
      <c r="C224" s="101"/>
      <c r="D224" s="102"/>
      <c r="E224" s="95"/>
      <c r="I224" s="103"/>
      <c r="J224" s="103"/>
    </row>
    <row r="225" spans="3:10" s="100" customFormat="1" ht="15.75" customHeight="1" x14ac:dyDescent="0.25">
      <c r="C225" s="101"/>
      <c r="D225" s="102"/>
      <c r="E225" s="95"/>
      <c r="I225" s="103"/>
      <c r="J225" s="103"/>
    </row>
    <row r="226" spans="3:10" s="100" customFormat="1" ht="15.75" customHeight="1" x14ac:dyDescent="0.25">
      <c r="C226" s="101"/>
      <c r="D226" s="102"/>
      <c r="E226" s="95"/>
      <c r="I226" s="103"/>
      <c r="J226" s="103"/>
    </row>
    <row r="227" spans="3:10" s="100" customFormat="1" ht="15.75" customHeight="1" x14ac:dyDescent="0.25">
      <c r="C227" s="101"/>
      <c r="D227" s="102"/>
      <c r="E227" s="95"/>
      <c r="I227" s="103"/>
      <c r="J227" s="103"/>
    </row>
    <row r="228" spans="3:10" s="100" customFormat="1" ht="15.75" customHeight="1" x14ac:dyDescent="0.25">
      <c r="C228" s="101"/>
      <c r="D228" s="102"/>
      <c r="E228" s="95"/>
      <c r="I228" s="103"/>
      <c r="J228" s="103"/>
    </row>
    <row r="229" spans="3:10" s="100" customFormat="1" ht="15.75" customHeight="1" x14ac:dyDescent="0.25">
      <c r="C229" s="101"/>
      <c r="D229" s="102"/>
      <c r="E229" s="95"/>
      <c r="I229" s="103"/>
      <c r="J229" s="103"/>
    </row>
    <row r="230" spans="3:10" s="100" customFormat="1" ht="15.75" customHeight="1" x14ac:dyDescent="0.25">
      <c r="C230" s="101"/>
      <c r="D230" s="102"/>
      <c r="E230" s="95"/>
      <c r="I230" s="103"/>
      <c r="J230" s="103"/>
    </row>
    <row r="231" spans="3:10" s="100" customFormat="1" ht="15.75" customHeight="1" x14ac:dyDescent="0.25">
      <c r="C231" s="101"/>
      <c r="D231" s="102"/>
      <c r="E231" s="95"/>
      <c r="I231" s="103"/>
      <c r="J231" s="103"/>
    </row>
    <row r="232" spans="3:10" s="100" customFormat="1" ht="15.75" customHeight="1" x14ac:dyDescent="0.25">
      <c r="C232" s="101"/>
      <c r="D232" s="102"/>
      <c r="E232" s="95"/>
      <c r="I232" s="103"/>
      <c r="J232" s="103"/>
    </row>
    <row r="233" spans="3:10" s="100" customFormat="1" ht="15.75" customHeight="1" x14ac:dyDescent="0.25">
      <c r="C233" s="101"/>
      <c r="D233" s="102"/>
      <c r="E233" s="95"/>
      <c r="I233" s="103"/>
      <c r="J233" s="103"/>
    </row>
    <row r="234" spans="3:10" s="100" customFormat="1" ht="15.75" customHeight="1" x14ac:dyDescent="0.25">
      <c r="C234" s="101"/>
      <c r="D234" s="102"/>
      <c r="E234" s="95"/>
      <c r="I234" s="103"/>
      <c r="J234" s="103"/>
    </row>
    <row r="235" spans="3:10" s="100" customFormat="1" ht="15.75" customHeight="1" x14ac:dyDescent="0.25">
      <c r="C235" s="98"/>
      <c r="D235" s="106"/>
      <c r="E235" s="96"/>
      <c r="I235" s="103"/>
      <c r="J235" s="103"/>
    </row>
    <row r="236" spans="3:10" ht="15.75" customHeight="1" x14ac:dyDescent="0.25"/>
    <row r="237" spans="3:10" ht="15.75" customHeight="1" x14ac:dyDescent="0.25"/>
    <row r="238" spans="3:10" ht="15.75" customHeight="1" x14ac:dyDescent="0.25"/>
    <row r="239" spans="3:10" ht="15.75" customHeight="1" x14ac:dyDescent="0.25"/>
    <row r="240" spans="3:1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row r="1001" ht="15.75" customHeight="1" x14ac:dyDescent="0.25"/>
    <row r="1002" ht="15.75" customHeight="1" x14ac:dyDescent="0.25"/>
    <row r="1003" ht="15.75" customHeight="1" x14ac:dyDescent="0.25"/>
    <row r="1004" ht="15.75" customHeight="1" x14ac:dyDescent="0.25"/>
    <row r="1005" ht="15.75" customHeight="1" x14ac:dyDescent="0.25"/>
    <row r="1006" ht="15.75" customHeight="1" x14ac:dyDescent="0.25"/>
    <row r="1007" ht="15.75" customHeight="1" x14ac:dyDescent="0.25"/>
    <row r="1008" ht="15.75" customHeight="1" x14ac:dyDescent="0.25"/>
    <row r="1009" ht="15.75" customHeight="1" x14ac:dyDescent="0.25"/>
    <row r="1010" ht="15.75" customHeight="1" x14ac:dyDescent="0.25"/>
    <row r="1011" ht="15.75" customHeight="1" x14ac:dyDescent="0.25"/>
    <row r="1012" ht="15.75" customHeight="1" x14ac:dyDescent="0.25"/>
    <row r="1013" ht="15.75" customHeight="1" x14ac:dyDescent="0.25"/>
    <row r="1014" ht="15.75" customHeight="1" x14ac:dyDescent="0.25"/>
    <row r="1015" ht="15.75" customHeight="1" x14ac:dyDescent="0.25"/>
    <row r="1016" ht="15.75" customHeight="1" x14ac:dyDescent="0.25"/>
    <row r="1017" ht="15.75" customHeight="1" x14ac:dyDescent="0.25"/>
    <row r="1018" ht="15.75" customHeight="1" x14ac:dyDescent="0.25"/>
    <row r="1019" ht="15.75" customHeight="1" x14ac:dyDescent="0.25"/>
    <row r="1020" ht="15.75" customHeight="1" x14ac:dyDescent="0.25"/>
    <row r="1021" ht="15.75" customHeight="1" x14ac:dyDescent="0.25"/>
    <row r="1022" ht="15.75" customHeight="1" x14ac:dyDescent="0.25"/>
    <row r="1023" ht="15.75" customHeight="1" x14ac:dyDescent="0.25"/>
    <row r="1024" ht="15.75" customHeight="1" x14ac:dyDescent="0.25"/>
    <row r="1025" ht="15.75" customHeight="1" x14ac:dyDescent="0.25"/>
    <row r="1026" ht="15.75" customHeight="1" x14ac:dyDescent="0.25"/>
    <row r="1027" ht="15.75" customHeight="1" x14ac:dyDescent="0.25"/>
    <row r="1028" ht="15.75" customHeight="1" x14ac:dyDescent="0.25"/>
    <row r="1029" ht="15.75" customHeight="1" x14ac:dyDescent="0.25"/>
    <row r="1030" ht="15.75" customHeight="1" x14ac:dyDescent="0.25"/>
    <row r="1031" ht="15.75" customHeight="1" x14ac:dyDescent="0.25"/>
    <row r="1032" ht="15.75" customHeight="1" x14ac:dyDescent="0.25"/>
    <row r="1033" ht="15.75" customHeight="1" x14ac:dyDescent="0.25"/>
  </sheetData>
  <mergeCells count="66">
    <mergeCell ref="A6:E6"/>
    <mergeCell ref="A7:E7"/>
    <mergeCell ref="A8:E8"/>
    <mergeCell ref="A1:E2"/>
    <mergeCell ref="F1:J2"/>
    <mergeCell ref="A4:E4"/>
    <mergeCell ref="F4:H4"/>
    <mergeCell ref="A5:E5"/>
    <mergeCell ref="F5:H5"/>
    <mergeCell ref="F6:J6"/>
    <mergeCell ref="F7:J7"/>
    <mergeCell ref="F8:J8"/>
    <mergeCell ref="F14:J14"/>
    <mergeCell ref="A13:E13"/>
    <mergeCell ref="A14:E14"/>
    <mergeCell ref="A9:B9"/>
    <mergeCell ref="A10:E10"/>
    <mergeCell ref="A11:E11"/>
    <mergeCell ref="A12:E12"/>
    <mergeCell ref="F12:J12"/>
    <mergeCell ref="F11:J11"/>
    <mergeCell ref="F9:J9"/>
    <mergeCell ref="F10:J10"/>
    <mergeCell ref="F13:J13"/>
    <mergeCell ref="F17:F18"/>
    <mergeCell ref="C17:E18"/>
    <mergeCell ref="J17:J18"/>
    <mergeCell ref="D30:E30"/>
    <mergeCell ref="D27:E27"/>
    <mergeCell ref="F19:F65"/>
    <mergeCell ref="G19:G65"/>
    <mergeCell ref="H19:H65"/>
    <mergeCell ref="I19:I65"/>
    <mergeCell ref="J19:J65"/>
    <mergeCell ref="C62:C63"/>
    <mergeCell ref="D62:E63"/>
    <mergeCell ref="D60:E60"/>
    <mergeCell ref="D55:E55"/>
    <mergeCell ref="D39:E39"/>
    <mergeCell ref="D64:E64"/>
    <mergeCell ref="A17:A18"/>
    <mergeCell ref="B17:B18"/>
    <mergeCell ref="D20:E20"/>
    <mergeCell ref="D24:E24"/>
    <mergeCell ref="A68:H68"/>
    <mergeCell ref="D19:E19"/>
    <mergeCell ref="A67:H67"/>
    <mergeCell ref="B19:B65"/>
    <mergeCell ref="A19:A65"/>
    <mergeCell ref="D35:E35"/>
    <mergeCell ref="A66:H66"/>
    <mergeCell ref="D23:E23"/>
    <mergeCell ref="D28:E28"/>
    <mergeCell ref="D57:E57"/>
    <mergeCell ref="D58:E58"/>
    <mergeCell ref="D59:E59"/>
    <mergeCell ref="C21:C22"/>
    <mergeCell ref="C31:C32"/>
    <mergeCell ref="C33:C34"/>
    <mergeCell ref="C36:C38"/>
    <mergeCell ref="C40:C43"/>
    <mergeCell ref="D29:E29"/>
    <mergeCell ref="D45:E45"/>
    <mergeCell ref="C46:C52"/>
    <mergeCell ref="D53:E53"/>
    <mergeCell ref="D54:E54"/>
  </mergeCells>
  <pageMargins left="0.7" right="0.7" top="0.75" bottom="0.75" header="0" footer="0"/>
  <pageSetup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C03413-C626-433F-9BA3-DCBECE720D01}">
  <dimension ref="A1:J67"/>
  <sheetViews>
    <sheetView topLeftCell="A63" workbookViewId="0">
      <selection activeCell="L64" sqref="L64"/>
    </sheetView>
  </sheetViews>
  <sheetFormatPr baseColWidth="10" defaultRowHeight="15" x14ac:dyDescent="0.25"/>
  <cols>
    <col min="1" max="1" width="11.7109375" bestFit="1" customWidth="1"/>
    <col min="4" max="4" width="17.28515625" customWidth="1"/>
    <col min="5" max="5" width="26" customWidth="1"/>
    <col min="6" max="6" width="11.7109375" bestFit="1" customWidth="1"/>
    <col min="7" max="8" width="14.28515625" bestFit="1" customWidth="1"/>
    <col min="9" max="10" width="13.7109375" bestFit="1" customWidth="1"/>
  </cols>
  <sheetData>
    <row r="1" spans="1:10" ht="15.75" thickBot="1" x14ac:dyDescent="0.3">
      <c r="A1" s="303" t="s">
        <v>4</v>
      </c>
      <c r="B1" s="304"/>
      <c r="C1" s="304"/>
      <c r="D1" s="304"/>
      <c r="E1" s="304"/>
      <c r="F1" s="307" t="s">
        <v>341</v>
      </c>
      <c r="G1" s="304"/>
      <c r="H1" s="304"/>
      <c r="I1" s="304"/>
      <c r="J1" s="308"/>
    </row>
    <row r="2" spans="1:10" ht="67.150000000000006" customHeight="1" thickBot="1" x14ac:dyDescent="0.3">
      <c r="A2" s="305"/>
      <c r="B2" s="306"/>
      <c r="C2" s="306"/>
      <c r="D2" s="306"/>
      <c r="E2" s="306"/>
      <c r="F2" s="309"/>
      <c r="G2" s="306"/>
      <c r="H2" s="306"/>
      <c r="I2" s="306"/>
      <c r="J2" s="310"/>
    </row>
    <row r="3" spans="1:10" ht="17.25" thickBot="1" x14ac:dyDescent="0.35">
      <c r="A3" s="136"/>
      <c r="B3" s="137"/>
      <c r="C3" s="138"/>
      <c r="D3" s="139"/>
      <c r="E3" s="138"/>
      <c r="F3" s="140"/>
      <c r="G3" s="140"/>
      <c r="H3" s="140"/>
      <c r="I3" s="141"/>
      <c r="J3" s="142"/>
    </row>
    <row r="4" spans="1:10" ht="16.5" x14ac:dyDescent="0.3">
      <c r="A4" s="311" t="s">
        <v>6</v>
      </c>
      <c r="B4" s="312"/>
      <c r="C4" s="312"/>
      <c r="D4" s="312"/>
      <c r="E4" s="312"/>
      <c r="F4" s="313" t="s">
        <v>342</v>
      </c>
      <c r="G4" s="312"/>
      <c r="H4" s="312"/>
      <c r="I4" s="143"/>
      <c r="J4" s="144"/>
    </row>
    <row r="5" spans="1:10" ht="16.5" x14ac:dyDescent="0.3">
      <c r="A5" s="314" t="s">
        <v>8</v>
      </c>
      <c r="B5" s="315"/>
      <c r="C5" s="315"/>
      <c r="D5" s="315"/>
      <c r="E5" s="315"/>
      <c r="F5" s="316" t="s">
        <v>343</v>
      </c>
      <c r="G5" s="315"/>
      <c r="H5" s="315"/>
      <c r="I5" s="145"/>
      <c r="J5" s="146"/>
    </row>
    <row r="6" spans="1:10" ht="16.5" x14ac:dyDescent="0.3">
      <c r="A6" s="314" t="s">
        <v>10</v>
      </c>
      <c r="B6" s="315"/>
      <c r="C6" s="315"/>
      <c r="D6" s="315"/>
      <c r="E6" s="315"/>
      <c r="F6" s="317" t="s">
        <v>344</v>
      </c>
      <c r="G6" s="318"/>
      <c r="H6" s="318"/>
      <c r="I6" s="318"/>
      <c r="J6" s="319"/>
    </row>
    <row r="7" spans="1:10" ht="16.5" x14ac:dyDescent="0.3">
      <c r="A7" s="314" t="s">
        <v>12</v>
      </c>
      <c r="B7" s="315"/>
      <c r="C7" s="315"/>
      <c r="D7" s="315"/>
      <c r="E7" s="315"/>
      <c r="F7" s="320">
        <v>46163</v>
      </c>
      <c r="G7" s="318"/>
      <c r="H7" s="318"/>
      <c r="I7" s="318"/>
      <c r="J7" s="319"/>
    </row>
    <row r="8" spans="1:10" ht="17.25" thickBot="1" x14ac:dyDescent="0.35">
      <c r="A8" s="321" t="s">
        <v>13</v>
      </c>
      <c r="B8" s="322"/>
      <c r="C8" s="322"/>
      <c r="D8" s="322"/>
      <c r="E8" s="322"/>
      <c r="F8" s="323" t="s">
        <v>333</v>
      </c>
      <c r="G8" s="306"/>
      <c r="H8" s="306"/>
      <c r="I8" s="306"/>
      <c r="J8" s="310"/>
    </row>
    <row r="9" spans="1:10" ht="17.25" thickBot="1" x14ac:dyDescent="0.35">
      <c r="A9" s="324"/>
      <c r="B9" s="325"/>
      <c r="C9" s="147"/>
      <c r="D9" s="148"/>
      <c r="E9" s="147"/>
      <c r="F9" s="326"/>
      <c r="G9" s="325"/>
      <c r="H9" s="325"/>
      <c r="I9" s="325"/>
      <c r="J9" s="327"/>
    </row>
    <row r="10" spans="1:10" ht="16.5" x14ac:dyDescent="0.3">
      <c r="A10" s="311" t="s">
        <v>14</v>
      </c>
      <c r="B10" s="312"/>
      <c r="C10" s="312"/>
      <c r="D10" s="312"/>
      <c r="E10" s="312"/>
      <c r="F10" s="328" t="s">
        <v>345</v>
      </c>
      <c r="G10" s="312"/>
      <c r="H10" s="312"/>
      <c r="I10" s="312"/>
      <c r="J10" s="329"/>
    </row>
    <row r="11" spans="1:10" ht="16.5" x14ac:dyDescent="0.3">
      <c r="A11" s="314" t="s">
        <v>8</v>
      </c>
      <c r="B11" s="315"/>
      <c r="C11" s="315"/>
      <c r="D11" s="315"/>
      <c r="E11" s="315"/>
      <c r="F11" s="330" t="s">
        <v>346</v>
      </c>
      <c r="G11" s="331"/>
      <c r="H11" s="331"/>
      <c r="I11" s="331"/>
      <c r="J11" s="332"/>
    </row>
    <row r="12" spans="1:10" ht="16.5" x14ac:dyDescent="0.3">
      <c r="A12" s="314" t="s">
        <v>10</v>
      </c>
      <c r="B12" s="315"/>
      <c r="C12" s="315"/>
      <c r="D12" s="315"/>
      <c r="E12" s="315"/>
      <c r="F12" s="317" t="s">
        <v>347</v>
      </c>
      <c r="G12" s="318"/>
      <c r="H12" s="318"/>
      <c r="I12" s="318"/>
      <c r="J12" s="319"/>
    </row>
    <row r="13" spans="1:10" ht="16.5" x14ac:dyDescent="0.3">
      <c r="A13" s="314" t="s">
        <v>12</v>
      </c>
      <c r="B13" s="315"/>
      <c r="C13" s="315"/>
      <c r="D13" s="315"/>
      <c r="E13" s="315"/>
      <c r="F13" s="333">
        <v>46167</v>
      </c>
      <c r="G13" s="334"/>
      <c r="H13" s="334"/>
      <c r="I13" s="334"/>
      <c r="J13" s="335"/>
    </row>
    <row r="14" spans="1:10" ht="17.25" thickBot="1" x14ac:dyDescent="0.35">
      <c r="A14" s="321" t="s">
        <v>13</v>
      </c>
      <c r="B14" s="322"/>
      <c r="C14" s="322"/>
      <c r="D14" s="322"/>
      <c r="E14" s="322"/>
      <c r="F14" s="336" t="s">
        <v>333</v>
      </c>
      <c r="G14" s="315"/>
      <c r="H14" s="315"/>
      <c r="I14" s="315"/>
      <c r="J14" s="337"/>
    </row>
    <row r="15" spans="1:10" ht="16.5" x14ac:dyDescent="0.25">
      <c r="A15" s="149"/>
      <c r="B15" s="149"/>
      <c r="C15" s="149"/>
      <c r="D15" s="149"/>
      <c r="E15" s="149"/>
      <c r="F15" s="150"/>
      <c r="G15" s="150"/>
      <c r="H15" s="150"/>
      <c r="I15" s="150"/>
      <c r="J15" s="150"/>
    </row>
    <row r="16" spans="1:10" x14ac:dyDescent="0.25">
      <c r="A16" s="338" t="s">
        <v>33</v>
      </c>
      <c r="B16" s="338" t="s">
        <v>60</v>
      </c>
      <c r="C16" s="338" t="s">
        <v>187</v>
      </c>
      <c r="D16" s="340"/>
      <c r="E16" s="341"/>
      <c r="F16" s="338" t="s">
        <v>36</v>
      </c>
      <c r="G16" s="151" t="str">
        <f>F4</f>
        <v>Lanzettarengifo</v>
      </c>
      <c r="H16" s="151" t="str">
        <f>F10</f>
        <v>Kassel Group</v>
      </c>
      <c r="I16" s="152" t="s">
        <v>39</v>
      </c>
      <c r="J16" s="338" t="s">
        <v>40</v>
      </c>
    </row>
    <row r="17" spans="1:10" ht="38.25" x14ac:dyDescent="0.25">
      <c r="A17" s="339"/>
      <c r="B17" s="339"/>
      <c r="C17" s="342"/>
      <c r="D17" s="343"/>
      <c r="E17" s="344"/>
      <c r="F17" s="339"/>
      <c r="G17" s="151" t="s">
        <v>41</v>
      </c>
      <c r="H17" s="151" t="s">
        <v>41</v>
      </c>
      <c r="I17" s="151" t="s">
        <v>41</v>
      </c>
      <c r="J17" s="339"/>
    </row>
    <row r="18" spans="1:10" x14ac:dyDescent="0.25">
      <c r="A18" s="358">
        <v>1</v>
      </c>
      <c r="B18" s="359" t="s">
        <v>348</v>
      </c>
      <c r="C18" s="153" t="s">
        <v>261</v>
      </c>
      <c r="D18" s="345" t="s">
        <v>349</v>
      </c>
      <c r="E18" s="346"/>
      <c r="F18" s="352">
        <v>1</v>
      </c>
      <c r="G18" s="347">
        <v>341100000</v>
      </c>
      <c r="H18" s="347">
        <v>338000000</v>
      </c>
      <c r="I18" s="349">
        <f>AVERAGE(G18:H64)</f>
        <v>339550000</v>
      </c>
      <c r="J18" s="349">
        <f>+ROUND((I18*F18), 0)</f>
        <v>339550000</v>
      </c>
    </row>
    <row r="19" spans="1:10" x14ac:dyDescent="0.25">
      <c r="A19" s="348"/>
      <c r="B19" s="348"/>
      <c r="C19" s="350" t="s">
        <v>163</v>
      </c>
      <c r="D19" s="154" t="s">
        <v>350</v>
      </c>
      <c r="E19" s="154" t="s">
        <v>351</v>
      </c>
      <c r="F19" s="348"/>
      <c r="G19" s="348"/>
      <c r="H19" s="348"/>
      <c r="I19" s="348"/>
      <c r="J19" s="348"/>
    </row>
    <row r="20" spans="1:10" ht="25.5" x14ac:dyDescent="0.25">
      <c r="A20" s="348"/>
      <c r="B20" s="348"/>
      <c r="C20" s="348"/>
      <c r="D20" s="154" t="s">
        <v>352</v>
      </c>
      <c r="E20" s="154" t="s">
        <v>353</v>
      </c>
      <c r="F20" s="348"/>
      <c r="G20" s="348"/>
      <c r="H20" s="348"/>
      <c r="I20" s="348"/>
      <c r="J20" s="348"/>
    </row>
    <row r="21" spans="1:10" ht="25.5" x14ac:dyDescent="0.25">
      <c r="A21" s="348"/>
      <c r="B21" s="348"/>
      <c r="C21" s="348"/>
      <c r="D21" s="154" t="s">
        <v>354</v>
      </c>
      <c r="E21" s="154" t="s">
        <v>355</v>
      </c>
      <c r="F21" s="348"/>
      <c r="G21" s="348"/>
      <c r="H21" s="348"/>
      <c r="I21" s="348"/>
      <c r="J21" s="348"/>
    </row>
    <row r="22" spans="1:10" ht="25.5" x14ac:dyDescent="0.25">
      <c r="A22" s="348"/>
      <c r="B22" s="348"/>
      <c r="C22" s="348"/>
      <c r="D22" s="155" t="s">
        <v>356</v>
      </c>
      <c r="E22" s="155" t="s">
        <v>357</v>
      </c>
      <c r="F22" s="348"/>
      <c r="G22" s="348"/>
      <c r="H22" s="348"/>
      <c r="I22" s="348"/>
      <c r="J22" s="348"/>
    </row>
    <row r="23" spans="1:10" ht="38.25" x14ac:dyDescent="0.25">
      <c r="A23" s="348"/>
      <c r="B23" s="348"/>
      <c r="C23" s="348"/>
      <c r="D23" s="154" t="s">
        <v>358</v>
      </c>
      <c r="E23" s="154" t="s">
        <v>359</v>
      </c>
      <c r="F23" s="348"/>
      <c r="G23" s="348"/>
      <c r="H23" s="348"/>
      <c r="I23" s="348"/>
      <c r="J23" s="348"/>
    </row>
    <row r="24" spans="1:10" x14ac:dyDescent="0.25">
      <c r="A24" s="348"/>
      <c r="B24" s="348"/>
      <c r="C24" s="348"/>
      <c r="D24" s="345" t="s">
        <v>360</v>
      </c>
      <c r="E24" s="346"/>
      <c r="F24" s="348"/>
      <c r="G24" s="348"/>
      <c r="H24" s="348"/>
      <c r="I24" s="348"/>
      <c r="J24" s="348"/>
    </row>
    <row r="25" spans="1:10" ht="38.25" x14ac:dyDescent="0.25">
      <c r="A25" s="348"/>
      <c r="B25" s="348"/>
      <c r="C25" s="339"/>
      <c r="D25" s="154" t="s">
        <v>361</v>
      </c>
      <c r="E25" s="154" t="s">
        <v>362</v>
      </c>
      <c r="F25" s="348"/>
      <c r="G25" s="348"/>
      <c r="H25" s="348"/>
      <c r="I25" s="348"/>
      <c r="J25" s="348"/>
    </row>
    <row r="26" spans="1:10" ht="25.5" x14ac:dyDescent="0.25">
      <c r="A26" s="348"/>
      <c r="B26" s="348"/>
      <c r="C26" s="350" t="s">
        <v>363</v>
      </c>
      <c r="D26" s="154" t="s">
        <v>364</v>
      </c>
      <c r="E26" s="154" t="s">
        <v>365</v>
      </c>
      <c r="F26" s="348"/>
      <c r="G26" s="348"/>
      <c r="H26" s="348"/>
      <c r="I26" s="348"/>
      <c r="J26" s="348"/>
    </row>
    <row r="27" spans="1:10" x14ac:dyDescent="0.25">
      <c r="A27" s="348"/>
      <c r="B27" s="348"/>
      <c r="C27" s="348"/>
      <c r="D27" s="154" t="s">
        <v>366</v>
      </c>
      <c r="E27" s="154" t="s">
        <v>367</v>
      </c>
      <c r="F27" s="348"/>
      <c r="G27" s="348"/>
      <c r="H27" s="348"/>
      <c r="I27" s="348"/>
      <c r="J27" s="348"/>
    </row>
    <row r="28" spans="1:10" x14ac:dyDescent="0.25">
      <c r="A28" s="348"/>
      <c r="B28" s="348"/>
      <c r="C28" s="348"/>
      <c r="D28" s="154" t="s">
        <v>368</v>
      </c>
      <c r="E28" s="154" t="s">
        <v>369</v>
      </c>
      <c r="F28" s="348"/>
      <c r="G28" s="348"/>
      <c r="H28" s="348"/>
      <c r="I28" s="348"/>
      <c r="J28" s="348"/>
    </row>
    <row r="29" spans="1:10" ht="26.25" x14ac:dyDescent="0.25">
      <c r="A29" s="348"/>
      <c r="B29" s="348"/>
      <c r="C29" s="339"/>
      <c r="D29" s="156" t="s">
        <v>370</v>
      </c>
      <c r="E29" s="154" t="s">
        <v>371</v>
      </c>
      <c r="F29" s="348"/>
      <c r="G29" s="348"/>
      <c r="H29" s="348"/>
      <c r="I29" s="348"/>
      <c r="J29" s="348"/>
    </row>
    <row r="30" spans="1:10" ht="25.5" x14ac:dyDescent="0.25">
      <c r="A30" s="348"/>
      <c r="B30" s="348"/>
      <c r="C30" s="350" t="s">
        <v>372</v>
      </c>
      <c r="D30" s="154" t="s">
        <v>373</v>
      </c>
      <c r="E30" s="154" t="s">
        <v>374</v>
      </c>
      <c r="F30" s="348"/>
      <c r="G30" s="348"/>
      <c r="H30" s="348"/>
      <c r="I30" s="348"/>
      <c r="J30" s="348"/>
    </row>
    <row r="31" spans="1:10" x14ac:dyDescent="0.25">
      <c r="A31" s="348"/>
      <c r="B31" s="348"/>
      <c r="C31" s="348"/>
      <c r="D31" s="154" t="s">
        <v>375</v>
      </c>
      <c r="E31" s="154" t="s">
        <v>376</v>
      </c>
      <c r="F31" s="348"/>
      <c r="G31" s="348"/>
      <c r="H31" s="348"/>
      <c r="I31" s="348"/>
      <c r="J31" s="348"/>
    </row>
    <row r="32" spans="1:10" x14ac:dyDescent="0.25">
      <c r="A32" s="348"/>
      <c r="B32" s="348"/>
      <c r="C32" s="339"/>
      <c r="D32" s="154" t="s">
        <v>377</v>
      </c>
      <c r="E32" s="154" t="s">
        <v>376</v>
      </c>
      <c r="F32" s="348"/>
      <c r="G32" s="348"/>
      <c r="H32" s="348"/>
      <c r="I32" s="348"/>
      <c r="J32" s="348"/>
    </row>
    <row r="33" spans="1:10" x14ac:dyDescent="0.25">
      <c r="A33" s="348"/>
      <c r="B33" s="348"/>
      <c r="C33" s="157" t="s">
        <v>378</v>
      </c>
      <c r="D33" s="351" t="s">
        <v>379</v>
      </c>
      <c r="E33" s="346"/>
      <c r="F33" s="348"/>
      <c r="G33" s="348"/>
      <c r="H33" s="348"/>
      <c r="I33" s="348"/>
      <c r="J33" s="348"/>
    </row>
    <row r="34" spans="1:10" ht="26.25" x14ac:dyDescent="0.25">
      <c r="A34" s="348"/>
      <c r="B34" s="348"/>
      <c r="C34" s="153" t="s">
        <v>380</v>
      </c>
      <c r="D34" s="351" t="s">
        <v>381</v>
      </c>
      <c r="E34" s="346"/>
      <c r="F34" s="348"/>
      <c r="G34" s="348"/>
      <c r="H34" s="348"/>
      <c r="I34" s="348"/>
      <c r="J34" s="348"/>
    </row>
    <row r="35" spans="1:10" ht="26.25" x14ac:dyDescent="0.25">
      <c r="A35" s="348"/>
      <c r="B35" s="348"/>
      <c r="C35" s="153" t="s">
        <v>382</v>
      </c>
      <c r="D35" s="351" t="s">
        <v>383</v>
      </c>
      <c r="E35" s="346"/>
      <c r="F35" s="348"/>
      <c r="G35" s="348"/>
      <c r="H35" s="348"/>
      <c r="I35" s="348"/>
      <c r="J35" s="348"/>
    </row>
    <row r="36" spans="1:10" ht="26.25" x14ac:dyDescent="0.25">
      <c r="A36" s="348"/>
      <c r="B36" s="348"/>
      <c r="C36" s="153" t="s">
        <v>384</v>
      </c>
      <c r="D36" s="345" t="s">
        <v>385</v>
      </c>
      <c r="E36" s="346"/>
      <c r="F36" s="348"/>
      <c r="G36" s="348"/>
      <c r="H36" s="348"/>
      <c r="I36" s="348"/>
      <c r="J36" s="348"/>
    </row>
    <row r="37" spans="1:10" ht="25.5" x14ac:dyDescent="0.25">
      <c r="A37" s="348"/>
      <c r="B37" s="348"/>
      <c r="C37" s="153"/>
      <c r="D37" s="154" t="s">
        <v>386</v>
      </c>
      <c r="E37" s="154" t="s">
        <v>387</v>
      </c>
      <c r="F37" s="348"/>
      <c r="G37" s="348"/>
      <c r="H37" s="348"/>
      <c r="I37" s="348"/>
      <c r="J37" s="348"/>
    </row>
    <row r="38" spans="1:10" ht="38.25" x14ac:dyDescent="0.25">
      <c r="A38" s="348"/>
      <c r="B38" s="348"/>
      <c r="C38" s="153"/>
      <c r="D38" s="157" t="s">
        <v>388</v>
      </c>
      <c r="E38" s="154" t="s">
        <v>389</v>
      </c>
      <c r="F38" s="348"/>
      <c r="G38" s="348"/>
      <c r="H38" s="348"/>
      <c r="I38" s="348"/>
      <c r="J38" s="348"/>
    </row>
    <row r="39" spans="1:10" x14ac:dyDescent="0.25">
      <c r="A39" s="348"/>
      <c r="B39" s="348"/>
      <c r="C39" s="153"/>
      <c r="D39" s="154" t="s">
        <v>390</v>
      </c>
      <c r="E39" s="154" t="s">
        <v>391</v>
      </c>
      <c r="F39" s="348"/>
      <c r="G39" s="348"/>
      <c r="H39" s="348"/>
      <c r="I39" s="348"/>
      <c r="J39" s="348"/>
    </row>
    <row r="40" spans="1:10" ht="25.5" x14ac:dyDescent="0.25">
      <c r="A40" s="348"/>
      <c r="B40" s="348"/>
      <c r="C40" s="153"/>
      <c r="D40" s="154" t="s">
        <v>392</v>
      </c>
      <c r="E40" s="154" t="s">
        <v>393</v>
      </c>
      <c r="F40" s="348"/>
      <c r="G40" s="348"/>
      <c r="H40" s="348"/>
      <c r="I40" s="348"/>
      <c r="J40" s="348"/>
    </row>
    <row r="41" spans="1:10" ht="51" x14ac:dyDescent="0.25">
      <c r="A41" s="348"/>
      <c r="B41" s="348"/>
      <c r="C41" s="153" t="s">
        <v>394</v>
      </c>
      <c r="D41" s="154" t="s">
        <v>395</v>
      </c>
      <c r="E41" s="154" t="s">
        <v>396</v>
      </c>
      <c r="F41" s="348"/>
      <c r="G41" s="348"/>
      <c r="H41" s="348"/>
      <c r="I41" s="348"/>
      <c r="J41" s="348"/>
    </row>
    <row r="42" spans="1:10" ht="39" x14ac:dyDescent="0.25">
      <c r="A42" s="348"/>
      <c r="B42" s="348"/>
      <c r="C42" s="153" t="s">
        <v>397</v>
      </c>
      <c r="D42" s="351" t="s">
        <v>398</v>
      </c>
      <c r="E42" s="346"/>
      <c r="F42" s="348"/>
      <c r="G42" s="348"/>
      <c r="H42" s="348"/>
      <c r="I42" s="348"/>
      <c r="J42" s="348"/>
    </row>
    <row r="43" spans="1:10" ht="26.25" x14ac:dyDescent="0.25">
      <c r="A43" s="348"/>
      <c r="B43" s="348"/>
      <c r="C43" s="158" t="s">
        <v>399</v>
      </c>
      <c r="D43" s="353" t="s">
        <v>400</v>
      </c>
      <c r="E43" s="354"/>
      <c r="F43" s="348"/>
      <c r="G43" s="348"/>
      <c r="H43" s="348"/>
      <c r="I43" s="348"/>
      <c r="J43" s="348"/>
    </row>
    <row r="44" spans="1:10" ht="25.5" x14ac:dyDescent="0.25">
      <c r="A44" s="348"/>
      <c r="B44" s="348"/>
      <c r="C44" s="159" t="s">
        <v>401</v>
      </c>
      <c r="D44" s="345" t="s">
        <v>402</v>
      </c>
      <c r="E44" s="346"/>
      <c r="F44" s="348"/>
      <c r="G44" s="348"/>
      <c r="H44" s="348"/>
      <c r="I44" s="348"/>
      <c r="J44" s="348"/>
    </row>
    <row r="45" spans="1:10" x14ac:dyDescent="0.25">
      <c r="A45" s="348"/>
      <c r="B45" s="348"/>
      <c r="C45" s="153" t="s">
        <v>403</v>
      </c>
      <c r="D45" s="345" t="s">
        <v>404</v>
      </c>
      <c r="E45" s="346"/>
      <c r="F45" s="348"/>
      <c r="G45" s="348"/>
      <c r="H45" s="348"/>
      <c r="I45" s="348"/>
      <c r="J45" s="348"/>
    </row>
    <row r="46" spans="1:10" ht="38.25" x14ac:dyDescent="0.25">
      <c r="A46" s="348"/>
      <c r="B46" s="348"/>
      <c r="C46" s="160" t="s">
        <v>167</v>
      </c>
      <c r="D46" s="345" t="s">
        <v>405</v>
      </c>
      <c r="E46" s="346"/>
      <c r="F46" s="348"/>
      <c r="G46" s="348"/>
      <c r="H46" s="348"/>
      <c r="I46" s="348"/>
      <c r="J46" s="348"/>
    </row>
    <row r="47" spans="1:10" x14ac:dyDescent="0.25">
      <c r="A47" s="348"/>
      <c r="B47" s="348"/>
      <c r="C47" s="352" t="s">
        <v>259</v>
      </c>
      <c r="D47" s="154" t="s">
        <v>126</v>
      </c>
      <c r="E47" s="154" t="s">
        <v>127</v>
      </c>
      <c r="F47" s="348"/>
      <c r="G47" s="348"/>
      <c r="H47" s="348"/>
      <c r="I47" s="348"/>
      <c r="J47" s="348"/>
    </row>
    <row r="48" spans="1:10" x14ac:dyDescent="0.25">
      <c r="A48" s="348"/>
      <c r="B48" s="348"/>
      <c r="C48" s="348"/>
      <c r="D48" s="154" t="s">
        <v>129</v>
      </c>
      <c r="E48" s="154" t="s">
        <v>128</v>
      </c>
      <c r="F48" s="348"/>
      <c r="G48" s="348"/>
      <c r="H48" s="348"/>
      <c r="I48" s="348"/>
      <c r="J48" s="348"/>
    </row>
    <row r="49" spans="1:10" x14ac:dyDescent="0.25">
      <c r="A49" s="348"/>
      <c r="B49" s="348"/>
      <c r="C49" s="348"/>
      <c r="D49" s="154" t="s">
        <v>130</v>
      </c>
      <c r="E49" s="154" t="s">
        <v>131</v>
      </c>
      <c r="F49" s="348"/>
      <c r="G49" s="348"/>
      <c r="H49" s="348"/>
      <c r="I49" s="348"/>
      <c r="J49" s="348"/>
    </row>
    <row r="50" spans="1:10" ht="25.5" x14ac:dyDescent="0.25">
      <c r="A50" s="348"/>
      <c r="B50" s="348"/>
      <c r="C50" s="348"/>
      <c r="D50" s="154" t="s">
        <v>133</v>
      </c>
      <c r="E50" s="154" t="s">
        <v>132</v>
      </c>
      <c r="F50" s="348"/>
      <c r="G50" s="348"/>
      <c r="H50" s="348"/>
      <c r="I50" s="348"/>
      <c r="J50" s="348"/>
    </row>
    <row r="51" spans="1:10" ht="25.5" x14ac:dyDescent="0.25">
      <c r="A51" s="348"/>
      <c r="B51" s="348"/>
      <c r="C51" s="348"/>
      <c r="D51" s="154" t="s">
        <v>104</v>
      </c>
      <c r="E51" s="154" t="s">
        <v>75</v>
      </c>
      <c r="F51" s="348"/>
      <c r="G51" s="348"/>
      <c r="H51" s="348"/>
      <c r="I51" s="348"/>
      <c r="J51" s="348"/>
    </row>
    <row r="52" spans="1:10" x14ac:dyDescent="0.25">
      <c r="A52" s="348"/>
      <c r="B52" s="348"/>
      <c r="C52" s="348"/>
      <c r="D52" s="154" t="s">
        <v>135</v>
      </c>
      <c r="E52" s="154" t="s">
        <v>134</v>
      </c>
      <c r="F52" s="348"/>
      <c r="G52" s="348"/>
      <c r="H52" s="348"/>
      <c r="I52" s="348"/>
      <c r="J52" s="348"/>
    </row>
    <row r="53" spans="1:10" ht="63.75" x14ac:dyDescent="0.25">
      <c r="A53" s="348"/>
      <c r="B53" s="348"/>
      <c r="C53" s="339"/>
      <c r="D53" s="154" t="s">
        <v>105</v>
      </c>
      <c r="E53" s="154" t="s">
        <v>75</v>
      </c>
      <c r="F53" s="348"/>
      <c r="G53" s="348"/>
      <c r="H53" s="348"/>
      <c r="I53" s="348"/>
      <c r="J53" s="348"/>
    </row>
    <row r="54" spans="1:10" ht="38.25" x14ac:dyDescent="0.25">
      <c r="A54" s="348"/>
      <c r="B54" s="348"/>
      <c r="C54" s="159" t="s">
        <v>307</v>
      </c>
      <c r="D54" s="357" t="s">
        <v>406</v>
      </c>
      <c r="E54" s="354"/>
      <c r="F54" s="348"/>
      <c r="G54" s="348"/>
      <c r="H54" s="348"/>
      <c r="I54" s="348"/>
      <c r="J54" s="348"/>
    </row>
    <row r="55" spans="1:10" ht="38.25" x14ac:dyDescent="0.25">
      <c r="A55" s="348"/>
      <c r="B55" s="348"/>
      <c r="C55" s="161" t="s">
        <v>260</v>
      </c>
      <c r="D55" s="357" t="s">
        <v>407</v>
      </c>
      <c r="E55" s="354"/>
      <c r="F55" s="348"/>
      <c r="G55" s="348"/>
      <c r="H55" s="348"/>
      <c r="I55" s="348"/>
      <c r="J55" s="348"/>
    </row>
    <row r="56" spans="1:10" x14ac:dyDescent="0.25">
      <c r="A56" s="348"/>
      <c r="B56" s="348"/>
      <c r="C56" s="160" t="s">
        <v>69</v>
      </c>
      <c r="D56" s="345" t="s">
        <v>408</v>
      </c>
      <c r="E56" s="346"/>
      <c r="F56" s="348"/>
      <c r="G56" s="348"/>
      <c r="H56" s="348"/>
      <c r="I56" s="348"/>
      <c r="J56" s="348"/>
    </row>
    <row r="57" spans="1:10" ht="25.5" x14ac:dyDescent="0.25">
      <c r="A57" s="348"/>
      <c r="B57" s="348"/>
      <c r="C57" s="159" t="s">
        <v>409</v>
      </c>
      <c r="D57" s="345" t="s">
        <v>410</v>
      </c>
      <c r="E57" s="346"/>
      <c r="F57" s="348"/>
      <c r="G57" s="348"/>
      <c r="H57" s="348"/>
      <c r="I57" s="348"/>
      <c r="J57" s="348"/>
    </row>
    <row r="58" spans="1:10" ht="90" customHeight="1" x14ac:dyDescent="0.25">
      <c r="A58" s="348"/>
      <c r="B58" s="348"/>
      <c r="C58" s="160" t="s">
        <v>188</v>
      </c>
      <c r="D58" s="345" t="s">
        <v>184</v>
      </c>
      <c r="E58" s="346"/>
      <c r="F58" s="348"/>
      <c r="G58" s="348"/>
      <c r="H58" s="348"/>
      <c r="I58" s="348"/>
      <c r="J58" s="348"/>
    </row>
    <row r="59" spans="1:10" ht="322.14999999999998" customHeight="1" x14ac:dyDescent="0.25">
      <c r="A59" s="348"/>
      <c r="B59" s="348"/>
      <c r="C59" s="159" t="s">
        <v>136</v>
      </c>
      <c r="D59" s="357" t="s">
        <v>411</v>
      </c>
      <c r="E59" s="354"/>
      <c r="F59" s="348"/>
      <c r="G59" s="348"/>
      <c r="H59" s="348"/>
      <c r="I59" s="348"/>
      <c r="J59" s="348"/>
    </row>
    <row r="60" spans="1:10" ht="242.25" x14ac:dyDescent="0.25">
      <c r="A60" s="348"/>
      <c r="B60" s="348"/>
      <c r="C60" s="160" t="s">
        <v>72</v>
      </c>
      <c r="D60" s="154" t="s">
        <v>258</v>
      </c>
      <c r="E60" s="154" t="s">
        <v>412</v>
      </c>
      <c r="F60" s="348"/>
      <c r="G60" s="348"/>
      <c r="H60" s="348"/>
      <c r="I60" s="348"/>
      <c r="J60" s="348"/>
    </row>
    <row r="61" spans="1:10" x14ac:dyDescent="0.25">
      <c r="A61" s="348"/>
      <c r="B61" s="348"/>
      <c r="C61" s="352" t="s">
        <v>158</v>
      </c>
      <c r="D61" s="357" t="s">
        <v>413</v>
      </c>
      <c r="E61" s="341"/>
      <c r="F61" s="348"/>
      <c r="G61" s="348"/>
      <c r="H61" s="348"/>
      <c r="I61" s="348"/>
      <c r="J61" s="348"/>
    </row>
    <row r="62" spans="1:10" x14ac:dyDescent="0.25">
      <c r="A62" s="348"/>
      <c r="B62" s="348"/>
      <c r="C62" s="339"/>
      <c r="D62" s="342"/>
      <c r="E62" s="344"/>
      <c r="F62" s="348"/>
      <c r="G62" s="348"/>
      <c r="H62" s="348"/>
      <c r="I62" s="348"/>
      <c r="J62" s="348"/>
    </row>
    <row r="63" spans="1:10" ht="242.25" x14ac:dyDescent="0.25">
      <c r="A63" s="348"/>
      <c r="B63" s="348"/>
      <c r="C63" s="159" t="s">
        <v>71</v>
      </c>
      <c r="D63" s="162" t="s">
        <v>414</v>
      </c>
      <c r="E63" s="162" t="s">
        <v>185</v>
      </c>
      <c r="F63" s="348"/>
      <c r="G63" s="348"/>
      <c r="H63" s="348"/>
      <c r="I63" s="348"/>
      <c r="J63" s="348"/>
    </row>
    <row r="64" spans="1:10" ht="133.9" customHeight="1" x14ac:dyDescent="0.25">
      <c r="A64" s="339"/>
      <c r="B64" s="339"/>
      <c r="C64" s="163" t="s">
        <v>76</v>
      </c>
      <c r="D64" s="162" t="s">
        <v>77</v>
      </c>
      <c r="E64" s="162" t="s">
        <v>75</v>
      </c>
      <c r="F64" s="339"/>
      <c r="G64" s="339"/>
      <c r="H64" s="339"/>
      <c r="I64" s="339"/>
      <c r="J64" s="339"/>
    </row>
    <row r="65" spans="1:10" x14ac:dyDescent="0.25">
      <c r="A65" s="355" t="s">
        <v>56</v>
      </c>
      <c r="B65" s="356"/>
      <c r="C65" s="356"/>
      <c r="D65" s="356"/>
      <c r="E65" s="356"/>
      <c r="F65" s="356"/>
      <c r="G65" s="356"/>
      <c r="H65" s="354"/>
      <c r="I65" s="164"/>
      <c r="J65" s="165">
        <f>J18</f>
        <v>339550000</v>
      </c>
    </row>
    <row r="66" spans="1:10" x14ac:dyDescent="0.25">
      <c r="A66" s="355" t="s">
        <v>57</v>
      </c>
      <c r="B66" s="356"/>
      <c r="C66" s="356"/>
      <c r="D66" s="356"/>
      <c r="E66" s="356"/>
      <c r="F66" s="356"/>
      <c r="G66" s="356"/>
      <c r="H66" s="354"/>
      <c r="I66" s="164"/>
      <c r="J66" s="165">
        <f>J65*0.19</f>
        <v>64514500</v>
      </c>
    </row>
    <row r="67" spans="1:10" x14ac:dyDescent="0.25">
      <c r="A67" s="355" t="s">
        <v>58</v>
      </c>
      <c r="B67" s="356"/>
      <c r="C67" s="356"/>
      <c r="D67" s="356"/>
      <c r="E67" s="356"/>
      <c r="F67" s="356"/>
      <c r="G67" s="356"/>
      <c r="H67" s="354"/>
      <c r="I67" s="164"/>
      <c r="J67" s="165">
        <f>J65+J66</f>
        <v>404064500</v>
      </c>
    </row>
  </sheetData>
  <mergeCells count="62">
    <mergeCell ref="A66:H66"/>
    <mergeCell ref="D43:E43"/>
    <mergeCell ref="D44:E44"/>
    <mergeCell ref="D45:E45"/>
    <mergeCell ref="A67:H67"/>
    <mergeCell ref="C47:C53"/>
    <mergeCell ref="D54:E54"/>
    <mergeCell ref="D55:E55"/>
    <mergeCell ref="D56:E56"/>
    <mergeCell ref="D57:E57"/>
    <mergeCell ref="D58:E58"/>
    <mergeCell ref="A18:A64"/>
    <mergeCell ref="B18:B64"/>
    <mergeCell ref="D59:E59"/>
    <mergeCell ref="C61:C62"/>
    <mergeCell ref="D61:E62"/>
    <mergeCell ref="A65:H65"/>
    <mergeCell ref="D46:E46"/>
    <mergeCell ref="H18:H64"/>
    <mergeCell ref="I18:I64"/>
    <mergeCell ref="J18:J64"/>
    <mergeCell ref="C19:C25"/>
    <mergeCell ref="D24:E24"/>
    <mergeCell ref="C26:C29"/>
    <mergeCell ref="C30:C32"/>
    <mergeCell ref="D33:E33"/>
    <mergeCell ref="D34:E34"/>
    <mergeCell ref="D35:E35"/>
    <mergeCell ref="D18:E18"/>
    <mergeCell ref="F18:F64"/>
    <mergeCell ref="G18:G64"/>
    <mergeCell ref="D36:E36"/>
    <mergeCell ref="D42:E42"/>
    <mergeCell ref="A16:A17"/>
    <mergeCell ref="B16:B17"/>
    <mergeCell ref="C16:E17"/>
    <mergeCell ref="F16:F17"/>
    <mergeCell ref="J16:J17"/>
    <mergeCell ref="A12:E12"/>
    <mergeCell ref="F12:J12"/>
    <mergeCell ref="A13:E13"/>
    <mergeCell ref="F13:J13"/>
    <mergeCell ref="A14:E14"/>
    <mergeCell ref="F14:J14"/>
    <mergeCell ref="A9:B9"/>
    <mergeCell ref="F9:J9"/>
    <mergeCell ref="A10:E10"/>
    <mergeCell ref="F10:J10"/>
    <mergeCell ref="A11:E11"/>
    <mergeCell ref="F11:J11"/>
    <mergeCell ref="A6:E6"/>
    <mergeCell ref="F6:J6"/>
    <mergeCell ref="A7:E7"/>
    <mergeCell ref="F7:J7"/>
    <mergeCell ref="A8:E8"/>
    <mergeCell ref="F8:J8"/>
    <mergeCell ref="A1:E2"/>
    <mergeCell ref="F1:J2"/>
    <mergeCell ref="A4:E4"/>
    <mergeCell ref="F4:H4"/>
    <mergeCell ref="A5:E5"/>
    <mergeCell ref="F5:H5"/>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A74779-BE85-433F-A511-9B9084A7FB9E}">
  <dimension ref="A1:J52"/>
  <sheetViews>
    <sheetView topLeftCell="A48" workbookViewId="0">
      <selection activeCell="M53" sqref="M53"/>
    </sheetView>
  </sheetViews>
  <sheetFormatPr baseColWidth="10" defaultRowHeight="15" x14ac:dyDescent="0.25"/>
  <cols>
    <col min="1" max="1" width="11.7109375" bestFit="1" customWidth="1"/>
    <col min="6" max="6" width="11.7109375" bestFit="1" customWidth="1"/>
    <col min="7" max="8" width="13.28515625" bestFit="1" customWidth="1"/>
    <col min="9" max="10" width="12.7109375" bestFit="1" customWidth="1"/>
  </cols>
  <sheetData>
    <row r="1" spans="1:10" x14ac:dyDescent="0.25">
      <c r="A1" s="360" t="s">
        <v>4</v>
      </c>
      <c r="B1" s="361"/>
      <c r="C1" s="361"/>
      <c r="D1" s="361"/>
      <c r="E1" s="361"/>
      <c r="F1" s="362" t="s">
        <v>341</v>
      </c>
      <c r="G1" s="361"/>
      <c r="H1" s="361"/>
      <c r="I1" s="361"/>
      <c r="J1" s="361"/>
    </row>
    <row r="2" spans="1:10" ht="67.150000000000006" customHeight="1" x14ac:dyDescent="0.25">
      <c r="A2" s="361"/>
      <c r="B2" s="361"/>
      <c r="C2" s="361"/>
      <c r="D2" s="361"/>
      <c r="E2" s="361"/>
      <c r="F2" s="361"/>
      <c r="G2" s="361"/>
      <c r="H2" s="361"/>
      <c r="I2" s="361"/>
      <c r="J2" s="361"/>
    </row>
    <row r="3" spans="1:10" x14ac:dyDescent="0.25">
      <c r="A3" s="166"/>
      <c r="B3" s="163"/>
      <c r="C3" s="163"/>
      <c r="D3" s="163"/>
      <c r="E3" s="163"/>
      <c r="F3" s="167"/>
      <c r="G3" s="167"/>
      <c r="H3" s="167"/>
      <c r="I3" s="168"/>
      <c r="J3" s="168"/>
    </row>
    <row r="4" spans="1:10" x14ac:dyDescent="0.25">
      <c r="A4" s="360" t="s">
        <v>6</v>
      </c>
      <c r="B4" s="361"/>
      <c r="C4" s="361"/>
      <c r="D4" s="361"/>
      <c r="E4" s="361"/>
      <c r="F4" s="363" t="s">
        <v>415</v>
      </c>
      <c r="G4" s="361"/>
      <c r="H4" s="361"/>
      <c r="I4" s="169"/>
      <c r="J4" s="169"/>
    </row>
    <row r="5" spans="1:10" x14ac:dyDescent="0.25">
      <c r="A5" s="360" t="s">
        <v>8</v>
      </c>
      <c r="B5" s="361"/>
      <c r="C5" s="361"/>
      <c r="D5" s="361"/>
      <c r="E5" s="361"/>
      <c r="F5" s="363" t="s">
        <v>416</v>
      </c>
      <c r="G5" s="361"/>
      <c r="H5" s="361"/>
      <c r="I5" s="169"/>
      <c r="J5" s="169"/>
    </row>
    <row r="6" spans="1:10" x14ac:dyDescent="0.25">
      <c r="A6" s="360" t="s">
        <v>10</v>
      </c>
      <c r="B6" s="361"/>
      <c r="C6" s="361"/>
      <c r="D6" s="361"/>
      <c r="E6" s="361"/>
      <c r="F6" s="364" t="s">
        <v>417</v>
      </c>
      <c r="G6" s="364"/>
      <c r="H6" s="364"/>
      <c r="I6" s="364"/>
      <c r="J6" s="364"/>
    </row>
    <row r="7" spans="1:10" x14ac:dyDescent="0.25">
      <c r="A7" s="360" t="s">
        <v>12</v>
      </c>
      <c r="B7" s="361"/>
      <c r="C7" s="361"/>
      <c r="D7" s="361"/>
      <c r="E7" s="361"/>
      <c r="F7" s="365">
        <v>46171</v>
      </c>
      <c r="G7" s="365"/>
      <c r="H7" s="365"/>
      <c r="I7" s="365"/>
      <c r="J7" s="365"/>
    </row>
    <row r="8" spans="1:10" x14ac:dyDescent="0.25">
      <c r="A8" s="360" t="s">
        <v>13</v>
      </c>
      <c r="B8" s="361"/>
      <c r="C8" s="361"/>
      <c r="D8" s="361"/>
      <c r="E8" s="361"/>
      <c r="F8" s="366" t="s">
        <v>418</v>
      </c>
      <c r="G8" s="366"/>
      <c r="H8" s="366"/>
      <c r="I8" s="366"/>
      <c r="J8" s="366"/>
    </row>
    <row r="9" spans="1:10" x14ac:dyDescent="0.25">
      <c r="A9" s="367"/>
      <c r="B9" s="361"/>
      <c r="C9" s="170"/>
      <c r="D9" s="171"/>
      <c r="E9" s="170"/>
      <c r="F9" s="368"/>
      <c r="G9" s="361"/>
      <c r="H9" s="361"/>
      <c r="I9" s="361"/>
      <c r="J9" s="361"/>
    </row>
    <row r="10" spans="1:10" x14ac:dyDescent="0.25">
      <c r="A10" s="360" t="s">
        <v>14</v>
      </c>
      <c r="B10" s="361"/>
      <c r="C10" s="361"/>
      <c r="D10" s="361"/>
      <c r="E10" s="361"/>
      <c r="F10" s="363" t="s">
        <v>419</v>
      </c>
      <c r="G10" s="361"/>
      <c r="H10" s="361"/>
      <c r="I10" s="361"/>
      <c r="J10" s="361"/>
    </row>
    <row r="11" spans="1:10" x14ac:dyDescent="0.25">
      <c r="A11" s="360" t="s">
        <v>8</v>
      </c>
      <c r="B11" s="361"/>
      <c r="C11" s="361"/>
      <c r="D11" s="361"/>
      <c r="E11" s="361"/>
      <c r="F11" s="364" t="s">
        <v>420</v>
      </c>
      <c r="G11" s="364"/>
      <c r="H11" s="364"/>
      <c r="I11" s="364"/>
      <c r="J11" s="364"/>
    </row>
    <row r="12" spans="1:10" x14ac:dyDescent="0.25">
      <c r="A12" s="360" t="s">
        <v>10</v>
      </c>
      <c r="B12" s="361"/>
      <c r="C12" s="361"/>
      <c r="D12" s="361"/>
      <c r="E12" s="361"/>
      <c r="F12" s="364" t="s">
        <v>421</v>
      </c>
      <c r="G12" s="364"/>
      <c r="H12" s="364"/>
      <c r="I12" s="364"/>
      <c r="J12" s="364"/>
    </row>
    <row r="13" spans="1:10" x14ac:dyDescent="0.25">
      <c r="A13" s="360" t="s">
        <v>12</v>
      </c>
      <c r="B13" s="361"/>
      <c r="C13" s="361"/>
      <c r="D13" s="361"/>
      <c r="E13" s="361"/>
      <c r="F13" s="365">
        <v>46156</v>
      </c>
      <c r="G13" s="361"/>
      <c r="H13" s="361"/>
      <c r="I13" s="361"/>
      <c r="J13" s="361"/>
    </row>
    <row r="14" spans="1:10" x14ac:dyDescent="0.25">
      <c r="A14" s="360" t="s">
        <v>13</v>
      </c>
      <c r="B14" s="361"/>
      <c r="C14" s="361"/>
      <c r="D14" s="361"/>
      <c r="E14" s="361"/>
      <c r="F14" s="366" t="s">
        <v>418</v>
      </c>
      <c r="G14" s="366"/>
      <c r="H14" s="366"/>
      <c r="I14" s="366"/>
      <c r="J14" s="366"/>
    </row>
    <row r="15" spans="1:10" x14ac:dyDescent="0.25">
      <c r="A15" s="172"/>
      <c r="B15" s="172"/>
      <c r="C15" s="173"/>
      <c r="D15" s="173"/>
      <c r="E15" s="173"/>
      <c r="F15" s="174"/>
      <c r="G15" s="174"/>
      <c r="H15" s="174"/>
      <c r="I15" s="174"/>
      <c r="J15" s="174"/>
    </row>
    <row r="16" spans="1:10" x14ac:dyDescent="0.25">
      <c r="A16" s="172"/>
      <c r="B16" s="172"/>
      <c r="C16" s="173"/>
      <c r="D16" s="173"/>
      <c r="E16" s="173"/>
      <c r="F16" s="174"/>
      <c r="G16" s="174"/>
      <c r="H16" s="174"/>
      <c r="I16" s="174"/>
      <c r="J16" s="174"/>
    </row>
    <row r="17" spans="1:10" ht="25.5" x14ac:dyDescent="0.25">
      <c r="A17" s="338" t="s">
        <v>33</v>
      </c>
      <c r="B17" s="338" t="s">
        <v>60</v>
      </c>
      <c r="C17" s="338" t="s">
        <v>187</v>
      </c>
      <c r="D17" s="338"/>
      <c r="E17" s="338"/>
      <c r="F17" s="338" t="s">
        <v>36</v>
      </c>
      <c r="G17" s="151" t="str">
        <f>F4</f>
        <v>Casa Cientifica SAS</v>
      </c>
      <c r="H17" s="151" t="str">
        <f>F10</f>
        <v>IKA WORKS COLOMBIA SAS</v>
      </c>
      <c r="I17" s="152" t="s">
        <v>39</v>
      </c>
      <c r="J17" s="338" t="s">
        <v>40</v>
      </c>
    </row>
    <row r="18" spans="1:10" ht="38.25" x14ac:dyDescent="0.25">
      <c r="A18" s="369"/>
      <c r="B18" s="369"/>
      <c r="C18" s="338"/>
      <c r="D18" s="338"/>
      <c r="E18" s="338"/>
      <c r="F18" s="369"/>
      <c r="G18" s="151" t="s">
        <v>41</v>
      </c>
      <c r="H18" s="151" t="s">
        <v>41</v>
      </c>
      <c r="I18" s="151" t="s">
        <v>41</v>
      </c>
      <c r="J18" s="369"/>
    </row>
    <row r="19" spans="1:10" x14ac:dyDescent="0.25">
      <c r="A19" s="358">
        <v>1</v>
      </c>
      <c r="B19" s="359" t="s">
        <v>348</v>
      </c>
      <c r="C19" s="153" t="s">
        <v>261</v>
      </c>
      <c r="D19" s="345" t="s">
        <v>422</v>
      </c>
      <c r="E19" s="345"/>
      <c r="F19" s="352">
        <v>1</v>
      </c>
      <c r="G19" s="347">
        <v>135158000</v>
      </c>
      <c r="H19" s="347">
        <v>108343000</v>
      </c>
      <c r="I19" s="349">
        <f>AVERAGE(G19:H49)</f>
        <v>121750500</v>
      </c>
      <c r="J19" s="349">
        <f>+ROUND((I19*F19), 0)</f>
        <v>121750500</v>
      </c>
    </row>
    <row r="20" spans="1:10" ht="25.5" x14ac:dyDescent="0.25">
      <c r="A20" s="358"/>
      <c r="B20" s="359"/>
      <c r="C20" s="175" t="s">
        <v>423</v>
      </c>
      <c r="D20" s="345" t="s">
        <v>424</v>
      </c>
      <c r="E20" s="345"/>
      <c r="F20" s="352"/>
      <c r="G20" s="347"/>
      <c r="H20" s="347"/>
      <c r="I20" s="349"/>
      <c r="J20" s="349"/>
    </row>
    <row r="21" spans="1:10" x14ac:dyDescent="0.25">
      <c r="A21" s="358"/>
      <c r="B21" s="359"/>
      <c r="C21" s="350" t="s">
        <v>425</v>
      </c>
      <c r="D21" s="154" t="s">
        <v>426</v>
      </c>
      <c r="E21" s="176" t="s">
        <v>427</v>
      </c>
      <c r="F21" s="352"/>
      <c r="G21" s="347"/>
      <c r="H21" s="347"/>
      <c r="I21" s="349"/>
      <c r="J21" s="349"/>
    </row>
    <row r="22" spans="1:10" x14ac:dyDescent="0.25">
      <c r="A22" s="358"/>
      <c r="B22" s="359"/>
      <c r="C22" s="350"/>
      <c r="D22" s="154" t="s">
        <v>246</v>
      </c>
      <c r="E22" s="176" t="s">
        <v>428</v>
      </c>
      <c r="F22" s="352"/>
      <c r="G22" s="347"/>
      <c r="H22" s="347"/>
      <c r="I22" s="349"/>
      <c r="J22" s="349"/>
    </row>
    <row r="23" spans="1:10" ht="25.5" x14ac:dyDescent="0.25">
      <c r="A23" s="358"/>
      <c r="B23" s="359"/>
      <c r="C23" s="350"/>
      <c r="D23" s="154" t="s">
        <v>429</v>
      </c>
      <c r="E23" s="154" t="s">
        <v>430</v>
      </c>
      <c r="F23" s="352"/>
      <c r="G23" s="347"/>
      <c r="H23" s="347"/>
      <c r="I23" s="349"/>
      <c r="J23" s="349"/>
    </row>
    <row r="24" spans="1:10" ht="26.25" x14ac:dyDescent="0.25">
      <c r="A24" s="358"/>
      <c r="B24" s="359"/>
      <c r="C24" s="153" t="s">
        <v>431</v>
      </c>
      <c r="D24" s="351" t="s">
        <v>432</v>
      </c>
      <c r="E24" s="351"/>
      <c r="F24" s="352"/>
      <c r="G24" s="347"/>
      <c r="H24" s="347"/>
      <c r="I24" s="349"/>
      <c r="J24" s="349"/>
    </row>
    <row r="25" spans="1:10" ht="26.25" x14ac:dyDescent="0.25">
      <c r="A25" s="358"/>
      <c r="B25" s="359"/>
      <c r="C25" s="153" t="s">
        <v>433</v>
      </c>
      <c r="D25" s="351" t="s">
        <v>434</v>
      </c>
      <c r="E25" s="351"/>
      <c r="F25" s="352"/>
      <c r="G25" s="347"/>
      <c r="H25" s="347"/>
      <c r="I25" s="349"/>
      <c r="J25" s="349"/>
    </row>
    <row r="26" spans="1:10" ht="89.25" x14ac:dyDescent="0.25">
      <c r="A26" s="358"/>
      <c r="B26" s="359"/>
      <c r="C26" s="177" t="s">
        <v>435</v>
      </c>
      <c r="D26" s="154" t="s">
        <v>436</v>
      </c>
      <c r="E26" s="154" t="s">
        <v>437</v>
      </c>
      <c r="F26" s="352"/>
      <c r="G26" s="347"/>
      <c r="H26" s="347"/>
      <c r="I26" s="349"/>
      <c r="J26" s="349"/>
    </row>
    <row r="27" spans="1:10" ht="51.75" x14ac:dyDescent="0.25">
      <c r="A27" s="358"/>
      <c r="B27" s="359"/>
      <c r="C27" s="178" t="s">
        <v>438</v>
      </c>
      <c r="D27" s="345" t="s">
        <v>439</v>
      </c>
      <c r="E27" s="345"/>
      <c r="F27" s="352"/>
      <c r="G27" s="347"/>
      <c r="H27" s="347"/>
      <c r="I27" s="349"/>
      <c r="J27" s="349"/>
    </row>
    <row r="28" spans="1:10" x14ac:dyDescent="0.25">
      <c r="A28" s="358"/>
      <c r="B28" s="359"/>
      <c r="C28" s="350" t="s">
        <v>440</v>
      </c>
      <c r="D28" s="154" t="s">
        <v>441</v>
      </c>
      <c r="E28" s="154" t="s">
        <v>442</v>
      </c>
      <c r="F28" s="352"/>
      <c r="G28" s="347"/>
      <c r="H28" s="347"/>
      <c r="I28" s="349"/>
      <c r="J28" s="349"/>
    </row>
    <row r="29" spans="1:10" x14ac:dyDescent="0.25">
      <c r="A29" s="358"/>
      <c r="B29" s="359"/>
      <c r="C29" s="350"/>
      <c r="D29" s="345" t="s">
        <v>443</v>
      </c>
      <c r="E29" s="345"/>
      <c r="F29" s="352"/>
      <c r="G29" s="347"/>
      <c r="H29" s="347"/>
      <c r="I29" s="349"/>
      <c r="J29" s="349"/>
    </row>
    <row r="30" spans="1:10" ht="26.25" x14ac:dyDescent="0.25">
      <c r="A30" s="358"/>
      <c r="B30" s="359"/>
      <c r="C30" s="350" t="s">
        <v>444</v>
      </c>
      <c r="D30" s="179" t="s">
        <v>445</v>
      </c>
      <c r="E30" s="154" t="s">
        <v>437</v>
      </c>
      <c r="F30" s="352"/>
      <c r="G30" s="347"/>
      <c r="H30" s="347"/>
      <c r="I30" s="349"/>
      <c r="J30" s="349"/>
    </row>
    <row r="31" spans="1:10" x14ac:dyDescent="0.25">
      <c r="A31" s="358"/>
      <c r="B31" s="359"/>
      <c r="C31" s="350"/>
      <c r="D31" s="345" t="s">
        <v>446</v>
      </c>
      <c r="E31" s="345"/>
      <c r="F31" s="352"/>
      <c r="G31" s="347"/>
      <c r="H31" s="347"/>
      <c r="I31" s="349"/>
      <c r="J31" s="349"/>
    </row>
    <row r="32" spans="1:10" ht="26.25" x14ac:dyDescent="0.25">
      <c r="A32" s="358"/>
      <c r="B32" s="359"/>
      <c r="C32" s="177" t="s">
        <v>447</v>
      </c>
      <c r="D32" s="345" t="s">
        <v>448</v>
      </c>
      <c r="E32" s="345"/>
      <c r="F32" s="352"/>
      <c r="G32" s="347"/>
      <c r="H32" s="347"/>
      <c r="I32" s="349"/>
      <c r="J32" s="349"/>
    </row>
    <row r="33" spans="1:10" x14ac:dyDescent="0.25">
      <c r="A33" s="358"/>
      <c r="B33" s="359"/>
      <c r="C33" s="153" t="s">
        <v>403</v>
      </c>
      <c r="D33" s="345" t="s">
        <v>449</v>
      </c>
      <c r="E33" s="345"/>
      <c r="F33" s="352"/>
      <c r="G33" s="347"/>
      <c r="H33" s="347"/>
      <c r="I33" s="349"/>
      <c r="J33" s="349"/>
    </row>
    <row r="34" spans="1:10" ht="51.75" x14ac:dyDescent="0.25">
      <c r="A34" s="358"/>
      <c r="B34" s="359"/>
      <c r="C34" s="153" t="s">
        <v>450</v>
      </c>
      <c r="D34" s="345" t="s">
        <v>451</v>
      </c>
      <c r="E34" s="345"/>
      <c r="F34" s="352"/>
      <c r="G34" s="347"/>
      <c r="H34" s="347"/>
      <c r="I34" s="349"/>
      <c r="J34" s="349"/>
    </row>
    <row r="35" spans="1:10" x14ac:dyDescent="0.25">
      <c r="A35" s="358"/>
      <c r="B35" s="359"/>
      <c r="C35" s="175" t="s">
        <v>452</v>
      </c>
      <c r="D35" s="345" t="s">
        <v>453</v>
      </c>
      <c r="E35" s="345"/>
      <c r="F35" s="352"/>
      <c r="G35" s="347"/>
      <c r="H35" s="347"/>
      <c r="I35" s="349"/>
      <c r="J35" s="349"/>
    </row>
    <row r="36" spans="1:10" x14ac:dyDescent="0.25">
      <c r="A36" s="358"/>
      <c r="B36" s="359"/>
      <c r="C36" s="352" t="s">
        <v>259</v>
      </c>
      <c r="D36" s="154" t="s">
        <v>126</v>
      </c>
      <c r="E36" s="154" t="s">
        <v>127</v>
      </c>
      <c r="F36" s="352"/>
      <c r="G36" s="347"/>
      <c r="H36" s="347"/>
      <c r="I36" s="349"/>
      <c r="J36" s="349"/>
    </row>
    <row r="37" spans="1:10" ht="25.5" x14ac:dyDescent="0.25">
      <c r="A37" s="358"/>
      <c r="B37" s="359"/>
      <c r="C37" s="352"/>
      <c r="D37" s="154" t="s">
        <v>129</v>
      </c>
      <c r="E37" s="154" t="s">
        <v>128</v>
      </c>
      <c r="F37" s="352"/>
      <c r="G37" s="347"/>
      <c r="H37" s="347"/>
      <c r="I37" s="349"/>
      <c r="J37" s="349"/>
    </row>
    <row r="38" spans="1:10" ht="25.5" x14ac:dyDescent="0.25">
      <c r="A38" s="358"/>
      <c r="B38" s="359"/>
      <c r="C38" s="352"/>
      <c r="D38" s="154" t="s">
        <v>130</v>
      </c>
      <c r="E38" s="154" t="s">
        <v>131</v>
      </c>
      <c r="F38" s="352"/>
      <c r="G38" s="347"/>
      <c r="H38" s="347"/>
      <c r="I38" s="349"/>
      <c r="J38" s="349"/>
    </row>
    <row r="39" spans="1:10" ht="38.25" x14ac:dyDescent="0.25">
      <c r="A39" s="358"/>
      <c r="B39" s="359"/>
      <c r="C39" s="352"/>
      <c r="D39" s="154" t="s">
        <v>133</v>
      </c>
      <c r="E39" s="154" t="s">
        <v>132</v>
      </c>
      <c r="F39" s="352"/>
      <c r="G39" s="347"/>
      <c r="H39" s="347"/>
      <c r="I39" s="349"/>
      <c r="J39" s="349"/>
    </row>
    <row r="40" spans="1:10" ht="38.25" x14ac:dyDescent="0.25">
      <c r="A40" s="358"/>
      <c r="B40" s="359"/>
      <c r="C40" s="352"/>
      <c r="D40" s="154" t="s">
        <v>104</v>
      </c>
      <c r="E40" s="154" t="s">
        <v>75</v>
      </c>
      <c r="F40" s="352"/>
      <c r="G40" s="347"/>
      <c r="H40" s="347"/>
      <c r="I40" s="349"/>
      <c r="J40" s="349"/>
    </row>
    <row r="41" spans="1:10" ht="25.5" x14ac:dyDescent="0.25">
      <c r="A41" s="358"/>
      <c r="B41" s="359"/>
      <c r="C41" s="352"/>
      <c r="D41" s="154" t="s">
        <v>135</v>
      </c>
      <c r="E41" s="154" t="s">
        <v>134</v>
      </c>
      <c r="F41" s="352"/>
      <c r="G41" s="347"/>
      <c r="H41" s="347"/>
      <c r="I41" s="349"/>
      <c r="J41" s="349"/>
    </row>
    <row r="42" spans="1:10" x14ac:dyDescent="0.25">
      <c r="A42" s="358"/>
      <c r="B42" s="359"/>
      <c r="C42" s="180" t="s">
        <v>68</v>
      </c>
      <c r="D42" s="345" t="s">
        <v>454</v>
      </c>
      <c r="E42" s="345"/>
      <c r="F42" s="352"/>
      <c r="G42" s="347"/>
      <c r="H42" s="347"/>
      <c r="I42" s="349"/>
      <c r="J42" s="349"/>
    </row>
    <row r="43" spans="1:10" ht="38.25" x14ac:dyDescent="0.25">
      <c r="A43" s="358"/>
      <c r="B43" s="359"/>
      <c r="C43" s="160" t="s">
        <v>167</v>
      </c>
      <c r="D43" s="345" t="s">
        <v>455</v>
      </c>
      <c r="E43" s="345"/>
      <c r="F43" s="352"/>
      <c r="G43" s="347"/>
      <c r="H43" s="347"/>
      <c r="I43" s="349"/>
      <c r="J43" s="349"/>
    </row>
    <row r="44" spans="1:10" x14ac:dyDescent="0.25">
      <c r="A44" s="358"/>
      <c r="B44" s="359"/>
      <c r="C44" s="160" t="s">
        <v>69</v>
      </c>
      <c r="D44" s="345" t="s">
        <v>408</v>
      </c>
      <c r="E44" s="345"/>
      <c r="F44" s="352"/>
      <c r="G44" s="347"/>
      <c r="H44" s="347"/>
      <c r="I44" s="349"/>
      <c r="J44" s="349"/>
    </row>
    <row r="45" spans="1:10" ht="38.25" x14ac:dyDescent="0.25">
      <c r="A45" s="358"/>
      <c r="B45" s="359"/>
      <c r="C45" s="160" t="s">
        <v>188</v>
      </c>
      <c r="D45" s="345" t="s">
        <v>184</v>
      </c>
      <c r="E45" s="345"/>
      <c r="F45" s="352"/>
      <c r="G45" s="347"/>
      <c r="H45" s="347"/>
      <c r="I45" s="349"/>
      <c r="J45" s="349"/>
    </row>
    <row r="46" spans="1:10" ht="409.5" x14ac:dyDescent="0.25">
      <c r="A46" s="358"/>
      <c r="B46" s="359"/>
      <c r="C46" s="160" t="s">
        <v>456</v>
      </c>
      <c r="D46" s="154" t="s">
        <v>258</v>
      </c>
      <c r="E46" s="154" t="s">
        <v>457</v>
      </c>
      <c r="F46" s="352"/>
      <c r="G46" s="347"/>
      <c r="H46" s="347"/>
      <c r="I46" s="349"/>
      <c r="J46" s="349"/>
    </row>
    <row r="47" spans="1:10" x14ac:dyDescent="0.25">
      <c r="A47" s="358"/>
      <c r="B47" s="359"/>
      <c r="C47" s="159" t="s">
        <v>158</v>
      </c>
      <c r="D47" s="357" t="s">
        <v>460</v>
      </c>
      <c r="E47" s="357"/>
      <c r="F47" s="352"/>
      <c r="G47" s="347"/>
      <c r="H47" s="347"/>
      <c r="I47" s="349"/>
      <c r="J47" s="349"/>
    </row>
    <row r="48" spans="1:10" ht="409.5" x14ac:dyDescent="0.25">
      <c r="A48" s="358"/>
      <c r="B48" s="359"/>
      <c r="C48" s="159" t="s">
        <v>71</v>
      </c>
      <c r="D48" s="162" t="s">
        <v>458</v>
      </c>
      <c r="E48" s="162" t="s">
        <v>459</v>
      </c>
      <c r="F48" s="352"/>
      <c r="G48" s="347"/>
      <c r="H48" s="347"/>
      <c r="I48" s="349"/>
      <c r="J48" s="349"/>
    </row>
    <row r="49" spans="1:10" ht="114.75" x14ac:dyDescent="0.25">
      <c r="A49" s="358"/>
      <c r="B49" s="359"/>
      <c r="C49" s="163" t="s">
        <v>76</v>
      </c>
      <c r="D49" s="162" t="s">
        <v>77</v>
      </c>
      <c r="E49" s="162" t="s">
        <v>75</v>
      </c>
      <c r="F49" s="352"/>
      <c r="G49" s="347"/>
      <c r="H49" s="347"/>
      <c r="I49" s="349"/>
      <c r="J49" s="349"/>
    </row>
    <row r="50" spans="1:10" x14ac:dyDescent="0.25">
      <c r="A50" s="355" t="s">
        <v>56</v>
      </c>
      <c r="B50" s="355"/>
      <c r="C50" s="355"/>
      <c r="D50" s="355"/>
      <c r="E50" s="355"/>
      <c r="F50" s="355"/>
      <c r="G50" s="355"/>
      <c r="H50" s="355"/>
      <c r="I50" s="164"/>
      <c r="J50" s="165">
        <f>J19</f>
        <v>121750500</v>
      </c>
    </row>
    <row r="51" spans="1:10" x14ac:dyDescent="0.25">
      <c r="A51" s="355" t="s">
        <v>57</v>
      </c>
      <c r="B51" s="369"/>
      <c r="C51" s="369"/>
      <c r="D51" s="369"/>
      <c r="E51" s="369"/>
      <c r="F51" s="369"/>
      <c r="G51" s="369"/>
      <c r="H51" s="369"/>
      <c r="I51" s="164"/>
      <c r="J51" s="165">
        <f>J50*0.19</f>
        <v>23132595</v>
      </c>
    </row>
    <row r="52" spans="1:10" x14ac:dyDescent="0.25">
      <c r="A52" s="355" t="s">
        <v>58</v>
      </c>
      <c r="B52" s="369"/>
      <c r="C52" s="369"/>
      <c r="D52" s="369"/>
      <c r="E52" s="369"/>
      <c r="F52" s="369"/>
      <c r="G52" s="369"/>
      <c r="H52" s="369"/>
      <c r="I52" s="164"/>
      <c r="J52" s="165">
        <f>J50+J51</f>
        <v>144883095</v>
      </c>
    </row>
  </sheetData>
  <mergeCells count="59">
    <mergeCell ref="A50:H50"/>
    <mergeCell ref="A51:H51"/>
    <mergeCell ref="A52:H52"/>
    <mergeCell ref="C36:C41"/>
    <mergeCell ref="D42:E42"/>
    <mergeCell ref="D43:E43"/>
    <mergeCell ref="D44:E44"/>
    <mergeCell ref="D45:E45"/>
    <mergeCell ref="D47:E47"/>
    <mergeCell ref="A19:A49"/>
    <mergeCell ref="B19:B49"/>
    <mergeCell ref="C30:C31"/>
    <mergeCell ref="D31:E31"/>
    <mergeCell ref="D32:E32"/>
    <mergeCell ref="D33:E33"/>
    <mergeCell ref="D34:E34"/>
    <mergeCell ref="D35:E35"/>
    <mergeCell ref="H19:H49"/>
    <mergeCell ref="I19:I49"/>
    <mergeCell ref="J19:J49"/>
    <mergeCell ref="D20:E20"/>
    <mergeCell ref="D19:E19"/>
    <mergeCell ref="F19:F49"/>
    <mergeCell ref="G19:G49"/>
    <mergeCell ref="C21:C23"/>
    <mergeCell ref="D24:E24"/>
    <mergeCell ref="D25:E25"/>
    <mergeCell ref="D27:E27"/>
    <mergeCell ref="C28:C29"/>
    <mergeCell ref="D29:E29"/>
    <mergeCell ref="A17:A18"/>
    <mergeCell ref="B17:B18"/>
    <mergeCell ref="C17:E18"/>
    <mergeCell ref="F17:F18"/>
    <mergeCell ref="J17:J18"/>
    <mergeCell ref="A12:E12"/>
    <mergeCell ref="F12:J12"/>
    <mergeCell ref="A13:E13"/>
    <mergeCell ref="F13:J13"/>
    <mergeCell ref="A14:E14"/>
    <mergeCell ref="F14:J14"/>
    <mergeCell ref="A9:B9"/>
    <mergeCell ref="F9:J9"/>
    <mergeCell ref="A10:E10"/>
    <mergeCell ref="F10:J10"/>
    <mergeCell ref="A11:E11"/>
    <mergeCell ref="F11:J11"/>
    <mergeCell ref="A6:E6"/>
    <mergeCell ref="F6:J6"/>
    <mergeCell ref="A7:E7"/>
    <mergeCell ref="F7:J7"/>
    <mergeCell ref="A8:E8"/>
    <mergeCell ref="F8:J8"/>
    <mergeCell ref="A1:E2"/>
    <mergeCell ref="F1:J2"/>
    <mergeCell ref="A4:E4"/>
    <mergeCell ref="F4:H4"/>
    <mergeCell ref="A5:E5"/>
    <mergeCell ref="F5:H5"/>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C4CFCF-7EE3-4A2F-B47F-FB8734EF4226}">
  <dimension ref="A1:J101"/>
  <sheetViews>
    <sheetView tabSelected="1" topLeftCell="A97" workbookViewId="0">
      <selection activeCell="O98" sqref="O98"/>
    </sheetView>
  </sheetViews>
  <sheetFormatPr baseColWidth="10" defaultRowHeight="15" x14ac:dyDescent="0.25"/>
  <cols>
    <col min="1" max="1" width="11.7109375" bestFit="1" customWidth="1"/>
    <col min="6" max="6" width="11.7109375" bestFit="1" customWidth="1"/>
    <col min="7" max="8" width="12.5703125" bestFit="1" customWidth="1"/>
    <col min="9" max="10" width="12.42578125" bestFit="1" customWidth="1"/>
  </cols>
  <sheetData>
    <row r="1" spans="1:10" x14ac:dyDescent="0.25">
      <c r="A1" s="370" t="s">
        <v>4</v>
      </c>
      <c r="B1" s="371"/>
      <c r="C1" s="371"/>
      <c r="D1" s="371"/>
      <c r="E1" s="371"/>
      <c r="F1" s="374" t="s">
        <v>341</v>
      </c>
      <c r="G1" s="371"/>
      <c r="H1" s="371"/>
      <c r="I1" s="371"/>
      <c r="J1" s="375"/>
    </row>
    <row r="2" spans="1:10" ht="84.6" customHeight="1" thickBot="1" x14ac:dyDescent="0.3">
      <c r="A2" s="372"/>
      <c r="B2" s="373"/>
      <c r="C2" s="373"/>
      <c r="D2" s="373"/>
      <c r="E2" s="373"/>
      <c r="F2" s="376"/>
      <c r="G2" s="373"/>
      <c r="H2" s="373"/>
      <c r="I2" s="373"/>
      <c r="J2" s="377"/>
    </row>
    <row r="3" spans="1:10" ht="15.75" thickBot="1" x14ac:dyDescent="0.3">
      <c r="A3" s="181"/>
      <c r="B3" s="182"/>
      <c r="C3" s="183"/>
      <c r="D3" s="184"/>
      <c r="E3" s="183"/>
      <c r="F3" s="185"/>
      <c r="G3" s="185"/>
      <c r="H3" s="185"/>
      <c r="I3" s="186"/>
      <c r="J3" s="187"/>
    </row>
    <row r="4" spans="1:10" x14ac:dyDescent="0.25">
      <c r="A4" s="378" t="s">
        <v>6</v>
      </c>
      <c r="B4" s="379"/>
      <c r="C4" s="379"/>
      <c r="D4" s="379"/>
      <c r="E4" s="379"/>
      <c r="F4" s="380" t="s">
        <v>29</v>
      </c>
      <c r="G4" s="379"/>
      <c r="H4" s="379"/>
      <c r="I4" s="188"/>
      <c r="J4" s="189"/>
    </row>
    <row r="5" spans="1:10" x14ac:dyDescent="0.25">
      <c r="A5" s="381" t="s">
        <v>8</v>
      </c>
      <c r="B5" s="382"/>
      <c r="C5" s="382"/>
      <c r="D5" s="382"/>
      <c r="E5" s="382"/>
      <c r="F5" s="383" t="s">
        <v>461</v>
      </c>
      <c r="G5" s="382"/>
      <c r="H5" s="382"/>
      <c r="I5" s="190"/>
      <c r="J5" s="191"/>
    </row>
    <row r="6" spans="1:10" x14ac:dyDescent="0.25">
      <c r="A6" s="381" t="s">
        <v>10</v>
      </c>
      <c r="B6" s="382"/>
      <c r="C6" s="382"/>
      <c r="D6" s="382"/>
      <c r="E6" s="382"/>
      <c r="F6" s="384" t="s">
        <v>462</v>
      </c>
      <c r="G6" s="384"/>
      <c r="H6" s="384"/>
      <c r="I6" s="384"/>
      <c r="J6" s="384"/>
    </row>
    <row r="7" spans="1:10" x14ac:dyDescent="0.25">
      <c r="A7" s="381" t="s">
        <v>12</v>
      </c>
      <c r="B7" s="382"/>
      <c r="C7" s="382"/>
      <c r="D7" s="382"/>
      <c r="E7" s="382"/>
      <c r="F7" s="385">
        <v>46164</v>
      </c>
      <c r="G7" s="385"/>
      <c r="H7" s="385"/>
      <c r="I7" s="385"/>
      <c r="J7" s="385"/>
    </row>
    <row r="8" spans="1:10" ht="15.75" thickBot="1" x14ac:dyDescent="0.3">
      <c r="A8" s="386" t="s">
        <v>13</v>
      </c>
      <c r="B8" s="387"/>
      <c r="C8" s="387"/>
      <c r="D8" s="387"/>
      <c r="E8" s="387"/>
      <c r="F8" s="388" t="s">
        <v>418</v>
      </c>
      <c r="G8" s="389"/>
      <c r="H8" s="389"/>
      <c r="I8" s="389"/>
      <c r="J8" s="390"/>
    </row>
    <row r="9" spans="1:10" ht="15.75" thickBot="1" x14ac:dyDescent="0.3">
      <c r="A9" s="391"/>
      <c r="B9" s="392"/>
      <c r="C9" s="192"/>
      <c r="D9" s="193"/>
      <c r="E9" s="192"/>
      <c r="F9" s="393"/>
      <c r="G9" s="392"/>
      <c r="H9" s="392"/>
      <c r="I9" s="392"/>
      <c r="J9" s="394"/>
    </row>
    <row r="10" spans="1:10" x14ac:dyDescent="0.25">
      <c r="A10" s="378" t="s">
        <v>14</v>
      </c>
      <c r="B10" s="379"/>
      <c r="C10" s="379"/>
      <c r="D10" s="379"/>
      <c r="E10" s="379"/>
      <c r="F10" s="380" t="s">
        <v>463</v>
      </c>
      <c r="G10" s="379"/>
      <c r="H10" s="379"/>
      <c r="I10" s="379"/>
      <c r="J10" s="395"/>
    </row>
    <row r="11" spans="1:10" x14ac:dyDescent="0.25">
      <c r="A11" s="381" t="s">
        <v>8</v>
      </c>
      <c r="B11" s="382"/>
      <c r="C11" s="382"/>
      <c r="D11" s="382"/>
      <c r="E11" s="382"/>
      <c r="F11" s="396" t="s">
        <v>464</v>
      </c>
      <c r="G11" s="397"/>
      <c r="H11" s="397"/>
      <c r="I11" s="397"/>
      <c r="J11" s="398"/>
    </row>
    <row r="12" spans="1:10" x14ac:dyDescent="0.25">
      <c r="A12" s="381" t="s">
        <v>10</v>
      </c>
      <c r="B12" s="382"/>
      <c r="C12" s="382"/>
      <c r="D12" s="382"/>
      <c r="E12" s="382"/>
      <c r="F12" s="384" t="s">
        <v>465</v>
      </c>
      <c r="G12" s="384"/>
      <c r="H12" s="384"/>
      <c r="I12" s="384"/>
      <c r="J12" s="384"/>
    </row>
    <row r="13" spans="1:10" x14ac:dyDescent="0.25">
      <c r="A13" s="381" t="s">
        <v>12</v>
      </c>
      <c r="B13" s="382"/>
      <c r="C13" s="382"/>
      <c r="D13" s="382"/>
      <c r="E13" s="382"/>
      <c r="F13" s="399">
        <v>46177</v>
      </c>
      <c r="G13" s="400"/>
      <c r="H13" s="400"/>
      <c r="I13" s="400"/>
      <c r="J13" s="401"/>
    </row>
    <row r="14" spans="1:10" ht="15.75" thickBot="1" x14ac:dyDescent="0.3">
      <c r="A14" s="386" t="s">
        <v>13</v>
      </c>
      <c r="B14" s="387"/>
      <c r="C14" s="387"/>
      <c r="D14" s="387"/>
      <c r="E14" s="387"/>
      <c r="F14" s="402" t="s">
        <v>466</v>
      </c>
      <c r="G14" s="382"/>
      <c r="H14" s="382"/>
      <c r="I14" s="382"/>
      <c r="J14" s="403"/>
    </row>
    <row r="15" spans="1:10" x14ac:dyDescent="0.25">
      <c r="A15" s="194"/>
      <c r="B15" s="195"/>
      <c r="C15" s="196"/>
      <c r="D15" s="197"/>
      <c r="E15" s="196"/>
      <c r="F15" s="198"/>
      <c r="G15" s="198"/>
      <c r="H15" s="198"/>
      <c r="I15" s="198"/>
      <c r="J15" s="199"/>
    </row>
    <row r="16" spans="1:10" x14ac:dyDescent="0.25">
      <c r="A16" s="194"/>
      <c r="B16" s="195"/>
      <c r="C16" s="200"/>
      <c r="D16" s="201"/>
      <c r="E16" s="200"/>
      <c r="F16" s="202"/>
      <c r="G16" s="202"/>
      <c r="H16" s="202"/>
      <c r="I16" s="198"/>
      <c r="J16" s="199"/>
    </row>
    <row r="17" spans="1:10" ht="27" x14ac:dyDescent="0.25">
      <c r="A17" s="404" t="s">
        <v>33</v>
      </c>
      <c r="B17" s="404" t="s">
        <v>60</v>
      </c>
      <c r="C17" s="406" t="s">
        <v>187</v>
      </c>
      <c r="D17" s="407"/>
      <c r="E17" s="408"/>
      <c r="F17" s="404" t="s">
        <v>36</v>
      </c>
      <c r="G17" s="203" t="str">
        <f>F4</f>
        <v>Innovatek</v>
      </c>
      <c r="H17" s="203" t="str">
        <f>F10</f>
        <v>Equipos y Laboratorios</v>
      </c>
      <c r="I17" s="204" t="s">
        <v>39</v>
      </c>
      <c r="J17" s="404" t="s">
        <v>40</v>
      </c>
    </row>
    <row r="18" spans="1:10" ht="40.5" x14ac:dyDescent="0.25">
      <c r="A18" s="405"/>
      <c r="B18" s="405"/>
      <c r="C18" s="409"/>
      <c r="D18" s="410"/>
      <c r="E18" s="411"/>
      <c r="F18" s="405"/>
      <c r="G18" s="203" t="s">
        <v>41</v>
      </c>
      <c r="H18" s="203" t="s">
        <v>41</v>
      </c>
      <c r="I18" s="203" t="s">
        <v>41</v>
      </c>
      <c r="J18" s="405"/>
    </row>
    <row r="19" spans="1:10" x14ac:dyDescent="0.25">
      <c r="A19" s="435">
        <v>1</v>
      </c>
      <c r="B19" s="436" t="s">
        <v>467</v>
      </c>
      <c r="C19" s="205" t="s">
        <v>468</v>
      </c>
      <c r="D19" s="419" t="s">
        <v>469</v>
      </c>
      <c r="E19" s="420"/>
      <c r="F19" s="421">
        <v>1</v>
      </c>
      <c r="G19" s="413">
        <v>211447312</v>
      </c>
      <c r="H19" s="413">
        <v>172252000</v>
      </c>
      <c r="I19" s="414">
        <f>AVERAGE(G19:H61)</f>
        <v>191849656</v>
      </c>
      <c r="J19" s="414">
        <f>+ROUND((I19*F19), 0)</f>
        <v>191849656</v>
      </c>
    </row>
    <row r="20" spans="1:10" ht="40.5" x14ac:dyDescent="0.25">
      <c r="A20" s="435"/>
      <c r="B20" s="436"/>
      <c r="C20" s="415" t="s">
        <v>470</v>
      </c>
      <c r="D20" s="206" t="s">
        <v>471</v>
      </c>
      <c r="E20" s="206" t="s">
        <v>472</v>
      </c>
      <c r="F20" s="421"/>
      <c r="G20" s="413"/>
      <c r="H20" s="413"/>
      <c r="I20" s="414"/>
      <c r="J20" s="414"/>
    </row>
    <row r="21" spans="1:10" ht="40.5" x14ac:dyDescent="0.25">
      <c r="A21" s="435"/>
      <c r="B21" s="436"/>
      <c r="C21" s="416"/>
      <c r="D21" s="206" t="s">
        <v>473</v>
      </c>
      <c r="E21" s="206" t="s">
        <v>474</v>
      </c>
      <c r="F21" s="421"/>
      <c r="G21" s="413"/>
      <c r="H21" s="413"/>
      <c r="I21" s="414"/>
      <c r="J21" s="414"/>
    </row>
    <row r="22" spans="1:10" ht="40.5" x14ac:dyDescent="0.25">
      <c r="A22" s="435"/>
      <c r="B22" s="436"/>
      <c r="C22" s="416"/>
      <c r="D22" s="206" t="s">
        <v>475</v>
      </c>
      <c r="E22" s="206" t="s">
        <v>75</v>
      </c>
      <c r="F22" s="421"/>
      <c r="G22" s="413"/>
      <c r="H22" s="413"/>
      <c r="I22" s="414"/>
      <c r="J22" s="414"/>
    </row>
    <row r="23" spans="1:10" ht="67.5" x14ac:dyDescent="0.25">
      <c r="A23" s="435"/>
      <c r="B23" s="436"/>
      <c r="C23" s="416"/>
      <c r="D23" s="206" t="s">
        <v>476</v>
      </c>
      <c r="E23" s="206" t="s">
        <v>477</v>
      </c>
      <c r="F23" s="421"/>
      <c r="G23" s="413"/>
      <c r="H23" s="413"/>
      <c r="I23" s="414"/>
      <c r="J23" s="414"/>
    </row>
    <row r="24" spans="1:10" ht="54" x14ac:dyDescent="0.25">
      <c r="A24" s="435"/>
      <c r="B24" s="436"/>
      <c r="C24" s="416"/>
      <c r="D24" s="206" t="s">
        <v>478</v>
      </c>
      <c r="E24" s="206" t="s">
        <v>479</v>
      </c>
      <c r="F24" s="421"/>
      <c r="G24" s="413"/>
      <c r="H24" s="413"/>
      <c r="I24" s="414"/>
      <c r="J24" s="414"/>
    </row>
    <row r="25" spans="1:10" ht="40.5" x14ac:dyDescent="0.25">
      <c r="A25" s="435"/>
      <c r="B25" s="436"/>
      <c r="C25" s="417"/>
      <c r="D25" s="206" t="s">
        <v>480</v>
      </c>
      <c r="E25" s="206" t="s">
        <v>481</v>
      </c>
      <c r="F25" s="421"/>
      <c r="G25" s="413"/>
      <c r="H25" s="413"/>
      <c r="I25" s="414"/>
      <c r="J25" s="414"/>
    </row>
    <row r="26" spans="1:10" ht="40.5" x14ac:dyDescent="0.25">
      <c r="A26" s="435"/>
      <c r="B26" s="436"/>
      <c r="C26" s="183" t="s">
        <v>482</v>
      </c>
      <c r="D26" s="206" t="s">
        <v>483</v>
      </c>
      <c r="E26" s="206" t="s">
        <v>484</v>
      </c>
      <c r="F26" s="421"/>
      <c r="G26" s="413"/>
      <c r="H26" s="413"/>
      <c r="I26" s="414"/>
      <c r="J26" s="414"/>
    </row>
    <row r="27" spans="1:10" ht="54" x14ac:dyDescent="0.25">
      <c r="A27" s="435"/>
      <c r="B27" s="436"/>
      <c r="C27" s="183" t="s">
        <v>485</v>
      </c>
      <c r="D27" s="412" t="s">
        <v>486</v>
      </c>
      <c r="E27" s="412"/>
      <c r="F27" s="421"/>
      <c r="G27" s="413"/>
      <c r="H27" s="413"/>
      <c r="I27" s="414"/>
      <c r="J27" s="414"/>
    </row>
    <row r="28" spans="1:10" ht="27" x14ac:dyDescent="0.25">
      <c r="A28" s="435"/>
      <c r="B28" s="436"/>
      <c r="C28" s="418" t="s">
        <v>237</v>
      </c>
      <c r="D28" s="206" t="s">
        <v>487</v>
      </c>
      <c r="E28" s="206" t="s">
        <v>488</v>
      </c>
      <c r="F28" s="421"/>
      <c r="G28" s="413"/>
      <c r="H28" s="413"/>
      <c r="I28" s="414"/>
      <c r="J28" s="414"/>
    </row>
    <row r="29" spans="1:10" ht="40.5" x14ac:dyDescent="0.25">
      <c r="A29" s="435"/>
      <c r="B29" s="436"/>
      <c r="C29" s="418"/>
      <c r="D29" s="206" t="s">
        <v>489</v>
      </c>
      <c r="E29" s="206" t="s">
        <v>490</v>
      </c>
      <c r="F29" s="421"/>
      <c r="G29" s="413"/>
      <c r="H29" s="413"/>
      <c r="I29" s="414"/>
      <c r="J29" s="414"/>
    </row>
    <row r="30" spans="1:10" x14ac:dyDescent="0.25">
      <c r="A30" s="435"/>
      <c r="B30" s="436"/>
      <c r="C30" s="418" t="s">
        <v>491</v>
      </c>
      <c r="D30" s="412" t="s">
        <v>492</v>
      </c>
      <c r="E30" s="412"/>
      <c r="F30" s="421"/>
      <c r="G30" s="413"/>
      <c r="H30" s="413"/>
      <c r="I30" s="414"/>
      <c r="J30" s="414"/>
    </row>
    <row r="31" spans="1:10" ht="27" x14ac:dyDescent="0.25">
      <c r="A31" s="435"/>
      <c r="B31" s="436"/>
      <c r="C31" s="418"/>
      <c r="D31" s="206" t="s">
        <v>493</v>
      </c>
      <c r="E31" s="206" t="s">
        <v>494</v>
      </c>
      <c r="F31" s="421"/>
      <c r="G31" s="413"/>
      <c r="H31" s="413"/>
      <c r="I31" s="414"/>
      <c r="J31" s="414"/>
    </row>
    <row r="32" spans="1:10" ht="81" x14ac:dyDescent="0.25">
      <c r="A32" s="435"/>
      <c r="B32" s="436"/>
      <c r="C32" s="205" t="s">
        <v>495</v>
      </c>
      <c r="D32" s="412" t="s">
        <v>496</v>
      </c>
      <c r="E32" s="412"/>
      <c r="F32" s="421"/>
      <c r="G32" s="413"/>
      <c r="H32" s="413"/>
      <c r="I32" s="414"/>
      <c r="J32" s="414"/>
    </row>
    <row r="33" spans="1:10" ht="40.5" x14ac:dyDescent="0.25">
      <c r="A33" s="435"/>
      <c r="B33" s="436"/>
      <c r="C33" s="418" t="s">
        <v>497</v>
      </c>
      <c r="D33" s="206" t="s">
        <v>498</v>
      </c>
      <c r="E33" s="206" t="s">
        <v>499</v>
      </c>
      <c r="F33" s="421"/>
      <c r="G33" s="413"/>
      <c r="H33" s="413"/>
      <c r="I33" s="414"/>
      <c r="J33" s="414"/>
    </row>
    <row r="34" spans="1:10" x14ac:dyDescent="0.25">
      <c r="A34" s="435"/>
      <c r="B34" s="436"/>
      <c r="C34" s="418"/>
      <c r="D34" s="206" t="s">
        <v>500</v>
      </c>
      <c r="E34" s="206" t="s">
        <v>501</v>
      </c>
      <c r="F34" s="421"/>
      <c r="G34" s="413"/>
      <c r="H34" s="413"/>
      <c r="I34" s="414"/>
      <c r="J34" s="414"/>
    </row>
    <row r="35" spans="1:10" x14ac:dyDescent="0.25">
      <c r="A35" s="435"/>
      <c r="B35" s="436"/>
      <c r="C35" s="418" t="s">
        <v>502</v>
      </c>
      <c r="D35" s="206" t="s">
        <v>503</v>
      </c>
      <c r="E35" s="206" t="s">
        <v>504</v>
      </c>
      <c r="F35" s="421"/>
      <c r="G35" s="413"/>
      <c r="H35" s="413"/>
      <c r="I35" s="414"/>
      <c r="J35" s="414"/>
    </row>
    <row r="36" spans="1:10" ht="27" x14ac:dyDescent="0.25">
      <c r="A36" s="435"/>
      <c r="B36" s="436"/>
      <c r="C36" s="418"/>
      <c r="D36" s="206" t="s">
        <v>505</v>
      </c>
      <c r="E36" s="206" t="s">
        <v>506</v>
      </c>
      <c r="F36" s="421"/>
      <c r="G36" s="413"/>
      <c r="H36" s="413"/>
      <c r="I36" s="414"/>
      <c r="J36" s="414"/>
    </row>
    <row r="37" spans="1:10" ht="27" x14ac:dyDescent="0.25">
      <c r="A37" s="435"/>
      <c r="B37" s="436"/>
      <c r="C37" s="418"/>
      <c r="D37" s="206" t="s">
        <v>237</v>
      </c>
      <c r="E37" s="206" t="s">
        <v>507</v>
      </c>
      <c r="F37" s="421"/>
      <c r="G37" s="413"/>
      <c r="H37" s="413"/>
      <c r="I37" s="414"/>
      <c r="J37" s="414"/>
    </row>
    <row r="38" spans="1:10" x14ac:dyDescent="0.25">
      <c r="A38" s="435"/>
      <c r="B38" s="436"/>
      <c r="C38" s="418" t="s">
        <v>508</v>
      </c>
      <c r="D38" s="422" t="s">
        <v>509</v>
      </c>
      <c r="E38" s="423"/>
      <c r="F38" s="421"/>
      <c r="G38" s="413"/>
      <c r="H38" s="413"/>
      <c r="I38" s="414"/>
      <c r="J38" s="414"/>
    </row>
    <row r="39" spans="1:10" x14ac:dyDescent="0.25">
      <c r="A39" s="435"/>
      <c r="B39" s="436"/>
      <c r="C39" s="418"/>
      <c r="D39" s="424"/>
      <c r="E39" s="425"/>
      <c r="F39" s="421"/>
      <c r="G39" s="413"/>
      <c r="H39" s="413"/>
      <c r="I39" s="414"/>
      <c r="J39" s="414"/>
    </row>
    <row r="40" spans="1:10" x14ac:dyDescent="0.25">
      <c r="A40" s="435"/>
      <c r="B40" s="436"/>
      <c r="C40" s="418"/>
      <c r="D40" s="426"/>
      <c r="E40" s="427"/>
      <c r="F40" s="421"/>
      <c r="G40" s="413"/>
      <c r="H40" s="413"/>
      <c r="I40" s="414"/>
      <c r="J40" s="414"/>
    </row>
    <row r="41" spans="1:10" ht="67.5" x14ac:dyDescent="0.25">
      <c r="A41" s="435"/>
      <c r="B41" s="436"/>
      <c r="C41" s="418" t="s">
        <v>88</v>
      </c>
      <c r="D41" s="206" t="s">
        <v>510</v>
      </c>
      <c r="E41" s="206" t="s">
        <v>511</v>
      </c>
      <c r="F41" s="421"/>
      <c r="G41" s="413"/>
      <c r="H41" s="413"/>
      <c r="I41" s="414"/>
      <c r="J41" s="414"/>
    </row>
    <row r="42" spans="1:10" ht="40.5" x14ac:dyDescent="0.25">
      <c r="A42" s="435"/>
      <c r="B42" s="436"/>
      <c r="C42" s="418"/>
      <c r="D42" s="206" t="s">
        <v>512</v>
      </c>
      <c r="E42" s="206" t="s">
        <v>494</v>
      </c>
      <c r="F42" s="421"/>
      <c r="G42" s="413"/>
      <c r="H42" s="413"/>
      <c r="I42" s="414"/>
      <c r="J42" s="414"/>
    </row>
    <row r="43" spans="1:10" ht="27" x14ac:dyDescent="0.25">
      <c r="A43" s="435"/>
      <c r="B43" s="436"/>
      <c r="C43" s="418" t="s">
        <v>259</v>
      </c>
      <c r="D43" s="206" t="s">
        <v>126</v>
      </c>
      <c r="E43" s="206" t="s">
        <v>127</v>
      </c>
      <c r="F43" s="421"/>
      <c r="G43" s="413"/>
      <c r="H43" s="413"/>
      <c r="I43" s="414"/>
      <c r="J43" s="414"/>
    </row>
    <row r="44" spans="1:10" ht="27" x14ac:dyDescent="0.25">
      <c r="A44" s="435"/>
      <c r="B44" s="436"/>
      <c r="C44" s="418"/>
      <c r="D44" s="206" t="s">
        <v>129</v>
      </c>
      <c r="E44" s="206" t="s">
        <v>128</v>
      </c>
      <c r="F44" s="421"/>
      <c r="G44" s="413"/>
      <c r="H44" s="413"/>
      <c r="I44" s="414"/>
      <c r="J44" s="414"/>
    </row>
    <row r="45" spans="1:10" ht="27" x14ac:dyDescent="0.25">
      <c r="A45" s="435"/>
      <c r="B45" s="436"/>
      <c r="C45" s="418"/>
      <c r="D45" s="206" t="s">
        <v>130</v>
      </c>
      <c r="E45" s="206" t="s">
        <v>131</v>
      </c>
      <c r="F45" s="421"/>
      <c r="G45" s="413"/>
      <c r="H45" s="413"/>
      <c r="I45" s="414"/>
      <c r="J45" s="414"/>
    </row>
    <row r="46" spans="1:10" ht="40.5" x14ac:dyDescent="0.25">
      <c r="A46" s="435"/>
      <c r="B46" s="436"/>
      <c r="C46" s="418"/>
      <c r="D46" s="206" t="s">
        <v>133</v>
      </c>
      <c r="E46" s="206" t="s">
        <v>132</v>
      </c>
      <c r="F46" s="421"/>
      <c r="G46" s="413"/>
      <c r="H46" s="413"/>
      <c r="I46" s="414"/>
      <c r="J46" s="414"/>
    </row>
    <row r="47" spans="1:10" ht="40.5" x14ac:dyDescent="0.25">
      <c r="A47" s="435"/>
      <c r="B47" s="436"/>
      <c r="C47" s="418"/>
      <c r="D47" s="206" t="s">
        <v>104</v>
      </c>
      <c r="E47" s="206" t="s">
        <v>75</v>
      </c>
      <c r="F47" s="421"/>
      <c r="G47" s="413"/>
      <c r="H47" s="413"/>
      <c r="I47" s="414"/>
      <c r="J47" s="414"/>
    </row>
    <row r="48" spans="1:10" ht="27" x14ac:dyDescent="0.25">
      <c r="A48" s="435"/>
      <c r="B48" s="436"/>
      <c r="C48" s="418"/>
      <c r="D48" s="206" t="s">
        <v>135</v>
      </c>
      <c r="E48" s="206" t="s">
        <v>134</v>
      </c>
      <c r="F48" s="421"/>
      <c r="G48" s="413"/>
      <c r="H48" s="413"/>
      <c r="I48" s="414"/>
      <c r="J48" s="414"/>
    </row>
    <row r="49" spans="1:10" ht="135" x14ac:dyDescent="0.25">
      <c r="A49" s="435"/>
      <c r="B49" s="436"/>
      <c r="C49" s="418"/>
      <c r="D49" s="206" t="s">
        <v>105</v>
      </c>
      <c r="E49" s="206" t="s">
        <v>75</v>
      </c>
      <c r="F49" s="421"/>
      <c r="G49" s="413"/>
      <c r="H49" s="413"/>
      <c r="I49" s="414"/>
      <c r="J49" s="414"/>
    </row>
    <row r="50" spans="1:10" ht="40.5" x14ac:dyDescent="0.25">
      <c r="A50" s="435"/>
      <c r="B50" s="436"/>
      <c r="C50" s="205" t="s">
        <v>513</v>
      </c>
      <c r="D50" s="412" t="s">
        <v>514</v>
      </c>
      <c r="E50" s="412"/>
      <c r="F50" s="421"/>
      <c r="G50" s="413"/>
      <c r="H50" s="413"/>
      <c r="I50" s="414"/>
      <c r="J50" s="414"/>
    </row>
    <row r="51" spans="1:10" ht="27" x14ac:dyDescent="0.25">
      <c r="A51" s="435"/>
      <c r="B51" s="436"/>
      <c r="C51" s="205" t="s">
        <v>515</v>
      </c>
      <c r="D51" s="412" t="s">
        <v>516</v>
      </c>
      <c r="E51" s="412"/>
      <c r="F51" s="421"/>
      <c r="G51" s="413"/>
      <c r="H51" s="413"/>
      <c r="I51" s="414"/>
      <c r="J51" s="414"/>
    </row>
    <row r="52" spans="1:10" ht="108" x14ac:dyDescent="0.25">
      <c r="A52" s="435"/>
      <c r="B52" s="436"/>
      <c r="C52" s="205" t="s">
        <v>517</v>
      </c>
      <c r="D52" s="206" t="s">
        <v>70</v>
      </c>
      <c r="E52" s="206" t="s">
        <v>256</v>
      </c>
      <c r="F52" s="421"/>
      <c r="G52" s="413"/>
      <c r="H52" s="413"/>
      <c r="I52" s="414"/>
      <c r="J52" s="414"/>
    </row>
    <row r="53" spans="1:10" ht="27" x14ac:dyDescent="0.25">
      <c r="A53" s="435"/>
      <c r="B53" s="436"/>
      <c r="C53" s="428" t="s">
        <v>518</v>
      </c>
      <c r="D53" s="206" t="s">
        <v>519</v>
      </c>
      <c r="E53" s="206" t="s">
        <v>520</v>
      </c>
      <c r="F53" s="421"/>
      <c r="G53" s="413"/>
      <c r="H53" s="413"/>
      <c r="I53" s="414"/>
      <c r="J53" s="414"/>
    </row>
    <row r="54" spans="1:10" ht="27" x14ac:dyDescent="0.25">
      <c r="A54" s="435"/>
      <c r="B54" s="436"/>
      <c r="C54" s="429"/>
      <c r="D54" s="206" t="s">
        <v>521</v>
      </c>
      <c r="E54" s="206" t="s">
        <v>522</v>
      </c>
      <c r="F54" s="421"/>
      <c r="G54" s="413"/>
      <c r="H54" s="413"/>
      <c r="I54" s="414"/>
      <c r="J54" s="414"/>
    </row>
    <row r="55" spans="1:10" ht="27" x14ac:dyDescent="0.25">
      <c r="A55" s="435"/>
      <c r="B55" s="436"/>
      <c r="C55" s="430"/>
      <c r="D55" s="206" t="s">
        <v>468</v>
      </c>
      <c r="E55" s="206" t="s">
        <v>520</v>
      </c>
      <c r="F55" s="421"/>
      <c r="G55" s="413"/>
      <c r="H55" s="413"/>
      <c r="I55" s="414"/>
      <c r="J55" s="414"/>
    </row>
    <row r="56" spans="1:10" ht="40.5" x14ac:dyDescent="0.25">
      <c r="A56" s="435"/>
      <c r="B56" s="436"/>
      <c r="C56" s="205" t="s">
        <v>188</v>
      </c>
      <c r="D56" s="412" t="s">
        <v>184</v>
      </c>
      <c r="E56" s="412"/>
      <c r="F56" s="421"/>
      <c r="G56" s="413"/>
      <c r="H56" s="413"/>
      <c r="I56" s="414"/>
      <c r="J56" s="414"/>
    </row>
    <row r="57" spans="1:10" x14ac:dyDescent="0.25">
      <c r="A57" s="435"/>
      <c r="B57" s="436"/>
      <c r="C57" s="207" t="s">
        <v>136</v>
      </c>
      <c r="D57" s="431" t="s">
        <v>523</v>
      </c>
      <c r="E57" s="431"/>
      <c r="F57" s="421"/>
      <c r="G57" s="413"/>
      <c r="H57" s="413"/>
      <c r="I57" s="414"/>
      <c r="J57" s="414"/>
    </row>
    <row r="58" spans="1:10" ht="409.5" x14ac:dyDescent="0.25">
      <c r="A58" s="435"/>
      <c r="B58" s="436"/>
      <c r="C58" s="205" t="s">
        <v>72</v>
      </c>
      <c r="D58" s="206" t="s">
        <v>258</v>
      </c>
      <c r="E58" s="206" t="s">
        <v>191</v>
      </c>
      <c r="F58" s="421"/>
      <c r="G58" s="413"/>
      <c r="H58" s="413"/>
      <c r="I58" s="414"/>
      <c r="J58" s="414"/>
    </row>
    <row r="59" spans="1:10" ht="409.5" x14ac:dyDescent="0.25">
      <c r="A59" s="435"/>
      <c r="B59" s="436"/>
      <c r="C59" s="207" t="s">
        <v>158</v>
      </c>
      <c r="D59" s="208" t="s">
        <v>193</v>
      </c>
      <c r="E59" s="208" t="s">
        <v>568</v>
      </c>
      <c r="F59" s="421"/>
      <c r="G59" s="413"/>
      <c r="H59" s="413"/>
      <c r="I59" s="414"/>
      <c r="J59" s="414"/>
    </row>
    <row r="60" spans="1:10" ht="409.5" x14ac:dyDescent="0.25">
      <c r="A60" s="435"/>
      <c r="B60" s="436"/>
      <c r="C60" s="207" t="s">
        <v>71</v>
      </c>
      <c r="D60" s="208" t="s">
        <v>524</v>
      </c>
      <c r="E60" s="208" t="s">
        <v>185</v>
      </c>
      <c r="F60" s="421"/>
      <c r="G60" s="413"/>
      <c r="H60" s="413"/>
      <c r="I60" s="414"/>
      <c r="J60" s="414"/>
    </row>
    <row r="61" spans="1:10" ht="135" x14ac:dyDescent="0.25">
      <c r="A61" s="435"/>
      <c r="B61" s="436"/>
      <c r="C61" s="183" t="s">
        <v>76</v>
      </c>
      <c r="D61" s="208" t="s">
        <v>77</v>
      </c>
      <c r="E61" s="208" t="s">
        <v>75</v>
      </c>
      <c r="F61" s="421"/>
      <c r="G61" s="413"/>
      <c r="H61" s="413"/>
      <c r="I61" s="414"/>
      <c r="J61" s="414"/>
    </row>
    <row r="62" spans="1:10" ht="54" x14ac:dyDescent="0.25">
      <c r="A62" s="432">
        <v>2</v>
      </c>
      <c r="B62" s="433" t="s">
        <v>525</v>
      </c>
      <c r="C62" s="183" t="s">
        <v>526</v>
      </c>
      <c r="D62" s="431" t="s">
        <v>527</v>
      </c>
      <c r="E62" s="431"/>
      <c r="F62" s="440">
        <v>1</v>
      </c>
      <c r="G62" s="443">
        <v>291842346</v>
      </c>
      <c r="H62" s="443">
        <v>248769000</v>
      </c>
      <c r="I62" s="437">
        <f>AVERAGE(G62:H98)</f>
        <v>270305673</v>
      </c>
      <c r="J62" s="437">
        <f>+ROUND((I62*F62), 0)</f>
        <v>270305673</v>
      </c>
    </row>
    <row r="63" spans="1:10" x14ac:dyDescent="0.25">
      <c r="A63" s="432"/>
      <c r="B63" s="433"/>
      <c r="C63" s="434" t="s">
        <v>528</v>
      </c>
      <c r="D63" s="431" t="s">
        <v>529</v>
      </c>
      <c r="E63" s="431"/>
      <c r="F63" s="441"/>
      <c r="G63" s="444"/>
      <c r="H63" s="444"/>
      <c r="I63" s="438"/>
      <c r="J63" s="438"/>
    </row>
    <row r="64" spans="1:10" ht="67.5" x14ac:dyDescent="0.25">
      <c r="A64" s="432"/>
      <c r="B64" s="433"/>
      <c r="C64" s="434"/>
      <c r="D64" s="208" t="s">
        <v>530</v>
      </c>
      <c r="E64" s="208" t="s">
        <v>531</v>
      </c>
      <c r="F64" s="441"/>
      <c r="G64" s="444"/>
      <c r="H64" s="444"/>
      <c r="I64" s="438"/>
      <c r="J64" s="438"/>
    </row>
    <row r="65" spans="1:10" x14ac:dyDescent="0.25">
      <c r="A65" s="432"/>
      <c r="B65" s="433"/>
      <c r="C65" s="434" t="s">
        <v>532</v>
      </c>
      <c r="D65" s="412" t="s">
        <v>533</v>
      </c>
      <c r="E65" s="412"/>
      <c r="F65" s="441"/>
      <c r="G65" s="444"/>
      <c r="H65" s="444"/>
      <c r="I65" s="438"/>
      <c r="J65" s="438"/>
    </row>
    <row r="66" spans="1:10" ht="81" x14ac:dyDescent="0.25">
      <c r="A66" s="432"/>
      <c r="B66" s="433"/>
      <c r="C66" s="434"/>
      <c r="D66" s="208" t="s">
        <v>530</v>
      </c>
      <c r="E66" s="206" t="s">
        <v>534</v>
      </c>
      <c r="F66" s="441"/>
      <c r="G66" s="444"/>
      <c r="H66" s="444"/>
      <c r="I66" s="438"/>
      <c r="J66" s="438"/>
    </row>
    <row r="67" spans="1:10" ht="67.5" x14ac:dyDescent="0.25">
      <c r="A67" s="432"/>
      <c r="B67" s="433"/>
      <c r="C67" s="183" t="s">
        <v>535</v>
      </c>
      <c r="D67" s="431" t="s">
        <v>536</v>
      </c>
      <c r="E67" s="431"/>
      <c r="F67" s="441"/>
      <c r="G67" s="444"/>
      <c r="H67" s="444"/>
      <c r="I67" s="438"/>
      <c r="J67" s="438"/>
    </row>
    <row r="68" spans="1:10" ht="67.5" x14ac:dyDescent="0.25">
      <c r="A68" s="432"/>
      <c r="B68" s="433"/>
      <c r="C68" s="205" t="s">
        <v>537</v>
      </c>
      <c r="D68" s="412" t="s">
        <v>538</v>
      </c>
      <c r="E68" s="412"/>
      <c r="F68" s="441"/>
      <c r="G68" s="444"/>
      <c r="H68" s="444"/>
      <c r="I68" s="438"/>
      <c r="J68" s="438"/>
    </row>
    <row r="69" spans="1:10" x14ac:dyDescent="0.25">
      <c r="A69" s="432"/>
      <c r="B69" s="433"/>
      <c r="C69" s="434" t="s">
        <v>497</v>
      </c>
      <c r="D69" s="412" t="s">
        <v>539</v>
      </c>
      <c r="E69" s="412"/>
      <c r="F69" s="441"/>
      <c r="G69" s="444"/>
      <c r="H69" s="444"/>
      <c r="I69" s="438"/>
      <c r="J69" s="438"/>
    </row>
    <row r="70" spans="1:10" ht="175.5" x14ac:dyDescent="0.25">
      <c r="A70" s="432"/>
      <c r="B70" s="433"/>
      <c r="C70" s="434"/>
      <c r="D70" s="206" t="s">
        <v>431</v>
      </c>
      <c r="E70" s="206" t="s">
        <v>540</v>
      </c>
      <c r="F70" s="441"/>
      <c r="G70" s="444"/>
      <c r="H70" s="444"/>
      <c r="I70" s="438"/>
      <c r="J70" s="438"/>
    </row>
    <row r="71" spans="1:10" ht="135" x14ac:dyDescent="0.25">
      <c r="A71" s="432"/>
      <c r="B71" s="433"/>
      <c r="C71" s="434"/>
      <c r="D71" s="209" t="s">
        <v>541</v>
      </c>
      <c r="E71" s="206" t="s">
        <v>542</v>
      </c>
      <c r="F71" s="441"/>
      <c r="G71" s="444"/>
      <c r="H71" s="444"/>
      <c r="I71" s="438"/>
      <c r="J71" s="438"/>
    </row>
    <row r="72" spans="1:10" ht="27" x14ac:dyDescent="0.25">
      <c r="A72" s="432"/>
      <c r="B72" s="433"/>
      <c r="C72" s="183" t="s">
        <v>151</v>
      </c>
      <c r="D72" s="412" t="s">
        <v>543</v>
      </c>
      <c r="E72" s="412"/>
      <c r="F72" s="441"/>
      <c r="G72" s="444"/>
      <c r="H72" s="444"/>
      <c r="I72" s="438"/>
      <c r="J72" s="438"/>
    </row>
    <row r="73" spans="1:10" ht="81" x14ac:dyDescent="0.25">
      <c r="A73" s="432"/>
      <c r="B73" s="433"/>
      <c r="C73" s="183"/>
      <c r="D73" s="206" t="s">
        <v>544</v>
      </c>
      <c r="E73" s="206" t="s">
        <v>545</v>
      </c>
      <c r="F73" s="441"/>
      <c r="G73" s="444"/>
      <c r="H73" s="444"/>
      <c r="I73" s="438"/>
      <c r="J73" s="438"/>
    </row>
    <row r="74" spans="1:10" ht="54" x14ac:dyDescent="0.25">
      <c r="A74" s="432"/>
      <c r="B74" s="433"/>
      <c r="C74" s="205" t="s">
        <v>546</v>
      </c>
      <c r="D74" s="431" t="s">
        <v>547</v>
      </c>
      <c r="E74" s="431"/>
      <c r="F74" s="441"/>
      <c r="G74" s="444"/>
      <c r="H74" s="444"/>
      <c r="I74" s="438"/>
      <c r="J74" s="438"/>
    </row>
    <row r="75" spans="1:10" ht="27" x14ac:dyDescent="0.25">
      <c r="A75" s="432"/>
      <c r="B75" s="433"/>
      <c r="C75" s="207" t="s">
        <v>548</v>
      </c>
      <c r="D75" s="431" t="s">
        <v>549</v>
      </c>
      <c r="E75" s="431"/>
      <c r="F75" s="441"/>
      <c r="G75" s="444"/>
      <c r="H75" s="444"/>
      <c r="I75" s="438"/>
      <c r="J75" s="438"/>
    </row>
    <row r="76" spans="1:10" ht="162" x14ac:dyDescent="0.25">
      <c r="A76" s="432"/>
      <c r="B76" s="433"/>
      <c r="C76" s="440" t="s">
        <v>68</v>
      </c>
      <c r="D76" s="209" t="s">
        <v>550</v>
      </c>
      <c r="E76" s="206" t="s">
        <v>551</v>
      </c>
      <c r="F76" s="441"/>
      <c r="G76" s="444"/>
      <c r="H76" s="444"/>
      <c r="I76" s="438"/>
      <c r="J76" s="438"/>
    </row>
    <row r="77" spans="1:10" ht="189" x14ac:dyDescent="0.25">
      <c r="A77" s="432"/>
      <c r="B77" s="433"/>
      <c r="C77" s="441"/>
      <c r="D77" s="209" t="s">
        <v>552</v>
      </c>
      <c r="E77" s="206" t="s">
        <v>553</v>
      </c>
      <c r="F77" s="441"/>
      <c r="G77" s="444"/>
      <c r="H77" s="444"/>
      <c r="I77" s="438"/>
      <c r="J77" s="438"/>
    </row>
    <row r="78" spans="1:10" ht="175.5" x14ac:dyDescent="0.25">
      <c r="A78" s="432"/>
      <c r="B78" s="433"/>
      <c r="C78" s="441"/>
      <c r="D78" s="209" t="s">
        <v>554</v>
      </c>
      <c r="E78" s="206" t="s">
        <v>555</v>
      </c>
      <c r="F78" s="441"/>
      <c r="G78" s="444"/>
      <c r="H78" s="444"/>
      <c r="I78" s="438"/>
      <c r="J78" s="438"/>
    </row>
    <row r="79" spans="1:10" ht="256.5" x14ac:dyDescent="0.25">
      <c r="A79" s="432"/>
      <c r="B79" s="433"/>
      <c r="C79" s="441"/>
      <c r="D79" s="209" t="s">
        <v>556</v>
      </c>
      <c r="E79" s="206" t="s">
        <v>557</v>
      </c>
      <c r="F79" s="441"/>
      <c r="G79" s="444"/>
      <c r="H79" s="444"/>
      <c r="I79" s="438"/>
      <c r="J79" s="438"/>
    </row>
    <row r="80" spans="1:10" ht="243" x14ac:dyDescent="0.25">
      <c r="A80" s="432"/>
      <c r="B80" s="433"/>
      <c r="C80" s="441"/>
      <c r="D80" s="209" t="s">
        <v>558</v>
      </c>
      <c r="E80" s="206" t="s">
        <v>559</v>
      </c>
      <c r="F80" s="441"/>
      <c r="G80" s="444"/>
      <c r="H80" s="444"/>
      <c r="I80" s="438"/>
      <c r="J80" s="438"/>
    </row>
    <row r="81" spans="1:10" ht="283.5" x14ac:dyDescent="0.25">
      <c r="A81" s="432"/>
      <c r="B81" s="433"/>
      <c r="C81" s="442"/>
      <c r="D81" s="206" t="s">
        <v>560</v>
      </c>
      <c r="E81" s="206" t="s">
        <v>561</v>
      </c>
      <c r="F81" s="441"/>
      <c r="G81" s="444"/>
      <c r="H81" s="444"/>
      <c r="I81" s="438"/>
      <c r="J81" s="438"/>
    </row>
    <row r="82" spans="1:10" ht="40.5" x14ac:dyDescent="0.25">
      <c r="A82" s="432"/>
      <c r="B82" s="433"/>
      <c r="C82" s="205" t="s">
        <v>167</v>
      </c>
      <c r="D82" s="412" t="s">
        <v>562</v>
      </c>
      <c r="E82" s="412"/>
      <c r="F82" s="441"/>
      <c r="G82" s="444"/>
      <c r="H82" s="444"/>
      <c r="I82" s="438"/>
      <c r="J82" s="438"/>
    </row>
    <row r="83" spans="1:10" ht="27" x14ac:dyDescent="0.25">
      <c r="A83" s="432"/>
      <c r="B83" s="433"/>
      <c r="C83" s="421" t="s">
        <v>259</v>
      </c>
      <c r="D83" s="206" t="s">
        <v>126</v>
      </c>
      <c r="E83" s="206" t="s">
        <v>127</v>
      </c>
      <c r="F83" s="441"/>
      <c r="G83" s="444"/>
      <c r="H83" s="444"/>
      <c r="I83" s="438"/>
      <c r="J83" s="438"/>
    </row>
    <row r="84" spans="1:10" ht="27" x14ac:dyDescent="0.25">
      <c r="A84" s="432"/>
      <c r="B84" s="433"/>
      <c r="C84" s="421"/>
      <c r="D84" s="206" t="s">
        <v>129</v>
      </c>
      <c r="E84" s="206" t="s">
        <v>128</v>
      </c>
      <c r="F84" s="441"/>
      <c r="G84" s="444"/>
      <c r="H84" s="444"/>
      <c r="I84" s="438"/>
      <c r="J84" s="438"/>
    </row>
    <row r="85" spans="1:10" ht="27" x14ac:dyDescent="0.25">
      <c r="A85" s="432"/>
      <c r="B85" s="433"/>
      <c r="C85" s="421"/>
      <c r="D85" s="206" t="s">
        <v>130</v>
      </c>
      <c r="E85" s="206" t="s">
        <v>131</v>
      </c>
      <c r="F85" s="441"/>
      <c r="G85" s="444"/>
      <c r="H85" s="444"/>
      <c r="I85" s="438"/>
      <c r="J85" s="438"/>
    </row>
    <row r="86" spans="1:10" ht="40.5" x14ac:dyDescent="0.25">
      <c r="A86" s="432"/>
      <c r="B86" s="433"/>
      <c r="C86" s="421"/>
      <c r="D86" s="206" t="s">
        <v>133</v>
      </c>
      <c r="E86" s="206" t="s">
        <v>132</v>
      </c>
      <c r="F86" s="441"/>
      <c r="G86" s="444"/>
      <c r="H86" s="444"/>
      <c r="I86" s="438"/>
      <c r="J86" s="438"/>
    </row>
    <row r="87" spans="1:10" ht="40.5" x14ac:dyDescent="0.25">
      <c r="A87" s="432"/>
      <c r="B87" s="433"/>
      <c r="C87" s="421"/>
      <c r="D87" s="206" t="s">
        <v>104</v>
      </c>
      <c r="E87" s="206" t="s">
        <v>75</v>
      </c>
      <c r="F87" s="441"/>
      <c r="G87" s="444"/>
      <c r="H87" s="444"/>
      <c r="I87" s="438"/>
      <c r="J87" s="438"/>
    </row>
    <row r="88" spans="1:10" ht="27" x14ac:dyDescent="0.25">
      <c r="A88" s="432"/>
      <c r="B88" s="433"/>
      <c r="C88" s="421"/>
      <c r="D88" s="206" t="s">
        <v>135</v>
      </c>
      <c r="E88" s="206" t="s">
        <v>134</v>
      </c>
      <c r="F88" s="441"/>
      <c r="G88" s="444"/>
      <c r="H88" s="444"/>
      <c r="I88" s="438"/>
      <c r="J88" s="438"/>
    </row>
    <row r="89" spans="1:10" ht="135" x14ac:dyDescent="0.25">
      <c r="A89" s="432"/>
      <c r="B89" s="433"/>
      <c r="C89" s="421"/>
      <c r="D89" s="206" t="s">
        <v>105</v>
      </c>
      <c r="E89" s="206" t="s">
        <v>75</v>
      </c>
      <c r="F89" s="441"/>
      <c r="G89" s="444"/>
      <c r="H89" s="444"/>
      <c r="I89" s="438"/>
      <c r="J89" s="438"/>
    </row>
    <row r="90" spans="1:10" ht="40.5" x14ac:dyDescent="0.25">
      <c r="A90" s="432"/>
      <c r="B90" s="433"/>
      <c r="C90" s="207" t="s">
        <v>307</v>
      </c>
      <c r="D90" s="431" t="s">
        <v>563</v>
      </c>
      <c r="E90" s="431"/>
      <c r="F90" s="441"/>
      <c r="G90" s="444"/>
      <c r="H90" s="444"/>
      <c r="I90" s="438"/>
      <c r="J90" s="438"/>
    </row>
    <row r="91" spans="1:10" ht="27" x14ac:dyDescent="0.25">
      <c r="A91" s="432"/>
      <c r="B91" s="433"/>
      <c r="C91" s="205" t="s">
        <v>564</v>
      </c>
      <c r="D91" s="412" t="s">
        <v>408</v>
      </c>
      <c r="E91" s="412"/>
      <c r="F91" s="441"/>
      <c r="G91" s="444"/>
      <c r="H91" s="444"/>
      <c r="I91" s="438"/>
      <c r="J91" s="438"/>
    </row>
    <row r="92" spans="1:10" ht="40.5" x14ac:dyDescent="0.25">
      <c r="A92" s="432"/>
      <c r="B92" s="433"/>
      <c r="C92" s="207" t="s">
        <v>565</v>
      </c>
      <c r="D92" s="412" t="s">
        <v>566</v>
      </c>
      <c r="E92" s="412"/>
      <c r="F92" s="441"/>
      <c r="G92" s="444"/>
      <c r="H92" s="444"/>
      <c r="I92" s="438"/>
      <c r="J92" s="438"/>
    </row>
    <row r="93" spans="1:10" ht="40.5" x14ac:dyDescent="0.25">
      <c r="A93" s="432"/>
      <c r="B93" s="433"/>
      <c r="C93" s="205" t="s">
        <v>188</v>
      </c>
      <c r="D93" s="412" t="s">
        <v>184</v>
      </c>
      <c r="E93" s="412"/>
      <c r="F93" s="441"/>
      <c r="G93" s="444"/>
      <c r="H93" s="444"/>
      <c r="I93" s="438"/>
      <c r="J93" s="438"/>
    </row>
    <row r="94" spans="1:10" x14ac:dyDescent="0.25">
      <c r="A94" s="432"/>
      <c r="B94" s="433"/>
      <c r="C94" s="207" t="s">
        <v>136</v>
      </c>
      <c r="D94" s="431" t="s">
        <v>567</v>
      </c>
      <c r="E94" s="431"/>
      <c r="F94" s="441"/>
      <c r="G94" s="444"/>
      <c r="H94" s="444"/>
      <c r="I94" s="438"/>
      <c r="J94" s="438"/>
    </row>
    <row r="95" spans="1:10" ht="409.5" x14ac:dyDescent="0.25">
      <c r="A95" s="432"/>
      <c r="B95" s="433"/>
      <c r="C95" s="205" t="s">
        <v>72</v>
      </c>
      <c r="D95" s="206" t="s">
        <v>258</v>
      </c>
      <c r="E95" s="206" t="s">
        <v>191</v>
      </c>
      <c r="F95" s="441"/>
      <c r="G95" s="444"/>
      <c r="H95" s="444"/>
      <c r="I95" s="438"/>
      <c r="J95" s="438"/>
    </row>
    <row r="96" spans="1:10" x14ac:dyDescent="0.25">
      <c r="A96" s="432"/>
      <c r="B96" s="433"/>
      <c r="C96" s="207" t="s">
        <v>158</v>
      </c>
      <c r="D96" s="431" t="s">
        <v>569</v>
      </c>
      <c r="E96" s="431"/>
      <c r="F96" s="441"/>
      <c r="G96" s="444"/>
      <c r="H96" s="444"/>
      <c r="I96" s="438"/>
      <c r="J96" s="438"/>
    </row>
    <row r="97" spans="1:10" ht="409.5" x14ac:dyDescent="0.25">
      <c r="A97" s="432"/>
      <c r="B97" s="433"/>
      <c r="C97" s="207" t="s">
        <v>71</v>
      </c>
      <c r="D97" s="208" t="s">
        <v>524</v>
      </c>
      <c r="E97" s="208" t="s">
        <v>185</v>
      </c>
      <c r="F97" s="441"/>
      <c r="G97" s="444"/>
      <c r="H97" s="444"/>
      <c r="I97" s="438"/>
      <c r="J97" s="438"/>
    </row>
    <row r="98" spans="1:10" ht="135" x14ac:dyDescent="0.25">
      <c r="A98" s="432"/>
      <c r="B98" s="433"/>
      <c r="C98" s="183" t="s">
        <v>76</v>
      </c>
      <c r="D98" s="208" t="s">
        <v>77</v>
      </c>
      <c r="E98" s="208" t="s">
        <v>75</v>
      </c>
      <c r="F98" s="442"/>
      <c r="G98" s="445"/>
      <c r="H98" s="445"/>
      <c r="I98" s="439"/>
      <c r="J98" s="439"/>
    </row>
    <row r="99" spans="1:10" x14ac:dyDescent="0.25">
      <c r="A99" s="446" t="s">
        <v>56</v>
      </c>
      <c r="B99" s="446"/>
      <c r="C99" s="446"/>
      <c r="D99" s="446"/>
      <c r="E99" s="446"/>
      <c r="F99" s="446"/>
      <c r="G99" s="446"/>
      <c r="H99" s="446"/>
      <c r="I99" s="210"/>
      <c r="J99" s="211">
        <f>SUM(J19:J98)</f>
        <v>462155329</v>
      </c>
    </row>
    <row r="100" spans="1:10" x14ac:dyDescent="0.25">
      <c r="A100" s="446" t="s">
        <v>57</v>
      </c>
      <c r="B100" s="447"/>
      <c r="C100" s="447"/>
      <c r="D100" s="447"/>
      <c r="E100" s="447"/>
      <c r="F100" s="447"/>
      <c r="G100" s="447"/>
      <c r="H100" s="447"/>
      <c r="I100" s="210"/>
      <c r="J100" s="211">
        <f>J99*0.19</f>
        <v>87809512.510000005</v>
      </c>
    </row>
    <row r="101" spans="1:10" x14ac:dyDescent="0.25">
      <c r="A101" s="446" t="s">
        <v>58</v>
      </c>
      <c r="B101" s="447"/>
      <c r="C101" s="447"/>
      <c r="D101" s="447"/>
      <c r="E101" s="447"/>
      <c r="F101" s="447"/>
      <c r="G101" s="447"/>
      <c r="H101" s="447"/>
      <c r="I101" s="210"/>
      <c r="J101" s="211">
        <f>J99+J100</f>
        <v>549964841.50999999</v>
      </c>
    </row>
  </sheetData>
  <mergeCells count="85">
    <mergeCell ref="A99:H99"/>
    <mergeCell ref="A100:H100"/>
    <mergeCell ref="A101:H101"/>
    <mergeCell ref="D90:E90"/>
    <mergeCell ref="D91:E91"/>
    <mergeCell ref="D92:E92"/>
    <mergeCell ref="D93:E93"/>
    <mergeCell ref="D94:E94"/>
    <mergeCell ref="D96:E96"/>
    <mergeCell ref="J62:J98"/>
    <mergeCell ref="C63:C64"/>
    <mergeCell ref="D63:E63"/>
    <mergeCell ref="C65:C66"/>
    <mergeCell ref="D65:E65"/>
    <mergeCell ref="D67:E67"/>
    <mergeCell ref="C83:C89"/>
    <mergeCell ref="F62:F98"/>
    <mergeCell ref="G62:G98"/>
    <mergeCell ref="H62:H98"/>
    <mergeCell ref="I62:I98"/>
    <mergeCell ref="D72:E72"/>
    <mergeCell ref="D74:E74"/>
    <mergeCell ref="D75:E75"/>
    <mergeCell ref="C76:C81"/>
    <mergeCell ref="D82:E82"/>
    <mergeCell ref="D56:E56"/>
    <mergeCell ref="D57:E57"/>
    <mergeCell ref="A62:A98"/>
    <mergeCell ref="B62:B98"/>
    <mergeCell ref="D62:E62"/>
    <mergeCell ref="D68:E68"/>
    <mergeCell ref="C69:C71"/>
    <mergeCell ref="D69:E69"/>
    <mergeCell ref="A19:A61"/>
    <mergeCell ref="B19:B61"/>
    <mergeCell ref="D38:E40"/>
    <mergeCell ref="C41:C42"/>
    <mergeCell ref="C43:C49"/>
    <mergeCell ref="D51:E51"/>
    <mergeCell ref="C53:C55"/>
    <mergeCell ref="D50:E50"/>
    <mergeCell ref="H19:H61"/>
    <mergeCell ref="I19:I61"/>
    <mergeCell ref="J19:J61"/>
    <mergeCell ref="C20:C25"/>
    <mergeCell ref="D27:E27"/>
    <mergeCell ref="C28:C29"/>
    <mergeCell ref="C30:C31"/>
    <mergeCell ref="D30:E30"/>
    <mergeCell ref="D32:E32"/>
    <mergeCell ref="C33:C34"/>
    <mergeCell ref="D19:E19"/>
    <mergeCell ref="F19:F61"/>
    <mergeCell ref="G19:G61"/>
    <mergeCell ref="C35:C37"/>
    <mergeCell ref="C38:C40"/>
    <mergeCell ref="A17:A18"/>
    <mergeCell ref="B17:B18"/>
    <mergeCell ref="C17:E18"/>
    <mergeCell ref="F17:F18"/>
    <mergeCell ref="J17:J18"/>
    <mergeCell ref="A12:E12"/>
    <mergeCell ref="F12:J12"/>
    <mergeCell ref="A13:E13"/>
    <mergeCell ref="F13:J13"/>
    <mergeCell ref="A14:E14"/>
    <mergeCell ref="F14:J14"/>
    <mergeCell ref="A9:B9"/>
    <mergeCell ref="F9:J9"/>
    <mergeCell ref="A10:E10"/>
    <mergeCell ref="F10:J10"/>
    <mergeCell ref="A11:E11"/>
    <mergeCell ref="F11:J11"/>
    <mergeCell ref="A6:E6"/>
    <mergeCell ref="F6:J6"/>
    <mergeCell ref="A7:E7"/>
    <mergeCell ref="F7:J7"/>
    <mergeCell ref="A8:E8"/>
    <mergeCell ref="F8:J8"/>
    <mergeCell ref="A1:E2"/>
    <mergeCell ref="F1:J2"/>
    <mergeCell ref="A4:E4"/>
    <mergeCell ref="F4:H4"/>
    <mergeCell ref="A5:E5"/>
    <mergeCell ref="F5:H5"/>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E77899-CA9C-483D-BFA3-BD3DD5730E70}">
  <dimension ref="A2:E8"/>
  <sheetViews>
    <sheetView workbookViewId="0">
      <selection activeCell="C15" sqref="C15"/>
    </sheetView>
  </sheetViews>
  <sheetFormatPr baseColWidth="10" defaultColWidth="11.5703125" defaultRowHeight="15" x14ac:dyDescent="0.25"/>
  <cols>
    <col min="1" max="1" width="11.5703125" style="212"/>
    <col min="2" max="2" width="25.42578125" style="212" bestFit="1" customWidth="1"/>
    <col min="3" max="4" width="23.7109375" style="212" customWidth="1"/>
    <col min="5" max="5" width="16.42578125" style="212" bestFit="1" customWidth="1"/>
    <col min="6" max="16384" width="11.5703125" style="212"/>
  </cols>
  <sheetData>
    <row r="2" spans="1:5" ht="30" x14ac:dyDescent="0.25">
      <c r="C2" s="213" t="s">
        <v>570</v>
      </c>
      <c r="D2" s="213" t="s">
        <v>571</v>
      </c>
      <c r="E2" s="213" t="s">
        <v>572</v>
      </c>
    </row>
    <row r="3" spans="1:5" ht="30" x14ac:dyDescent="0.25">
      <c r="A3" s="214" t="s">
        <v>573</v>
      </c>
      <c r="B3" s="215" t="s">
        <v>338</v>
      </c>
      <c r="C3" s="216">
        <v>566406840.64999998</v>
      </c>
      <c r="D3" s="216">
        <v>566407989</v>
      </c>
      <c r="E3" s="216">
        <f>+D3-C3</f>
        <v>1148.3500000238419</v>
      </c>
    </row>
    <row r="4" spans="1:5" x14ac:dyDescent="0.25">
      <c r="A4" s="214" t="s">
        <v>574</v>
      </c>
      <c r="B4" s="217" t="s">
        <v>348</v>
      </c>
      <c r="C4" s="216">
        <v>404064500</v>
      </c>
      <c r="D4" s="216">
        <v>405909000</v>
      </c>
      <c r="E4" s="216">
        <f>+D4-C4</f>
        <v>1844500</v>
      </c>
    </row>
    <row r="5" spans="1:5" x14ac:dyDescent="0.25">
      <c r="A5" s="214" t="s">
        <v>575</v>
      </c>
      <c r="B5" s="217" t="s">
        <v>576</v>
      </c>
      <c r="C5" s="216">
        <v>144883095</v>
      </c>
      <c r="D5" s="216">
        <v>160839448</v>
      </c>
      <c r="E5" s="216">
        <f>+D5-C5</f>
        <v>15956353</v>
      </c>
    </row>
    <row r="6" spans="1:5" x14ac:dyDescent="0.25">
      <c r="A6" s="448" t="s">
        <v>577</v>
      </c>
      <c r="B6" s="217" t="s">
        <v>467</v>
      </c>
      <c r="C6" s="216">
        <f>191849656*(1+19%)</f>
        <v>228301090.63999999</v>
      </c>
      <c r="D6" s="216">
        <v>241828230</v>
      </c>
      <c r="E6" s="216">
        <f>+D6-C6</f>
        <v>13527139.360000014</v>
      </c>
    </row>
    <row r="7" spans="1:5" x14ac:dyDescent="0.25">
      <c r="A7" s="449"/>
      <c r="B7" s="218" t="s">
        <v>525</v>
      </c>
      <c r="C7" s="216">
        <f>270305673*(1+19%)</f>
        <v>321663750.87</v>
      </c>
      <c r="D7" s="216">
        <v>346208366</v>
      </c>
      <c r="E7" s="216">
        <f>+D7-C7</f>
        <v>24544615.129999995</v>
      </c>
    </row>
    <row r="8" spans="1:5" x14ac:dyDescent="0.25">
      <c r="C8" s="460">
        <f>SUM(C3:C7)</f>
        <v>1665319277.1599998</v>
      </c>
      <c r="E8" s="219">
        <f>SUM(E3:E7)</f>
        <v>55873755.840000033</v>
      </c>
    </row>
  </sheetData>
  <mergeCells count="1">
    <mergeCell ref="A6:A7"/>
  </mergeCells>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8CC05D-CD6E-F945-8AC0-6DFADC38D16C}">
  <dimension ref="A1:I53"/>
  <sheetViews>
    <sheetView workbookViewId="0">
      <selection activeCell="D1" sqref="A1:XFD53"/>
    </sheetView>
  </sheetViews>
  <sheetFormatPr baseColWidth="10" defaultColWidth="10.85546875" defaultRowHeight="15" x14ac:dyDescent="0.25"/>
  <cols>
    <col min="3" max="3" width="15" customWidth="1"/>
    <col min="4" max="4" width="78.42578125" style="74" customWidth="1"/>
    <col min="5" max="5" width="64.7109375" style="78" customWidth="1"/>
  </cols>
  <sheetData>
    <row r="1" spans="1:9" x14ac:dyDescent="0.25">
      <c r="A1" s="450">
        <v>4</v>
      </c>
      <c r="B1" s="450" t="s">
        <v>162</v>
      </c>
      <c r="C1" s="450" t="s">
        <v>163</v>
      </c>
      <c r="D1" s="69" t="s">
        <v>106</v>
      </c>
      <c r="E1" s="61" t="s">
        <v>194</v>
      </c>
    </row>
    <row r="2" spans="1:9" x14ac:dyDescent="0.25">
      <c r="A2" s="451"/>
      <c r="B2" s="451"/>
      <c r="C2" s="450"/>
      <c r="D2" s="65" t="s">
        <v>85</v>
      </c>
      <c r="E2" s="68" t="s">
        <v>86</v>
      </c>
    </row>
    <row r="3" spans="1:9" x14ac:dyDescent="0.25">
      <c r="A3" s="451"/>
      <c r="B3" s="451"/>
      <c r="C3" s="450"/>
      <c r="D3" s="69" t="s">
        <v>107</v>
      </c>
      <c r="E3" s="61" t="s">
        <v>108</v>
      </c>
    </row>
    <row r="4" spans="1:9" x14ac:dyDescent="0.25">
      <c r="A4" s="451"/>
      <c r="B4" s="451"/>
      <c r="C4" s="450"/>
      <c r="D4" s="65" t="s">
        <v>83</v>
      </c>
      <c r="E4" s="76" t="s">
        <v>84</v>
      </c>
    </row>
    <row r="5" spans="1:9" x14ac:dyDescent="0.25">
      <c r="A5" s="451"/>
      <c r="B5" s="451"/>
      <c r="C5" s="450"/>
      <c r="D5" s="65" t="s">
        <v>81</v>
      </c>
      <c r="E5" s="64" t="s">
        <v>109</v>
      </c>
    </row>
    <row r="6" spans="1:9" x14ac:dyDescent="0.25">
      <c r="A6" s="451"/>
      <c r="B6" s="451"/>
      <c r="C6" s="450"/>
      <c r="D6" s="69" t="s">
        <v>169</v>
      </c>
      <c r="E6" s="61" t="s">
        <v>111</v>
      </c>
    </row>
    <row r="7" spans="1:9" x14ac:dyDescent="0.25">
      <c r="A7" s="451"/>
      <c r="B7" s="451"/>
      <c r="C7" s="450"/>
      <c r="D7" s="66" t="s">
        <v>79</v>
      </c>
      <c r="E7" s="77" t="s">
        <v>98</v>
      </c>
    </row>
    <row r="8" spans="1:9" x14ac:dyDescent="0.25">
      <c r="A8" s="451"/>
      <c r="B8" s="451"/>
      <c r="C8" s="450"/>
      <c r="D8" s="66" t="s">
        <v>80</v>
      </c>
      <c r="E8" s="64" t="s">
        <v>110</v>
      </c>
    </row>
    <row r="9" spans="1:9" x14ac:dyDescent="0.25">
      <c r="A9" s="451"/>
      <c r="B9" s="451"/>
      <c r="C9" s="450"/>
      <c r="D9" s="65" t="s">
        <v>82</v>
      </c>
      <c r="E9" s="64" t="s">
        <v>99</v>
      </c>
    </row>
    <row r="10" spans="1:9" ht="25.5" x14ac:dyDescent="0.25">
      <c r="A10" s="451"/>
      <c r="B10" s="451"/>
      <c r="C10" s="450"/>
      <c r="D10" s="66" t="s">
        <v>199</v>
      </c>
      <c r="E10" s="64" t="s">
        <v>75</v>
      </c>
    </row>
    <row r="11" spans="1:9" x14ac:dyDescent="0.25">
      <c r="A11" s="451"/>
      <c r="B11" s="451"/>
      <c r="C11" s="450" t="s">
        <v>164</v>
      </c>
      <c r="D11" s="70" t="s">
        <v>196</v>
      </c>
      <c r="E11" s="61" t="s">
        <v>75</v>
      </c>
    </row>
    <row r="12" spans="1:9" x14ac:dyDescent="0.25">
      <c r="A12" s="451"/>
      <c r="B12" s="451"/>
      <c r="C12" s="450"/>
      <c r="D12" s="69" t="s">
        <v>170</v>
      </c>
      <c r="E12" s="88" t="s">
        <v>195</v>
      </c>
    </row>
    <row r="13" spans="1:9" x14ac:dyDescent="0.25">
      <c r="A13" s="451"/>
      <c r="B13" s="451"/>
      <c r="C13" s="450"/>
      <c r="D13" s="69" t="s">
        <v>197</v>
      </c>
      <c r="E13" s="61" t="s">
        <v>198</v>
      </c>
      <c r="G13" s="80"/>
      <c r="H13" s="80"/>
      <c r="I13" s="80"/>
    </row>
    <row r="14" spans="1:9" ht="30" x14ac:dyDescent="0.25">
      <c r="A14" s="451"/>
      <c r="B14" s="451"/>
      <c r="C14" s="450" t="s">
        <v>122</v>
      </c>
      <c r="D14" s="71" t="s">
        <v>171</v>
      </c>
      <c r="E14" s="61" t="s">
        <v>120</v>
      </c>
      <c r="G14" s="80"/>
      <c r="H14" s="80"/>
      <c r="I14" s="80"/>
    </row>
    <row r="15" spans="1:9" x14ac:dyDescent="0.25">
      <c r="A15" s="451"/>
      <c r="B15" s="451"/>
      <c r="C15" s="450"/>
      <c r="D15" s="65" t="s">
        <v>95</v>
      </c>
      <c r="E15" s="67" t="s">
        <v>87</v>
      </c>
      <c r="G15" s="80"/>
      <c r="H15" s="80"/>
      <c r="I15" s="80"/>
    </row>
    <row r="16" spans="1:9" x14ac:dyDescent="0.25">
      <c r="A16" s="451"/>
      <c r="B16" s="451"/>
      <c r="C16" s="450"/>
      <c r="D16" s="65" t="s">
        <v>90</v>
      </c>
      <c r="E16" s="67" t="s">
        <v>101</v>
      </c>
      <c r="G16" s="80"/>
      <c r="H16" s="80"/>
      <c r="I16" s="80"/>
    </row>
    <row r="17" spans="1:9" x14ac:dyDescent="0.25">
      <c r="A17" s="451"/>
      <c r="B17" s="451"/>
      <c r="C17" s="450"/>
      <c r="D17" s="65" t="s">
        <v>94</v>
      </c>
      <c r="E17" s="67" t="s">
        <v>97</v>
      </c>
      <c r="G17" s="80"/>
      <c r="H17" s="80"/>
      <c r="I17" s="80"/>
    </row>
    <row r="18" spans="1:9" ht="30" x14ac:dyDescent="0.25">
      <c r="A18" s="451"/>
      <c r="B18" s="451"/>
      <c r="C18" s="450" t="s">
        <v>123</v>
      </c>
      <c r="D18" s="73" t="s">
        <v>172</v>
      </c>
      <c r="E18" s="61" t="s">
        <v>120</v>
      </c>
      <c r="I18" s="80"/>
    </row>
    <row r="19" spans="1:9" x14ac:dyDescent="0.25">
      <c r="A19" s="451"/>
      <c r="B19" s="451"/>
      <c r="C19" s="450"/>
      <c r="D19" s="89" t="s">
        <v>88</v>
      </c>
      <c r="E19" s="67" t="s">
        <v>89</v>
      </c>
      <c r="I19" s="80"/>
    </row>
    <row r="20" spans="1:9" x14ac:dyDescent="0.25">
      <c r="A20" s="451"/>
      <c r="B20" s="451"/>
      <c r="C20" s="450"/>
      <c r="D20" s="89" t="s">
        <v>90</v>
      </c>
      <c r="E20" s="67" t="s">
        <v>91</v>
      </c>
      <c r="I20" s="80"/>
    </row>
    <row r="21" spans="1:9" x14ac:dyDescent="0.25">
      <c r="A21" s="451"/>
      <c r="B21" s="451"/>
      <c r="C21" s="450"/>
      <c r="D21" s="89" t="s">
        <v>92</v>
      </c>
      <c r="E21" s="67" t="s">
        <v>93</v>
      </c>
      <c r="G21" s="80"/>
      <c r="H21" s="80"/>
      <c r="I21" s="80"/>
    </row>
    <row r="22" spans="1:9" x14ac:dyDescent="0.25">
      <c r="A22" s="451"/>
      <c r="B22" s="451"/>
      <c r="C22" s="450"/>
      <c r="D22" s="89" t="s">
        <v>94</v>
      </c>
      <c r="E22" s="67" t="s">
        <v>96</v>
      </c>
      <c r="G22" s="80"/>
      <c r="H22" s="80"/>
      <c r="I22" s="80"/>
    </row>
    <row r="23" spans="1:9" x14ac:dyDescent="0.25">
      <c r="A23" s="451"/>
      <c r="B23" s="451"/>
      <c r="C23" s="450"/>
      <c r="D23" s="89" t="s">
        <v>95</v>
      </c>
      <c r="E23" s="67" t="s">
        <v>100</v>
      </c>
      <c r="G23" s="80"/>
      <c r="H23" s="80"/>
      <c r="I23" s="80"/>
    </row>
    <row r="24" spans="1:9" ht="21" customHeight="1" x14ac:dyDescent="0.25">
      <c r="A24" s="451"/>
      <c r="B24" s="451"/>
      <c r="C24" s="450" t="s">
        <v>121</v>
      </c>
      <c r="D24" s="71" t="s">
        <v>67</v>
      </c>
      <c r="E24" s="61" t="s">
        <v>200</v>
      </c>
      <c r="G24" s="80"/>
      <c r="H24" s="80"/>
      <c r="I24" s="80"/>
    </row>
    <row r="25" spans="1:9" x14ac:dyDescent="0.25">
      <c r="A25" s="451"/>
      <c r="B25" s="451"/>
      <c r="C25" s="450"/>
      <c r="D25" s="71" t="s">
        <v>173</v>
      </c>
      <c r="E25" s="61" t="s">
        <v>112</v>
      </c>
      <c r="G25" s="80"/>
      <c r="H25" s="80"/>
      <c r="I25" s="80"/>
    </row>
    <row r="26" spans="1:9" x14ac:dyDescent="0.25">
      <c r="A26" s="451"/>
      <c r="B26" s="451"/>
      <c r="C26" s="450"/>
      <c r="D26" s="71" t="s">
        <v>174</v>
      </c>
      <c r="E26" s="61" t="s">
        <v>113</v>
      </c>
    </row>
    <row r="27" spans="1:9" x14ac:dyDescent="0.25">
      <c r="A27" s="451"/>
      <c r="B27" s="451"/>
      <c r="C27" s="450"/>
      <c r="D27" s="71" t="s">
        <v>175</v>
      </c>
      <c r="E27" s="61" t="s">
        <v>114</v>
      </c>
    </row>
    <row r="28" spans="1:9" x14ac:dyDescent="0.25">
      <c r="A28" s="451"/>
      <c r="B28" s="451"/>
      <c r="C28" s="450"/>
      <c r="D28" s="71" t="s">
        <v>176</v>
      </c>
      <c r="E28" s="61" t="s">
        <v>201</v>
      </c>
    </row>
    <row r="29" spans="1:9" x14ac:dyDescent="0.25">
      <c r="A29" s="451"/>
      <c r="B29" s="451"/>
      <c r="C29" s="450"/>
      <c r="D29" s="71" t="s">
        <v>177</v>
      </c>
      <c r="E29" s="61" t="s">
        <v>115</v>
      </c>
    </row>
    <row r="30" spans="1:9" ht="31.9" customHeight="1" x14ac:dyDescent="0.25">
      <c r="A30" s="451"/>
      <c r="B30" s="451"/>
      <c r="C30" s="450"/>
      <c r="D30" s="71" t="s">
        <v>178</v>
      </c>
      <c r="E30" s="81" t="s">
        <v>116</v>
      </c>
    </row>
    <row r="31" spans="1:9" ht="30" x14ac:dyDescent="0.25">
      <c r="A31" s="451"/>
      <c r="B31" s="451"/>
      <c r="C31" s="450"/>
      <c r="D31" s="71" t="s">
        <v>202</v>
      </c>
      <c r="E31" s="81" t="s">
        <v>117</v>
      </c>
    </row>
    <row r="32" spans="1:9" x14ac:dyDescent="0.25">
      <c r="A32" s="451"/>
      <c r="B32" s="451"/>
      <c r="C32" s="450"/>
      <c r="D32" s="71" t="s">
        <v>179</v>
      </c>
      <c r="E32" s="61" t="s">
        <v>118</v>
      </c>
    </row>
    <row r="33" spans="1:5" x14ac:dyDescent="0.25">
      <c r="A33" s="451"/>
      <c r="B33" s="451"/>
      <c r="C33" s="450"/>
      <c r="D33" s="71" t="s">
        <v>180</v>
      </c>
      <c r="E33" s="61" t="s">
        <v>119</v>
      </c>
    </row>
    <row r="34" spans="1:5" ht="30" x14ac:dyDescent="0.25">
      <c r="A34" s="451"/>
      <c r="B34" s="451"/>
      <c r="C34" s="450"/>
      <c r="D34" s="79" t="s">
        <v>181</v>
      </c>
      <c r="E34" s="90" t="s">
        <v>75</v>
      </c>
    </row>
    <row r="35" spans="1:5" ht="33" customHeight="1" x14ac:dyDescent="0.25">
      <c r="A35" s="451"/>
      <c r="B35" s="451"/>
      <c r="C35" s="450" t="s">
        <v>165</v>
      </c>
      <c r="D35" s="71" t="s">
        <v>182</v>
      </c>
      <c r="E35" s="61" t="s">
        <v>75</v>
      </c>
    </row>
    <row r="36" spans="1:5" x14ac:dyDescent="0.25">
      <c r="A36" s="451"/>
      <c r="B36" s="451"/>
      <c r="C36" s="450"/>
      <c r="D36" s="71" t="s">
        <v>124</v>
      </c>
      <c r="E36" s="61" t="s">
        <v>125</v>
      </c>
    </row>
    <row r="37" spans="1:5" x14ac:dyDescent="0.25">
      <c r="A37" s="451"/>
      <c r="B37" s="451"/>
      <c r="C37" s="450"/>
      <c r="D37" s="71" t="s">
        <v>203</v>
      </c>
      <c r="E37" s="61" t="s">
        <v>75</v>
      </c>
    </row>
    <row r="38" spans="1:5" x14ac:dyDescent="0.25">
      <c r="A38" s="451"/>
      <c r="B38" s="451"/>
      <c r="C38" s="450"/>
      <c r="D38" s="71" t="s">
        <v>183</v>
      </c>
      <c r="E38" s="61" t="s">
        <v>75</v>
      </c>
    </row>
    <row r="39" spans="1:5" x14ac:dyDescent="0.25">
      <c r="A39" s="451"/>
      <c r="B39" s="451"/>
      <c r="C39" s="450" t="s">
        <v>166</v>
      </c>
      <c r="D39" s="71" t="s">
        <v>126</v>
      </c>
      <c r="E39" s="61" t="s">
        <v>127</v>
      </c>
    </row>
    <row r="40" spans="1:5" x14ac:dyDescent="0.25">
      <c r="A40" s="451"/>
      <c r="B40" s="451"/>
      <c r="C40" s="450"/>
      <c r="D40" s="71" t="s">
        <v>129</v>
      </c>
      <c r="E40" s="61" t="s">
        <v>128</v>
      </c>
    </row>
    <row r="41" spans="1:5" x14ac:dyDescent="0.25">
      <c r="A41" s="451"/>
      <c r="B41" s="451"/>
      <c r="C41" s="450"/>
      <c r="D41" s="71" t="s">
        <v>130</v>
      </c>
      <c r="E41" s="61" t="s">
        <v>131</v>
      </c>
    </row>
    <row r="42" spans="1:5" x14ac:dyDescent="0.25">
      <c r="A42" s="451"/>
      <c r="B42" s="451"/>
      <c r="C42" s="450"/>
      <c r="D42" s="71" t="s">
        <v>133</v>
      </c>
      <c r="E42" s="61" t="s">
        <v>132</v>
      </c>
    </row>
    <row r="43" spans="1:5" x14ac:dyDescent="0.25">
      <c r="A43" s="451"/>
      <c r="B43" s="451"/>
      <c r="C43" s="450"/>
      <c r="D43" s="71" t="s">
        <v>104</v>
      </c>
      <c r="E43" s="61" t="s">
        <v>75</v>
      </c>
    </row>
    <row r="44" spans="1:5" x14ac:dyDescent="0.25">
      <c r="A44" s="451"/>
      <c r="B44" s="451"/>
      <c r="C44" s="450"/>
      <c r="D44" s="71" t="s">
        <v>135</v>
      </c>
      <c r="E44" s="61" t="s">
        <v>134</v>
      </c>
    </row>
    <row r="45" spans="1:5" ht="16.899999999999999" customHeight="1" x14ac:dyDescent="0.25">
      <c r="A45" s="451"/>
      <c r="B45" s="451"/>
      <c r="C45" s="450"/>
      <c r="D45" s="71" t="s">
        <v>105</v>
      </c>
      <c r="E45" s="61" t="s">
        <v>75</v>
      </c>
    </row>
    <row r="46" spans="1:5" ht="45" x14ac:dyDescent="0.25">
      <c r="A46" s="451"/>
      <c r="B46" s="451"/>
      <c r="C46" s="82" t="s">
        <v>157</v>
      </c>
      <c r="D46" s="73" t="s">
        <v>74</v>
      </c>
      <c r="E46" s="61" t="s">
        <v>75</v>
      </c>
    </row>
    <row r="47" spans="1:5" ht="45" x14ac:dyDescent="0.25">
      <c r="A47" s="451"/>
      <c r="B47" s="451"/>
      <c r="C47" s="82" t="s">
        <v>167</v>
      </c>
      <c r="D47" s="61" t="s">
        <v>168</v>
      </c>
      <c r="E47" s="61" t="s">
        <v>204</v>
      </c>
    </row>
    <row r="48" spans="1:5" ht="330" x14ac:dyDescent="0.25">
      <c r="A48" s="451"/>
      <c r="B48" s="451"/>
      <c r="C48" s="72" t="s">
        <v>158</v>
      </c>
      <c r="D48" s="69" t="s">
        <v>193</v>
      </c>
      <c r="E48" s="73" t="s">
        <v>192</v>
      </c>
    </row>
    <row r="49" spans="1:5" ht="180" x14ac:dyDescent="0.25">
      <c r="A49" s="451"/>
      <c r="B49" s="451"/>
      <c r="C49" s="72" t="s">
        <v>72</v>
      </c>
      <c r="D49" s="73" t="s">
        <v>258</v>
      </c>
      <c r="E49" s="73" t="s">
        <v>191</v>
      </c>
    </row>
    <row r="50" spans="1:5" ht="30" x14ac:dyDescent="0.25">
      <c r="A50" s="451"/>
      <c r="B50" s="451"/>
      <c r="C50" s="72" t="s">
        <v>69</v>
      </c>
      <c r="D50" s="61" t="s">
        <v>70</v>
      </c>
      <c r="E50" s="61" t="s">
        <v>256</v>
      </c>
    </row>
    <row r="51" spans="1:5" ht="45" x14ac:dyDescent="0.25">
      <c r="A51" s="451"/>
      <c r="B51" s="451"/>
      <c r="C51" s="72" t="s">
        <v>188</v>
      </c>
      <c r="D51" s="61" t="s">
        <v>102</v>
      </c>
      <c r="E51" s="61" t="s">
        <v>184</v>
      </c>
    </row>
    <row r="52" spans="1:5" ht="165" x14ac:dyDescent="0.25">
      <c r="A52" s="451"/>
      <c r="B52" s="451"/>
      <c r="C52" s="72" t="s">
        <v>71</v>
      </c>
      <c r="D52" s="61" t="s">
        <v>255</v>
      </c>
      <c r="E52" s="73" t="s">
        <v>185</v>
      </c>
    </row>
    <row r="53" spans="1:5" ht="120" x14ac:dyDescent="0.25">
      <c r="A53" s="451"/>
      <c r="B53" s="451"/>
      <c r="C53" s="72" t="s">
        <v>136</v>
      </c>
      <c r="D53" s="61" t="s">
        <v>138</v>
      </c>
      <c r="E53" s="73" t="s">
        <v>137</v>
      </c>
    </row>
  </sheetData>
  <mergeCells count="9">
    <mergeCell ref="B1:B53"/>
    <mergeCell ref="A1:A53"/>
    <mergeCell ref="C24:C34"/>
    <mergeCell ref="C18:C23"/>
    <mergeCell ref="C14:C17"/>
    <mergeCell ref="C1:C10"/>
    <mergeCell ref="C11:C13"/>
    <mergeCell ref="C35:C38"/>
    <mergeCell ref="C39:C45"/>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AA3BA6-F960-A942-9B58-4CAA275B12BA}">
  <dimension ref="A1:E52"/>
  <sheetViews>
    <sheetView zoomScale="113" workbookViewId="0">
      <selection activeCell="D1" sqref="A1:XFD52"/>
    </sheetView>
  </sheetViews>
  <sheetFormatPr baseColWidth="10" defaultColWidth="10.85546875" defaultRowHeight="15" x14ac:dyDescent="0.25"/>
  <cols>
    <col min="1" max="2" width="10.7109375" style="75"/>
    <col min="3" max="3" width="19.28515625" style="75" customWidth="1"/>
    <col min="4" max="4" width="31.7109375" style="87" customWidth="1"/>
    <col min="5" max="5" width="72.140625" style="74" customWidth="1"/>
  </cols>
  <sheetData>
    <row r="1" spans="1:5" ht="31.9" customHeight="1" x14ac:dyDescent="0.25">
      <c r="A1" s="452">
        <v>5</v>
      </c>
      <c r="B1" s="459" t="s">
        <v>159</v>
      </c>
      <c r="C1" s="458" t="s">
        <v>236</v>
      </c>
      <c r="D1" s="61" t="s">
        <v>237</v>
      </c>
      <c r="E1" s="73" t="s">
        <v>238</v>
      </c>
    </row>
    <row r="2" spans="1:5" ht="31.9" customHeight="1" x14ac:dyDescent="0.25">
      <c r="A2" s="452"/>
      <c r="B2" s="459"/>
      <c r="C2" s="458"/>
      <c r="D2" s="61" t="s">
        <v>239</v>
      </c>
      <c r="E2" s="73"/>
    </row>
    <row r="3" spans="1:5" x14ac:dyDescent="0.25">
      <c r="A3" s="452"/>
      <c r="B3" s="459"/>
      <c r="C3" s="458"/>
      <c r="D3" s="61" t="s">
        <v>240</v>
      </c>
      <c r="E3" s="73" t="s">
        <v>241</v>
      </c>
    </row>
    <row r="4" spans="1:5" x14ac:dyDescent="0.25">
      <c r="A4" s="452"/>
      <c r="B4" s="459"/>
      <c r="C4" s="458"/>
      <c r="D4" s="61" t="s">
        <v>242</v>
      </c>
      <c r="E4" s="73" t="s">
        <v>243</v>
      </c>
    </row>
    <row r="5" spans="1:5" x14ac:dyDescent="0.25">
      <c r="A5" s="452"/>
      <c r="B5" s="459"/>
      <c r="C5" s="458"/>
      <c r="D5" s="61" t="s">
        <v>244</v>
      </c>
      <c r="E5" s="73" t="s">
        <v>245</v>
      </c>
    </row>
    <row r="6" spans="1:5" x14ac:dyDescent="0.25">
      <c r="A6" s="452"/>
      <c r="B6" s="459"/>
      <c r="C6" s="458"/>
      <c r="D6" s="61" t="s">
        <v>246</v>
      </c>
      <c r="E6" s="73" t="s">
        <v>247</v>
      </c>
    </row>
    <row r="7" spans="1:5" ht="16.149999999999999" customHeight="1" x14ac:dyDescent="0.25">
      <c r="A7" s="452"/>
      <c r="B7" s="459"/>
      <c r="C7" s="454" t="s">
        <v>147</v>
      </c>
      <c r="D7" s="63" t="s">
        <v>148</v>
      </c>
      <c r="E7" s="91" t="s">
        <v>205</v>
      </c>
    </row>
    <row r="8" spans="1:5" x14ac:dyDescent="0.25">
      <c r="A8" s="452"/>
      <c r="B8" s="459"/>
      <c r="C8" s="455"/>
      <c r="D8" s="63" t="s">
        <v>140</v>
      </c>
      <c r="E8" s="83" t="s">
        <v>206</v>
      </c>
    </row>
    <row r="9" spans="1:5" x14ac:dyDescent="0.25">
      <c r="A9" s="452"/>
      <c r="B9" s="459"/>
      <c r="C9" s="455"/>
      <c r="D9" s="63" t="s">
        <v>207</v>
      </c>
      <c r="E9" s="83" t="s">
        <v>208</v>
      </c>
    </row>
    <row r="10" spans="1:5" x14ac:dyDescent="0.25">
      <c r="A10" s="452"/>
      <c r="B10" s="459"/>
      <c r="C10" s="455"/>
      <c r="D10" s="63" t="s">
        <v>209</v>
      </c>
      <c r="E10" s="92" t="s">
        <v>141</v>
      </c>
    </row>
    <row r="11" spans="1:5" x14ac:dyDescent="0.25">
      <c r="A11" s="452"/>
      <c r="B11" s="459"/>
      <c r="C11" s="455"/>
      <c r="D11" s="63" t="s">
        <v>161</v>
      </c>
      <c r="E11" s="83" t="s">
        <v>210</v>
      </c>
    </row>
    <row r="12" spans="1:5" x14ac:dyDescent="0.25">
      <c r="A12" s="452"/>
      <c r="B12" s="459"/>
      <c r="C12" s="455"/>
      <c r="D12" s="63" t="s">
        <v>160</v>
      </c>
      <c r="E12" s="83" t="s">
        <v>211</v>
      </c>
    </row>
    <row r="13" spans="1:5" x14ac:dyDescent="0.25">
      <c r="A13" s="452"/>
      <c r="B13" s="459"/>
      <c r="C13" s="455"/>
      <c r="D13" s="63" t="s">
        <v>212</v>
      </c>
      <c r="E13" s="83" t="s">
        <v>213</v>
      </c>
    </row>
    <row r="14" spans="1:5" x14ac:dyDescent="0.25">
      <c r="A14" s="452"/>
      <c r="B14" s="459"/>
      <c r="C14" s="455"/>
      <c r="D14" s="63" t="s">
        <v>142</v>
      </c>
      <c r="E14" s="83">
        <v>4</v>
      </c>
    </row>
    <row r="15" spans="1:5" x14ac:dyDescent="0.25">
      <c r="A15" s="452"/>
      <c r="B15" s="459"/>
      <c r="C15" s="455"/>
      <c r="D15" s="63" t="s">
        <v>143</v>
      </c>
      <c r="E15" s="83" t="s">
        <v>144</v>
      </c>
    </row>
    <row r="16" spans="1:5" x14ac:dyDescent="0.25">
      <c r="A16" s="452"/>
      <c r="B16" s="459"/>
      <c r="C16" s="455"/>
      <c r="D16" s="63" t="s">
        <v>214</v>
      </c>
      <c r="E16" s="83" t="s">
        <v>215</v>
      </c>
    </row>
    <row r="17" spans="1:5" x14ac:dyDescent="0.25">
      <c r="A17" s="452"/>
      <c r="B17" s="459"/>
      <c r="C17" s="455"/>
      <c r="D17" s="63" t="s">
        <v>145</v>
      </c>
      <c r="E17" s="83" t="s">
        <v>75</v>
      </c>
    </row>
    <row r="18" spans="1:5" x14ac:dyDescent="0.25">
      <c r="A18" s="452"/>
      <c r="B18" s="459"/>
      <c r="C18" s="455"/>
      <c r="D18" s="63" t="s">
        <v>216</v>
      </c>
      <c r="E18" s="83" t="s">
        <v>217</v>
      </c>
    </row>
    <row r="19" spans="1:5" x14ac:dyDescent="0.25">
      <c r="A19" s="452"/>
      <c r="B19" s="459"/>
      <c r="C19" s="456" t="s">
        <v>151</v>
      </c>
      <c r="D19" s="63" t="s">
        <v>139</v>
      </c>
      <c r="E19" s="83" t="s">
        <v>218</v>
      </c>
    </row>
    <row r="20" spans="1:5" x14ac:dyDescent="0.25">
      <c r="A20" s="452"/>
      <c r="B20" s="459"/>
      <c r="C20" s="457"/>
      <c r="D20" s="63" t="s">
        <v>207</v>
      </c>
      <c r="E20" s="83" t="s">
        <v>208</v>
      </c>
    </row>
    <row r="21" spans="1:5" x14ac:dyDescent="0.25">
      <c r="A21" s="452"/>
      <c r="B21" s="459"/>
      <c r="C21" s="457"/>
      <c r="D21" s="63" t="s">
        <v>62</v>
      </c>
      <c r="E21" s="83" t="s">
        <v>219</v>
      </c>
    </row>
    <row r="22" spans="1:5" ht="30" x14ac:dyDescent="0.25">
      <c r="A22" s="452"/>
      <c r="B22" s="459"/>
      <c r="C22" s="457"/>
      <c r="D22" s="63" t="s">
        <v>220</v>
      </c>
      <c r="E22" s="92" t="s">
        <v>221</v>
      </c>
    </row>
    <row r="23" spans="1:5" ht="31.9" customHeight="1" x14ac:dyDescent="0.25">
      <c r="A23" s="452"/>
      <c r="B23" s="459"/>
      <c r="C23" s="457"/>
      <c r="D23" s="63" t="s">
        <v>149</v>
      </c>
      <c r="E23" s="83" t="s">
        <v>222</v>
      </c>
    </row>
    <row r="24" spans="1:5" x14ac:dyDescent="0.25">
      <c r="A24" s="452"/>
      <c r="B24" s="459"/>
      <c r="C24" s="457"/>
      <c r="D24" s="63" t="s">
        <v>63</v>
      </c>
      <c r="E24" s="83" t="s">
        <v>223</v>
      </c>
    </row>
    <row r="25" spans="1:5" x14ac:dyDescent="0.25">
      <c r="A25" s="452"/>
      <c r="B25" s="459"/>
      <c r="C25" s="457"/>
      <c r="D25" s="63" t="s">
        <v>224</v>
      </c>
      <c r="E25" s="83" t="s">
        <v>225</v>
      </c>
    </row>
    <row r="26" spans="1:5" x14ac:dyDescent="0.25">
      <c r="A26" s="452"/>
      <c r="B26" s="459"/>
      <c r="C26" s="457"/>
      <c r="D26" s="63" t="s">
        <v>226</v>
      </c>
      <c r="E26" s="83" t="s">
        <v>227</v>
      </c>
    </row>
    <row r="27" spans="1:5" x14ac:dyDescent="0.25">
      <c r="A27" s="452"/>
      <c r="B27" s="459"/>
      <c r="C27" s="457"/>
      <c r="D27" s="63" t="s">
        <v>64</v>
      </c>
      <c r="E27" s="83" t="s">
        <v>228</v>
      </c>
    </row>
    <row r="28" spans="1:5" x14ac:dyDescent="0.25">
      <c r="A28" s="452"/>
      <c r="B28" s="459"/>
      <c r="C28" s="457"/>
      <c r="D28" s="63" t="s">
        <v>146</v>
      </c>
      <c r="E28" s="83" t="s">
        <v>150</v>
      </c>
    </row>
    <row r="29" spans="1:5" x14ac:dyDescent="0.25">
      <c r="A29" s="452"/>
      <c r="B29" s="459"/>
      <c r="C29" s="457"/>
      <c r="D29" s="63" t="s">
        <v>214</v>
      </c>
      <c r="E29" s="86" t="s">
        <v>229</v>
      </c>
    </row>
    <row r="30" spans="1:5" x14ac:dyDescent="0.25">
      <c r="A30" s="452"/>
      <c r="B30" s="459"/>
      <c r="C30" s="457"/>
      <c r="D30" s="63" t="s">
        <v>145</v>
      </c>
      <c r="E30" s="83" t="s">
        <v>75</v>
      </c>
    </row>
    <row r="31" spans="1:5" x14ac:dyDescent="0.25">
      <c r="A31" s="452"/>
      <c r="B31" s="459"/>
      <c r="C31" s="453" t="s">
        <v>230</v>
      </c>
      <c r="D31" s="63" t="s">
        <v>139</v>
      </c>
      <c r="E31" s="83" t="s">
        <v>65</v>
      </c>
    </row>
    <row r="32" spans="1:5" x14ac:dyDescent="0.25">
      <c r="A32" s="452"/>
      <c r="B32" s="459"/>
      <c r="C32" s="453"/>
      <c r="D32" s="63" t="s">
        <v>233</v>
      </c>
      <c r="E32" s="83" t="s">
        <v>231</v>
      </c>
    </row>
    <row r="33" spans="1:5" x14ac:dyDescent="0.25">
      <c r="A33" s="452"/>
      <c r="B33" s="459"/>
      <c r="C33" s="453"/>
      <c r="D33" s="63" t="s">
        <v>152</v>
      </c>
      <c r="E33" s="83" t="s">
        <v>232</v>
      </c>
    </row>
    <row r="34" spans="1:5" x14ac:dyDescent="0.25">
      <c r="A34" s="452"/>
      <c r="B34" s="459"/>
      <c r="C34" s="453"/>
      <c r="D34" s="63" t="s">
        <v>153</v>
      </c>
      <c r="E34" s="83" t="s">
        <v>154</v>
      </c>
    </row>
    <row r="35" spans="1:5" x14ac:dyDescent="0.25">
      <c r="A35" s="452"/>
      <c r="B35" s="459"/>
      <c r="C35" s="453"/>
      <c r="D35" s="62" t="s">
        <v>64</v>
      </c>
      <c r="E35" s="73" t="s">
        <v>66</v>
      </c>
    </row>
    <row r="36" spans="1:5" x14ac:dyDescent="0.25">
      <c r="A36" s="452"/>
      <c r="B36" s="459"/>
      <c r="C36" s="453"/>
      <c r="D36" s="63" t="s">
        <v>155</v>
      </c>
      <c r="E36" s="83" t="s">
        <v>75</v>
      </c>
    </row>
    <row r="37" spans="1:5" x14ac:dyDescent="0.25">
      <c r="A37" s="452"/>
      <c r="B37" s="459"/>
      <c r="C37" s="453"/>
      <c r="D37" s="63" t="s">
        <v>61</v>
      </c>
      <c r="E37" s="83" t="s">
        <v>234</v>
      </c>
    </row>
    <row r="38" spans="1:5" x14ac:dyDescent="0.25">
      <c r="A38" s="452"/>
      <c r="B38" s="459"/>
      <c r="C38" s="453"/>
      <c r="D38" s="63" t="s">
        <v>214</v>
      </c>
      <c r="E38" s="86" t="s">
        <v>229</v>
      </c>
    </row>
    <row r="39" spans="1:5" x14ac:dyDescent="0.25">
      <c r="A39" s="452"/>
      <c r="B39" s="459"/>
      <c r="C39" s="453"/>
      <c r="D39" s="63" t="s">
        <v>145</v>
      </c>
      <c r="E39" s="83" t="s">
        <v>75</v>
      </c>
    </row>
    <row r="40" spans="1:5" x14ac:dyDescent="0.25">
      <c r="A40" s="452"/>
      <c r="B40" s="459"/>
      <c r="C40" s="453"/>
      <c r="D40" s="63" t="s">
        <v>216</v>
      </c>
      <c r="E40" s="83" t="s">
        <v>235</v>
      </c>
    </row>
    <row r="41" spans="1:5" ht="60" x14ac:dyDescent="0.25">
      <c r="A41" s="452"/>
      <c r="B41" s="459"/>
      <c r="C41" s="63" t="s">
        <v>78</v>
      </c>
      <c r="D41" s="61" t="s">
        <v>248</v>
      </c>
      <c r="E41" s="69" t="s">
        <v>249</v>
      </c>
    </row>
    <row r="42" spans="1:5" ht="210" x14ac:dyDescent="0.25">
      <c r="A42" s="452"/>
      <c r="B42" s="459"/>
      <c r="C42" s="63" t="s">
        <v>103</v>
      </c>
      <c r="D42" s="73" t="s">
        <v>250</v>
      </c>
      <c r="E42" s="61" t="s">
        <v>75</v>
      </c>
    </row>
    <row r="43" spans="1:5" ht="45" x14ac:dyDescent="0.25">
      <c r="A43" s="452"/>
      <c r="B43" s="459"/>
      <c r="C43" s="63" t="s">
        <v>73</v>
      </c>
      <c r="D43" s="85" t="s">
        <v>156</v>
      </c>
      <c r="E43" s="84" t="s">
        <v>251</v>
      </c>
    </row>
    <row r="44" spans="1:5" ht="30" x14ac:dyDescent="0.25">
      <c r="A44" s="452"/>
      <c r="B44" s="459"/>
      <c r="C44" s="63" t="s">
        <v>157</v>
      </c>
      <c r="D44" s="61" t="s">
        <v>252</v>
      </c>
      <c r="E44" s="61" t="s">
        <v>75</v>
      </c>
    </row>
    <row r="45" spans="1:5" ht="60" x14ac:dyDescent="0.25">
      <c r="A45" s="452"/>
      <c r="B45" s="459"/>
      <c r="C45" s="61" t="s">
        <v>68</v>
      </c>
      <c r="D45" s="61" t="s">
        <v>186</v>
      </c>
      <c r="E45" s="61" t="s">
        <v>253</v>
      </c>
    </row>
    <row r="46" spans="1:5" ht="45" x14ac:dyDescent="0.25">
      <c r="A46" s="452"/>
      <c r="B46" s="459"/>
      <c r="C46" s="61" t="s">
        <v>188</v>
      </c>
      <c r="D46" s="61" t="s">
        <v>189</v>
      </c>
      <c r="E46" s="61" t="s">
        <v>190</v>
      </c>
    </row>
    <row r="47" spans="1:5" ht="30" x14ac:dyDescent="0.25">
      <c r="A47" s="452"/>
      <c r="B47" s="459"/>
      <c r="C47" s="61" t="s">
        <v>69</v>
      </c>
      <c r="D47" s="61" t="s">
        <v>70</v>
      </c>
      <c r="E47" s="61" t="s">
        <v>256</v>
      </c>
    </row>
    <row r="48" spans="1:5" ht="135" x14ac:dyDescent="0.25">
      <c r="A48" s="452"/>
      <c r="B48" s="459"/>
      <c r="C48" s="61" t="s">
        <v>72</v>
      </c>
      <c r="D48" s="61" t="s">
        <v>257</v>
      </c>
      <c r="E48" s="73" t="s">
        <v>191</v>
      </c>
    </row>
    <row r="49" spans="1:5" ht="105" x14ac:dyDescent="0.25">
      <c r="A49" s="452"/>
      <c r="B49" s="459"/>
      <c r="C49" s="61" t="s">
        <v>136</v>
      </c>
      <c r="D49" s="61" t="s">
        <v>138</v>
      </c>
      <c r="E49" s="73" t="s">
        <v>137</v>
      </c>
    </row>
    <row r="50" spans="1:5" ht="300" x14ac:dyDescent="0.25">
      <c r="A50" s="452"/>
      <c r="B50" s="459"/>
      <c r="C50" s="61" t="s">
        <v>158</v>
      </c>
      <c r="D50" s="69" t="s">
        <v>193</v>
      </c>
      <c r="E50" s="73" t="s">
        <v>254</v>
      </c>
    </row>
    <row r="51" spans="1:5" ht="135" x14ac:dyDescent="0.25">
      <c r="A51" s="452"/>
      <c r="B51" s="459"/>
      <c r="C51" s="61" t="s">
        <v>71</v>
      </c>
      <c r="D51" s="61" t="s">
        <v>255</v>
      </c>
      <c r="E51" s="73" t="s">
        <v>185</v>
      </c>
    </row>
    <row r="52" spans="1:5" ht="60" x14ac:dyDescent="0.25">
      <c r="A52" s="452"/>
      <c r="B52" s="459"/>
      <c r="C52" s="63" t="s">
        <v>76</v>
      </c>
      <c r="D52" s="62" t="s">
        <v>77</v>
      </c>
      <c r="E52" s="61" t="s">
        <v>75</v>
      </c>
    </row>
  </sheetData>
  <mergeCells count="6">
    <mergeCell ref="A1:A52"/>
    <mergeCell ref="C31:C40"/>
    <mergeCell ref="C7:C18"/>
    <mergeCell ref="C19:C30"/>
    <mergeCell ref="C1:C6"/>
    <mergeCell ref="B1:B5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8</vt:i4>
      </vt:variant>
    </vt:vector>
  </HeadingPairs>
  <TitlesOfParts>
    <vt:vector size="8" baseType="lpstr">
      <vt:lpstr>Grupo 3</vt:lpstr>
      <vt:lpstr>LOTE 1</vt:lpstr>
      <vt:lpstr>LOTE 2</vt:lpstr>
      <vt:lpstr>LOTE 3</vt:lpstr>
      <vt:lpstr>LOTE 4</vt:lpstr>
      <vt:lpstr>Verificación</vt:lpstr>
      <vt:lpstr>GC-MS-FID-TCD</vt:lpstr>
      <vt:lpstr>HPLC-DAD</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Usuario</dc:creator>
  <cp:keywords/>
  <dc:description/>
  <cp:lastModifiedBy>Aldemar Penagos</cp:lastModifiedBy>
  <cp:revision/>
  <cp:lastPrinted>2026-05-02T16:50:44Z</cp:lastPrinted>
  <dcterms:created xsi:type="dcterms:W3CDTF">2024-06-11T20:57:36Z</dcterms:created>
  <dcterms:modified xsi:type="dcterms:W3CDTF">2026-08-06T15:55:44Z</dcterms:modified>
  <cp:category/>
  <cp:contentStatus/>
</cp:coreProperties>
</file>