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men de Riesgos" sheetId="1" state="visible" r:id="rId1"/>
    <sheet xmlns:r="http://schemas.openxmlformats.org/officeDocument/2006/relationships" name="Matriz de Riesgos CCE" sheetId="2" state="visible" r:id="rId2"/>
    <sheet xmlns:r="http://schemas.openxmlformats.org/officeDocument/2006/relationships" name="Metodología CC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4">
    <font>
      <name val="Calibri"/>
      <family val="2"/>
      <color theme="1"/>
      <sz val="11"/>
      <scheme val="minor"/>
    </font>
    <font>
      <name val="Segoe UI"/>
      <b val="1"/>
      <color rgb="001B365D"/>
      <sz val="16"/>
    </font>
    <font>
      <name val="Segoe UI"/>
      <i val="1"/>
      <color rgb="004B6B94"/>
      <sz val="11"/>
    </font>
    <font>
      <name val="Segoe UI"/>
      <b val="1"/>
      <color rgb="001B365D"/>
      <sz val="12"/>
    </font>
    <font>
      <name val="Segoe UI"/>
      <b val="1"/>
      <color rgb="00FFFFFF"/>
      <sz val="10"/>
    </font>
    <font>
      <name val="Segoe UI"/>
      <color rgb="00000000"/>
      <sz val="9"/>
    </font>
    <font>
      <name val="Segoe UI"/>
      <i val="1"/>
      <color rgb="00555555"/>
      <sz val="9"/>
    </font>
    <font>
      <name val="Segoe UI"/>
      <b val="1"/>
      <color rgb="00155724"/>
      <sz val="9"/>
    </font>
    <font>
      <name val="Segoe UI"/>
      <b val="1"/>
      <color rgb="00856404"/>
      <sz val="9"/>
    </font>
    <font>
      <name val="Segoe UI"/>
      <b val="1"/>
      <color rgb="00A73A00"/>
      <sz val="9"/>
    </font>
    <font>
      <name val="Segoe UI"/>
      <b val="1"/>
      <color rgb="00721C24"/>
      <sz val="9"/>
    </font>
    <font>
      <name val="Segoe UI"/>
      <b val="1"/>
      <color rgb="00000000"/>
      <sz val="10"/>
    </font>
    <font>
      <name val="Segoe UI"/>
      <b val="1"/>
      <color rgb="00FFFFFF"/>
      <sz val="9"/>
    </font>
    <font>
      <name val="Segoe UI"/>
      <b val="1"/>
      <color rgb="001B365D"/>
      <sz val="18"/>
    </font>
  </fonts>
  <fills count="11">
    <fill>
      <patternFill/>
    </fill>
    <fill>
      <patternFill patternType="gray125"/>
    </fill>
    <fill>
      <patternFill patternType="solid">
        <fgColor rgb="001B365D"/>
        <bgColor rgb="001B365D"/>
      </patternFill>
    </fill>
    <fill>
      <patternFill patternType="solid">
        <fgColor rgb="002C4D75"/>
        <bgColor rgb="002C4D75"/>
      </patternFill>
    </fill>
    <fill>
      <patternFill patternType="solid">
        <fgColor rgb="00D4EDDA"/>
        <bgColor rgb="00D4EDDA"/>
      </patternFill>
    </fill>
    <fill>
      <patternFill patternType="solid">
        <fgColor rgb="00FFF3CD"/>
        <bgColor rgb="00FFF3CD"/>
      </patternFill>
    </fill>
    <fill>
      <patternFill patternType="solid">
        <fgColor rgb="00FFE5D0"/>
        <bgColor rgb="00FFE5D0"/>
      </patternFill>
    </fill>
    <fill>
      <patternFill patternType="solid">
        <fgColor rgb="00F8D7DA"/>
        <bgColor rgb="00F8D7DA"/>
      </patternFill>
    </fill>
    <fill>
      <patternFill patternType="solid">
        <fgColor rgb="004A709C"/>
        <bgColor rgb="004A709C"/>
      </patternFill>
    </fill>
    <fill>
      <patternFill patternType="solid">
        <fgColor rgb="00F9FAFC"/>
        <bgColor rgb="00F9FAFC"/>
      </patternFill>
    </fill>
    <fill>
      <patternFill patternType="solid">
        <fgColor rgb="00F2F4F7"/>
        <bgColor rgb="00F2F4F7"/>
      </patternFill>
    </fill>
  </fills>
  <borders count="3">
    <border>
      <left/>
      <right/>
      <top/>
      <bottom/>
      <diagonal/>
    </border>
    <border>
      <left style="thin">
        <color rgb="00D0D5DD"/>
      </left>
      <right style="thin">
        <color rgb="00D0D5DD"/>
      </right>
      <top style="thin">
        <color rgb="00D0D5DD"/>
      </top>
      <bottom style="thin">
        <color rgb="00D0D5DD"/>
      </bottom>
    </border>
    <border>
      <top style="thin">
        <color rgb="00D0D5DD"/>
      </top>
      <bottom style="double">
        <color rgb="001B365D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12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12" fillId="3" borderId="1" applyAlignment="1" pivotButton="0" quotePrefix="0" xfId="0">
      <alignment horizontal="center" vertical="center" wrapText="1"/>
    </xf>
    <xf numFmtId="0" fontId="13" fillId="10" borderId="1" applyAlignment="1" pivotButton="0" quotePrefix="0" xfId="0">
      <alignment horizontal="center" vertical="center" wrapText="1"/>
    </xf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165" fontId="5" fillId="0" borderId="1" applyAlignment="1" pivotButton="0" quotePrefix="0" xfId="0">
      <alignment horizontal="center" vertical="center" wrapText="1"/>
    </xf>
    <xf numFmtId="0" fontId="11" fillId="0" borderId="2" applyAlignment="1" pivotButton="0" quotePrefix="0" xfId="0">
      <alignment horizontal="center" vertical="center" wrapText="1"/>
    </xf>
    <xf numFmtId="165" fontId="11" fillId="0" borderId="2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11" fillId="0" borderId="0" pivotButton="0" quotePrefix="0" xfId="0"/>
    <xf numFmtId="0" fontId="5" fillId="0" borderId="0" pivotButton="0" quotePrefix="0" xfId="0"/>
    <xf numFmtId="164" fontId="11" fillId="0" borderId="0" pivotButton="0" quotePrefix="0" xfId="0"/>
    <xf numFmtId="0" fontId="4" fillId="2" borderId="0" applyAlignment="1" pivotButton="0" quotePrefix="0" xfId="0">
      <alignment horizontal="center" vertical="center" wrapText="1"/>
    </xf>
    <xf numFmtId="0" fontId="4" fillId="3" borderId="0" applyAlignment="1" pivotButton="0" quotePrefix="0" xfId="0">
      <alignment horizontal="center" vertical="center" wrapText="1"/>
    </xf>
    <xf numFmtId="0" fontId="12" fillId="8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0" fontId="11" fillId="0" borderId="1" applyAlignment="1" pivotButton="0" quotePrefix="0" xfId="0">
      <alignment horizontal="center" vertical="center" wrapText="1"/>
    </xf>
    <xf numFmtId="0" fontId="5" fillId="9" borderId="1" applyAlignment="1" pivotButton="0" quotePrefix="0" xfId="0">
      <alignment horizontal="center" vertical="center" wrapText="1"/>
    </xf>
    <xf numFmtId="0" fontId="5" fillId="9" borderId="1" applyAlignment="1" pivotButton="0" quotePrefix="0" xfId="0">
      <alignment horizontal="left" vertical="center" wrapText="1"/>
    </xf>
    <xf numFmtId="0" fontId="11" fillId="9" borderId="1" applyAlignment="1" pivotButton="0" quotePrefix="0" xfId="0">
      <alignment horizontal="center" vertical="center" wrapText="1"/>
    </xf>
    <xf numFmtId="0" fontId="6" fillId="0" borderId="0" pivotButton="0" quotePrefix="0" xfId="0"/>
    <xf numFmtId="0" fontId="7" fillId="4" borderId="1" applyAlignment="1" pivotButton="0" quotePrefix="0" xfId="0">
      <alignment horizontal="center" vertical="center" wrapText="1"/>
    </xf>
    <xf numFmtId="0" fontId="8" fillId="5" borderId="1" applyAlignment="1" pivotButton="0" quotePrefix="0" xfId="0">
      <alignment horizontal="center" vertical="center" wrapText="1"/>
    </xf>
    <xf numFmtId="0" fontId="9" fillId="6" borderId="1" applyAlignment="1" pivotButton="0" quotePrefix="0" xfId="0">
      <alignment horizontal="center" vertical="center" wrapText="1"/>
    </xf>
    <xf numFmtId="0" fontId="10" fillId="7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4">
    <dxf>
      <font>
        <name val="Segoe UI"/>
        <b val="1"/>
        <color rgb="00155724"/>
        <sz val="9"/>
      </font>
      <fill>
        <patternFill patternType="solid">
          <fgColor rgb="00D4EDDA"/>
          <bgColor rgb="00D4EDDA"/>
        </patternFill>
      </fill>
    </dxf>
    <dxf>
      <font>
        <name val="Segoe UI"/>
        <b val="1"/>
        <color rgb="00856404"/>
        <sz val="9"/>
      </font>
      <fill>
        <patternFill patternType="solid">
          <fgColor rgb="00FFF3CD"/>
          <bgColor rgb="00FFF3CD"/>
        </patternFill>
      </fill>
    </dxf>
    <dxf>
      <font>
        <name val="Segoe UI"/>
        <b val="1"/>
        <color rgb="00A73A00"/>
        <sz val="9"/>
      </font>
      <fill>
        <patternFill patternType="solid">
          <fgColor rgb="00FFE5D0"/>
          <bgColor rgb="00FFE5D0"/>
        </patternFill>
      </fill>
    </dxf>
    <dxf>
      <font>
        <name val="Segoe UI"/>
        <b val="1"/>
        <color rgb="00721C24"/>
        <sz val="9"/>
      </font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Nivel de Riesgo: Inicial vs. Residual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 de Riesgos'!C10</f>
            </strRef>
          </tx>
          <spPr>
            <a:ln xmlns:a="http://schemas.openxmlformats.org/drawingml/2006/main">
              <a:prstDash val="solid"/>
            </a:ln>
          </spPr>
          <cat>
            <numRef>
              <f>'Resumen de Riesgos'!$B$11:$B$14</f>
            </numRef>
          </cat>
          <val>
            <numRef>
              <f>'Resumen de Riesgos'!$C$11:$C$14</f>
            </numRef>
          </val>
        </ser>
        <ser>
          <idx val="1"/>
          <order val="1"/>
          <tx>
            <strRef>
              <f>'Resumen de Riesgos'!D10</f>
            </strRef>
          </tx>
          <spPr>
            <a:ln xmlns:a="http://schemas.openxmlformats.org/drawingml/2006/main">
              <a:prstDash val="solid"/>
            </a:ln>
          </spPr>
          <cat>
            <numRef>
              <f>'Resumen de Riesgos'!$B$11:$B$14</f>
            </numRef>
          </cat>
          <val>
            <numRef>
              <f>'Resumen de Riesgos'!$D$11:$D$14</f>
            </numRef>
          </val>
        </ser>
        <ser>
          <idx val="2"/>
          <order val="2"/>
          <tx>
            <strRef>
              <f>'Resumen de Riesgos'!E10</f>
            </strRef>
          </tx>
          <spPr>
            <a:ln xmlns:a="http://schemas.openxmlformats.org/drawingml/2006/main">
              <a:prstDash val="solid"/>
            </a:ln>
          </spPr>
          <cat>
            <numRef>
              <f>'Resumen de Riesgos'!$B$11:$B$14</f>
            </numRef>
          </cat>
          <val>
            <numRef>
              <f>'Resumen de Riesgos'!$E$11:$E$14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Nivel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Cantidad de Riesgos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Asignación de Riesgos por Parte</a:t>
            </a:r>
          </a:p>
        </rich>
      </tx>
    </title>
    <plotArea>
      <pieChart>
        <varyColors val="1"/>
        <ser>
          <idx val="0"/>
          <order val="0"/>
          <tx>
            <strRef>
              <f>'Resumen de Riesgos'!C19</f>
            </strRef>
          </tx>
          <spPr>
            <a:ln xmlns:a="http://schemas.openxmlformats.org/drawingml/2006/main">
              <a:prstDash val="solid"/>
            </a:ln>
          </spPr>
          <cat>
            <numRef>
              <f>'Resumen de Riesgos'!$B$20:$B$22</f>
            </numRef>
          </cat>
          <val>
            <numRef>
              <f>'Resumen de Riesgos'!$C$20:$C$22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7</col>
      <colOff>0</colOff>
      <row>8</row>
      <rowOff>0</rowOff>
    </from>
    <ext cx="576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14</col>
      <colOff>0</colOff>
      <row>8</row>
      <rowOff>0</rowOff>
    </from>
    <ext cx="4680000" cy="360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L23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24" customWidth="1" min="2" max="2"/>
    <col width="18" customWidth="1" min="3" max="3"/>
    <col width="18" customWidth="1" min="4" max="4"/>
    <col width="18" customWidth="1" min="5" max="5"/>
    <col width="18" customWidth="1" min="6" max="6"/>
    <col width="4" customWidth="1" min="7" max="7"/>
  </cols>
  <sheetData>
    <row r="2">
      <c r="B2" s="1" t="inlineStr">
        <is>
          <t>RESUMEN EJECUTIVO - MATRIZ DE RIESGOS DEL PROCESO</t>
        </is>
      </c>
    </row>
    <row r="3">
      <c r="B3" s="2" t="inlineStr">
        <is>
          <t>Indicadores de Distribución y Evaluación Inicial vs. Residual</t>
        </is>
      </c>
    </row>
    <row r="5">
      <c r="B5" s="3" t="inlineStr">
        <is>
          <t>Total Riesgos Identificados</t>
        </is>
      </c>
      <c r="C5" s="4" t="n"/>
      <c r="E5" s="5" t="inlineStr">
        <is>
          <t>Riesgos Asignados al Contratista</t>
        </is>
      </c>
      <c r="F5" s="4" t="n"/>
      <c r="H5" s="5" t="inlineStr">
        <is>
          <t>Riesgos Asignados a la Entidad</t>
        </is>
      </c>
      <c r="I5" s="4" t="n"/>
      <c r="K5" s="5" t="inlineStr">
        <is>
          <t>Riesgos Compartidos</t>
        </is>
      </c>
      <c r="L5" s="4" t="n"/>
    </row>
    <row r="6">
      <c r="B6" s="6" t="n">
        <v>10</v>
      </c>
      <c r="C6" s="4" t="n"/>
      <c r="E6" s="6">
        <f>COUNTIF('Matriz de Riesgos CCE'!O10:O19, "Contratista")</f>
        <v/>
      </c>
      <c r="F6" s="4" t="n"/>
      <c r="H6" s="6">
        <f>COUNTIF('Matriz de Riesgos CCE'!O10:O19, "Entidad")</f>
        <v/>
      </c>
      <c r="I6" s="4" t="n"/>
      <c r="K6" s="6">
        <f>COUNTIF('Matriz de Riesgos CCE'!O10:O19, "Compartido")</f>
        <v/>
      </c>
      <c r="L6" s="4" t="n"/>
    </row>
    <row r="9">
      <c r="B9" s="7" t="inlineStr">
        <is>
          <t>COMPARATIVO DE NIVEL DE RIESGO (INICIAL VS. RESIDUAL)</t>
        </is>
      </c>
    </row>
    <row r="10">
      <c r="B10" s="8" t="inlineStr">
        <is>
          <t>Nivel de Riesgo</t>
        </is>
      </c>
      <c r="C10" s="8" t="inlineStr">
        <is>
          <t>Cantidad Inicial</t>
        </is>
      </c>
      <c r="D10" s="8" t="inlineStr">
        <is>
          <t>Porcentaje Inicial</t>
        </is>
      </c>
      <c r="E10" s="8" t="inlineStr">
        <is>
          <t>Cantidad Residual</t>
        </is>
      </c>
      <c r="F10" s="8" t="inlineStr">
        <is>
          <t>Porcentaje Residual</t>
        </is>
      </c>
    </row>
    <row r="11">
      <c r="B11" s="9" t="inlineStr">
        <is>
          <t>Bajo</t>
        </is>
      </c>
      <c r="C11" s="9">
        <f>COUNTIF('Matriz de Riesgos CCE'!N10:N19, "Bajo")</f>
        <v/>
      </c>
      <c r="D11" s="10">
        <f>C11/$C$15</f>
        <v/>
      </c>
      <c r="E11" s="9">
        <f>COUNTIF('Matriz de Riesgos CCE'!T10:T19, "Bajo")</f>
        <v/>
      </c>
      <c r="F11" s="10">
        <f>E11/$E$15</f>
        <v/>
      </c>
    </row>
    <row r="12">
      <c r="B12" s="9" t="inlineStr">
        <is>
          <t>Medio</t>
        </is>
      </c>
      <c r="C12" s="9">
        <f>COUNTIF('Matriz de Riesgos CCE'!N10:N19, "Medio")</f>
        <v/>
      </c>
      <c r="D12" s="10">
        <f>C12/$C$15</f>
        <v/>
      </c>
      <c r="E12" s="9">
        <f>COUNTIF('Matriz de Riesgos CCE'!T10:T19, "Medio")</f>
        <v/>
      </c>
      <c r="F12" s="10">
        <f>E12/$E$15</f>
        <v/>
      </c>
    </row>
    <row r="13">
      <c r="B13" s="9" t="inlineStr">
        <is>
          <t>Alto</t>
        </is>
      </c>
      <c r="C13" s="9">
        <f>COUNTIF('Matriz de Riesgos CCE'!N10:N19, "Alto")</f>
        <v/>
      </c>
      <c r="D13" s="10">
        <f>C13/$C$15</f>
        <v/>
      </c>
      <c r="E13" s="9">
        <f>COUNTIF('Matriz de Riesgos CCE'!T10:T19, "Alto")</f>
        <v/>
      </c>
      <c r="F13" s="10">
        <f>E13/$E$15</f>
        <v/>
      </c>
    </row>
    <row r="14">
      <c r="B14" s="9" t="inlineStr">
        <is>
          <t>Extremo</t>
        </is>
      </c>
      <c r="C14" s="9">
        <f>COUNTIF('Matriz de Riesgos CCE'!N10:N19, "Extremo")</f>
        <v/>
      </c>
      <c r="D14" s="10">
        <f>C14/$C$15</f>
        <v/>
      </c>
      <c r="E14" s="9">
        <f>COUNTIF('Matriz de Riesgos CCE'!T10:T19, "Extremo")</f>
        <v/>
      </c>
      <c r="F14" s="10">
        <f>E14/$E$15</f>
        <v/>
      </c>
    </row>
    <row r="15">
      <c r="B15" s="11" t="inlineStr">
        <is>
          <t>TOTAL</t>
        </is>
      </c>
      <c r="C15" s="11">
        <f>SUM(C11:C14)</f>
        <v/>
      </c>
      <c r="D15" s="12">
        <f>SUM(D11:D14)</f>
        <v/>
      </c>
      <c r="E15" s="11">
        <f>SUM(E11:E14)</f>
        <v/>
      </c>
      <c r="F15" s="12">
        <f>SUM(F11:F14)</f>
        <v/>
      </c>
    </row>
    <row r="18">
      <c r="B18" s="7" t="inlineStr">
        <is>
          <t>DISTRIBUCIÓN DE ASIGNACIÓN DE RIESGO</t>
        </is>
      </c>
    </row>
    <row r="19">
      <c r="B19" s="13" t="inlineStr">
        <is>
          <t>Asignación</t>
        </is>
      </c>
      <c r="C19" s="13" t="inlineStr">
        <is>
          <t>Número de Riesgos</t>
        </is>
      </c>
      <c r="D19" s="13" t="inlineStr">
        <is>
          <t>Porcentaje (%)</t>
        </is>
      </c>
    </row>
    <row r="20">
      <c r="B20" s="9" t="inlineStr">
        <is>
          <t>Contratista</t>
        </is>
      </c>
      <c r="C20" s="9">
        <f>COUNTIF('Matriz de Riesgos CCE'!O10:O19, "Contratista")</f>
        <v/>
      </c>
      <c r="D20" s="10">
        <f>C20/$C$23</f>
        <v/>
      </c>
    </row>
    <row r="21">
      <c r="B21" s="9" t="inlineStr">
        <is>
          <t>Entidad</t>
        </is>
      </c>
      <c r="C21" s="9">
        <f>COUNTIF('Matriz de Riesgos CCE'!O10:O19, "Entidad")</f>
        <v/>
      </c>
      <c r="D21" s="10">
        <f>C21/$C$23</f>
        <v/>
      </c>
    </row>
    <row r="22">
      <c r="B22" s="9" t="inlineStr">
        <is>
          <t>Compartido</t>
        </is>
      </c>
      <c r="C22" s="9">
        <f>COUNTIF('Matriz de Riesgos CCE'!O10:O19, "Compartido")</f>
        <v/>
      </c>
      <c r="D22" s="10">
        <f>C22/$C$23</f>
        <v/>
      </c>
    </row>
    <row r="23">
      <c r="B23" s="11" t="inlineStr">
        <is>
          <t>TOTAL</t>
        </is>
      </c>
      <c r="C23" s="11">
        <f>SUM(C20:C22)</f>
        <v/>
      </c>
      <c r="D23" s="12">
        <f>SUM(D20:D22)</f>
        <v/>
      </c>
    </row>
  </sheetData>
  <mergeCells count="8">
    <mergeCell ref="B6:C6"/>
    <mergeCell ref="E6:F6"/>
    <mergeCell ref="H6:I6"/>
    <mergeCell ref="B5:C5"/>
    <mergeCell ref="E5:F5"/>
    <mergeCell ref="K5:L5"/>
    <mergeCell ref="H5:I5"/>
    <mergeCell ref="K6:L6"/>
  </mergeCell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X19"/>
  <sheetViews>
    <sheetView showGridLines="1" workbookViewId="0">
      <pane xSplit="7" ySplit="9" topLeftCell="H10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" customWidth="1" min="1" max="1"/>
    <col width="6" customWidth="1" min="2" max="2"/>
    <col width="12" customWidth="1" min="3" max="3"/>
    <col width="11" customWidth="1" min="4" max="4"/>
    <col width="14" customWidth="1" min="5" max="5"/>
    <col width="16" customWidth="1" min="6" max="6"/>
    <col width="15" customWidth="1" min="7" max="7"/>
    <col width="28" customWidth="1" min="8" max="8"/>
    <col width="28" customWidth="1" min="9" max="9"/>
    <col width="28" customWidth="1" min="10" max="10"/>
    <col width="13" customWidth="1" min="11" max="11"/>
    <col width="13" customWidth="1" min="12" max="12"/>
    <col width="13" customWidth="1" min="13" max="13"/>
    <col width="15" customWidth="1" min="14" max="14"/>
    <col width="16" customWidth="1" min="15" max="15"/>
    <col width="32" customWidth="1" min="16" max="16"/>
    <col width="13" customWidth="1" min="17" max="17"/>
    <col width="13" customWidth="1" min="18" max="18"/>
    <col width="13" customWidth="1" min="19" max="19"/>
    <col width="15" customWidth="1" min="20" max="20"/>
    <col width="14" customWidth="1" min="21" max="21"/>
    <col width="22" customWidth="1" min="22" max="22"/>
    <col width="18" customWidth="1" min="23" max="23"/>
    <col width="14" customWidth="1" min="24" max="24"/>
  </cols>
  <sheetData>
    <row r="2">
      <c r="B2" s="14" t="inlineStr">
        <is>
          <t>MATRIZ DE CONFIGURACIÓN Y ASIGNACIÓN DE RIESGOS (COLOMBIA COMPRA EFICIENTE)</t>
        </is>
      </c>
    </row>
    <row r="3">
      <c r="B3" s="15" t="inlineStr">
        <is>
          <t>PROCESO DE SELECCIÓN ABREVIADA DE MENOR CUANTÍA No. SAMC-001-2026 - CORPOVALLE</t>
        </is>
      </c>
    </row>
    <row r="5">
      <c r="B5" s="16" t="inlineStr">
        <is>
          <t>Entidad Contratante:</t>
        </is>
      </c>
      <c r="C5" s="17" t="inlineStr">
        <is>
          <t>CORPOVALLE (Corporación para el Desarrollo Social y Cultural)</t>
        </is>
      </c>
      <c r="H5" s="16" t="inlineStr">
        <is>
          <t>Presupuesto Oficial:</t>
        </is>
      </c>
      <c r="J5" s="18" t="n">
        <v>1226586671</v>
      </c>
    </row>
    <row r="6">
      <c r="B6" s="16" t="inlineStr">
        <is>
          <t>Objeto Contractual:</t>
        </is>
      </c>
      <c r="C6" s="17" t="inlineStr">
        <is>
          <t>Adquisición, configuración y entrega de kits de Drones y Sistemas Antidrón con capacitación y soporte técnico para Buenaventura</t>
        </is>
      </c>
    </row>
    <row r="8">
      <c r="B8" s="19" t="inlineStr">
        <is>
          <t>1. CARACTERIZACIÓN GENERAL DEL RIESGO</t>
        </is>
      </c>
      <c r="H8" s="20" t="inlineStr">
        <is>
          <t>2. DESCRIPCIÓN DEL RIESGO</t>
        </is>
      </c>
      <c r="K8" s="19" t="inlineStr">
        <is>
          <t>3. EVALUACIÓN INICIAL (SIN MITIGACIÓN)</t>
        </is>
      </c>
      <c r="O8" s="20" t="inlineStr">
        <is>
          <t>4. ASIGNACIÓN Y TRATAMIENTO</t>
        </is>
      </c>
      <c r="Q8" s="19" t="inlineStr">
        <is>
          <t>5. EVALUACIÓN RESIDUAL (CON MITIGACIÓN)</t>
        </is>
      </c>
      <c r="U8" s="20" t="inlineStr">
        <is>
          <t>6. MONITOREO Y CONTROL</t>
        </is>
      </c>
    </row>
    <row r="9">
      <c r="B9" s="21" t="inlineStr">
        <is>
          <t>ID</t>
        </is>
      </c>
      <c r="C9" s="21" t="inlineStr">
        <is>
          <t>Clase</t>
        </is>
      </c>
      <c r="D9" s="21" t="inlineStr">
        <is>
          <t>Fuente</t>
        </is>
      </c>
      <c r="E9" s="21" t="inlineStr">
        <is>
          <t>Etapa</t>
        </is>
      </c>
      <c r="F9" s="21" t="inlineStr">
        <is>
          <t>Tipo de Riesgo</t>
        </is>
      </c>
      <c r="G9" s="21" t="inlineStr">
        <is>
          <t>Comportamiento</t>
        </is>
      </c>
      <c r="H9" s="21" t="inlineStr">
        <is>
          <t>Evento (¿Qué puede ocurrir?)</t>
        </is>
      </c>
      <c r="I9" s="21" t="inlineStr">
        <is>
          <t>Causa Raíz</t>
        </is>
      </c>
      <c r="J9" s="21" t="inlineStr">
        <is>
          <t>Consecuencia / Impacto</t>
        </is>
      </c>
      <c r="K9" s="21" t="inlineStr">
        <is>
          <t>Probabilidad (1-5)</t>
        </is>
      </c>
      <c r="L9" s="21" t="inlineStr">
        <is>
          <t>Impacto (1-5)</t>
        </is>
      </c>
      <c r="M9" s="21" t="inlineStr">
        <is>
          <t>Valoración (P+I)</t>
        </is>
      </c>
      <c r="N9" s="21" t="inlineStr">
        <is>
          <t>Categoría Inicial</t>
        </is>
      </c>
      <c r="O9" s="21" t="inlineStr">
        <is>
          <t>A quién se le asigna</t>
        </is>
      </c>
      <c r="P9" s="21" t="inlineStr">
        <is>
          <t>Tratamiento / Medidas de Mitigación</t>
        </is>
      </c>
      <c r="Q9" s="21" t="inlineStr">
        <is>
          <t>Probabilidad Residual</t>
        </is>
      </c>
      <c r="R9" s="21" t="inlineStr">
        <is>
          <t>Impacto Residual</t>
        </is>
      </c>
      <c r="S9" s="21" t="inlineStr">
        <is>
          <t>Valoración Residual</t>
        </is>
      </c>
      <c r="T9" s="21" t="inlineStr">
        <is>
          <t>Categoría Residual</t>
        </is>
      </c>
      <c r="U9" s="21" t="inlineStr">
        <is>
          <t>Periodicidad</t>
        </is>
      </c>
      <c r="V9" s="21" t="inlineStr">
        <is>
          <t>Mecanismo de Monitoreo</t>
        </is>
      </c>
      <c r="W9" s="21" t="inlineStr">
        <is>
          <t>Responsable Monitoreo</t>
        </is>
      </c>
      <c r="X9" s="21" t="inlineStr">
        <is>
          <t>¿Afecta la Garantía?</t>
        </is>
      </c>
    </row>
    <row r="10">
      <c r="B10" s="9" t="inlineStr">
        <is>
          <t>R01</t>
        </is>
      </c>
      <c r="C10" s="9" t="inlineStr">
        <is>
          <t>General</t>
        </is>
      </c>
      <c r="D10" s="9" t="inlineStr">
        <is>
          <t>Externa</t>
        </is>
      </c>
      <c r="E10" s="9" t="inlineStr">
        <is>
          <t>Planeación</t>
        </is>
      </c>
      <c r="F10" s="9" t="inlineStr">
        <is>
          <t>Regulatorio</t>
        </is>
      </c>
      <c r="G10" s="9" t="inlineStr">
        <is>
          <t>Sistemático</t>
        </is>
      </c>
      <c r="H10" s="22" t="inlineStr">
        <is>
          <t>Demora o denegación en la obtención de permisos de vuelo de drones y uso del espectro radioeléctrico (Inhibidores/Jamming) ante la Aerocivil y el MINTIC.</t>
        </is>
      </c>
      <c r="I10" s="22" t="inlineStr">
        <is>
          <t>Complejidad normativa en el uso de frecuencias de inhibición C-UAS y restricciones del espacio aéreo militar/civil en Buenaventura.</t>
        </is>
      </c>
      <c r="J10" s="22" t="inlineStr">
        <is>
          <t>Imposibilidad de realizar pruebas de campo (FAT/SAT) y retrasos en el inicio de la operación de los equipos antidrón.</t>
        </is>
      </c>
      <c r="K10" s="9" t="n">
        <v>3</v>
      </c>
      <c r="L10" s="9" t="n">
        <v>4</v>
      </c>
      <c r="M10" s="23">
        <f>K10+L10</f>
        <v/>
      </c>
      <c r="N10" s="23">
        <f>IF(M10&lt;=3,"Bajo",IF(M10&lt;=5,"Medio",IF(M10&lt;=7,"Alto","Extremo")))</f>
        <v/>
      </c>
      <c r="O10" s="9" t="inlineStr">
        <is>
          <t>Contratista</t>
        </is>
      </c>
      <c r="P10" s="22" t="inlineStr">
        <is>
          <t>Gestión anticipada de trámites ante la Aerocivil y coordinación previa con el Ministerio de TIC y Fuerzas Públicas para la banda de frecuencia asignada a la inhibición.</t>
        </is>
      </c>
      <c r="Q10" s="9" t="n">
        <v>2</v>
      </c>
      <c r="R10" s="9" t="n">
        <v>2</v>
      </c>
      <c r="S10" s="23">
        <f>Q10+R10</f>
        <v/>
      </c>
      <c r="T10" s="23">
        <f>IF(S10&lt;=3,"Bajo",IF(S10&lt;=5,"Medio",IF(S10&lt;=7,"Alto","Extremo")))</f>
        <v/>
      </c>
      <c r="U10" s="9" t="inlineStr">
        <is>
          <t>Mensual</t>
        </is>
      </c>
      <c r="V10" s="22" t="inlineStr">
        <is>
          <t>Verificación de radicación de licencias y permisos ante MINTIC/Aerocivil</t>
        </is>
      </c>
      <c r="W10" s="9" t="inlineStr">
        <is>
          <t>Supervisor del Contrato / Contratista</t>
        </is>
      </c>
      <c r="X10" s="9" t="inlineStr">
        <is>
          <t>Sí</t>
        </is>
      </c>
    </row>
    <row r="11">
      <c r="B11" s="24" t="inlineStr">
        <is>
          <t>R02</t>
        </is>
      </c>
      <c r="C11" s="24" t="inlineStr">
        <is>
          <t>Específico</t>
        </is>
      </c>
      <c r="D11" s="24" t="inlineStr">
        <is>
          <t>Externa</t>
        </is>
      </c>
      <c r="E11" s="24" t="inlineStr">
        <is>
          <t>Ejecución</t>
        </is>
      </c>
      <c r="F11" s="24" t="inlineStr">
        <is>
          <t>Operacional</t>
        </is>
      </c>
      <c r="G11" s="24" t="inlineStr">
        <is>
          <t>Aleatorio</t>
        </is>
      </c>
      <c r="H11" s="25" t="inlineStr">
        <is>
          <t>Dificultades de orden público, seguridad o accesibilidad geográfica durante la entrega, instalación o pruebas SAT en el Distrito de Buenaventura.</t>
        </is>
      </c>
      <c r="I11" s="25" t="inlineStr">
        <is>
          <t>Condiciones de orden público alteradas en zonas urbanas/rurales o de difícil acceso marítimo/fluvial en la jurisdicción.</t>
        </is>
      </c>
      <c r="J11" s="25" t="inlineStr">
        <is>
          <t>Retraso en la logística de entrega de los kits, suspensión temporal de las pruebas en campo o daño a los activos.</t>
        </is>
      </c>
      <c r="K11" s="24" t="n">
        <v>4</v>
      </c>
      <c r="L11" s="24" t="n">
        <v>4</v>
      </c>
      <c r="M11" s="26">
        <f>K11+L11</f>
        <v/>
      </c>
      <c r="N11" s="26">
        <f>IF(M11&lt;=3,"Bajo",IF(M11&lt;=5,"Medio",IF(M11&lt;=7,"Alto","Extremo")))</f>
        <v/>
      </c>
      <c r="O11" s="24" t="inlineStr">
        <is>
          <t>Compartido</t>
        </is>
      </c>
      <c r="P11" s="25" t="inlineStr">
        <is>
          <t>Acompañamiento institucional con la Policía Nacional / Armada Nacional para los desplazamientos operativos y fijación de puntos seguros de entrega.</t>
        </is>
      </c>
      <c r="Q11" s="24" t="n">
        <v>2</v>
      </c>
      <c r="R11" s="24" t="n">
        <v>2</v>
      </c>
      <c r="S11" s="26">
        <f>Q11+R11</f>
        <v/>
      </c>
      <c r="T11" s="26">
        <f>IF(S11&lt;=3,"Bajo",IF(S11&lt;=5,"Medio",IF(S11&lt;=7,"Alto","Extremo")))</f>
        <v/>
      </c>
      <c r="U11" s="24" t="inlineStr">
        <is>
          <t>Quincenal</t>
        </is>
      </c>
      <c r="V11" s="25" t="inlineStr">
        <is>
          <t>Comités de seguimiento logístico y protocolos de seguridad con Fuerza Pública</t>
        </is>
      </c>
      <c r="W11" s="24" t="inlineStr">
        <is>
          <t>Supervisor / Policía Nacional</t>
        </is>
      </c>
      <c r="X11" s="24" t="inlineStr">
        <is>
          <t>No</t>
        </is>
      </c>
    </row>
    <row r="12">
      <c r="B12" s="9" t="inlineStr">
        <is>
          <t>R03</t>
        </is>
      </c>
      <c r="C12" s="9" t="inlineStr">
        <is>
          <t>Específico</t>
        </is>
      </c>
      <c r="D12" s="9" t="inlineStr">
        <is>
          <t>Externa</t>
        </is>
      </c>
      <c r="E12" s="9" t="inlineStr">
        <is>
          <t>Ejecución</t>
        </is>
      </c>
      <c r="F12" s="9" t="inlineStr">
        <is>
          <t>Técnico</t>
        </is>
      </c>
      <c r="G12" s="9" t="inlineStr">
        <is>
          <t>Aleatorio</t>
        </is>
      </c>
      <c r="H12" s="22" t="inlineStr">
        <is>
          <t>Retrasos en la importación, nacionalización o suministro internacional de los kits de drones, sensores óptico/térmicos o equipos C-UAS.</t>
        </is>
      </c>
      <c r="I12" s="22" t="inlineStr">
        <is>
          <t>Restricciones en la cadena global de suministro tecnológico, regulaciones de exportación de tecnología de seguridad o demoras aduaneras (DIAN).</t>
        </is>
      </c>
      <c r="J12" s="22" t="inlineStr">
        <is>
          <t>Incumplimiento del plazo contractual de 4 meses y ejecución extemporánea del presupuesto asignado.</t>
        </is>
      </c>
      <c r="K12" s="9" t="n">
        <v>3</v>
      </c>
      <c r="L12" s="9" t="n">
        <v>4</v>
      </c>
      <c r="M12" s="23">
        <f>K12+L12</f>
        <v/>
      </c>
      <c r="N12" s="23">
        <f>IF(M12&lt;=3,"Bajo",IF(M12&lt;=5,"Medio",IF(M12&lt;=7,"Alto","Extremo")))</f>
        <v/>
      </c>
      <c r="O12" s="9" t="inlineStr">
        <is>
          <t>Contratista</t>
        </is>
      </c>
      <c r="P12" s="22" t="inlineStr">
        <is>
          <t>Acreditación de alianzas con fabricantes directos con stock garantizado y tramitación preferencial de licencias de importación previa firma de contrato.</t>
        </is>
      </c>
      <c r="Q12" s="9" t="n">
        <v>2</v>
      </c>
      <c r="R12" s="9" t="n">
        <v>2</v>
      </c>
      <c r="S12" s="23">
        <f>Q12+R12</f>
        <v/>
      </c>
      <c r="T12" s="23">
        <f>IF(S12&lt;=3,"Bajo",IF(S12&lt;=5,"Medio",IF(S12&lt;=7,"Alto","Extremo")))</f>
        <v/>
      </c>
      <c r="U12" s="9" t="inlineStr">
        <is>
          <t>Semanal</t>
        </is>
      </c>
      <c r="V12" s="22" t="inlineStr">
        <is>
          <t>Revisión de guías de embarque internacional y documentos de nacionalización DIAN</t>
        </is>
      </c>
      <c r="W12" s="9" t="inlineStr">
        <is>
          <t>Contratista / Supervisor</t>
        </is>
      </c>
      <c r="X12" s="9" t="inlineStr">
        <is>
          <t>Sí</t>
        </is>
      </c>
    </row>
    <row r="13">
      <c r="B13" s="24" t="inlineStr">
        <is>
          <t>R04</t>
        </is>
      </c>
      <c r="C13" s="24" t="inlineStr">
        <is>
          <t>Específico</t>
        </is>
      </c>
      <c r="D13" s="24" t="inlineStr">
        <is>
          <t>Interna</t>
        </is>
      </c>
      <c r="E13" s="24" t="inlineStr">
        <is>
          <t>Ejecución</t>
        </is>
      </c>
      <c r="F13" s="24" t="inlineStr">
        <is>
          <t>Técnico</t>
        </is>
      </c>
      <c r="G13" s="24" t="inlineStr">
        <is>
          <t>Sistemático</t>
        </is>
      </c>
      <c r="H13" s="25" t="inlineStr">
        <is>
          <t>No conformidad técnica de los equipos recibidos frente a las especificaciones mínimas exigidas (autonomía, alcance térmico, precisión C-UAS).</t>
        </is>
      </c>
      <c r="I13" s="25" t="inlineStr">
        <is>
          <t>Suministro de equipos con firmware desactualizado, fallas de fábrica o inconsistencias en la integración de hardware/software de detección e inhibición.</t>
        </is>
      </c>
      <c r="J13" s="25" t="inlineStr">
        <is>
          <t>Rechazo de entregables en pruebas de aceptación (FAT/SAT), retrasos en los pagos parciales (40%/50%/10%) y posible sanción.</t>
        </is>
      </c>
      <c r="K13" s="24" t="n">
        <v>3</v>
      </c>
      <c r="L13" s="24" t="n">
        <v>4</v>
      </c>
      <c r="M13" s="26">
        <f>K13+L13</f>
        <v/>
      </c>
      <c r="N13" s="26">
        <f>IF(M13&lt;=3,"Bajo",IF(M13&lt;=5,"Medio",IF(M13&lt;=7,"Alto","Extremo")))</f>
        <v/>
      </c>
      <c r="O13" s="24" t="inlineStr">
        <is>
          <t>Contratista</t>
        </is>
      </c>
      <c r="P13" s="25" t="inlineStr">
        <is>
          <t>Protocolo riguroso de pruebas FAT en fábrica/laboratorio previo al envío a Buenaventura y lista de chequeo de cumplimiento del pliego técnico.</t>
        </is>
      </c>
      <c r="Q13" s="24" t="n">
        <v>1</v>
      </c>
      <c r="R13" s="24" t="n">
        <v>2</v>
      </c>
      <c r="S13" s="26">
        <f>Q13+R13</f>
        <v/>
      </c>
      <c r="T13" s="26">
        <f>IF(S13&lt;=3,"Bajo",IF(S13&lt;=5,"Medio",IF(S13&lt;=7,"Alto","Extremo")))</f>
        <v/>
      </c>
      <c r="U13" s="24" t="inlineStr">
        <is>
          <t>En entregas</t>
        </is>
      </c>
      <c r="V13" s="25" t="inlineStr">
        <is>
          <t>Acta de Pruebas SAT en campo con listas de verificación técnica detalladas</t>
        </is>
      </c>
      <c r="W13" s="24" t="inlineStr">
        <is>
          <t>Comité Técnico / Supervisor</t>
        </is>
      </c>
      <c r="X13" s="24" t="inlineStr">
        <is>
          <t>Sí</t>
        </is>
      </c>
    </row>
    <row r="14">
      <c r="B14" s="9" t="inlineStr">
        <is>
          <t>R05</t>
        </is>
      </c>
      <c r="C14" s="9" t="inlineStr">
        <is>
          <t>General</t>
        </is>
      </c>
      <c r="D14" s="9" t="inlineStr">
        <is>
          <t>Externa</t>
        </is>
      </c>
      <c r="E14" s="9" t="inlineStr">
        <is>
          <t>Ejecución</t>
        </is>
      </c>
      <c r="F14" s="9" t="inlineStr">
        <is>
          <t>Económico</t>
        </is>
      </c>
      <c r="G14" s="9" t="inlineStr">
        <is>
          <t>Sistemático</t>
        </is>
      </c>
      <c r="H14" s="22" t="inlineStr">
        <is>
          <t>Fluctuación severa en la Tasa Representativa del Mercado (TRM) que incremente sustancialmente los costos de adquisición en USD.</t>
        </is>
      </c>
      <c r="I14" s="22" t="inlineStr">
        <is>
          <t>Inestabilidad macroeconómica o volatilidad cambiaria durante la ejecución del proceso y la importación de insumos.</t>
        </is>
      </c>
      <c r="J14" s="22" t="inlineStr">
        <is>
          <t>Erosión del margen del contratista y eventual desequilibrio económico reclamado por el proveedor.</t>
        </is>
      </c>
      <c r="K14" s="9" t="n">
        <v>3</v>
      </c>
      <c r="L14" s="9" t="n">
        <v>3</v>
      </c>
      <c r="M14" s="23">
        <f>K14+L14</f>
        <v/>
      </c>
      <c r="N14" s="23">
        <f>IF(M14&lt;=3,"Bajo",IF(M14&lt;=5,"Medio",IF(M14&lt;=7,"Alto","Extremo")))</f>
        <v/>
      </c>
      <c r="O14" s="9" t="inlineStr">
        <is>
          <t>Contratista</t>
        </is>
      </c>
      <c r="P14" s="22" t="inlineStr">
        <is>
          <t>Asignación del riesgo cambiario al contratista según el Pliego; estructuración de coberturas cambiarias (cobertura TRM/Forwards) por el proveedor.</t>
        </is>
      </c>
      <c r="Q14" s="9" t="n">
        <v>2</v>
      </c>
      <c r="R14" s="9" t="n">
        <v>2</v>
      </c>
      <c r="S14" s="23">
        <f>Q14+R14</f>
        <v/>
      </c>
      <c r="T14" s="23">
        <f>IF(S14&lt;=3,"Bajo",IF(S14&lt;=5,"Medio",IF(S14&lt;=7,"Alto","Extremo")))</f>
        <v/>
      </c>
      <c r="U14" s="9" t="inlineStr">
        <is>
          <t>Mensual</t>
        </is>
      </c>
      <c r="V14" s="22" t="inlineStr">
        <is>
          <t>Monitoreo del mercado cambiario y contratos de suministro firmados</t>
        </is>
      </c>
      <c r="W14" s="9" t="inlineStr">
        <is>
          <t>Contratista</t>
        </is>
      </c>
      <c r="X14" s="9" t="inlineStr">
        <is>
          <t>No</t>
        </is>
      </c>
    </row>
    <row r="15">
      <c r="B15" s="24" t="inlineStr">
        <is>
          <t>R06</t>
        </is>
      </c>
      <c r="C15" s="24" t="inlineStr">
        <is>
          <t>Específico</t>
        </is>
      </c>
      <c r="D15" s="24" t="inlineStr">
        <is>
          <t>Interna</t>
        </is>
      </c>
      <c r="E15" s="24" t="inlineStr">
        <is>
          <t>Ejecución</t>
        </is>
      </c>
      <c r="F15" s="24" t="inlineStr">
        <is>
          <t>Operacional</t>
        </is>
      </c>
      <c r="G15" s="24" t="inlineStr">
        <is>
          <t>Sistemático</t>
        </is>
      </c>
      <c r="H15" s="25" t="inlineStr">
        <is>
          <t>Inadecuada o deficiente transferencia de conocimiento y capacitación técnica/operativa al personal designado por el Distrito o la Fuerza Pública.</t>
        </is>
      </c>
      <c r="I15" s="25" t="inlineStr">
        <is>
          <t>Falta de idoneidad del personal instructor, material pedagógico deficiente o baja asistencia del personal operativo convocado.</t>
        </is>
      </c>
      <c r="J15" s="25" t="inlineStr">
        <is>
          <t>Subutilización o daño operativo de la tecnología por mala manipulación, falta de certificación técnica de los pilotos.</t>
        </is>
      </c>
      <c r="K15" s="24" t="n">
        <v>2</v>
      </c>
      <c r="L15" s="24" t="n">
        <v>3</v>
      </c>
      <c r="M15" s="26">
        <f>K15+L15</f>
        <v/>
      </c>
      <c r="N15" s="26">
        <f>IF(M15&lt;=3,"Bajo",IF(M15&lt;=5,"Medio",IF(M15&lt;=7,"Alto","Extremo")))</f>
        <v/>
      </c>
      <c r="O15" s="24" t="inlineStr">
        <is>
          <t>Contratista</t>
        </is>
      </c>
      <c r="P15" s="25" t="inlineStr">
        <is>
          <t>Plan de capacitación estructurado con horas teóricas/prácticas, simuladores de vuelo, evaluaciones rigurosas y certificación formal.</t>
        </is>
      </c>
      <c r="Q15" s="24" t="n">
        <v>1</v>
      </c>
      <c r="R15" s="24" t="n">
        <v>2</v>
      </c>
      <c r="S15" s="26">
        <f>Q15+R15</f>
        <v/>
      </c>
      <c r="T15" s="26">
        <f>IF(S15&lt;=3,"Bajo",IF(S15&lt;=5,"Medio",IF(S15&lt;=7,"Alto","Extremo")))</f>
        <v/>
      </c>
      <c r="U15" s="24" t="inlineStr">
        <is>
          <t>En fase final</t>
        </is>
      </c>
      <c r="V15" s="25" t="inlineStr">
        <is>
          <t>Evaluación de satisfacción y listas de asistencia con certificación de competencias</t>
        </is>
      </c>
      <c r="W15" s="24" t="inlineStr">
        <is>
          <t>Supervisor / Enlace Distrital</t>
        </is>
      </c>
      <c r="X15" s="24" t="inlineStr">
        <is>
          <t>Sí</t>
        </is>
      </c>
    </row>
    <row r="16">
      <c r="B16" s="9" t="inlineStr">
        <is>
          <t>R07</t>
        </is>
      </c>
      <c r="C16" s="9" t="inlineStr">
        <is>
          <t>Específico</t>
        </is>
      </c>
      <c r="D16" s="9" t="inlineStr">
        <is>
          <t>Externa</t>
        </is>
      </c>
      <c r="E16" s="9" t="inlineStr">
        <is>
          <t>Poscontractual</t>
        </is>
      </c>
      <c r="F16" s="9" t="inlineStr">
        <is>
          <t>Técnico</t>
        </is>
      </c>
      <c r="G16" s="9" t="inlineStr">
        <is>
          <t>Aleatorio</t>
        </is>
      </c>
      <c r="H16" s="22" t="inlineStr">
        <is>
          <t>Fallas imprevistas en los componentes tecnológicos o soporte técnico extemporáneo durante el periodo de garantía extendida.</t>
        </is>
      </c>
      <c r="I16" s="22" t="inlineStr">
        <is>
          <t>Desgaste acelerado por condiciones climáticas de Buenaventura (humedad, salinidad) o fallas de componentes electrónicos.</t>
        </is>
      </c>
      <c r="J16" s="22" t="inlineStr">
        <is>
          <t>Inoperatividad temporal de la red de vigilancia aérea y sobrecostos no cubiertos.</t>
        </is>
      </c>
      <c r="K16" s="9" t="n">
        <v>3</v>
      </c>
      <c r="L16" s="9" t="n">
        <v>3</v>
      </c>
      <c r="M16" s="23">
        <f>K16+L16</f>
        <v/>
      </c>
      <c r="N16" s="23">
        <f>IF(M16&lt;=3,"Bajo",IF(M16&lt;=5,"Medio",IF(M16&lt;=7,"Alto","Extremo")))</f>
        <v/>
      </c>
      <c r="O16" s="9" t="inlineStr">
        <is>
          <t>Contratista</t>
        </is>
      </c>
      <c r="P16" s="22" t="inlineStr">
        <is>
          <t>Exigencia de Póliza de Calidad y Correcto Funcionamiento de los Equipos por el 20% del valor contractual y SLA de soporte técnico con respuesta &lt; 48h.</t>
        </is>
      </c>
      <c r="Q16" s="9" t="n">
        <v>1</v>
      </c>
      <c r="R16" s="9" t="n">
        <v>2</v>
      </c>
      <c r="S16" s="23">
        <f>Q16+R16</f>
        <v/>
      </c>
      <c r="T16" s="23">
        <f>IF(S16&lt;=3,"Bajo",IF(S16&lt;=5,"Medio",IF(S16&lt;=7,"Alto","Extremo")))</f>
        <v/>
      </c>
      <c r="U16" s="9" t="inlineStr">
        <is>
          <t>Trimestral</t>
        </is>
      </c>
      <c r="V16" s="22" t="inlineStr">
        <is>
          <t>Reportes de mesa de ayuda y registros de mantenimiento preventivo/correctivo</t>
        </is>
      </c>
      <c r="W16" s="9" t="inlineStr">
        <is>
          <t>Supervisor / Área de TI Distrital</t>
        </is>
      </c>
      <c r="X16" s="9" t="inlineStr">
        <is>
          <t>Sí</t>
        </is>
      </c>
    </row>
    <row r="17">
      <c r="B17" s="24" t="inlineStr">
        <is>
          <t>R08</t>
        </is>
      </c>
      <c r="C17" s="24" t="inlineStr">
        <is>
          <t>General</t>
        </is>
      </c>
      <c r="D17" s="24" t="inlineStr">
        <is>
          <t>Interna</t>
        </is>
      </c>
      <c r="E17" s="24" t="inlineStr">
        <is>
          <t>Selección</t>
        </is>
      </c>
      <c r="F17" s="24" t="inlineStr">
        <is>
          <t>Operacional</t>
        </is>
      </c>
      <c r="G17" s="24" t="inlineStr">
        <is>
          <t>Sistemático</t>
        </is>
      </c>
      <c r="H17" s="25" t="inlineStr">
        <is>
          <t>Declaratoria de proceso desierto por ausencia de propuestas o por rechazo generalizado de las ofertas presentadas.</t>
        </is>
      </c>
      <c r="I17" s="25" t="inlineStr">
        <is>
          <t>Pliegos con condiciones de experiencia u homologaciones muy astringentes, o presupuesto desactualizado frente a precios de mercado.</t>
        </is>
      </c>
      <c r="J17" s="25" t="inlineStr">
        <is>
          <t>Retraso en la consecución del objetivo de fortalecimiento institucional y reestructuración del proceso.</t>
        </is>
      </c>
      <c r="K17" s="24" t="n">
        <v>2</v>
      </c>
      <c r="L17" s="24" t="n">
        <v>4</v>
      </c>
      <c r="M17" s="26">
        <f>K17+L17</f>
        <v/>
      </c>
      <c r="N17" s="26">
        <f>IF(M17&lt;=3,"Bajo",IF(M17&lt;=5,"Medio",IF(M17&lt;=7,"Alto","Extremo")))</f>
        <v/>
      </c>
      <c r="O17" s="24" t="inlineStr">
        <is>
          <t>Entidad</t>
        </is>
      </c>
      <c r="P17" s="25" t="inlineStr">
        <is>
          <t>Estudio de sector exhaustivo previa publicación, solicitud de observaciones en borrador y ajuste flexible de requisitos habilitantes en pluralidad de oferentes.</t>
        </is>
      </c>
      <c r="Q17" s="24" t="n">
        <v>1</v>
      </c>
      <c r="R17" s="24" t="n">
        <v>2</v>
      </c>
      <c r="S17" s="26">
        <f>Q17+R17</f>
        <v/>
      </c>
      <c r="T17" s="26">
        <f>IF(S17&lt;=3,"Bajo",IF(S17&lt;=5,"Medio",IF(S17&lt;=7,"Alto","Extremo")))</f>
        <v/>
      </c>
      <c r="U17" s="24" t="inlineStr">
        <is>
          <t>En Selección</t>
        </is>
      </c>
      <c r="V17" s="25" t="inlineStr">
        <is>
          <t>Monitoreo de observaciones y manifestaciones de interés en SECOP II</t>
        </is>
      </c>
      <c r="W17" s="24" t="inlineStr">
        <is>
          <t>Comité Estructurador / CORPOVALLE</t>
        </is>
      </c>
      <c r="X17" s="24" t="inlineStr">
        <is>
          <t>No</t>
        </is>
      </c>
    </row>
    <row r="18">
      <c r="B18" s="9" t="inlineStr">
        <is>
          <t>R09</t>
        </is>
      </c>
      <c r="C18" s="9" t="inlineStr">
        <is>
          <t>General</t>
        </is>
      </c>
      <c r="D18" s="9" t="inlineStr">
        <is>
          <t>Interna</t>
        </is>
      </c>
      <c r="E18" s="9" t="inlineStr">
        <is>
          <t>Ejecución</t>
        </is>
      </c>
      <c r="F18" s="9" t="inlineStr">
        <is>
          <t>Financiero</t>
        </is>
      </c>
      <c r="G18" s="9" t="inlineStr">
        <is>
          <t>Sistemático</t>
        </is>
      </c>
      <c r="H18" s="22" t="inlineStr">
        <is>
          <t>Demora en el desembolso de los pagos parciales estipulados (40% anticipo/orden, 50% entregas, 10% final) afectando el flujo de caja.</t>
        </is>
      </c>
      <c r="I18" s="22" t="inlineStr">
        <is>
          <t>Inconsistencias en las facturas electrónicas, mora en la verificación de seguridad social/parafiscales o trámites tesoreros de CORPOVALLE.</t>
        </is>
      </c>
      <c r="J18" s="22" t="inlineStr">
        <is>
          <t>Ralentización de las actividades por parte del contratista y eventuales reclamaciones de intereses moratorios.</t>
        </is>
      </c>
      <c r="K18" s="9" t="n">
        <v>2</v>
      </c>
      <c r="L18" s="9" t="n">
        <v>3</v>
      </c>
      <c r="M18" s="23">
        <f>K18+L18</f>
        <v/>
      </c>
      <c r="N18" s="23">
        <f>IF(M18&lt;=3,"Bajo",IF(M18&lt;=5,"Medio",IF(M18&lt;=7,"Alto","Extremo")))</f>
        <v/>
      </c>
      <c r="O18" s="9" t="inlineStr">
        <is>
          <t>Entidad</t>
        </is>
      </c>
      <c r="P18" s="22" t="inlineStr">
        <is>
          <t>Establecimiento de una ruta ágil de revisión del supervisor para la expedición oportuna del Acta de Recibo a Satisfacción y programación financiera del CDP 126.</t>
        </is>
      </c>
      <c r="Q18" s="9" t="n">
        <v>1</v>
      </c>
      <c r="R18" s="9" t="n">
        <v>2</v>
      </c>
      <c r="S18" s="23">
        <f>Q18+R18</f>
        <v/>
      </c>
      <c r="T18" s="23">
        <f>IF(S18&lt;=3,"Bajo",IF(S18&lt;=5,"Medio",IF(S18&lt;=7,"Alto","Extremo")))</f>
        <v/>
      </c>
      <c r="U18" s="9" t="inlineStr">
        <is>
          <t>Mensual</t>
        </is>
      </c>
      <c r="V18" s="22" t="inlineStr">
        <is>
          <t>Auditoría de tiempos de trámite de pago en Tesorería</t>
        </is>
      </c>
      <c r="W18" s="9" t="inlineStr">
        <is>
          <t>Gerencia Financiera CORPOVALLE</t>
        </is>
      </c>
      <c r="X18" s="9" t="inlineStr">
        <is>
          <t>No</t>
        </is>
      </c>
    </row>
    <row r="19">
      <c r="B19" s="24" t="inlineStr">
        <is>
          <t>R10</t>
        </is>
      </c>
      <c r="C19" s="24" t="inlineStr">
        <is>
          <t>General</t>
        </is>
      </c>
      <c r="D19" s="24" t="inlineStr">
        <is>
          <t>Externa</t>
        </is>
      </c>
      <c r="E19" s="24" t="inlineStr">
        <is>
          <t>Poscontractual</t>
        </is>
      </c>
      <c r="F19" s="24" t="inlineStr">
        <is>
          <t>Ambiental</t>
        </is>
      </c>
      <c r="G19" s="24" t="inlineStr">
        <is>
          <t>Aleatorio</t>
        </is>
      </c>
      <c r="H19" s="25" t="inlineStr">
        <is>
          <t>Deterioro o siniestro de los componentes tecnológicos por condiciones climáticas severas (altas lluvias, corrosión marina, tormentas electromagnéticas).</t>
        </is>
      </c>
      <c r="I19" s="25" t="inlineStr">
        <is>
          <t>Clima tropical húmedo severo característico del Pacífico colombiano en Buenaventura.</t>
        </is>
      </c>
      <c r="J19" s="25" t="inlineStr">
        <is>
          <t>Pérdida de la vida útil proyectada para las aeronaves y radares/inhibidores de superficie.</t>
        </is>
      </c>
      <c r="K19" s="24" t="n">
        <v>3</v>
      </c>
      <c r="L19" s="24" t="n">
        <v>3</v>
      </c>
      <c r="M19" s="26">
        <f>K19+L19</f>
        <v/>
      </c>
      <c r="N19" s="26">
        <f>IF(M19&lt;=3,"Bajo",IF(M19&lt;=5,"Medio",IF(M19&lt;=7,"Alto","Extremo")))</f>
        <v/>
      </c>
      <c r="O19" s="24" t="inlineStr">
        <is>
          <t>Compartido</t>
        </is>
      </c>
      <c r="P19" s="25" t="inlineStr">
        <is>
          <t>Especificación de norma de protección IP65/IP67 para maletines de transporte de alto impacto, mantenimiento preventivo periódico y seguro contra todo riesgo.</t>
        </is>
      </c>
      <c r="Q19" s="24" t="n">
        <v>1</v>
      </c>
      <c r="R19" s="24" t="n">
        <v>2</v>
      </c>
      <c r="S19" s="26">
        <f>Q19+R19</f>
        <v/>
      </c>
      <c r="T19" s="26">
        <f>IF(S19&lt;=3,"Bajo",IF(S19&lt;=5,"Medio",IF(S19&lt;=7,"Alto","Extremo")))</f>
        <v/>
      </c>
      <c r="U19" s="24" t="inlineStr">
        <is>
          <t>Semestral</t>
        </is>
      </c>
      <c r="V19" s="25" t="inlineStr">
        <is>
          <t>Inspección física del estado de conservación del equipamiento entregado</t>
        </is>
      </c>
      <c r="W19" s="24" t="inlineStr">
        <is>
          <t>Supervisor / Unidad Receptora</t>
        </is>
      </c>
      <c r="X19" s="24" t="inlineStr">
        <is>
          <t>Sí</t>
        </is>
      </c>
    </row>
  </sheetData>
  <mergeCells count="9">
    <mergeCell ref="C6:X6"/>
    <mergeCell ref="Q8:T8"/>
    <mergeCell ref="U8:X8"/>
    <mergeCell ref="H8:J8"/>
    <mergeCell ref="B8:G8"/>
    <mergeCell ref="K8:N8"/>
    <mergeCell ref="B3:X3"/>
    <mergeCell ref="B2:X2"/>
    <mergeCell ref="O8:P8"/>
  </mergeCells>
  <conditionalFormatting sqref="N10:N19">
    <cfRule type="cellIs" priority="1" operator="equal" dxfId="0" stopIfTrue="1">
      <formula>"Bajo"</formula>
    </cfRule>
    <cfRule type="cellIs" priority="2" operator="equal" dxfId="1" stopIfTrue="1">
      <formula>"Medio"</formula>
    </cfRule>
    <cfRule type="cellIs" priority="3" operator="equal" dxfId="2" stopIfTrue="1">
      <formula>"Alto"</formula>
    </cfRule>
    <cfRule type="cellIs" priority="4" operator="equal" dxfId="3" stopIfTrue="1">
      <formula>"Extremo"</formula>
    </cfRule>
  </conditionalFormatting>
  <conditionalFormatting sqref="T10:T19">
    <cfRule type="cellIs" priority="1" operator="equal" dxfId="0" stopIfTrue="1">
      <formula>"Bajo"</formula>
    </cfRule>
    <cfRule type="cellIs" priority="2" operator="equal" dxfId="1" stopIfTrue="1">
      <formula>"Medio"</formula>
    </cfRule>
    <cfRule type="cellIs" priority="3" operator="equal" dxfId="2" stopIfTrue="1">
      <formula>"Alto"</formula>
    </cfRule>
    <cfRule type="cellIs" priority="4" operator="equal" dxfId="3" stopIfTrue="1">
      <formula>"Extremo"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2:D27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15" customWidth="1" min="2" max="2"/>
    <col width="22" customWidth="1" min="3" max="3"/>
    <col width="65" customWidth="1" min="4" max="4"/>
  </cols>
  <sheetData>
    <row r="2">
      <c r="B2" s="1" t="inlineStr">
        <is>
          <t>METODOLOGÍA DE EVALUACIÓN DE RIESGOS - COLOMBIA COMPRA EFICIENTE</t>
        </is>
      </c>
    </row>
    <row r="3">
      <c r="B3" s="2" t="inlineStr">
        <is>
          <t>Manual para la Identificación y Cobertura de Riesgos en los Procesos de Contratación</t>
        </is>
      </c>
    </row>
    <row r="5">
      <c r="B5" s="7" t="inlineStr">
        <is>
          <t>1. ESCALA DE PROBABILIDAD</t>
        </is>
      </c>
    </row>
    <row r="6">
      <c r="B6" s="19" t="inlineStr">
        <is>
          <t>Nivel</t>
        </is>
      </c>
      <c r="C6" s="19" t="inlineStr">
        <is>
          <t>Categoría</t>
        </is>
      </c>
      <c r="D6" s="19" t="inlineStr">
        <is>
          <t>Descripción</t>
        </is>
      </c>
    </row>
    <row r="7">
      <c r="B7" s="9" t="n">
        <v>1</v>
      </c>
      <c r="C7" s="22" t="inlineStr">
        <is>
          <t>Raro</t>
        </is>
      </c>
      <c r="D7" s="22" t="inlineStr">
        <is>
          <t>Puede ocurrir solo en circunstancias excepcionales (Probabilidad &lt; 10%)</t>
        </is>
      </c>
    </row>
    <row r="8">
      <c r="B8" s="9" t="n">
        <v>2</v>
      </c>
      <c r="C8" s="22" t="inlineStr">
        <is>
          <t>Improbable</t>
        </is>
      </c>
      <c r="D8" s="22" t="inlineStr">
        <is>
          <t>Puede ocurrir en algún momento (Probabilidad 10% - 30%)</t>
        </is>
      </c>
    </row>
    <row r="9">
      <c r="B9" s="9" t="n">
        <v>3</v>
      </c>
      <c r="C9" s="22" t="inlineStr">
        <is>
          <t>Posible</t>
        </is>
      </c>
      <c r="D9" s="22" t="inlineStr">
        <is>
          <t>Podría ocurrir en algún momento (Probabilidad 30% - 50%)</t>
        </is>
      </c>
    </row>
    <row r="10">
      <c r="B10" s="9" t="n">
        <v>4</v>
      </c>
      <c r="C10" s="22" t="inlineStr">
        <is>
          <t>Probable</t>
        </is>
      </c>
      <c r="D10" s="22" t="inlineStr">
        <is>
          <t>Probablemente ocurrirá en la mayoría de circunstancias (Probabilidad 50% - 80%)</t>
        </is>
      </c>
    </row>
    <row r="11">
      <c r="B11" s="9" t="n">
        <v>5</v>
      </c>
      <c r="C11" s="22" t="inlineStr">
        <is>
          <t>Casi Seguro</t>
        </is>
      </c>
      <c r="D11" s="22" t="inlineStr">
        <is>
          <t>Se espera que ocurra en la mayoría de circunstancias (Probabilidad &gt; 80%)</t>
        </is>
      </c>
    </row>
    <row r="13">
      <c r="B13" s="7" t="inlineStr">
        <is>
          <t>2. ESCALA DE IMPACTO</t>
        </is>
      </c>
    </row>
    <row r="14">
      <c r="B14" s="19" t="inlineStr">
        <is>
          <t>Nivel</t>
        </is>
      </c>
      <c r="C14" s="19" t="inlineStr">
        <is>
          <t>Categoría</t>
        </is>
      </c>
      <c r="D14" s="19" t="inlineStr">
        <is>
          <t>Descripción</t>
        </is>
      </c>
    </row>
    <row r="15">
      <c r="B15" s="9" t="n">
        <v>1</v>
      </c>
      <c r="C15" s="22" t="inlineStr">
        <is>
          <t>Insignificante</t>
        </is>
      </c>
      <c r="D15" s="22" t="inlineStr">
        <is>
          <t>Si ocurre, no hay impacto significativo en tiempo o presupuesto.</t>
        </is>
      </c>
    </row>
    <row r="16">
      <c r="B16" s="9" t="n">
        <v>2</v>
      </c>
      <c r="C16" s="22" t="inlineStr">
        <is>
          <t>Menor</t>
        </is>
      </c>
      <c r="D16" s="22" t="inlineStr">
        <is>
          <t>Afectación menor en el cronograma o costo (&lt; 5% del presupuesto o plazo).</t>
        </is>
      </c>
    </row>
    <row r="17">
      <c r="B17" s="9" t="n">
        <v>3</v>
      </c>
      <c r="C17" s="22" t="inlineStr">
        <is>
          <t>Moderado</t>
        </is>
      </c>
      <c r="D17" s="22" t="inlineStr">
        <is>
          <t>Afectación moderada renegociable (5% - 15% del presupuesto o plazo).</t>
        </is>
      </c>
    </row>
    <row r="18">
      <c r="B18" s="9" t="n">
        <v>4</v>
      </c>
      <c r="C18" s="22" t="inlineStr">
        <is>
          <t>Mayor</t>
        </is>
      </c>
      <c r="D18" s="22" t="inlineStr">
        <is>
          <t>Afectación importante al cumplimiento del objeto o sobrecostos (15% - 30%).</t>
        </is>
      </c>
    </row>
    <row r="19">
      <c r="B19" s="9" t="n">
        <v>5</v>
      </c>
      <c r="C19" s="22" t="inlineStr">
        <is>
          <t>Catastrófico</t>
        </is>
      </c>
      <c r="D19" s="22" t="inlineStr">
        <is>
          <t>Incapacidad total de cumplir el objeto contractual o pérdidas &gt; 30%.</t>
        </is>
      </c>
    </row>
    <row r="21">
      <c r="B21" s="7" t="inlineStr">
        <is>
          <t>3. MATRIZ DE VALORACIÓN DEL RIESGO (P + I)</t>
        </is>
      </c>
    </row>
    <row r="22">
      <c r="B22" s="27" t="inlineStr">
        <is>
          <t>Suma de Probabilidad + Impacto (Según la Guía de CCE):</t>
        </is>
      </c>
    </row>
    <row r="23">
      <c r="B23" s="20" t="inlineStr">
        <is>
          <t>Suma (P+I)</t>
        </is>
      </c>
      <c r="C23" s="20" t="inlineStr">
        <is>
          <t>Categoría de Riesgo</t>
        </is>
      </c>
      <c r="D23" s="20" t="inlineStr">
        <is>
          <t>Criterio de Manejo</t>
        </is>
      </c>
    </row>
    <row r="24">
      <c r="B24" s="9" t="inlineStr">
        <is>
          <t>2 - 3</t>
        </is>
      </c>
      <c r="C24" s="28" t="inlineStr">
        <is>
          <t>Bajo</t>
        </is>
      </c>
      <c r="D24" s="22" t="inlineStr">
        <is>
          <t>Aceptable con controles de rutina</t>
        </is>
      </c>
    </row>
    <row r="25">
      <c r="B25" s="9" t="inlineStr">
        <is>
          <t>4 - 5</t>
        </is>
      </c>
      <c r="C25" s="29" t="inlineStr">
        <is>
          <t>Medio</t>
        </is>
      </c>
      <c r="D25" s="22" t="inlineStr">
        <is>
          <t>Requiere monitoreo y mitigación específica</t>
        </is>
      </c>
    </row>
    <row r="26">
      <c r="B26" s="9" t="inlineStr">
        <is>
          <t>6 - 7</t>
        </is>
      </c>
      <c r="C26" s="30" t="inlineStr">
        <is>
          <t>Alto</t>
        </is>
      </c>
      <c r="D26" s="22" t="inlineStr">
        <is>
          <t>Requiere plan de contingencia formal y supervisión directa</t>
        </is>
      </c>
    </row>
    <row r="27">
      <c r="B27" s="9" t="inlineStr">
        <is>
          <t>8 - 10</t>
        </is>
      </c>
      <c r="C27" s="31" t="inlineStr">
        <is>
          <t>Extremo</t>
        </is>
      </c>
      <c r="D27" s="22" t="inlineStr">
        <is>
          <t>Requiere acción inmediata, reestructuración o pólizas ampliadas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2026-08-27T20:49:40Z</dcterms:created>
  <dcterms:modified xmlns:dcterms="http://purl.org/dc/terms/" xmlns:xsi="http://www.w3.org/2001/XMLSchema-instance" xsi:type="dcterms:W3CDTF">2026-08-27T20:49:40Z</dcterms:modified>
</cp:coreProperties>
</file>