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D:\7. GOBERNACION\3. PDA\2026\15. TANQUE SAMARIA\OBRA\OBRA\"/>
    </mc:Choice>
  </mc:AlternateContent>
  <xr:revisionPtr revIDLastSave="0" documentId="8_{20022D07-C998-4FC2-AE10-009E4D3A253A}" xr6:coauthVersionLast="47" xr6:coauthVersionMax="47" xr10:uidLastSave="{00000000-0000-0000-0000-000000000000}"/>
  <bookViews>
    <workbookView xWindow="-108" yWindow="-108" windowWidth="23256" windowHeight="13896" xr2:uid="{1DB0EBE5-47B2-4970-BBBD-114CD55CA98E}"/>
  </bookViews>
  <sheets>
    <sheet name="Presupuesto " sheetId="1" r:id="rId1"/>
  </sheets>
  <externalReferences>
    <externalReference r:id="rId2"/>
  </externalReferences>
  <definedNames>
    <definedName name="_xlnm.Print_Area" localSheetId="0">'Presupuesto '!$A$2:$F$40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9" i="1" l="1"/>
  <c r="E39" i="1"/>
  <c r="E34" i="1"/>
  <c r="E31" i="1"/>
  <c r="D31" i="1"/>
  <c r="E30" i="1"/>
  <c r="F30" i="1" s="1"/>
  <c r="D30" i="1"/>
  <c r="E29" i="1"/>
  <c r="F29" i="1" s="1"/>
  <c r="D29" i="1"/>
  <c r="E28" i="1"/>
  <c r="F28" i="1" s="1"/>
  <c r="D28" i="1"/>
  <c r="E27" i="1"/>
  <c r="D27" i="1"/>
  <c r="E26" i="1"/>
  <c r="F26" i="1" s="1"/>
  <c r="D26" i="1"/>
  <c r="E25" i="1"/>
  <c r="F25" i="1" s="1"/>
  <c r="D25" i="1"/>
  <c r="E24" i="1"/>
  <c r="D24" i="1"/>
  <c r="E23" i="1"/>
  <c r="D23" i="1"/>
  <c r="F22" i="1"/>
  <c r="E22" i="1"/>
  <c r="D22" i="1"/>
  <c r="E21" i="1"/>
  <c r="D21" i="1"/>
  <c r="E19" i="1"/>
  <c r="D19" i="1"/>
  <c r="B19" i="1"/>
  <c r="B18" i="1"/>
  <c r="E17" i="1"/>
  <c r="F17" i="1" s="1"/>
  <c r="F16" i="1" s="1"/>
  <c r="D17" i="1"/>
  <c r="E15" i="1"/>
  <c r="D15" i="1"/>
  <c r="E14" i="1"/>
  <c r="D14" i="1"/>
  <c r="E13" i="1"/>
  <c r="D13" i="1"/>
  <c r="E12" i="1"/>
  <c r="F12" i="1" s="1"/>
  <c r="D12" i="1"/>
  <c r="E10" i="1"/>
  <c r="F10" i="1" s="1"/>
  <c r="D10" i="1"/>
  <c r="E9" i="1"/>
  <c r="D9" i="1"/>
  <c r="E8" i="1"/>
  <c r="F8" i="1" s="1"/>
  <c r="D8" i="1"/>
  <c r="F7" i="1" l="1"/>
  <c r="F9" i="1"/>
  <c r="F23" i="1"/>
  <c r="F27" i="1"/>
  <c r="F14" i="1"/>
  <c r="F11" i="1" s="1"/>
  <c r="F32" i="1" s="1"/>
  <c r="F33" i="1" s="1"/>
  <c r="F19" i="1"/>
  <c r="F18" i="1" s="1"/>
  <c r="F24" i="1"/>
  <c r="F20" i="1" s="1"/>
  <c r="F31" i="1"/>
  <c r="F15" i="1"/>
  <c r="F21" i="1"/>
  <c r="F13" i="1"/>
  <c r="F36" i="1" l="1"/>
  <c r="F38" i="1" s="1"/>
  <c r="F35" i="1"/>
  <c r="F34" i="1"/>
  <c r="F37" i="1" l="1"/>
  <c r="F40" i="1" s="1"/>
</calcChain>
</file>

<file path=xl/sharedStrings.xml><?xml version="1.0" encoding="utf-8"?>
<sst xmlns="http://schemas.openxmlformats.org/spreadsheetml/2006/main" count="83" uniqueCount="68">
  <si>
    <t>Proyecto:  CONSTRUCCION TANQUE DE ALMACENAMIENTO CORREGIMIENTO DE SAMARIA, MUNICIPIO DE FILADELFIA-CALDAS</t>
  </si>
  <si>
    <t>Secretaría de Vivienda Departamental - Unidad de Agua Potable y Saneamiento Básico</t>
  </si>
  <si>
    <t>FECHA: ENERO 2026</t>
  </si>
  <si>
    <t>ITEM</t>
  </si>
  <si>
    <t>ACTIVIDAD</t>
  </si>
  <si>
    <t>UNIDAD</t>
  </si>
  <si>
    <t>CANTIDAD</t>
  </si>
  <si>
    <t>VALOR UNITARIO</t>
  </si>
  <si>
    <t>VALOR TOTAL</t>
  </si>
  <si>
    <t>PRELIMINARES</t>
  </si>
  <si>
    <t>Localización y Replanteo de Estructuras (Incluye Comisión de Topografía, Equipo de Topografía, Transporte y Dibujo-Región Centro Sur Caldense).</t>
  </si>
  <si>
    <t>M2</t>
  </si>
  <si>
    <t>Suministro, Transporte e Instalación Barrera con Bombones Plásticos (Incluye cinta de Señalización)</t>
  </si>
  <si>
    <t>ML</t>
  </si>
  <si>
    <t>Roceria y limpieza</t>
  </si>
  <si>
    <t>CIMENTACIONES</t>
  </si>
  <si>
    <t>Excavación Manual para Estructuras - Material Común de 0,00-2,00m</t>
  </si>
  <si>
    <t>M3</t>
  </si>
  <si>
    <t>Excavación Manual para Estructuras - Material Común de 2,00-4,00m</t>
  </si>
  <si>
    <t>Suministro, Transporte e Instalación sustitucion Afirmado Compactado para Estructuras. (95% proctor modificado)</t>
  </si>
  <si>
    <t>Suministro, transporte e instalación de solado de limpieza en concreto simple f'c=14mpa (2000 psi), e=0.05m</t>
  </si>
  <si>
    <t>ESTRUCTURAS EN CONCRETO</t>
  </si>
  <si>
    <t>Suministro, Transporte e Instalación Concreto 28 MPa - 4000 PSI para Muro/Pantalla/Losa Cimentaciòn, placa maciza aerea, transporte hasta sitio de instalación</t>
  </si>
  <si>
    <t>4.1</t>
  </si>
  <si>
    <t>KG</t>
  </si>
  <si>
    <t>INSTALACION TANQUE</t>
  </si>
  <si>
    <t>5.1</t>
  </si>
  <si>
    <t>Suministro, Transporte e Instalación Cinta PVC V 15cm, para Juntas. (transporte hasta sitio de instalación)</t>
  </si>
  <si>
    <t>5.2</t>
  </si>
  <si>
    <t>Suministro e Instalación de impermeabilización de tanque con membrana flexible de polivinilo de cloruro (pvc) reforzada con armadura de poliester, tipo sikaplan 12 ntr, euco membrana tanques pvc  o similar, certificada para estar en contacto con agua potable. (transporte hasta sitio de instalación)</t>
  </si>
  <si>
    <t>5.3</t>
  </si>
  <si>
    <t>Suministro, transporte e Instalación Pasamuro Sencillo 4" L=0,40 AC. (transporte hasta sitio de instalación)</t>
  </si>
  <si>
    <t>UN</t>
  </si>
  <si>
    <t>5.4</t>
  </si>
  <si>
    <t>Suministro, transporte e Instalación Pasamuro Sencillo 6" L=0,40 AC (transporte hasta sitio de instalación)</t>
  </si>
  <si>
    <t>5.5</t>
  </si>
  <si>
    <t>Suministro, transporte e Instalación Tubería PVC sanitaria 4", Incluye accesorios (transporte hasta sitio de instalación)</t>
  </si>
  <si>
    <t>5.6</t>
  </si>
  <si>
    <t>Suministro, transporte e Instalación codo de 90º PVC 4"  soldar (transporte hasta sitio de instalación)</t>
  </si>
  <si>
    <t>5.7</t>
  </si>
  <si>
    <t>Suministro, transporte e Instalación escaleras de gato de 3/4" desarrollo 0,75m (Incluye Perforación, Solución Epóxica para Anclaje, Anticorrosivo y Recubrimiento Epóxico) (transporte hasta sitio de instalación)</t>
  </si>
  <si>
    <t>5.8</t>
  </si>
  <si>
    <t>Suministro, transporte e Instalación válvula control de nivel, incluye accesorios. (transporte hasta sitio de instalación)</t>
  </si>
  <si>
    <t>5.9</t>
  </si>
  <si>
    <t>Suministro, transporte e Instalación Pasamanos a 2 hilos en tuberia negra de 2", pintados con anticorrosiva y amarillo tipo esmalte, incluye accesorios y soldadura (transporte hasta sitio de instalación)</t>
  </si>
  <si>
    <t>5.10</t>
  </si>
  <si>
    <t>Suministro, Transporte e instalacón de filtro de drenaje 4"  seccion 40x40 (incluye tubería, piedra y geotextil)  (transporte hasta sitio de instalación)</t>
  </si>
  <si>
    <t>5.11</t>
  </si>
  <si>
    <t>Suministro, transporte e instalación de tapa plástica peatonal con marco para ubicar sobre bordillo en concreto, hermética para tanque de agua potable ensamblada con piezas inyectadas, fabricada en polipropileno de alto impacto con original de 96 x 116 x 6,5 cm dimensiones externas (ancho, fondo, alto) área útil de inspección de 80 x 100 cm. cierre mediante mecanismo tipo bisagra y portacandado, con manijas plásticas inyectadas para su inspección. color según requerimiento.</t>
  </si>
  <si>
    <t>TOTAL COSTOS DIRECTOS</t>
  </si>
  <si>
    <t>VALOR COSTO DIRECTO</t>
  </si>
  <si>
    <t>ADIMINISTRACIÓN</t>
  </si>
  <si>
    <t>IMPREVISTO</t>
  </si>
  <si>
    <t>UTILIDADES</t>
  </si>
  <si>
    <t>TOTAL COSTOS INDIRECTOS (AU)</t>
  </si>
  <si>
    <t>IVA SOBRE LA UTILIDAD</t>
  </si>
  <si>
    <t>PGIO</t>
  </si>
  <si>
    <t>Elaboró:</t>
  </si>
  <si>
    <t>Superviso:</t>
  </si>
  <si>
    <t>ALBA LUZ GARZÓN BELTRÁN</t>
  </si>
  <si>
    <t>OSCAR EDUARDO TORO BETANCURT</t>
  </si>
  <si>
    <t>Ing. Civil - Esp. Gestión Ambiental.</t>
  </si>
  <si>
    <t>INGENIERO CIVIL</t>
  </si>
  <si>
    <t xml:space="preserve">M.P.  2520269435 CND </t>
  </si>
  <si>
    <t>M.P. 17202-137008 CLD</t>
  </si>
  <si>
    <t>Contratista- Secretaría de Vivienda y Territorio - PDA</t>
  </si>
  <si>
    <t>Secretaria de Vivienda y Territorio - PDA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</si>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</sst>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quot;$&quot;\ #,##0"/>
    <numFmt numFmtId="165" formatCode="#,##0.0"/>
    <numFmt numFmtId="166" formatCode="_-&quot;$&quot;\ * #,##0_-;\-&quot;$&quot;\ * #,##0_-;_-&quot;$&quot;\ * &quot;-&quot;??_-;_-@_-"/>
    <numFmt numFmtId="167" formatCode="&quot;$&quot;\ #,##0.00"/>
    <numFmt numFmtId="168" formatCode="_(&quot;$&quot;\ * #,##0.00_);_(&quot;$&quot;\ * \(#,##0.00\);_(&quot;$&quot;\ * &quot;-&quot;??_);_(@_)"/>
  </numFmts>
  <fonts count="17">
    <font>
      <sz val="11"/>
      <color theme="1"/>
      <name val="Calibri"/>
      <charset val="134"/>
      <scheme val="minor"/>
    </font>
    <font>
      <sz val="11"/>
      <color theme="1"/>
      <name val="Calibri"/>
      <family val="2"/>
      <scheme val="minor"/>
    </font>
    <font>
      <b/>
      <sz val="11"/>
      <color theme="1"/>
      <name val="Calibri"/>
      <family val="2"/>
      <scheme val="minor"/>
    </font>
    <font>
      <sz val="10"/>
      <name val="Arial"/>
      <family val="2"/>
    </font>
    <font>
      <b/>
      <sz val="12"/>
      <name val="Century Gothic"/>
      <family val="2"/>
    </font>
    <font>
      <sz val="11"/>
      <color theme="1"/>
      <name val="Century Gothic"/>
      <family val="2"/>
    </font>
    <font>
      <sz val="12"/>
      <name val="Century Gothic"/>
      <family val="2"/>
    </font>
    <font>
      <b/>
      <sz val="12"/>
      <color theme="0"/>
      <name val="Century Gothic"/>
      <family val="2"/>
    </font>
    <font>
      <b/>
      <sz val="12"/>
      <color theme="1"/>
      <name val="Century Gothic"/>
      <family val="2"/>
    </font>
    <font>
      <b/>
      <sz val="11"/>
      <color theme="1"/>
      <name val="Century Gothic"/>
      <family val="2"/>
    </font>
    <font>
      <b/>
      <sz val="11"/>
      <name val="Century Gothic"/>
      <family val="2"/>
    </font>
    <font>
      <sz val="12"/>
      <color theme="1"/>
      <name val="Century Gothic"/>
      <family val="2"/>
    </font>
    <font>
      <sz val="10"/>
      <color theme="1"/>
      <name val="Century Gothic"/>
      <family val="2"/>
    </font>
    <font>
      <b/>
      <sz val="10"/>
      <color theme="1"/>
      <name val="Century Gothic"/>
      <family val="2"/>
    </font>
    <font>
      <sz val="10"/>
      <name val="Century Gothic"/>
      <family val="2"/>
    </font>
    <font>
      <b/>
      <sz val="12"/>
      <color indexed="8"/>
      <name val="Century Gothic"/>
      <family val="2"/>
    </font>
    <font>
      <sz val="12"/>
      <color indexed="8"/>
      <name val="Century Gothic"/>
      <family val="2"/>
    </font>
  </fonts>
  <fills count="6">
    <fill>
      <patternFill patternType="none"/>
    </fill>
    <fill>
      <patternFill patternType="gray125"/>
    </fill>
    <fill>
      <patternFill patternType="solid">
        <fgColor indexed="9"/>
        <bgColor indexed="64"/>
      </patternFill>
    </fill>
    <fill>
      <patternFill patternType="solid">
        <fgColor theme="3" tint="0.749992370372631"/>
        <bgColor indexed="64"/>
      </patternFill>
    </fill>
    <fill>
      <patternFill patternType="solid">
        <fgColor theme="2" tint="-0.249977111117893"/>
        <bgColor indexed="64"/>
      </patternFill>
    </fill>
    <fill>
      <patternFill patternType="solid">
        <fgColor theme="0"/>
        <bgColor indexed="64"/>
      </patternFill>
    </fill>
  </fills>
  <borders count="31">
    <border>
      <left/>
      <right/>
      <top/>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right style="medium">
        <color auto="1"/>
      </right>
      <top style="medium">
        <color auto="1"/>
      </top>
      <bottom/>
      <diagonal/>
    </border>
    <border>
      <left style="medium">
        <color auto="1"/>
      </left>
      <right/>
      <top/>
      <bottom/>
      <diagonal/>
    </border>
    <border>
      <left/>
      <right style="thin">
        <color auto="1"/>
      </right>
      <top/>
      <bottom/>
      <diagonal/>
    </border>
    <border>
      <left style="thin">
        <color auto="1"/>
      </left>
      <right/>
      <top/>
      <bottom/>
      <diagonal/>
    </border>
    <border>
      <left/>
      <right style="medium">
        <color auto="1"/>
      </right>
      <top/>
      <bottom/>
      <diagonal/>
    </border>
    <border>
      <left style="thin">
        <color indexed="64"/>
      </left>
      <right/>
      <top/>
      <bottom style="thin">
        <color indexed="64"/>
      </bottom>
      <diagonal/>
    </border>
    <border>
      <left/>
      <right/>
      <top/>
      <bottom style="thin">
        <color indexed="64"/>
      </bottom>
      <diagonal/>
    </border>
    <border>
      <left/>
      <right style="medium">
        <color auto="1"/>
      </right>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168" fontId="1" fillId="0" borderId="0" applyFont="0" applyFill="0" applyBorder="0" applyAlignment="0" applyProtection="0"/>
  </cellStyleXfs>
  <cellXfs count="111">
    <xf numFmtId="0" fontId="0" fillId="0" borderId="0" xfId="0"/>
    <xf numFmtId="0" fontId="4" fillId="2" borderId="1" xfId="4" applyFont="1" applyFill="1" applyBorder="1" applyAlignment="1">
      <alignment horizontal="center" vertical="center" wrapText="1"/>
    </xf>
    <xf numFmtId="0" fontId="4" fillId="2" borderId="2" xfId="4" applyFont="1" applyFill="1" applyBorder="1" applyAlignment="1">
      <alignment horizontal="center" vertical="center" wrapText="1"/>
    </xf>
    <xf numFmtId="0" fontId="4" fillId="2" borderId="3" xfId="4" applyFont="1" applyFill="1" applyBorder="1" applyAlignment="1">
      <alignment horizontal="center" vertical="center" wrapText="1"/>
    </xf>
    <xf numFmtId="0" fontId="4" fillId="2" borderId="4" xfId="4" applyFont="1" applyFill="1" applyBorder="1" applyAlignment="1">
      <alignment horizontal="center" vertical="center" wrapText="1"/>
    </xf>
    <xf numFmtId="0" fontId="4" fillId="2" borderId="5" xfId="4" applyFont="1" applyFill="1" applyBorder="1" applyAlignment="1">
      <alignment horizontal="center" vertical="center" wrapText="1"/>
    </xf>
    <xf numFmtId="0" fontId="5" fillId="0" borderId="0" xfId="0" applyFont="1"/>
    <xf numFmtId="0" fontId="6" fillId="2" borderId="6" xfId="4" applyFont="1" applyFill="1" applyBorder="1" applyAlignment="1">
      <alignment horizontal="center" vertical="center" wrapText="1"/>
    </xf>
    <xf numFmtId="0" fontId="6" fillId="2" borderId="0" xfId="4" applyFont="1" applyFill="1" applyAlignment="1">
      <alignment horizontal="center" vertical="center" wrapText="1"/>
    </xf>
    <xf numFmtId="0" fontId="6" fillId="2" borderId="7" xfId="4" applyFont="1" applyFill="1" applyBorder="1" applyAlignment="1">
      <alignment horizontal="center" vertical="center" wrapText="1"/>
    </xf>
    <xf numFmtId="0" fontId="4" fillId="2" borderId="8" xfId="4" applyFont="1" applyFill="1" applyBorder="1" applyAlignment="1">
      <alignment horizontal="center" vertical="center" wrapText="1"/>
    </xf>
    <xf numFmtId="0" fontId="4" fillId="2" borderId="0" xfId="4" applyFont="1" applyFill="1" applyAlignment="1">
      <alignment horizontal="center" vertical="center" wrapText="1"/>
    </xf>
    <xf numFmtId="0" fontId="4" fillId="2" borderId="9" xfId="4" applyFont="1" applyFill="1" applyBorder="1" applyAlignment="1">
      <alignment horizontal="center" vertical="center" wrapText="1"/>
    </xf>
    <xf numFmtId="0" fontId="7" fillId="0" borderId="6" xfId="5" applyFont="1" applyBorder="1" applyAlignment="1">
      <alignment horizontal="left" wrapText="1"/>
    </xf>
    <xf numFmtId="0" fontId="7" fillId="0" borderId="0" xfId="5" applyFont="1" applyAlignment="1">
      <alignment horizontal="left" wrapText="1"/>
    </xf>
    <xf numFmtId="0" fontId="4" fillId="0" borderId="6" xfId="5" applyFont="1" applyBorder="1" applyAlignment="1">
      <alignment horizontal="left" wrapText="1"/>
    </xf>
    <xf numFmtId="0" fontId="4" fillId="0" borderId="0" xfId="5" applyFont="1" applyAlignment="1">
      <alignment horizontal="left" wrapText="1"/>
    </xf>
    <xf numFmtId="0" fontId="4" fillId="0" borderId="0" xfId="5" applyFont="1" applyAlignment="1">
      <alignment wrapText="1"/>
    </xf>
    <xf numFmtId="0" fontId="5" fillId="0" borderId="6" xfId="0" applyFont="1" applyBorder="1" applyAlignment="1">
      <alignment horizontal="center"/>
    </xf>
    <xf numFmtId="0" fontId="5" fillId="0" borderId="0" xfId="0" applyFont="1" applyAlignment="1">
      <alignment horizontal="center"/>
    </xf>
    <xf numFmtId="0" fontId="4" fillId="2" borderId="10" xfId="4" applyFont="1" applyFill="1" applyBorder="1" applyAlignment="1">
      <alignment horizontal="center" vertical="center" wrapText="1"/>
    </xf>
    <xf numFmtId="0" fontId="4" fillId="2" borderId="11" xfId="4" applyFont="1" applyFill="1" applyBorder="1" applyAlignment="1">
      <alignment horizontal="center" vertical="center" wrapText="1"/>
    </xf>
    <xf numFmtId="0" fontId="4" fillId="2" borderId="12" xfId="4"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5" fillId="4" borderId="0" xfId="0" applyFont="1" applyFill="1"/>
    <xf numFmtId="3" fontId="9" fillId="3" borderId="13" xfId="0" applyNumberFormat="1" applyFont="1" applyFill="1" applyBorder="1" applyAlignment="1">
      <alignment horizontal="center" vertical="center"/>
    </xf>
    <xf numFmtId="0" fontId="9" fillId="3" borderId="14" xfId="0" applyFont="1" applyFill="1" applyBorder="1" applyAlignment="1">
      <alignment horizontal="left" vertical="center"/>
    </xf>
    <xf numFmtId="0" fontId="9" fillId="3" borderId="14" xfId="0" applyFont="1" applyFill="1" applyBorder="1" applyAlignment="1">
      <alignment horizontal="center" vertical="center"/>
    </xf>
    <xf numFmtId="2" fontId="9" fillId="3" borderId="14" xfId="0" applyNumberFormat="1" applyFont="1" applyFill="1" applyBorder="1" applyAlignment="1">
      <alignment horizontal="center" vertical="center"/>
    </xf>
    <xf numFmtId="164" fontId="9" fillId="3" borderId="14" xfId="0" applyNumberFormat="1" applyFont="1" applyFill="1" applyBorder="1" applyAlignment="1">
      <alignment vertical="center"/>
    </xf>
    <xf numFmtId="164" fontId="10" fillId="3" borderId="15" xfId="0" applyNumberFormat="1" applyFont="1" applyFill="1" applyBorder="1" applyAlignment="1">
      <alignment horizontal="right" vertical="center"/>
    </xf>
    <xf numFmtId="164" fontId="2" fillId="0" borderId="0" xfId="0" applyNumberFormat="1" applyFont="1"/>
    <xf numFmtId="44" fontId="0" fillId="0" borderId="0" xfId="2" applyFont="1"/>
    <xf numFmtId="0" fontId="9" fillId="4" borderId="0" xfId="0" applyFont="1" applyFill="1"/>
    <xf numFmtId="0" fontId="5" fillId="0" borderId="13" xfId="0" applyFont="1" applyBorder="1" applyAlignment="1">
      <alignment horizontal="center" vertical="center"/>
    </xf>
    <xf numFmtId="0" fontId="5" fillId="0" borderId="14" xfId="0" applyFont="1" applyBorder="1" applyAlignment="1">
      <alignment horizontal="left" vertical="center" wrapText="1"/>
    </xf>
    <xf numFmtId="0" fontId="11" fillId="0" borderId="14" xfId="0" applyFont="1" applyBorder="1" applyAlignment="1">
      <alignment horizontal="center" vertical="center"/>
    </xf>
    <xf numFmtId="2" fontId="5" fillId="0" borderId="14" xfId="0" applyNumberFormat="1" applyFont="1" applyBorder="1" applyAlignment="1">
      <alignment horizontal="center" vertical="center"/>
    </xf>
    <xf numFmtId="164" fontId="5" fillId="0" borderId="14" xfId="2" applyNumberFormat="1" applyFont="1" applyBorder="1" applyAlignment="1">
      <alignment horizontal="center" vertical="center"/>
    </xf>
    <xf numFmtId="164" fontId="5" fillId="0" borderId="15" xfId="2" applyNumberFormat="1" applyFont="1" applyBorder="1" applyAlignment="1">
      <alignment horizontal="right" vertical="center"/>
    </xf>
    <xf numFmtId="164" fontId="5" fillId="0" borderId="14" xfId="2" applyNumberFormat="1" applyFont="1" applyFill="1" applyBorder="1" applyAlignment="1">
      <alignment horizontal="center" vertical="center"/>
    </xf>
    <xf numFmtId="44" fontId="2" fillId="0" borderId="0" xfId="2" applyFont="1"/>
    <xf numFmtId="0" fontId="1" fillId="0" borderId="0" xfId="0" applyFont="1"/>
    <xf numFmtId="0" fontId="9" fillId="3" borderId="14" xfId="0" applyFont="1" applyFill="1" applyBorder="1" applyAlignment="1">
      <alignment horizontal="left" vertical="center" wrapText="1"/>
    </xf>
    <xf numFmtId="0" fontId="8" fillId="3" borderId="14" xfId="0" applyFont="1" applyFill="1" applyBorder="1" applyAlignment="1">
      <alignment horizontal="center" vertical="center"/>
    </xf>
    <xf numFmtId="164" fontId="9" fillId="3" borderId="14" xfId="0" applyNumberFormat="1" applyFont="1" applyFill="1" applyBorder="1" applyAlignment="1">
      <alignment horizontal="center" vertical="center"/>
    </xf>
    <xf numFmtId="0" fontId="9" fillId="0" borderId="0" xfId="0" applyFont="1"/>
    <xf numFmtId="0" fontId="1" fillId="0" borderId="0" xfId="0" applyFont="1" applyAlignment="1">
      <alignment wrapText="1"/>
    </xf>
    <xf numFmtId="165" fontId="5" fillId="0" borderId="13" xfId="0" applyNumberFormat="1" applyFont="1" applyBorder="1" applyAlignment="1">
      <alignment horizontal="center" vertical="center"/>
    </xf>
    <xf numFmtId="44" fontId="0" fillId="0" borderId="0" xfId="0" applyNumberFormat="1"/>
    <xf numFmtId="0" fontId="5" fillId="0" borderId="16" xfId="0" applyFont="1" applyBorder="1" applyAlignment="1">
      <alignment horizontal="left" vertical="center" wrapText="1"/>
    </xf>
    <xf numFmtId="0" fontId="11" fillId="0" borderId="16" xfId="0" applyFont="1" applyBorder="1" applyAlignment="1">
      <alignment horizontal="center" vertical="center"/>
    </xf>
    <xf numFmtId="2" fontId="5" fillId="0" borderId="16" xfId="0" applyNumberFormat="1" applyFont="1" applyBorder="1" applyAlignment="1">
      <alignment horizontal="center" vertical="center"/>
    </xf>
    <xf numFmtId="164" fontId="5" fillId="0" borderId="16" xfId="2" applyNumberFormat="1" applyFont="1" applyBorder="1" applyAlignment="1">
      <alignment horizontal="center" vertical="center"/>
    </xf>
    <xf numFmtId="164" fontId="5" fillId="0" borderId="17" xfId="2" applyNumberFormat="1" applyFont="1" applyBorder="1" applyAlignment="1">
      <alignment horizontal="right" vertical="center"/>
    </xf>
    <xf numFmtId="0" fontId="8" fillId="3" borderId="18" xfId="0" applyFont="1" applyFill="1" applyBorder="1" applyAlignment="1">
      <alignment horizontal="center" vertical="center"/>
    </xf>
    <xf numFmtId="0" fontId="8" fillId="3" borderId="19" xfId="0" applyFont="1" applyFill="1" applyBorder="1" applyAlignment="1">
      <alignment horizontal="center" vertical="center"/>
    </xf>
    <xf numFmtId="166" fontId="8" fillId="3" borderId="20" xfId="0" applyNumberFormat="1" applyFont="1" applyFill="1" applyBorder="1" applyAlignment="1">
      <alignment horizontal="right" vertical="center"/>
    </xf>
    <xf numFmtId="167" fontId="0" fillId="0" borderId="0" xfId="0" applyNumberFormat="1"/>
    <xf numFmtId="0" fontId="8" fillId="3" borderId="21" xfId="0" applyFont="1" applyFill="1" applyBorder="1" applyAlignment="1">
      <alignment horizontal="center" vertical="center"/>
    </xf>
    <xf numFmtId="0" fontId="8" fillId="3" borderId="22" xfId="0" applyFont="1" applyFill="1" applyBorder="1" applyAlignment="1">
      <alignment horizontal="center" vertical="center"/>
    </xf>
    <xf numFmtId="0" fontId="8" fillId="3" borderId="22" xfId="0" applyFont="1" applyFill="1" applyBorder="1" applyAlignment="1">
      <alignment vertical="center"/>
    </xf>
    <xf numFmtId="164" fontId="8" fillId="3" borderId="23" xfId="6" applyNumberFormat="1" applyFont="1" applyFill="1" applyBorder="1" applyAlignment="1">
      <alignment horizontal="right" vertical="center" wrapText="1"/>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10" fontId="8" fillId="3" borderId="14" xfId="3" applyNumberFormat="1" applyFont="1" applyFill="1" applyBorder="1" applyAlignment="1">
      <alignment horizontal="center" vertical="center"/>
    </xf>
    <xf numFmtId="164" fontId="11" fillId="3" borderId="15" xfId="6" applyNumberFormat="1" applyFont="1" applyFill="1" applyBorder="1" applyAlignment="1">
      <alignment horizontal="right" vertical="center" wrapText="1"/>
    </xf>
    <xf numFmtId="0" fontId="8" fillId="3" borderId="24" xfId="0" applyFont="1" applyFill="1" applyBorder="1" applyAlignment="1">
      <alignment horizontal="center" vertical="center"/>
    </xf>
    <xf numFmtId="0" fontId="8" fillId="3" borderId="25" xfId="0" applyFont="1" applyFill="1" applyBorder="1" applyAlignment="1">
      <alignment horizontal="center" vertical="center"/>
    </xf>
    <xf numFmtId="0" fontId="8" fillId="3" borderId="26" xfId="0" applyFont="1" applyFill="1" applyBorder="1" applyAlignment="1">
      <alignment horizontal="center" vertical="center"/>
    </xf>
    <xf numFmtId="9" fontId="8" fillId="3" borderId="14" xfId="3" applyFont="1" applyFill="1" applyBorder="1" applyAlignment="1">
      <alignment horizontal="center" vertical="center"/>
    </xf>
    <xf numFmtId="164" fontId="8" fillId="3" borderId="15" xfId="6" applyNumberFormat="1" applyFont="1" applyFill="1" applyBorder="1" applyAlignment="1">
      <alignment horizontal="right" vertical="center" wrapText="1"/>
    </xf>
    <xf numFmtId="164" fontId="5" fillId="0" borderId="0" xfId="0" applyNumberFormat="1" applyFont="1"/>
    <xf numFmtId="10" fontId="9" fillId="3" borderId="14" xfId="0" applyNumberFormat="1" applyFont="1" applyFill="1" applyBorder="1" applyAlignment="1">
      <alignment horizontal="center" vertical="center"/>
    </xf>
    <xf numFmtId="0" fontId="5" fillId="3" borderId="27" xfId="0" applyFont="1" applyFill="1" applyBorder="1"/>
    <xf numFmtId="164" fontId="8" fillId="3" borderId="17" xfId="6" applyNumberFormat="1" applyFont="1" applyFill="1" applyBorder="1" applyAlignment="1">
      <alignment horizontal="right" vertical="center" wrapText="1"/>
    </xf>
    <xf numFmtId="43" fontId="5" fillId="0" borderId="0" xfId="1" applyFont="1"/>
    <xf numFmtId="0" fontId="5" fillId="0" borderId="1" xfId="0" applyFont="1" applyBorder="1" applyAlignment="1">
      <alignment horizontal="center"/>
    </xf>
    <xf numFmtId="0" fontId="5" fillId="0" borderId="2" xfId="0" applyFont="1" applyBorder="1" applyAlignment="1">
      <alignment horizontal="center"/>
    </xf>
    <xf numFmtId="0" fontId="5" fillId="0" borderId="2" xfId="0" applyFont="1" applyBorder="1"/>
    <xf numFmtId="0" fontId="5" fillId="0" borderId="5" xfId="0" applyFont="1" applyBorder="1" applyAlignment="1">
      <alignment horizontal="right"/>
    </xf>
    <xf numFmtId="0" fontId="5" fillId="0" borderId="9" xfId="0" applyFont="1" applyBorder="1" applyAlignment="1">
      <alignment horizontal="right"/>
    </xf>
    <xf numFmtId="0" fontId="12" fillId="0" borderId="6" xfId="0" applyFont="1" applyBorder="1" applyAlignment="1">
      <alignment horizontal="left" vertical="top"/>
    </xf>
    <xf numFmtId="0" fontId="11" fillId="0" borderId="0" xfId="4" applyFont="1"/>
    <xf numFmtId="164" fontId="6" fillId="2" borderId="0" xfId="0" applyNumberFormat="1" applyFont="1" applyFill="1"/>
    <xf numFmtId="0" fontId="12" fillId="0" borderId="0" xfId="0" applyFont="1" applyAlignment="1">
      <alignment horizontal="center" vertical="center"/>
    </xf>
    <xf numFmtId="0" fontId="6" fillId="5" borderId="0" xfId="0" applyFont="1" applyFill="1" applyAlignment="1">
      <alignment vertical="top"/>
    </xf>
    <xf numFmtId="0" fontId="6" fillId="0" borderId="9" xfId="4" applyFont="1" applyBorder="1"/>
    <xf numFmtId="0" fontId="12" fillId="0" borderId="6" xfId="0" applyFont="1" applyBorder="1" applyAlignment="1">
      <alignment horizontal="center" vertical="center"/>
    </xf>
    <xf numFmtId="0" fontId="6" fillId="5" borderId="0" xfId="0" applyFont="1" applyFill="1" applyAlignment="1">
      <alignment horizontal="center" vertical="top"/>
    </xf>
    <xf numFmtId="0" fontId="13" fillId="0" borderId="6" xfId="0" applyFont="1" applyBorder="1" applyAlignment="1">
      <alignment horizontal="center"/>
    </xf>
    <xf numFmtId="0" fontId="13" fillId="0" borderId="0" xfId="0" applyFont="1" applyAlignment="1">
      <alignment horizontal="center"/>
    </xf>
    <xf numFmtId="164" fontId="14" fillId="5" borderId="0" xfId="0" applyNumberFormat="1" applyFont="1" applyFill="1"/>
    <xf numFmtId="164" fontId="15" fillId="2" borderId="0" xfId="0" applyNumberFormat="1" applyFont="1" applyFill="1" applyAlignment="1">
      <alignment horizontal="center" vertical="center"/>
    </xf>
    <xf numFmtId="0" fontId="12" fillId="0" borderId="6" xfId="0" applyFont="1" applyBorder="1" applyAlignment="1">
      <alignment horizontal="center" vertical="center"/>
    </xf>
    <xf numFmtId="0" fontId="12" fillId="0" borderId="0" xfId="0" applyFont="1" applyAlignment="1">
      <alignment horizontal="center" vertical="center"/>
    </xf>
    <xf numFmtId="0" fontId="13" fillId="0" borderId="0" xfId="0" applyFont="1"/>
    <xf numFmtId="0" fontId="14" fillId="5" borderId="0" xfId="0" applyFont="1" applyFill="1" applyAlignment="1">
      <alignment horizontal="center" vertical="top"/>
    </xf>
    <xf numFmtId="0" fontId="12" fillId="0" borderId="0" xfId="0" applyFont="1" applyAlignment="1">
      <alignment vertical="center"/>
    </xf>
    <xf numFmtId="0" fontId="14" fillId="5" borderId="28" xfId="0" applyFont="1" applyFill="1" applyBorder="1" applyAlignment="1">
      <alignment horizontal="center" vertical="top"/>
    </xf>
    <xf numFmtId="0" fontId="14" fillId="5" borderId="29" xfId="0" applyFont="1" applyFill="1" applyBorder="1" applyAlignment="1">
      <alignment horizontal="center" vertical="top"/>
    </xf>
    <xf numFmtId="0" fontId="12" fillId="0" borderId="29" xfId="0" applyFont="1" applyBorder="1" applyAlignment="1">
      <alignment vertical="center"/>
    </xf>
    <xf numFmtId="2" fontId="16" fillId="2" borderId="29" xfId="0" applyNumberFormat="1" applyFont="1" applyFill="1" applyBorder="1" applyAlignment="1">
      <alignment horizontal="center" vertical="center"/>
    </xf>
    <xf numFmtId="0" fontId="14" fillId="5" borderId="29" xfId="0" applyFont="1" applyFill="1" applyBorder="1" applyAlignment="1">
      <alignment horizontal="center" vertical="top"/>
    </xf>
    <xf numFmtId="0" fontId="6" fillId="0" borderId="30" xfId="4" applyFont="1" applyBorder="1"/>
    <xf numFmtId="0" fontId="14" fillId="5" borderId="0" xfId="0" applyFont="1" applyFill="1" applyAlignment="1">
      <alignment vertical="top"/>
    </xf>
    <xf numFmtId="0" fontId="6" fillId="0" borderId="0" xfId="4" applyFont="1"/>
    <xf numFmtId="2" fontId="16" fillId="2" borderId="0" xfId="0" applyNumberFormat="1" applyFont="1" applyFill="1" applyAlignment="1">
      <alignment horizontal="center" vertical="center"/>
    </xf>
    <xf numFmtId="0" fontId="5" fillId="0" borderId="0" xfId="0" applyFont="1" applyAlignment="1">
      <alignment horizontal="right"/>
    </xf>
  </cellXfs>
  <cellStyles count="7">
    <cellStyle name="Millares" xfId="1" builtinId="3"/>
    <cellStyle name="Moneda" xfId="2" builtinId="4"/>
    <cellStyle name="Moneda 2 2" xfId="6" xr:uid="{5601890E-5DF1-40BB-9005-8DE40CC4CB97}"/>
    <cellStyle name="Normal" xfId="0" builtinId="0"/>
    <cellStyle name="Normal 10" xfId="4" xr:uid="{E26A83DD-C805-42E4-806F-B42139A4AD99}"/>
    <cellStyle name="Normal 22 2" xfId="5" xr:uid="{C46079AB-1123-4F17-8962-679EAFEEB13C}"/>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158228</xdr:colOff>
      <xdr:row>0</xdr:row>
      <xdr:rowOff>169331</xdr:rowOff>
    </xdr:from>
    <xdr:to>
      <xdr:col>5</xdr:col>
      <xdr:colOff>604231</xdr:colOff>
      <xdr:row>2</xdr:row>
      <xdr:rowOff>11757</xdr:rowOff>
    </xdr:to>
    <xdr:pic>
      <xdr:nvPicPr>
        <xdr:cNvPr id="2" name="Imagen 3">
          <a:extLst>
            <a:ext uri="{FF2B5EF4-FFF2-40B4-BE49-F238E27FC236}">
              <a16:creationId xmlns:a16="http://schemas.microsoft.com/office/drawing/2014/main" id="{94DD221C-D3E0-4CDE-8BD8-3ADE32E20B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870" t="10088" r="8334" b="20898"/>
        <a:stretch>
          <a:fillRect/>
        </a:stretch>
      </xdr:blipFill>
      <xdr:spPr>
        <a:xfrm>
          <a:off x="6627608" y="169331"/>
          <a:ext cx="3158723" cy="9168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1207346</xdr:colOff>
      <xdr:row>42</xdr:row>
      <xdr:rowOff>165571</xdr:rowOff>
    </xdr:from>
    <xdr:to>
      <xdr:col>4</xdr:col>
      <xdr:colOff>1341402</xdr:colOff>
      <xdr:row>45</xdr:row>
      <xdr:rowOff>95015</xdr:rowOff>
    </xdr:to>
    <xdr:pic>
      <xdr:nvPicPr>
        <xdr:cNvPr id="3" name="Imagen 6">
          <a:extLst>
            <a:ext uri="{FF2B5EF4-FFF2-40B4-BE49-F238E27FC236}">
              <a16:creationId xmlns:a16="http://schemas.microsoft.com/office/drawing/2014/main" id="{01A1BB26-639D-4822-82EE-A0F97EB62E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7676726" y="21341551"/>
          <a:ext cx="1391356" cy="5009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755320</xdr:colOff>
      <xdr:row>42</xdr:row>
      <xdr:rowOff>2256</xdr:rowOff>
    </xdr:from>
    <xdr:to>
      <xdr:col>1</xdr:col>
      <xdr:colOff>3045647</xdr:colOff>
      <xdr:row>46</xdr:row>
      <xdr:rowOff>11761</xdr:rowOff>
    </xdr:to>
    <xdr:pic>
      <xdr:nvPicPr>
        <xdr:cNvPr id="4" name="Imagen 3">
          <a:extLst>
            <a:ext uri="{FF2B5EF4-FFF2-40B4-BE49-F238E27FC236}">
              <a16:creationId xmlns:a16="http://schemas.microsoft.com/office/drawing/2014/main" id="{930E82C4-3B65-451C-8D7F-A85EAE38D416}"/>
            </a:ext>
          </a:extLst>
        </xdr:cNvPr>
        <xdr:cNvPicPr>
          <a:picLocks noChangeAspect="1"/>
        </xdr:cNvPicPr>
      </xdr:nvPicPr>
      <xdr:blipFill>
        <a:blip xmlns:r="http://schemas.openxmlformats.org/officeDocument/2006/relationships" r:embed="rId3"/>
        <a:stretch>
          <a:fillRect/>
        </a:stretch>
      </xdr:blipFill>
      <xdr:spPr>
        <a:xfrm>
          <a:off x="1738300" y="21178236"/>
          <a:ext cx="2290327" cy="7715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ESUPUESTO_TANQUE_SAMARIA%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Presupuesto "/>
      <sheetName val="Cantidades"/>
      <sheetName val="APU"/>
      <sheetName val="AIU"/>
      <sheetName val="Ensayos lab. Obra"/>
      <sheetName val="Cronograma"/>
      <sheetName val="Listado de precios"/>
      <sheetName val="Analisis Mano de obra"/>
      <sheetName val="Analisis Factor prestacional"/>
      <sheetName val="Analisis herramienta menor"/>
      <sheetName val="PGIO"/>
      <sheetName val="Descripcion Interventoria"/>
      <sheetName val="Ensayos Lab Interv"/>
      <sheetName val="Factor multiplicador int"/>
    </sheetNames>
    <sheetDataSet>
      <sheetData sheetId="0"/>
      <sheetData sheetId="1"/>
      <sheetData sheetId="2">
        <row r="12">
          <cell r="J12">
            <v>46.359999999999992</v>
          </cell>
        </row>
        <row r="14">
          <cell r="J14">
            <v>27.4</v>
          </cell>
        </row>
        <row r="16">
          <cell r="J16">
            <v>46.359999999999992</v>
          </cell>
        </row>
        <row r="19">
          <cell r="J19">
            <v>92.719999999999985</v>
          </cell>
        </row>
        <row r="21">
          <cell r="J21">
            <v>92.719999999999985</v>
          </cell>
        </row>
        <row r="23">
          <cell r="J23">
            <v>23.179999999999996</v>
          </cell>
        </row>
        <row r="25">
          <cell r="J25">
            <v>2.3179999999999996</v>
          </cell>
        </row>
        <row r="28">
          <cell r="J28">
            <v>64.514400000000009</v>
          </cell>
        </row>
        <row r="34">
          <cell r="J34">
            <v>5979.3800000000019</v>
          </cell>
        </row>
        <row r="44">
          <cell r="J44">
            <v>27.4</v>
          </cell>
        </row>
        <row r="46">
          <cell r="J46">
            <v>210.53999999999996</v>
          </cell>
        </row>
        <row r="50">
          <cell r="J50">
            <v>4</v>
          </cell>
        </row>
        <row r="52">
          <cell r="J52">
            <v>1</v>
          </cell>
        </row>
        <row r="54">
          <cell r="J54">
            <v>60</v>
          </cell>
        </row>
        <row r="56">
          <cell r="J56">
            <v>10</v>
          </cell>
        </row>
        <row r="58">
          <cell r="J58">
            <v>6</v>
          </cell>
        </row>
        <row r="60">
          <cell r="J60">
            <v>1</v>
          </cell>
        </row>
        <row r="62">
          <cell r="J62">
            <v>30</v>
          </cell>
        </row>
        <row r="64">
          <cell r="J64">
            <v>27.4</v>
          </cell>
        </row>
        <row r="66">
          <cell r="J66">
            <v>1</v>
          </cell>
        </row>
      </sheetData>
      <sheetData sheetId="3">
        <row r="9">
          <cell r="H9">
            <v>7392.9</v>
          </cell>
        </row>
        <row r="14">
          <cell r="H14">
            <v>7696.13</v>
          </cell>
        </row>
        <row r="20">
          <cell r="H20">
            <v>3086.5120000000002</v>
          </cell>
        </row>
        <row r="24">
          <cell r="H24">
            <v>49859.040000000001</v>
          </cell>
        </row>
        <row r="27">
          <cell r="H27">
            <v>66478.720000000001</v>
          </cell>
        </row>
        <row r="30">
          <cell r="H30">
            <v>189504.7</v>
          </cell>
        </row>
        <row r="35">
          <cell r="H35">
            <v>29837.350000000002</v>
          </cell>
        </row>
        <row r="40">
          <cell r="H40">
            <v>1300125.1000000001</v>
          </cell>
        </row>
        <row r="53">
          <cell r="B53" t="str">
            <v>ACERO DE REFUERZO</v>
          </cell>
        </row>
        <row r="54">
          <cell r="B54" t="str">
            <v>Suministro, Transporte e Instalación Acero de Refuerzo
60,000 PSI (Incluye Corte y Figurado), transporte hasta sitio de instalación</v>
          </cell>
          <cell r="H54">
            <v>9614.3760000000002</v>
          </cell>
        </row>
        <row r="61">
          <cell r="H61">
            <v>74443.740000000005</v>
          </cell>
        </row>
        <row r="66">
          <cell r="H66">
            <v>261021.5</v>
          </cell>
        </row>
        <row r="72">
          <cell r="H72">
            <v>760955.32</v>
          </cell>
        </row>
        <row r="77">
          <cell r="H77">
            <v>885501.79999999993</v>
          </cell>
        </row>
        <row r="82">
          <cell r="H82">
            <v>57495.904000000002</v>
          </cell>
        </row>
        <row r="90">
          <cell r="H90">
            <v>23394.84</v>
          </cell>
        </row>
        <row r="97">
          <cell r="H97">
            <v>46813.299999999996</v>
          </cell>
        </row>
        <row r="105">
          <cell r="H105">
            <v>7570751</v>
          </cell>
        </row>
        <row r="114">
          <cell r="H114">
            <v>200000.11</v>
          </cell>
        </row>
        <row r="125">
          <cell r="H125">
            <v>70250.080000000002</v>
          </cell>
        </row>
        <row r="132">
          <cell r="H132">
            <v>2572700</v>
          </cell>
        </row>
      </sheetData>
      <sheetData sheetId="4">
        <row r="39">
          <cell r="J39">
            <v>0.34617921102282334</v>
          </cell>
        </row>
      </sheetData>
      <sheetData sheetId="5"/>
      <sheetData sheetId="6"/>
      <sheetData sheetId="7"/>
      <sheetData sheetId="8"/>
      <sheetData sheetId="9"/>
      <sheetData sheetId="10"/>
      <sheetData sheetId="11">
        <row r="25">
          <cell r="F25">
            <v>2913816</v>
          </cell>
        </row>
        <row r="26">
          <cell r="F26">
            <v>1.2127375247939116E-2</v>
          </cell>
        </row>
      </sheetData>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CAE8C-F3BC-41F1-AEC0-0B0FF1ED9657}">
  <sheetPr>
    <tabColor theme="9" tint="0.79995117038483843"/>
  </sheetPr>
  <dimension ref="A1:CG52"/>
  <sheetViews>
    <sheetView tabSelected="1" topLeftCell="A29" zoomScale="70" zoomScaleNormal="70" zoomScaleSheetLayoutView="85" workbookViewId="0">
      <selection activeCell="B31" sqref="B31"/>
    </sheetView>
  </sheetViews>
  <sheetFormatPr baseColWidth="10" defaultColWidth="11" defaultRowHeight="13.8"/>
  <cols>
    <col min="1" max="1" width="14.33203125" style="19" customWidth="1"/>
    <col min="2" max="2" width="63.44140625" style="19" customWidth="1"/>
    <col min="3" max="3" width="16.5546875" style="19" customWidth="1"/>
    <col min="4" max="4" width="18.33203125" style="6" customWidth="1"/>
    <col min="5" max="5" width="21.21875" style="6" customWidth="1"/>
    <col min="6" max="6" width="27.5546875" style="110" customWidth="1"/>
    <col min="7" max="7" width="11" style="6"/>
    <col min="8" max="8" width="18.109375" style="6" customWidth="1"/>
    <col min="9" max="9" width="30.109375" style="6" customWidth="1"/>
    <col min="10" max="16384" width="11" style="6"/>
  </cols>
  <sheetData>
    <row r="1" spans="1:85" ht="39" customHeight="1">
      <c r="A1" s="1" t="s">
        <v>0</v>
      </c>
      <c r="B1" s="2"/>
      <c r="C1" s="3"/>
      <c r="D1" s="4"/>
      <c r="E1" s="2"/>
      <c r="F1" s="5"/>
    </row>
    <row r="2" spans="1:85" ht="45.6" customHeight="1">
      <c r="A2" s="7" t="s">
        <v>1</v>
      </c>
      <c r="B2" s="8"/>
      <c r="C2" s="9"/>
      <c r="D2" s="10"/>
      <c r="E2" s="11"/>
      <c r="F2" s="12"/>
    </row>
    <row r="3" spans="1:85" ht="10.199999999999999" customHeight="1">
      <c r="A3" s="13"/>
      <c r="B3" s="14"/>
      <c r="C3" s="14"/>
      <c r="D3" s="10"/>
      <c r="E3" s="11"/>
      <c r="F3" s="12"/>
    </row>
    <row r="4" spans="1:85" ht="19.5" customHeight="1">
      <c r="A4" s="15" t="s">
        <v>2</v>
      </c>
      <c r="B4" s="16"/>
      <c r="C4" s="17"/>
      <c r="D4" s="10"/>
      <c r="E4" s="11"/>
      <c r="F4" s="12"/>
    </row>
    <row r="5" spans="1:85" ht="14.25" customHeight="1">
      <c r="A5" s="18"/>
      <c r="D5" s="20"/>
      <c r="E5" s="21"/>
      <c r="F5" s="22"/>
    </row>
    <row r="6" spans="1:85" s="26" customFormat="1" ht="31.95" customHeight="1">
      <c r="A6" s="23" t="s">
        <v>3</v>
      </c>
      <c r="B6" s="24" t="s">
        <v>4</v>
      </c>
      <c r="C6" s="24" t="s">
        <v>5</v>
      </c>
      <c r="D6" s="24" t="s">
        <v>6</v>
      </c>
      <c r="E6" s="24" t="s">
        <v>7</v>
      </c>
      <c r="F6" s="25" t="s">
        <v>8</v>
      </c>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row>
    <row r="7" spans="1:85" s="35" customFormat="1" ht="19.5" customHeight="1">
      <c r="A7" s="27">
        <v>1</v>
      </c>
      <c r="B7" s="28" t="s">
        <v>9</v>
      </c>
      <c r="C7" s="29"/>
      <c r="D7" s="30"/>
      <c r="E7" s="31"/>
      <c r="F7" s="32">
        <f>+SUM(F8:F10)</f>
        <v>696699.50231999985</v>
      </c>
      <c r="G7" s="6"/>
      <c r="H7" s="33"/>
      <c r="I7" s="34"/>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row>
    <row r="8" spans="1:85" ht="52.2" customHeight="1">
      <c r="A8" s="36">
        <v>1.1000000000000001</v>
      </c>
      <c r="B8" s="37" t="s">
        <v>10</v>
      </c>
      <c r="C8" s="38" t="s">
        <v>11</v>
      </c>
      <c r="D8" s="39">
        <f>[1]Cantidades!J12</f>
        <v>46.359999999999992</v>
      </c>
      <c r="E8" s="40">
        <f>+[1]APU!H9</f>
        <v>7392.9</v>
      </c>
      <c r="F8" s="41">
        <f>+E8*D8</f>
        <v>342734.84399999992</v>
      </c>
      <c r="H8"/>
      <c r="I8"/>
    </row>
    <row r="9" spans="1:85" ht="42.75" customHeight="1">
      <c r="A9" s="36">
        <v>1.2</v>
      </c>
      <c r="B9" s="37" t="s">
        <v>12</v>
      </c>
      <c r="C9" s="38" t="s">
        <v>13</v>
      </c>
      <c r="D9" s="39">
        <f>[1]Cantidades!J14</f>
        <v>27.4</v>
      </c>
      <c r="E9" s="42">
        <f>+[1]APU!H14</f>
        <v>7696.13</v>
      </c>
      <c r="F9" s="41">
        <f>+E9*D9</f>
        <v>210873.962</v>
      </c>
      <c r="H9" s="43"/>
      <c r="I9"/>
    </row>
    <row r="10" spans="1:85" ht="34.799999999999997" customHeight="1">
      <c r="A10" s="36">
        <v>1.3</v>
      </c>
      <c r="B10" s="37" t="s">
        <v>14</v>
      </c>
      <c r="C10" s="38" t="s">
        <v>11</v>
      </c>
      <c r="D10" s="39">
        <f>[1]Cantidades!J16</f>
        <v>46.359999999999992</v>
      </c>
      <c r="E10" s="40">
        <f>+[1]APU!H20</f>
        <v>3086.5120000000002</v>
      </c>
      <c r="F10" s="41">
        <f>+E10*D10</f>
        <v>143090.69631999999</v>
      </c>
      <c r="H10" s="44"/>
      <c r="I10"/>
    </row>
    <row r="11" spans="1:85" s="35" customFormat="1" ht="22.5" customHeight="1">
      <c r="A11" s="27">
        <v>2</v>
      </c>
      <c r="B11" s="45" t="s">
        <v>15</v>
      </c>
      <c r="C11" s="46"/>
      <c r="D11" s="30"/>
      <c r="E11" s="47"/>
      <c r="F11" s="32">
        <f>+SUM(F12:F15)</f>
        <v>15248719.030499998</v>
      </c>
      <c r="G11" s="6"/>
      <c r="H11" s="48"/>
      <c r="I11" s="34"/>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row>
    <row r="12" spans="1:85" s="35" customFormat="1" ht="40.049999999999997" customHeight="1">
      <c r="A12" s="36">
        <v>2.1</v>
      </c>
      <c r="B12" s="37" t="s">
        <v>16</v>
      </c>
      <c r="C12" s="38" t="s">
        <v>17</v>
      </c>
      <c r="D12" s="39">
        <f>[1]Cantidades!J19</f>
        <v>92.719999999999985</v>
      </c>
      <c r="E12" s="40">
        <f>+[1]APU!H24</f>
        <v>49859.040000000001</v>
      </c>
      <c r="F12" s="41">
        <f>+E12*D12</f>
        <v>4622930.1887999997</v>
      </c>
      <c r="G12" s="6"/>
      <c r="H12"/>
      <c r="I12"/>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row>
    <row r="13" spans="1:85" s="35" customFormat="1" ht="40.049999999999997" customHeight="1">
      <c r="A13" s="36">
        <v>2.2000000000000002</v>
      </c>
      <c r="B13" s="37" t="s">
        <v>18</v>
      </c>
      <c r="C13" s="38" t="s">
        <v>17</v>
      </c>
      <c r="D13" s="39">
        <f>[1]Cantidades!J21</f>
        <v>92.719999999999985</v>
      </c>
      <c r="E13" s="40">
        <f>+[1]APU!H27</f>
        <v>66478.720000000001</v>
      </c>
      <c r="F13" s="41">
        <f>+E13*D13</f>
        <v>6163906.9183999989</v>
      </c>
      <c r="G13" s="6"/>
      <c r="H13"/>
      <c r="I13"/>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row>
    <row r="14" spans="1:85" ht="40.049999999999997" customHeight="1">
      <c r="A14" s="36">
        <v>2.2999999999999998</v>
      </c>
      <c r="B14" s="37" t="s">
        <v>19</v>
      </c>
      <c r="C14" s="38" t="s">
        <v>17</v>
      </c>
      <c r="D14" s="39">
        <f>[1]Cantidades!J23</f>
        <v>23.179999999999996</v>
      </c>
      <c r="E14" s="42">
        <f>+[1]APU!H30</f>
        <v>189504.7</v>
      </c>
      <c r="F14" s="41">
        <f>+E14*D14</f>
        <v>4392718.9459999995</v>
      </c>
      <c r="H14" s="49"/>
      <c r="I14"/>
    </row>
    <row r="15" spans="1:85" ht="40.049999999999997" customHeight="1">
      <c r="A15" s="36">
        <v>2.4</v>
      </c>
      <c r="B15" s="37" t="s">
        <v>20</v>
      </c>
      <c r="C15" s="38" t="s">
        <v>11</v>
      </c>
      <c r="D15" s="39">
        <f>[1]Cantidades!J25</f>
        <v>2.3179999999999996</v>
      </c>
      <c r="E15" s="42">
        <f>+[1]APU!H35</f>
        <v>29837.350000000002</v>
      </c>
      <c r="F15" s="41">
        <f>+E15*D15</f>
        <v>69162.977299999999</v>
      </c>
      <c r="H15"/>
      <c r="I15"/>
    </row>
    <row r="16" spans="1:85" s="35" customFormat="1" ht="21.75" customHeight="1">
      <c r="A16" s="27">
        <v>3</v>
      </c>
      <c r="B16" s="45" t="s">
        <v>21</v>
      </c>
      <c r="C16" s="46"/>
      <c r="D16" s="30"/>
      <c r="E16" s="47"/>
      <c r="F16" s="32">
        <f>+SUM(F17:F17)</f>
        <v>83876790.751440018</v>
      </c>
      <c r="G16" s="6"/>
      <c r="H16"/>
      <c r="I16" s="34"/>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row>
    <row r="17" spans="1:9" ht="57.75" customHeight="1">
      <c r="A17" s="50">
        <v>3.1</v>
      </c>
      <c r="B17" s="37" t="s">
        <v>22</v>
      </c>
      <c r="C17" s="38" t="s">
        <v>17</v>
      </c>
      <c r="D17" s="39">
        <f>[1]Cantidades!J28</f>
        <v>64.514400000000009</v>
      </c>
      <c r="E17" s="42">
        <f>+[1]APU!H40</f>
        <v>1300125.1000000001</v>
      </c>
      <c r="F17" s="41">
        <f>+E17*D17</f>
        <v>83876790.751440018</v>
      </c>
      <c r="H17"/>
      <c r="I17"/>
    </row>
    <row r="18" spans="1:9" ht="30" customHeight="1">
      <c r="A18" s="27">
        <v>4</v>
      </c>
      <c r="B18" s="45" t="str">
        <f>+[1]APU!B53</f>
        <v>ACERO DE REFUERZO</v>
      </c>
      <c r="C18" s="46"/>
      <c r="D18" s="30"/>
      <c r="E18" s="47"/>
      <c r="F18" s="32">
        <f>+SUM(F19:F19)</f>
        <v>57488007.566880018</v>
      </c>
      <c r="H18"/>
      <c r="I18" s="34"/>
    </row>
    <row r="19" spans="1:9" ht="51.75" customHeight="1">
      <c r="A19" s="50" t="s">
        <v>23</v>
      </c>
      <c r="B19" s="37" t="str">
        <f>+[1]APU!B54</f>
        <v>Suministro, Transporte e Instalación Acero de Refuerzo
60,000 PSI (Incluye Corte y Figurado), transporte hasta sitio de instalación</v>
      </c>
      <c r="C19" s="38" t="s">
        <v>24</v>
      </c>
      <c r="D19" s="39">
        <f>[1]Cantidades!J34</f>
        <v>5979.3800000000019</v>
      </c>
      <c r="E19" s="40">
        <f>+[1]APU!H54</f>
        <v>9614.3760000000002</v>
      </c>
      <c r="F19" s="41">
        <f>+E19*D19</f>
        <v>57488007.566880018</v>
      </c>
      <c r="H19"/>
    </row>
    <row r="20" spans="1:9" ht="28.2" customHeight="1">
      <c r="A20" s="27">
        <v>5</v>
      </c>
      <c r="B20" s="45" t="s">
        <v>25</v>
      </c>
      <c r="C20" s="46"/>
      <c r="D20" s="30"/>
      <c r="E20" s="47"/>
      <c r="F20" s="32">
        <f>+SUM(F21:F31)</f>
        <v>82957437.09799999</v>
      </c>
      <c r="H20"/>
      <c r="I20" s="34"/>
    </row>
    <row r="21" spans="1:9" ht="38.25" customHeight="1">
      <c r="A21" s="50" t="s">
        <v>26</v>
      </c>
      <c r="B21" s="37" t="s">
        <v>27</v>
      </c>
      <c r="C21" s="38" t="s">
        <v>13</v>
      </c>
      <c r="D21" s="39">
        <f>[1]Cantidades!J44</f>
        <v>27.4</v>
      </c>
      <c r="E21" s="40">
        <f>+[1]APU!H61</f>
        <v>74443.740000000005</v>
      </c>
      <c r="F21" s="41">
        <f t="shared" ref="F21:F31" si="0">+E21*D21</f>
        <v>2039758.476</v>
      </c>
      <c r="H21"/>
      <c r="I21"/>
    </row>
    <row r="22" spans="1:9" ht="93.75" customHeight="1">
      <c r="A22" s="50" t="s">
        <v>28</v>
      </c>
      <c r="B22" s="37" t="s">
        <v>29</v>
      </c>
      <c r="C22" s="38" t="s">
        <v>11</v>
      </c>
      <c r="D22" s="39">
        <f>[1]Cantidades!J46</f>
        <v>210.53999999999996</v>
      </c>
      <c r="E22" s="40">
        <f>+[1]APU!H66</f>
        <v>261021.5</v>
      </c>
      <c r="F22" s="41">
        <f t="shared" si="0"/>
        <v>54955466.609999992</v>
      </c>
      <c r="H22"/>
      <c r="I22" s="51"/>
    </row>
    <row r="23" spans="1:9" ht="40.200000000000003" customHeight="1">
      <c r="A23" s="50" t="s">
        <v>30</v>
      </c>
      <c r="B23" s="37" t="s">
        <v>31</v>
      </c>
      <c r="C23" s="38" t="s">
        <v>32</v>
      </c>
      <c r="D23" s="39">
        <f>[1]Cantidades!J50</f>
        <v>4</v>
      </c>
      <c r="E23" s="40">
        <f>+[1]APU!H72</f>
        <v>760955.32</v>
      </c>
      <c r="F23" s="41">
        <f t="shared" si="0"/>
        <v>3043821.28</v>
      </c>
      <c r="H23"/>
      <c r="I23"/>
    </row>
    <row r="24" spans="1:9" ht="46.2" customHeight="1">
      <c r="A24" s="50" t="s">
        <v>33</v>
      </c>
      <c r="B24" s="37" t="s">
        <v>34</v>
      </c>
      <c r="C24" s="38" t="s">
        <v>32</v>
      </c>
      <c r="D24" s="39">
        <f>[1]Cantidades!J52</f>
        <v>1</v>
      </c>
      <c r="E24" s="40">
        <f>+[1]APU!H77</f>
        <v>885501.79999999993</v>
      </c>
      <c r="F24" s="41">
        <f t="shared" si="0"/>
        <v>885501.79999999993</v>
      </c>
      <c r="H24"/>
      <c r="I24"/>
    </row>
    <row r="25" spans="1:9" ht="38.25" customHeight="1">
      <c r="A25" s="50" t="s">
        <v>35</v>
      </c>
      <c r="B25" s="37" t="s">
        <v>36</v>
      </c>
      <c r="C25" s="38" t="s">
        <v>13</v>
      </c>
      <c r="D25" s="39">
        <f>[1]Cantidades!J54</f>
        <v>60</v>
      </c>
      <c r="E25" s="40">
        <f>+[1]APU!H82</f>
        <v>57495.904000000002</v>
      </c>
      <c r="F25" s="41">
        <f t="shared" si="0"/>
        <v>3449754.24</v>
      </c>
      <c r="H25"/>
      <c r="I25"/>
    </row>
    <row r="26" spans="1:9" ht="46.2" customHeight="1">
      <c r="A26" s="50" t="s">
        <v>37</v>
      </c>
      <c r="B26" s="37" t="s">
        <v>38</v>
      </c>
      <c r="C26" s="38" t="s">
        <v>32</v>
      </c>
      <c r="D26" s="39">
        <f>[1]Cantidades!J56</f>
        <v>10</v>
      </c>
      <c r="E26" s="40">
        <f>+[1]APU!H90</f>
        <v>23394.84</v>
      </c>
      <c r="F26" s="41">
        <f t="shared" si="0"/>
        <v>233948.4</v>
      </c>
      <c r="H26"/>
      <c r="I26"/>
    </row>
    <row r="27" spans="1:9" ht="66" customHeight="1">
      <c r="A27" s="50" t="s">
        <v>39</v>
      </c>
      <c r="B27" s="37" t="s">
        <v>40</v>
      </c>
      <c r="C27" s="38" t="s">
        <v>32</v>
      </c>
      <c r="D27" s="39">
        <f>[1]Cantidades!J58</f>
        <v>6</v>
      </c>
      <c r="E27" s="40">
        <f>+[1]APU!H97</f>
        <v>46813.299999999996</v>
      </c>
      <c r="F27" s="41">
        <f t="shared" si="0"/>
        <v>280879.8</v>
      </c>
      <c r="H27"/>
      <c r="I27"/>
    </row>
    <row r="28" spans="1:9" ht="46.95" customHeight="1">
      <c r="A28" s="50" t="s">
        <v>41</v>
      </c>
      <c r="B28" s="37" t="s">
        <v>42</v>
      </c>
      <c r="C28" s="38" t="s">
        <v>32</v>
      </c>
      <c r="D28" s="39">
        <f>[1]Cantidades!J60</f>
        <v>1</v>
      </c>
      <c r="E28" s="40">
        <f>+[1]APU!H105</f>
        <v>7570751</v>
      </c>
      <c r="F28" s="41">
        <f t="shared" si="0"/>
        <v>7570751</v>
      </c>
      <c r="H28"/>
      <c r="I28"/>
    </row>
    <row r="29" spans="1:9" ht="57.75" customHeight="1">
      <c r="A29" s="50" t="s">
        <v>43</v>
      </c>
      <c r="B29" s="37" t="s">
        <v>44</v>
      </c>
      <c r="C29" s="38" t="s">
        <v>13</v>
      </c>
      <c r="D29" s="39">
        <f>[1]Cantidades!J62</f>
        <v>30</v>
      </c>
      <c r="E29" s="40">
        <f>+[1]APU!H114</f>
        <v>200000.11</v>
      </c>
      <c r="F29" s="41">
        <f t="shared" si="0"/>
        <v>6000003.2999999998</v>
      </c>
      <c r="H29"/>
      <c r="I29"/>
    </row>
    <row r="30" spans="1:9" ht="54.75" customHeight="1">
      <c r="A30" s="50" t="s">
        <v>45</v>
      </c>
      <c r="B30" s="52" t="s">
        <v>46</v>
      </c>
      <c r="C30" s="53" t="s">
        <v>13</v>
      </c>
      <c r="D30" s="54">
        <f>[1]Cantidades!J64</f>
        <v>27.4</v>
      </c>
      <c r="E30" s="55">
        <f>+[1]APU!H125</f>
        <v>70250.080000000002</v>
      </c>
      <c r="F30" s="56">
        <f t="shared" si="0"/>
        <v>1924852.192</v>
      </c>
      <c r="H30"/>
      <c r="I30"/>
    </row>
    <row r="31" spans="1:9" ht="141.75" customHeight="1" thickBot="1">
      <c r="A31" s="50" t="s">
        <v>47</v>
      </c>
      <c r="B31" s="52" t="s">
        <v>48</v>
      </c>
      <c r="C31" s="53" t="s">
        <v>32</v>
      </c>
      <c r="D31" s="54">
        <f>[1]Cantidades!J66</f>
        <v>1</v>
      </c>
      <c r="E31" s="55">
        <f>+[1]APU!H132</f>
        <v>2572700</v>
      </c>
      <c r="F31" s="56">
        <f t="shared" si="0"/>
        <v>2572700</v>
      </c>
      <c r="H31"/>
      <c r="I31"/>
    </row>
    <row r="32" spans="1:9" ht="36" customHeight="1" thickBot="1">
      <c r="A32" s="57" t="s">
        <v>49</v>
      </c>
      <c r="B32" s="58"/>
      <c r="C32" s="58"/>
      <c r="D32" s="58"/>
      <c r="E32" s="58"/>
      <c r="F32" s="59">
        <f>ROUND(SUM(F7+F11+F16+F18+F20),0)</f>
        <v>240267654</v>
      </c>
      <c r="H32" s="60"/>
      <c r="I32"/>
    </row>
    <row r="33" spans="1:9" ht="25.2" customHeight="1">
      <c r="A33" s="61" t="s">
        <v>50</v>
      </c>
      <c r="B33" s="62"/>
      <c r="C33" s="62"/>
      <c r="D33" s="62"/>
      <c r="E33" s="63"/>
      <c r="F33" s="64">
        <f>+F32</f>
        <v>240267654</v>
      </c>
      <c r="H33"/>
      <c r="I33"/>
    </row>
    <row r="34" spans="1:9" ht="25.2" customHeight="1">
      <c r="A34" s="65" t="s">
        <v>51</v>
      </c>
      <c r="B34" s="66"/>
      <c r="C34" s="66"/>
      <c r="D34" s="66"/>
      <c r="E34" s="67">
        <f>+[1]AIU!J39</f>
        <v>0.34617921102282334</v>
      </c>
      <c r="F34" s="68">
        <f>+ROUND((F33*E34),0)</f>
        <v>83175667</v>
      </c>
      <c r="H34"/>
      <c r="I34"/>
    </row>
    <row r="35" spans="1:9" ht="25.2" customHeight="1">
      <c r="A35" s="69" t="s">
        <v>52</v>
      </c>
      <c r="B35" s="70"/>
      <c r="C35" s="70"/>
      <c r="D35" s="71"/>
      <c r="E35" s="72">
        <v>0.02</v>
      </c>
      <c r="F35" s="68">
        <f>+ROUND((F33*E35),0)</f>
        <v>4805353</v>
      </c>
      <c r="H35"/>
      <c r="I35"/>
    </row>
    <row r="36" spans="1:9" ht="25.2" customHeight="1">
      <c r="A36" s="65" t="s">
        <v>53</v>
      </c>
      <c r="B36" s="66"/>
      <c r="C36" s="66"/>
      <c r="D36" s="66"/>
      <c r="E36" s="72">
        <v>0.05</v>
      </c>
      <c r="F36" s="68">
        <f>ROUND(F33*E36,0)</f>
        <v>12013383</v>
      </c>
      <c r="H36"/>
      <c r="I36"/>
    </row>
    <row r="37" spans="1:9" ht="25.2" customHeight="1">
      <c r="A37" s="65" t="s">
        <v>54</v>
      </c>
      <c r="B37" s="66"/>
      <c r="C37" s="66"/>
      <c r="D37" s="66"/>
      <c r="E37" s="72"/>
      <c r="F37" s="73">
        <f>SUM(F34:F36)</f>
        <v>99994403</v>
      </c>
      <c r="H37" s="74"/>
      <c r="I37" s="74"/>
    </row>
    <row r="38" spans="1:9" ht="24.6" customHeight="1">
      <c r="A38" s="65" t="s">
        <v>55</v>
      </c>
      <c r="B38" s="66"/>
      <c r="C38" s="66"/>
      <c r="D38" s="66"/>
      <c r="E38" s="72">
        <v>0.19</v>
      </c>
      <c r="F38" s="68">
        <f>ROUND(F36*E38,0)</f>
        <v>2282543</v>
      </c>
      <c r="H38" s="74"/>
    </row>
    <row r="39" spans="1:9" ht="29.4" customHeight="1">
      <c r="A39" s="65" t="s">
        <v>56</v>
      </c>
      <c r="B39" s="66"/>
      <c r="C39" s="66"/>
      <c r="D39" s="66"/>
      <c r="E39" s="75">
        <f>[1]PGIO!F26</f>
        <v>1.2127375247939116E-2</v>
      </c>
      <c r="F39" s="68">
        <f>[1]PGIO!F25</f>
        <v>2913816</v>
      </c>
      <c r="H39" s="74"/>
    </row>
    <row r="40" spans="1:9" ht="29.4" customHeight="1" thickBot="1">
      <c r="A40" s="69" t="s">
        <v>67</v>
      </c>
      <c r="B40" s="70"/>
      <c r="C40" s="70"/>
      <c r="D40" s="71"/>
      <c r="E40" s="76"/>
      <c r="F40" s="77">
        <f>SUM(F33+F37+F38+F39)</f>
        <v>345458416</v>
      </c>
      <c r="H40" s="78"/>
    </row>
    <row r="41" spans="1:9">
      <c r="A41" s="79"/>
      <c r="B41" s="80"/>
      <c r="C41" s="80"/>
      <c r="D41" s="81"/>
      <c r="E41" s="81"/>
      <c r="F41" s="82"/>
    </row>
    <row r="42" spans="1:9">
      <c r="A42" s="18"/>
      <c r="F42" s="83"/>
    </row>
    <row r="43" spans="1:9" ht="15">
      <c r="A43" s="84" t="s">
        <v>57</v>
      </c>
      <c r="B43" s="85"/>
      <c r="C43" s="85"/>
      <c r="D43" s="86" t="s">
        <v>58</v>
      </c>
      <c r="F43" s="83"/>
    </row>
    <row r="44" spans="1:9" ht="15">
      <c r="A44" s="18"/>
      <c r="B44" s="87"/>
      <c r="C44" s="86"/>
      <c r="E44" s="88"/>
      <c r="F44" s="89"/>
    </row>
    <row r="45" spans="1:9" ht="15">
      <c r="A45" s="90"/>
      <c r="B45" s="6"/>
      <c r="C45" s="91"/>
      <c r="D45" s="91"/>
      <c r="E45" s="88"/>
      <c r="F45" s="89"/>
    </row>
    <row r="46" spans="1:9" ht="15">
      <c r="A46" s="90"/>
      <c r="B46" s="87"/>
      <c r="C46" s="87"/>
      <c r="D46" s="88"/>
      <c r="E46" s="88"/>
      <c r="F46" s="89"/>
    </row>
    <row r="47" spans="1:9" ht="15">
      <c r="A47" s="92" t="s">
        <v>59</v>
      </c>
      <c r="B47" s="93"/>
      <c r="C47" s="87"/>
      <c r="D47" s="94"/>
      <c r="E47" s="95" t="s">
        <v>60</v>
      </c>
      <c r="F47" s="89"/>
    </row>
    <row r="48" spans="1:9" ht="15">
      <c r="A48" s="96" t="s">
        <v>61</v>
      </c>
      <c r="B48" s="97"/>
      <c r="C48" s="98"/>
      <c r="D48" s="94"/>
      <c r="E48" s="99" t="s">
        <v>62</v>
      </c>
      <c r="F48" s="89"/>
    </row>
    <row r="49" spans="1:6" ht="15">
      <c r="A49" s="96" t="s">
        <v>63</v>
      </c>
      <c r="B49" s="97"/>
      <c r="C49" s="100"/>
      <c r="D49" s="94"/>
      <c r="E49" s="99" t="s">
        <v>64</v>
      </c>
      <c r="F49" s="89"/>
    </row>
    <row r="50" spans="1:6" ht="15.6" thickBot="1">
      <c r="A50" s="101" t="s">
        <v>65</v>
      </c>
      <c r="B50" s="102"/>
      <c r="C50" s="103"/>
      <c r="D50" s="104"/>
      <c r="E50" s="105" t="s">
        <v>66</v>
      </c>
      <c r="F50" s="106"/>
    </row>
    <row r="51" spans="1:6" ht="15">
      <c r="C51" s="107"/>
      <c r="F51" s="108"/>
    </row>
    <row r="52" spans="1:6" ht="15">
      <c r="A52" s="85"/>
      <c r="B52" s="107"/>
      <c r="C52" s="107"/>
      <c r="D52" s="109"/>
      <c r="E52" s="99"/>
      <c r="F52" s="108"/>
    </row>
  </sheetData>
  <mergeCells count="17">
    <mergeCell ref="A50:B50"/>
    <mergeCell ref="A40:D40"/>
    <mergeCell ref="A47:B47"/>
    <mergeCell ref="A48:B48"/>
    <mergeCell ref="A49:B49"/>
    <mergeCell ref="A34:D34"/>
    <mergeCell ref="A35:D35"/>
    <mergeCell ref="A36:D36"/>
    <mergeCell ref="A37:D37"/>
    <mergeCell ref="A38:D38"/>
    <mergeCell ref="A39:D39"/>
    <mergeCell ref="A1:C1"/>
    <mergeCell ref="D1:F5"/>
    <mergeCell ref="A2:C2"/>
    <mergeCell ref="A4:B4"/>
    <mergeCell ref="A32:E32"/>
    <mergeCell ref="A33:D33"/>
  </mergeCells>
  <printOptions horizontalCentered="1" verticalCentered="1"/>
  <pageMargins left="0.11811023622047245" right="0.11811023622047245" top="0.39370078740157483" bottom="0.15748031496062992" header="0.31496062992125984" footer="0.31496062992125984"/>
  <pageSetup paperSize="9" scale="50"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vt:lpstr>
      <vt:lpstr>'Presupuesto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2026-08-06T17:10:57Z</dcterms:created>
  <dcterms:modified xsi:type="dcterms:W3CDTF">2026-08-06T17:11:30Z</dcterms:modified>
</cp:coreProperties>
</file>