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PORTE\Downloads\UNIDADES OPERATIVAS DOC TIPO\UNIDADES OPERATIVAS DOC TIPO\"/>
    </mc:Choice>
  </mc:AlternateContent>
  <xr:revisionPtr revIDLastSave="0" documentId="8_{272353B2-EDA7-4593-92BF-43D9F61CC30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OS RESUMEN" sheetId="14" r:id="rId1"/>
    <sheet name="AIU OBRA" sheetId="7" r:id="rId2"/>
    <sheet name="PPTO AMBIENTAL Y SST" sheetId="8" r:id="rId3"/>
    <sheet name="AIU SISOAMBIENTAL" sheetId="21" r:id="rId4"/>
    <sheet name="PPTO SOCIAL" sheetId="9" r:id="rId5"/>
    <sheet name="AIU PGA" sheetId="15" r:id="rId6"/>
    <sheet name="PPTO PMT" sheetId="19" r:id="rId7"/>
    <sheet name="AIU PMT" sheetId="20" r:id="rId8"/>
    <sheet name="DATOS1" sheetId="3" state="hidden" r:id="rId9"/>
    <sheet name="DATOS2" sheetId="17" state="hidden" r:id="rId10"/>
  </sheets>
  <externalReferences>
    <externalReference r:id="rId11"/>
  </externalReference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E">#REF!</definedName>
    <definedName name="\EE">#REF!</definedName>
    <definedName name="\G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R">#REF!</definedName>
    <definedName name="\s">#REF!</definedName>
    <definedName name="\V">#REF!</definedName>
    <definedName name="\X" localSheetId="7">'AIU PMT'!ERR</definedName>
    <definedName name="\X" localSheetId="6">'PPTO PMT'!ERR</definedName>
    <definedName name="\X">[0]!ERR</definedName>
    <definedName name="\Z" localSheetId="7">'AIU PMT'!ERR</definedName>
    <definedName name="\Z" localSheetId="6">'PPTO PMT'!ERR</definedName>
    <definedName name="\Z">[0]!ERR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key2" hidden="1">#REF!</definedName>
    <definedName name="_________PJ50">#REF!</definedName>
    <definedName name="_________SBC1">#REF!</definedName>
    <definedName name="_________SBC3">#REF!</definedName>
    <definedName name="_________SBC5">#REF!</definedName>
    <definedName name="________AFC1">#REF!</definedName>
    <definedName name="________AFC3">#REF!</definedName>
    <definedName name="________AFC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key2" hidden="1">#REF!</definedName>
    <definedName name="________key3" hidden="1">#REF!</definedName>
    <definedName name="________MA2">#REF!</definedName>
    <definedName name="________PJ50">#REF!</definedName>
    <definedName name="________SBC1">#REF!</definedName>
    <definedName name="________SBC3">#REF!</definedName>
    <definedName name="________SBC5">#REF!</definedName>
    <definedName name="_______AFC1">#REF!</definedName>
    <definedName name="_______AFC3">#REF!</definedName>
    <definedName name="_______AFC5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MA2">#REF!</definedName>
    <definedName name="_______PJ50">#REF!</definedName>
    <definedName name="_______SBC1">#REF!</definedName>
    <definedName name="_______SBC3">#REF!</definedName>
    <definedName name="_______SBC5">#REF!</definedName>
    <definedName name="______AFC1">#REF!</definedName>
    <definedName name="______AFC3">#REF!</definedName>
    <definedName name="______AFC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#REF!</definedName>
    <definedName name="______SBC3">#REF!</definedName>
    <definedName name="______SBC5">#REF!</definedName>
    <definedName name="_____AFC1">#REF!</definedName>
    <definedName name="_____AFC3">#REF!</definedName>
    <definedName name="_____AFC5">#REF!</definedName>
    <definedName name="_____ane7">#REF!</definedName>
    <definedName name="_____ane8">#REF!</definedName>
    <definedName name="_____Atp2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ICP1">#REF!</definedName>
    <definedName name="_____MA2">#REF!</definedName>
    <definedName name="_____OCD1">#REF!</definedName>
    <definedName name="_____OCI1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#REF!</definedName>
    <definedName name="_____SBC3">#REF!</definedName>
    <definedName name="_____SBC5">#REF!</definedName>
    <definedName name="_____VEX1">#REF!</definedName>
    <definedName name="_____VFA1">#REF!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AFC1">#REF!</definedName>
    <definedName name="____AFC3">#REF!</definedName>
    <definedName name="____AFC5">#REF!</definedName>
    <definedName name="____ane7">#REF!</definedName>
    <definedName name="____ane8">#REF!</definedName>
    <definedName name="____Atp2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ICP1">#REF!</definedName>
    <definedName name="____LEY80">#REF!</definedName>
    <definedName name="____MA2">#REF!</definedName>
    <definedName name="____OCD1">#REF!</definedName>
    <definedName name="____OCI1">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#REF!</definedName>
    <definedName name="____SBC3">#REF!</definedName>
    <definedName name="____SBC5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#REF!</definedName>
    <definedName name="____VFA1">#REF!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AFC1">#REF!</definedName>
    <definedName name="___AFC3">#REF!</definedName>
    <definedName name="___AFC5">#REF!</definedName>
    <definedName name="___ane7">#REF!</definedName>
    <definedName name="___ane8">#REF!</definedName>
    <definedName name="___Atp2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ICP1">#REF!</definedName>
    <definedName name="___key2" hidden="1">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#REF!</definedName>
    <definedName name="___OCI1">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#REF!</definedName>
    <definedName name="___SBC3">#REF!</definedName>
    <definedName name="___SBC5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#REF!</definedName>
    <definedName name="___VFA1">#REF!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123Graph_A" hidden="1">#REF!</definedName>
    <definedName name="__123Graph_B" hidden="1">#REF!</definedName>
    <definedName name="__AFC1">#REF!</definedName>
    <definedName name="__AFC3">#REF!</definedName>
    <definedName name="__AFC5">#REF!</definedName>
    <definedName name="__ane7">#REF!</definedName>
    <definedName name="__ane8">#REF!</definedName>
    <definedName name="__Atp2">#REF!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F" localSheetId="7">'AIU PMT'!ERR</definedName>
    <definedName name="__F" localSheetId="6">'PPTO PMT'!ERR</definedName>
    <definedName name="__F">[0]!ERR</definedName>
    <definedName name="__FS01" localSheetId="7">'AIU PMT'!ERR</definedName>
    <definedName name="__FS01" localSheetId="6">'PPTO PMT'!ERR</definedName>
    <definedName name="__FS01">[0]!ERR</definedName>
    <definedName name="__ICP1">#REF!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LEY80">#REF!</definedName>
    <definedName name="__MA2">#REF!</definedName>
    <definedName name="__mun2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#REF!</definedName>
    <definedName name="__OCI1">#REF!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#REF!</definedName>
    <definedName name="__SBC3">#REF!</definedName>
    <definedName name="__SBC5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#REF!</definedName>
    <definedName name="__VFA1">#REF!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1">#REF!</definedName>
    <definedName name="_1_25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7" hidden="1">{"TAB1",#N/A,TRUE,"GENERAL";"TAB2",#N/A,TRUE,"GENERAL";"TAB3",#N/A,TRUE,"GENERAL";"TAB4",#N/A,TRUE,"GENERAL";"TAB5",#N/A,TRUE,"GENERAL"}</definedName>
    <definedName name="_a1" localSheetId="6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7" hidden="1">{"TAB1",#N/A,TRUE,"GENERAL";"TAB2",#N/A,TRUE,"GENERAL";"TAB3",#N/A,TRUE,"GENERAL";"TAB4",#N/A,TRUE,"GENERAL";"TAB5",#N/A,TRUE,"GENERAL"}</definedName>
    <definedName name="_a3" localSheetId="6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7" hidden="1">{"via1",#N/A,TRUE,"general";"via2",#N/A,TRUE,"general";"via3",#N/A,TRUE,"general"}</definedName>
    <definedName name="_a4" localSheetId="6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7" hidden="1">{"TAB1",#N/A,TRUE,"GENERAL";"TAB2",#N/A,TRUE,"GENERAL";"TAB3",#N/A,TRUE,"GENERAL";"TAB4",#N/A,TRUE,"GENERAL";"TAB5",#N/A,TRUE,"GENERAL"}</definedName>
    <definedName name="_a5" localSheetId="6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7" hidden="1">{"TAB1",#N/A,TRUE,"GENERAL";"TAB2",#N/A,TRUE,"GENERAL";"TAB3",#N/A,TRUE,"GENERAL";"TAB4",#N/A,TRUE,"GENERAL";"TAB5",#N/A,TRUE,"GENERAL"}</definedName>
    <definedName name="_a6" localSheetId="6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7" hidden="1">{#N/A,#N/A,TRUE,"INGENIERIA";#N/A,#N/A,TRUE,"COMPRAS";#N/A,#N/A,TRUE,"DIRECCION";#N/A,#N/A,TRUE,"RESUMEN"}</definedName>
    <definedName name="_AAS1" localSheetId="6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7" hidden="1">{#N/A,#N/A,TRUE,"1842CWN0"}</definedName>
    <definedName name="_ABC1" localSheetId="6" hidden="1">{#N/A,#N/A,TRUE,"1842CWN0"}</definedName>
    <definedName name="_ABC1" hidden="1">{#N/A,#N/A,TRUE,"1842CWN0"}</definedName>
    <definedName name="_abc2" localSheetId="7" hidden="1">{#N/A,#N/A,TRUE,"1842CWN0"}</definedName>
    <definedName name="_abc2" localSheetId="6" hidden="1">{#N/A,#N/A,TRUE,"1842CWN0"}</definedName>
    <definedName name="_abc2" hidden="1">{#N/A,#N/A,TRUE,"1842CWN0"}</definedName>
    <definedName name="_AFC1">#REF!</definedName>
    <definedName name="_AFC3">#REF!</definedName>
    <definedName name="_AFC5">#REF!</definedName>
    <definedName name="_ALM1">#REF!</definedName>
    <definedName name="_AND1">#REF!</definedName>
    <definedName name="_ane7">#REF!</definedName>
    <definedName name="_ane8">#REF!</definedName>
    <definedName name="_APU221">#REF!</definedName>
    <definedName name="_APU465">#REF!</definedName>
    <definedName name="_Atp2">#REF!</definedName>
    <definedName name="_b2" localSheetId="7" hidden="1">{"TAB1",#N/A,TRUE,"GENERAL";"TAB2",#N/A,TRUE,"GENERAL";"TAB3",#N/A,TRUE,"GENERAL";"TAB4",#N/A,TRUE,"GENERAL";"TAB5",#N/A,TRUE,"GENERAL"}</definedName>
    <definedName name="_b2" localSheetId="6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7" hidden="1">{"TAB1",#N/A,TRUE,"GENERAL";"TAB2",#N/A,TRUE,"GENERAL";"TAB3",#N/A,TRUE,"GENERAL";"TAB4",#N/A,TRUE,"GENERAL";"TAB5",#N/A,TRUE,"GENERAL"}</definedName>
    <definedName name="_b3" localSheetId="6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7" hidden="1">{"TAB1",#N/A,TRUE,"GENERAL";"TAB2",#N/A,TRUE,"GENERAL";"TAB3",#N/A,TRUE,"GENERAL";"TAB4",#N/A,TRUE,"GENERAL";"TAB5",#N/A,TRUE,"GENERAL"}</definedName>
    <definedName name="_b4" localSheetId="6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7" hidden="1">{"TAB1",#N/A,TRUE,"GENERAL";"TAB2",#N/A,TRUE,"GENERAL";"TAB3",#N/A,TRUE,"GENERAL";"TAB4",#N/A,TRUE,"GENERAL";"TAB5",#N/A,TRUE,"GENERAL"}</definedName>
    <definedName name="_b5" localSheetId="6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7" hidden="1">{"TAB1",#N/A,TRUE,"GENERAL";"TAB2",#N/A,TRUE,"GENERAL";"TAB3",#N/A,TRUE,"GENERAL";"TAB4",#N/A,TRUE,"GENERAL";"TAB5",#N/A,TRUE,"GENERAL"}</definedName>
    <definedName name="_b6" localSheetId="6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7" hidden="1">{"via1",#N/A,TRUE,"general";"via2",#N/A,TRUE,"general";"via3",#N/A,TRUE,"general"}</definedName>
    <definedName name="_b7" localSheetId="6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7" hidden="1">{"via1",#N/A,TRUE,"general";"via2",#N/A,TRUE,"general";"via3",#N/A,TRUE,"general"}</definedName>
    <definedName name="_b8" localSheetId="6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7" hidden="1">{"TAB1",#N/A,TRUE,"GENERAL";"TAB2",#N/A,TRUE,"GENERAL";"TAB3",#N/A,TRUE,"GENERAL";"TAB4",#N/A,TRUE,"GENERAL";"TAB5",#N/A,TRUE,"GENERAL"}</definedName>
    <definedName name="_bb9" localSheetId="6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7" hidden="1">{"TAB1",#N/A,TRUE,"GENERAL";"TAB2",#N/A,TRUE,"GENERAL";"TAB3",#N/A,TRUE,"GENERAL";"TAB4",#N/A,TRUE,"GENERAL";"TAB5",#N/A,TRUE,"GENERAL"}</definedName>
    <definedName name="_bgb5" localSheetId="6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7">'AIU PMT'!ERR</definedName>
    <definedName name="_F" localSheetId="6">'PPTO PMT'!ERR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9" hidden="1">DATOS2!$C$1:$F$1</definedName>
    <definedName name="_FS01" localSheetId="7">'AIU PMT'!ERR</definedName>
    <definedName name="_FS01" localSheetId="6">'PPTO PMT'!ERR</definedName>
    <definedName name="_FS01">[0]!ERR</definedName>
    <definedName name="_g2" localSheetId="7" hidden="1">{"TAB1",#N/A,TRUE,"GENERAL";"TAB2",#N/A,TRUE,"GENERAL";"TAB3",#N/A,TRUE,"GENERAL";"TAB4",#N/A,TRUE,"GENERAL";"TAB5",#N/A,TRUE,"GENERAL"}</definedName>
    <definedName name="_g2" localSheetId="6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7" hidden="1">{"via1",#N/A,TRUE,"general";"via2",#N/A,TRUE,"general";"via3",#N/A,TRUE,"general"}</definedName>
    <definedName name="_g3" localSheetId="6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7" hidden="1">{"via1",#N/A,TRUE,"general";"via2",#N/A,TRUE,"general";"via3",#N/A,TRUE,"general"}</definedName>
    <definedName name="_g4" localSheetId="6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7" hidden="1">{"via1",#N/A,TRUE,"general";"via2",#N/A,TRUE,"general";"via3",#N/A,TRUE,"general"}</definedName>
    <definedName name="_g5" localSheetId="6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7" hidden="1">{"via1",#N/A,TRUE,"general";"via2",#N/A,TRUE,"general";"via3",#N/A,TRUE,"general"}</definedName>
    <definedName name="_g6" localSheetId="6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7" hidden="1">{"TAB1",#N/A,TRUE,"GENERAL";"TAB2",#N/A,TRUE,"GENERAL";"TAB3",#N/A,TRUE,"GENERAL";"TAB4",#N/A,TRUE,"GENERAL";"TAB5",#N/A,TRUE,"GENERAL"}</definedName>
    <definedName name="_g7" localSheetId="6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localSheetId="7" hidden="1">{"TAB1",#N/A,TRUE,"GENERAL";"TAB2",#N/A,TRUE,"GENERAL";"TAB3",#N/A,TRUE,"GENERAL";"TAB4",#N/A,TRUE,"GENERAL";"TAB5",#N/A,TRUE,"GENERAL"}</definedName>
    <definedName name="_GR1" localSheetId="6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7" hidden="1">{"via1",#N/A,TRUE,"general";"via2",#N/A,TRUE,"general";"via3",#N/A,TRUE,"general"}</definedName>
    <definedName name="_gtr4" localSheetId="6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7" hidden="1">{"via1",#N/A,TRUE,"general";"via2",#N/A,TRUE,"general";"via3",#N/A,TRUE,"general"}</definedName>
    <definedName name="_h2" localSheetId="6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7" hidden="1">{"via1",#N/A,TRUE,"general";"via2",#N/A,TRUE,"general";"via3",#N/A,TRUE,"general"}</definedName>
    <definedName name="_h3" localSheetId="6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7" hidden="1">{"TAB1",#N/A,TRUE,"GENERAL";"TAB2",#N/A,TRUE,"GENERAL";"TAB3",#N/A,TRUE,"GENERAL";"TAB4",#N/A,TRUE,"GENERAL";"TAB5",#N/A,TRUE,"GENERAL"}</definedName>
    <definedName name="_h4" localSheetId="6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7" hidden="1">{"TAB1",#N/A,TRUE,"GENERAL";"TAB2",#N/A,TRUE,"GENERAL";"TAB3",#N/A,TRUE,"GENERAL";"TAB4",#N/A,TRUE,"GENERAL";"TAB5",#N/A,TRUE,"GENERAL"}</definedName>
    <definedName name="_h5" localSheetId="6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7" hidden="1">{"via1",#N/A,TRUE,"general";"via2",#N/A,TRUE,"general";"via3",#N/A,TRUE,"general"}</definedName>
    <definedName name="_h6" localSheetId="6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7" hidden="1">{"TAB1",#N/A,TRUE,"GENERAL";"TAB2",#N/A,TRUE,"GENERAL";"TAB3",#N/A,TRUE,"GENERAL";"TAB4",#N/A,TRUE,"GENERAL";"TAB5",#N/A,TRUE,"GENERAL"}</definedName>
    <definedName name="_h7" localSheetId="6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7" hidden="1">{"via1",#N/A,TRUE,"general";"via2",#N/A,TRUE,"general";"via3",#N/A,TRUE,"general"}</definedName>
    <definedName name="_h8" localSheetId="6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7" hidden="1">{"via1",#N/A,TRUE,"general";"via2",#N/A,TRUE,"general";"via3",#N/A,TRUE,"general"}</definedName>
    <definedName name="_hfh7" localSheetId="6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7" hidden="1">{#N/A,#N/A,TRUE,"1842CWN0"}</definedName>
    <definedName name="_hhg1" localSheetId="6" hidden="1">{#N/A,#N/A,TRUE,"1842CWN0"}</definedName>
    <definedName name="_hhg1" hidden="1">{#N/A,#N/A,TRUE,"1842CWN0"}</definedName>
    <definedName name="_i4" localSheetId="7" hidden="1">{"via1",#N/A,TRUE,"general";"via2",#N/A,TRUE,"general";"via3",#N/A,TRUE,"general"}</definedName>
    <definedName name="_i4" localSheetId="6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7" hidden="1">{"TAB1",#N/A,TRUE,"GENERAL";"TAB2",#N/A,TRUE,"GENERAL";"TAB3",#N/A,TRUE,"GENERAL";"TAB4",#N/A,TRUE,"GENERAL";"TAB5",#N/A,TRUE,"GENERAL"}</definedName>
    <definedName name="_i5" localSheetId="6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7" hidden="1">{"TAB1",#N/A,TRUE,"GENERAL";"TAB2",#N/A,TRUE,"GENERAL";"TAB3",#N/A,TRUE,"GENERAL";"TAB4",#N/A,TRUE,"GENERAL";"TAB5",#N/A,TRUE,"GENERAL"}</definedName>
    <definedName name="_i6" localSheetId="6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7" hidden="1">{"via1",#N/A,TRUE,"general";"via2",#N/A,TRUE,"general";"via3",#N/A,TRUE,"general"}</definedName>
    <definedName name="_i7" localSheetId="6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7" hidden="1">{"TAB1",#N/A,TRUE,"GENERAL";"TAB2",#N/A,TRUE,"GENERAL";"TAB3",#N/A,TRUE,"GENERAL";"TAB4",#N/A,TRUE,"GENERAL";"TAB5",#N/A,TRUE,"GENERAL"}</definedName>
    <definedName name="_i77" localSheetId="6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7" hidden="1">{"via1",#N/A,TRUE,"general";"via2",#N/A,TRUE,"general";"via3",#N/A,TRUE,"general"}</definedName>
    <definedName name="_i8" localSheetId="6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7" hidden="1">{"TAB1",#N/A,TRUE,"GENERAL";"TAB2",#N/A,TRUE,"GENERAL";"TAB3",#N/A,TRUE,"GENERAL";"TAB4",#N/A,TRUE,"GENERAL";"TAB5",#N/A,TRUE,"GENERAL"}</definedName>
    <definedName name="_i9" localSheetId="6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PC2002">#REF!</definedName>
    <definedName name="_IVA1">#REF!</definedName>
    <definedName name="_k3" localSheetId="7" hidden="1">{"TAB1",#N/A,TRUE,"GENERAL";"TAB2",#N/A,TRUE,"GENERAL";"TAB3",#N/A,TRUE,"GENERAL";"TAB4",#N/A,TRUE,"GENERAL";"TAB5",#N/A,TRUE,"GENERAL"}</definedName>
    <definedName name="_k3" localSheetId="6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7" hidden="1">{"via1",#N/A,TRUE,"general";"via2",#N/A,TRUE,"general";"via3",#N/A,TRUE,"general"}</definedName>
    <definedName name="_k4" localSheetId="6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7" hidden="1">{"via1",#N/A,TRUE,"general";"via2",#N/A,TRUE,"general";"via3",#N/A,TRUE,"general"}</definedName>
    <definedName name="_k5" localSheetId="6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7" hidden="1">{"TAB1",#N/A,TRUE,"GENERAL";"TAB2",#N/A,TRUE,"GENERAL";"TAB3",#N/A,TRUE,"GENERAL";"TAB4",#N/A,TRUE,"GENERAL";"TAB5",#N/A,TRUE,"GENERAL"}</definedName>
    <definedName name="_k6" localSheetId="6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7" hidden="1">{"via1",#N/A,TRUE,"general";"via2",#N/A,TRUE,"general";"via3",#N/A,TRUE,"general"}</definedName>
    <definedName name="_k7" localSheetId="6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7" hidden="1">{"via1",#N/A,TRUE,"general";"via2",#N/A,TRUE,"general";"via3",#N/A,TRUE,"general"}</definedName>
    <definedName name="_k8" localSheetId="6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7" hidden="1">{"TAB1",#N/A,TRUE,"GENERAL";"TAB2",#N/A,TRUE,"GENERAL";"TAB3",#N/A,TRUE,"GENERAL";"TAB4",#N/A,TRUE,"GENERAL";"TAB5",#N/A,TRUE,"GENERAL"}</definedName>
    <definedName name="_k9" localSheetId="6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7" hidden="1">{"TAB1",#N/A,TRUE,"GENERAL";"TAB2",#N/A,TRUE,"GENERAL";"TAB3",#N/A,TRUE,"GENERAL";"TAB4",#N/A,TRUE,"GENERAL";"TAB5",#N/A,TRUE,"GENERAL"}</definedName>
    <definedName name="_kjk6" localSheetId="6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localSheetId="7" hidden="1">{"via1",#N/A,TRUE,"general";"via2",#N/A,TRUE,"general";"via3",#N/A,TRUE,"general"}</definedName>
    <definedName name="_m3" localSheetId="6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7" hidden="1">{"TAB1",#N/A,TRUE,"GENERAL";"TAB2",#N/A,TRUE,"GENERAL";"TAB3",#N/A,TRUE,"GENERAL";"TAB4",#N/A,TRUE,"GENERAL";"TAB5",#N/A,TRUE,"GENERAL"}</definedName>
    <definedName name="_m4" localSheetId="6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7" hidden="1">{"via1",#N/A,TRUE,"general";"via2",#N/A,TRUE,"general";"via3",#N/A,TRUE,"general"}</definedName>
    <definedName name="_m5" localSheetId="6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7" hidden="1">{"TAB1",#N/A,TRUE,"GENERAL";"TAB2",#N/A,TRUE,"GENERAL";"TAB3",#N/A,TRUE,"GENERAL";"TAB4",#N/A,TRUE,"GENERAL";"TAB5",#N/A,TRUE,"GENERAL"}</definedName>
    <definedName name="_m6" localSheetId="6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7" hidden="1">{"TAB1",#N/A,TRUE,"GENERAL";"TAB2",#N/A,TRUE,"GENERAL";"TAB3",#N/A,TRUE,"GENERAL";"TAB4",#N/A,TRUE,"GENERAL";"TAB5",#N/A,TRUE,"GENERAL"}</definedName>
    <definedName name="_m7" localSheetId="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7" hidden="1">{"via1",#N/A,TRUE,"general";"via2",#N/A,TRUE,"general";"via3",#N/A,TRUE,"general"}</definedName>
    <definedName name="_m8" localSheetId="6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7" hidden="1">{"via1",#N/A,TRUE,"general";"via2",#N/A,TRUE,"general";"via3",#N/A,TRUE,"general"}</definedName>
    <definedName name="_m9" localSheetId="6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#REF!</definedName>
    <definedName name="_n3" localSheetId="7" hidden="1">{"TAB1",#N/A,TRUE,"GENERAL";"TAB2",#N/A,TRUE,"GENERAL";"TAB3",#N/A,TRUE,"GENERAL";"TAB4",#N/A,TRUE,"GENERAL";"TAB5",#N/A,TRUE,"GENERAL"}</definedName>
    <definedName name="_n3" localSheetId="6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7" hidden="1">{"via1",#N/A,TRUE,"general";"via2",#N/A,TRUE,"general";"via3",#N/A,TRUE,"general"}</definedName>
    <definedName name="_n4" localSheetId="6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7" hidden="1">{"TAB1",#N/A,TRUE,"GENERAL";"TAB2",#N/A,TRUE,"GENERAL";"TAB3",#N/A,TRUE,"GENERAL";"TAB4",#N/A,TRUE,"GENERAL";"TAB5",#N/A,TRUE,"GENERAL"}</definedName>
    <definedName name="_n5" localSheetId="6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7" hidden="1">{"via1",#N/A,TRUE,"general";"via2",#N/A,TRUE,"general";"via3",#N/A,TRUE,"general"}</definedName>
    <definedName name="_nyn7" localSheetId="6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7" hidden="1">{"via1",#N/A,TRUE,"general";"via2",#N/A,TRUE,"general";"via3",#N/A,TRUE,"general"}</definedName>
    <definedName name="_o4" localSheetId="6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7" hidden="1">{"TAB1",#N/A,TRUE,"GENERAL";"TAB2",#N/A,TRUE,"GENERAL";"TAB3",#N/A,TRUE,"GENERAL";"TAB4",#N/A,TRUE,"GENERAL";"TAB5",#N/A,TRUE,"GENERAL"}</definedName>
    <definedName name="_o5" localSheetId="6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7" hidden="1">{"TAB1",#N/A,TRUE,"GENERAL";"TAB2",#N/A,TRUE,"GENERAL";"TAB3",#N/A,TRUE,"GENERAL";"TAB4",#N/A,TRUE,"GENERAL";"TAB5",#N/A,TRUE,"GENERAL"}</definedName>
    <definedName name="_o6" localSheetId="6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7" hidden="1">{"TAB1",#N/A,TRUE,"GENERAL";"TAB2",#N/A,TRUE,"GENERAL";"TAB3",#N/A,TRUE,"GENERAL";"TAB4",#N/A,TRUE,"GENERAL";"TAB5",#N/A,TRUE,"GENERAL"}</definedName>
    <definedName name="_o7" localSheetId="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7" hidden="1">{"via1",#N/A,TRUE,"general";"via2",#N/A,TRUE,"general";"via3",#N/A,TRUE,"general"}</definedName>
    <definedName name="_o8" localSheetId="6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7" hidden="1">{"TAB1",#N/A,TRUE,"GENERAL";"TAB2",#N/A,TRUE,"GENERAL";"TAB3",#N/A,TRUE,"GENERAL";"TAB4",#N/A,TRUE,"GENERAL";"TAB5",#N/A,TRUE,"GENERAL"}</definedName>
    <definedName name="_o9" localSheetId="6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rder1" hidden="1">0</definedName>
    <definedName name="_Order2" hidden="1">255</definedName>
    <definedName name="_p6" localSheetId="7" hidden="1">{"via1",#N/A,TRUE,"general";"via2",#N/A,TRUE,"general";"via3",#N/A,TRUE,"general"}</definedName>
    <definedName name="_p6" localSheetId="6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7" hidden="1">{"via1",#N/A,TRUE,"general";"via2",#N/A,TRUE,"general";"via3",#N/A,TRUE,"general"}</definedName>
    <definedName name="_p7" localSheetId="6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7" hidden="1">{"TAB1",#N/A,TRUE,"GENERAL";"TAB2",#N/A,TRUE,"GENERAL";"TAB3",#N/A,TRUE,"GENERAL";"TAB4",#N/A,TRUE,"GENERAL";"TAB5",#N/A,TRUE,"GENERAL"}</definedName>
    <definedName name="_p8" localSheetId="6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hidden="1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7" hidden="1">{"TAB1",#N/A,TRUE,"GENERAL";"TAB2",#N/A,TRUE,"GENERAL";"TAB3",#N/A,TRUE,"GENERAL";"TAB4",#N/A,TRUE,"GENERAL";"TAB5",#N/A,TRUE,"GENERAL"}</definedName>
    <definedName name="_r" localSheetId="6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7" hidden="1">{"via1",#N/A,TRUE,"general";"via2",#N/A,TRUE,"general";"via3",#N/A,TRUE,"general"}</definedName>
    <definedName name="_r4r" localSheetId="6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localSheetId="7" hidden="1">{"via1",#N/A,TRUE,"general";"via2",#N/A,TRUE,"general";"via3",#N/A,TRUE,"general"}</definedName>
    <definedName name="_rtu6" localSheetId="6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7" hidden="1">{"via1",#N/A,TRUE,"general";"via2",#N/A,TRUE,"general";"via3",#N/A,TRUE,"general"}</definedName>
    <definedName name="_s1" localSheetId="6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7" hidden="1">{"TAB1",#N/A,TRUE,"GENERAL";"TAB2",#N/A,TRUE,"GENERAL";"TAB3",#N/A,TRUE,"GENERAL";"TAB4",#N/A,TRUE,"GENERAL";"TAB5",#N/A,TRUE,"GENERAL"}</definedName>
    <definedName name="_s2" localSheetId="6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7" hidden="1">{"TAB1",#N/A,TRUE,"GENERAL";"TAB2",#N/A,TRUE,"GENERAL";"TAB3",#N/A,TRUE,"GENERAL";"TAB4",#N/A,TRUE,"GENERAL";"TAB5",#N/A,TRUE,"GENERAL"}</definedName>
    <definedName name="_s3" localSheetId="6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7" hidden="1">{"via1",#N/A,TRUE,"general";"via2",#N/A,TRUE,"general";"via3",#N/A,TRUE,"general"}</definedName>
    <definedName name="_s4" localSheetId="6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7" hidden="1">{"via1",#N/A,TRUE,"general";"via2",#N/A,TRUE,"general";"via3",#N/A,TRUE,"general"}</definedName>
    <definedName name="_s5" localSheetId="6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7" hidden="1">{"TAB1",#N/A,TRUE,"GENERAL";"TAB2",#N/A,TRUE,"GENERAL";"TAB3",#N/A,TRUE,"GENERAL";"TAB4",#N/A,TRUE,"GENERAL";"TAB5",#N/A,TRUE,"GENERAL"}</definedName>
    <definedName name="_s6" localSheetId="6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7" hidden="1">{"via1",#N/A,TRUE,"general";"via2",#N/A,TRUE,"general";"via3",#N/A,TRUE,"general"}</definedName>
    <definedName name="_s7" localSheetId="6" hidden="1">{"via1",#N/A,TRUE,"general";"via2",#N/A,TRUE,"general";"via3",#N/A,TRUE,"general"}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hidden="1">#REF!</definedName>
    <definedName name="_srn001">#REF!</definedName>
    <definedName name="_SUM1">#REF!</definedName>
    <definedName name="_SUM2">#REF!</definedName>
    <definedName name="_t3" localSheetId="7" hidden="1">{"TAB1",#N/A,TRUE,"GENERAL";"TAB2",#N/A,TRUE,"GENERAL";"TAB3",#N/A,TRUE,"GENERAL";"TAB4",#N/A,TRUE,"GENERAL";"TAB5",#N/A,TRUE,"GENERAL"}</definedName>
    <definedName name="_t3" localSheetId="6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7" hidden="1">{"via1",#N/A,TRUE,"general";"via2",#N/A,TRUE,"general";"via3",#N/A,TRUE,"general"}</definedName>
    <definedName name="_t4" localSheetId="6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7" hidden="1">{"TAB1",#N/A,TRUE,"GENERAL";"TAB2",#N/A,TRUE,"GENERAL";"TAB3",#N/A,TRUE,"GENERAL";"TAB4",#N/A,TRUE,"GENERAL";"TAB5",#N/A,TRUE,"GENERAL"}</definedName>
    <definedName name="_t5" localSheetId="6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7" hidden="1">{"via1",#N/A,TRUE,"general";"via2",#N/A,TRUE,"general";"via3",#N/A,TRUE,"general"}</definedName>
    <definedName name="_t6" localSheetId="6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7" hidden="1">{"TAB1",#N/A,TRUE,"GENERAL";"TAB2",#N/A,TRUE,"GENERAL";"TAB3",#N/A,TRUE,"GENERAL";"TAB4",#N/A,TRUE,"GENERAL";"TAB5",#N/A,TRUE,"GENERAL"}</definedName>
    <definedName name="_t66" localSheetId="6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7" hidden="1">{"via1",#N/A,TRUE,"general";"via2",#N/A,TRUE,"general";"via3",#N/A,TRUE,"general"}</definedName>
    <definedName name="_t7" localSheetId="6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7" hidden="1">{"TAB1",#N/A,TRUE,"GENERAL";"TAB2",#N/A,TRUE,"GENERAL";"TAB3",#N/A,TRUE,"GENERAL";"TAB4",#N/A,TRUE,"GENERAL";"TAB5",#N/A,TRUE,"GENERAL"}</definedName>
    <definedName name="_t77" localSheetId="6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7" hidden="1">{"TAB1",#N/A,TRUE,"GENERAL";"TAB2",#N/A,TRUE,"GENERAL";"TAB3",#N/A,TRUE,"GENERAL";"TAB4",#N/A,TRUE,"GENERAL";"TAB5",#N/A,TRUE,"GENERAL"}</definedName>
    <definedName name="_t8" localSheetId="6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7" hidden="1">{"via1",#N/A,TRUE,"general";"via2",#N/A,TRUE,"general";"via3",#N/A,TRUE,"general"}</definedName>
    <definedName name="_t88" localSheetId="6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7" hidden="1">{"TAB1",#N/A,TRUE,"GENERAL";"TAB2",#N/A,TRUE,"GENERAL";"TAB3",#N/A,TRUE,"GENERAL";"TAB4",#N/A,TRUE,"GENERAL";"TAB5",#N/A,TRUE,"GENERAL"}</definedName>
    <definedName name="_t9" localSheetId="6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7" hidden="1">{"via1",#N/A,TRUE,"general";"via2",#N/A,TRUE,"general";"via3",#N/A,TRUE,"general"}</definedName>
    <definedName name="_t99" localSheetId="6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7" hidden="1">{"TAB1",#N/A,TRUE,"GENERAL";"TAB2",#N/A,TRUE,"GENERAL";"TAB3",#N/A,TRUE,"GENERAL";"TAB4",#N/A,TRUE,"GENERAL";"TAB5",#N/A,TRUE,"GENERAL"}</definedName>
    <definedName name="_u4" localSheetId="6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7" hidden="1">{"TAB1",#N/A,TRUE,"GENERAL";"TAB2",#N/A,TRUE,"GENERAL";"TAB3",#N/A,TRUE,"GENERAL";"TAB4",#N/A,TRUE,"GENERAL";"TAB5",#N/A,TRUE,"GENERAL"}</definedName>
    <definedName name="_u5" localSheetId="6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7" hidden="1">{"TAB1",#N/A,TRUE,"GENERAL";"TAB2",#N/A,TRUE,"GENERAL";"TAB3",#N/A,TRUE,"GENERAL";"TAB4",#N/A,TRUE,"GENERAL";"TAB5",#N/A,TRUE,"GENERAL"}</definedName>
    <definedName name="_u6" localSheetId="6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7" hidden="1">{"via1",#N/A,TRUE,"general";"via2",#N/A,TRUE,"general";"via3",#N/A,TRUE,"general"}</definedName>
    <definedName name="_u7" localSheetId="6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7" hidden="1">{"TAB1",#N/A,TRUE,"GENERAL";"TAB2",#N/A,TRUE,"GENERAL";"TAB3",#N/A,TRUE,"GENERAL";"TAB4",#N/A,TRUE,"GENERAL";"TAB5",#N/A,TRUE,"GENERAL"}</definedName>
    <definedName name="_u8" localSheetId="6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7" hidden="1">{"TAB1",#N/A,TRUE,"GENERAL";"TAB2",#N/A,TRUE,"GENERAL";"TAB3",#N/A,TRUE,"GENERAL";"TAB4",#N/A,TRUE,"GENERAL";"TAB5",#N/A,TRUE,"GENERAL"}</definedName>
    <definedName name="_u9" localSheetId="6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localSheetId="7" hidden="1">{"TAB1",#N/A,TRUE,"GENERAL";"TAB2",#N/A,TRUE,"GENERAL";"TAB3",#N/A,TRUE,"GENERAL";"TAB4",#N/A,TRUE,"GENERAL";"TAB5",#N/A,TRUE,"GENERAL"}</definedName>
    <definedName name="_ur7" localSheetId="6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7" hidden="1">{"via1",#N/A,TRUE,"general";"via2",#N/A,TRUE,"general";"via3",#N/A,TRUE,"general"}</definedName>
    <definedName name="_v2" localSheetId="6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7" hidden="1">{"TAB1",#N/A,TRUE,"GENERAL";"TAB2",#N/A,TRUE,"GENERAL";"TAB3",#N/A,TRUE,"GENERAL";"TAB4",#N/A,TRUE,"GENERAL";"TAB5",#N/A,TRUE,"GENERAL"}</definedName>
    <definedName name="_v3" localSheetId="6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7" hidden="1">{"TAB1",#N/A,TRUE,"GENERAL";"TAB2",#N/A,TRUE,"GENERAL";"TAB3",#N/A,TRUE,"GENERAL";"TAB4",#N/A,TRUE,"GENERAL";"TAB5",#N/A,TRUE,"GENERAL"}</definedName>
    <definedName name="_v4" localSheetId="6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7" hidden="1">{"TAB1",#N/A,TRUE,"GENERAL";"TAB2",#N/A,TRUE,"GENERAL";"TAB3",#N/A,TRUE,"GENERAL";"TAB4",#N/A,TRUE,"GENERAL";"TAB5",#N/A,TRUE,"GENERAL"}</definedName>
    <definedName name="_v5" localSheetId="6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7" hidden="1">{"TAB1",#N/A,TRUE,"GENERAL";"TAB2",#N/A,TRUE,"GENERAL";"TAB3",#N/A,TRUE,"GENERAL";"TAB4",#N/A,TRUE,"GENERAL";"TAB5",#N/A,TRUE,"GENERAL"}</definedName>
    <definedName name="_v6" localSheetId="6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7" hidden="1">{"via1",#N/A,TRUE,"general";"via2",#N/A,TRUE,"general";"via3",#N/A,TRUE,"general"}</definedName>
    <definedName name="_v7" localSheetId="6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7" hidden="1">{"TAB1",#N/A,TRUE,"GENERAL";"TAB2",#N/A,TRUE,"GENERAL";"TAB3",#N/A,TRUE,"GENERAL";"TAB4",#N/A,TRUE,"GENERAL";"TAB5",#N/A,TRUE,"GENERAL"}</definedName>
    <definedName name="_v8" localSheetId="6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7" hidden="1">{"TAB1",#N/A,TRUE,"GENERAL";"TAB2",#N/A,TRUE,"GENERAL";"TAB3",#N/A,TRUE,"GENERAL";"TAB4",#N/A,TRUE,"GENERAL";"TAB5",#N/A,TRUE,"GENERAL"}</definedName>
    <definedName name="_v9" localSheetId="6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localSheetId="7" hidden="1">{"via1",#N/A,TRUE,"general";"via2",#N/A,TRUE,"general";"via3",#N/A,TRUE,"general"}</definedName>
    <definedName name="_vfv4" localSheetId="6" hidden="1">{"via1",#N/A,TRUE,"general";"via2",#N/A,TRUE,"general";"via3",#N/A,TRUE,"general"}</definedName>
    <definedName name="_vfv4" hidden="1">{"via1",#N/A,TRUE,"general";"via2",#N/A,TRUE,"general";"via3",#N/A,TRUE,"general"}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x1" localSheetId="7" hidden="1">{"TAB1",#N/A,TRUE,"GENERAL";"TAB2",#N/A,TRUE,"GENERAL";"TAB3",#N/A,TRUE,"GENERAL";"TAB4",#N/A,TRUE,"GENERAL";"TAB5",#N/A,TRUE,"GENERAL"}</definedName>
    <definedName name="_x1" localSheetId="6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7" hidden="1">{"via1",#N/A,TRUE,"general";"via2",#N/A,TRUE,"general";"via3",#N/A,TRUE,"general"}</definedName>
    <definedName name="_x2" localSheetId="6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7" hidden="1">{"via1",#N/A,TRUE,"general";"via2",#N/A,TRUE,"general";"via3",#N/A,TRUE,"general"}</definedName>
    <definedName name="_x3" localSheetId="6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7" hidden="1">{"via1",#N/A,TRUE,"general";"via2",#N/A,TRUE,"general";"via3",#N/A,TRUE,"general"}</definedName>
    <definedName name="_x4" localSheetId="6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7" hidden="1">{"TAB1",#N/A,TRUE,"GENERAL";"TAB2",#N/A,TRUE,"GENERAL";"TAB3",#N/A,TRUE,"GENERAL";"TAB4",#N/A,TRUE,"GENERAL";"TAB5",#N/A,TRUE,"GENERAL"}</definedName>
    <definedName name="_x5" localSheetId="6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7" hidden="1">{"TAB1",#N/A,TRUE,"GENERAL";"TAB2",#N/A,TRUE,"GENERAL";"TAB3",#N/A,TRUE,"GENERAL";"TAB4",#N/A,TRUE,"GENERAL";"TAB5",#N/A,TRUE,"GENERAL"}</definedName>
    <definedName name="_x6" localSheetId="6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7" hidden="1">{"TAB1",#N/A,TRUE,"GENERAL";"TAB2",#N/A,TRUE,"GENERAL";"TAB3",#N/A,TRUE,"GENERAL";"TAB4",#N/A,TRUE,"GENERAL";"TAB5",#N/A,TRUE,"GENERAL"}</definedName>
    <definedName name="_x7" localSheetId="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7" hidden="1">{"via1",#N/A,TRUE,"general";"via2",#N/A,TRUE,"general";"via3",#N/A,TRUE,"general"}</definedName>
    <definedName name="_x8" localSheetId="6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7" hidden="1">{"TAB1",#N/A,TRUE,"GENERAL";"TAB2",#N/A,TRUE,"GENERAL";"TAB3",#N/A,TRUE,"GENERAL";"TAB4",#N/A,TRUE,"GENERAL";"TAB5",#N/A,TRUE,"GENERAL"}</definedName>
    <definedName name="_x9" localSheetId="6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7" hidden="1">{"TAB1",#N/A,TRUE,"GENERAL";"TAB2",#N/A,TRUE,"GENERAL";"TAB3",#N/A,TRUE,"GENERAL";"TAB4",#N/A,TRUE,"GENERAL";"TAB5",#N/A,TRUE,"GENERAL"}</definedName>
    <definedName name="_y2" localSheetId="6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7" hidden="1">{"via1",#N/A,TRUE,"general";"via2",#N/A,TRUE,"general";"via3",#N/A,TRUE,"general"}</definedName>
    <definedName name="_y3" localSheetId="6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7" hidden="1">{"via1",#N/A,TRUE,"general";"via2",#N/A,TRUE,"general";"via3",#N/A,TRUE,"general"}</definedName>
    <definedName name="_y4" localSheetId="6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7" hidden="1">{"TAB1",#N/A,TRUE,"GENERAL";"TAB2",#N/A,TRUE,"GENERAL";"TAB3",#N/A,TRUE,"GENERAL";"TAB4",#N/A,TRUE,"GENERAL";"TAB5",#N/A,TRUE,"GENERAL"}</definedName>
    <definedName name="_y5" localSheetId="6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7" hidden="1">{"via1",#N/A,TRUE,"general";"via2",#N/A,TRUE,"general";"via3",#N/A,TRUE,"general"}</definedName>
    <definedName name="_y6" localSheetId="6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7" hidden="1">{"via1",#N/A,TRUE,"general";"via2",#N/A,TRUE,"general";"via3",#N/A,TRUE,"general"}</definedName>
    <definedName name="_y7" localSheetId="6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7" hidden="1">{"via1",#N/A,TRUE,"general";"via2",#N/A,TRUE,"general";"via3",#N/A,TRUE,"general"}</definedName>
    <definedName name="_y8" localSheetId="6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7" hidden="1">{"TAB1",#N/A,TRUE,"GENERAL";"TAB2",#N/A,TRUE,"GENERAL";"TAB3",#N/A,TRUE,"GENERAL";"TAB4",#N/A,TRUE,"GENERAL";"TAB5",#N/A,TRUE,"GENERAL"}</definedName>
    <definedName name="_y9" localSheetId="6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7" hidden="1">{"TAB1",#N/A,TRUE,"GENERAL";"TAB2",#N/A,TRUE,"GENERAL";"TAB3",#N/A,TRUE,"GENERAL";"TAB4",#N/A,TRUE,"GENERAL";"TAB5",#N/A,TRUE,"GENERAL"}</definedName>
    <definedName name="_z1" localSheetId="6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7" hidden="1">{"via1",#N/A,TRUE,"general";"via2",#N/A,TRUE,"general";"via3",#N/A,TRUE,"general"}</definedName>
    <definedName name="_z2" localSheetId="6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7" hidden="1">{"via1",#N/A,TRUE,"general";"via2",#N/A,TRUE,"general";"via3",#N/A,TRUE,"general"}</definedName>
    <definedName name="_z3" localSheetId="6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7" hidden="1">{"TAB1",#N/A,TRUE,"GENERAL";"TAB2",#N/A,TRUE,"GENERAL";"TAB3",#N/A,TRUE,"GENERAL";"TAB4",#N/A,TRUE,"GENERAL";"TAB5",#N/A,TRUE,"GENERAL"}</definedName>
    <definedName name="_z4" localSheetId="6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7" hidden="1">{"via1",#N/A,TRUE,"general";"via2",#N/A,TRUE,"general";"via3",#N/A,TRUE,"general"}</definedName>
    <definedName name="_z5" localSheetId="6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7" hidden="1">{"TAB1",#N/A,TRUE,"GENERAL";"TAB2",#N/A,TRUE,"GENERAL";"TAB3",#N/A,TRUE,"GENERAL";"TAB4",#N/A,TRUE,"GENERAL";"TAB5",#N/A,TRUE,"GENERAL"}</definedName>
    <definedName name="_z6" localSheetId="6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_1">#REF!</definedName>
    <definedName name="A_impresión_IM">#REF!</definedName>
    <definedName name="A18A200">#REF!</definedName>
    <definedName name="a2a" localSheetId="7" hidden="1">{"TAB1",#N/A,TRUE,"GENERAL";"TAB2",#N/A,TRUE,"GENERAL";"TAB3",#N/A,TRUE,"GENERAL";"TAB4",#N/A,TRUE,"GENERAL";"TAB5",#N/A,TRUE,"GENERAL"}</definedName>
    <definedName name="a2a" localSheetId="6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7">'AIU PMT'!ERR</definedName>
    <definedName name="aa" localSheetId="6">'PPTO PMT'!ERR</definedName>
    <definedName name="aa">[0]!ERR</definedName>
    <definedName name="AAA" localSheetId="7">'AIU PMT'!ERR</definedName>
    <definedName name="AAA" localSheetId="6">'PPTO PMT'!ERR</definedName>
    <definedName name="AAA">[0]!ERR</definedName>
    <definedName name="aaaaaa">#REF!</definedName>
    <definedName name="aaaaas" localSheetId="7" hidden="1">{"TAB1",#N/A,TRUE,"GENERAL";"TAB2",#N/A,TRUE,"GENERAL";"TAB3",#N/A,TRUE,"GENERAL";"TAB4",#N/A,TRUE,"GENERAL";"TAB5",#N/A,TRUE,"GENERAL"}</definedName>
    <definedName name="aaaaas" localSheetId="6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localSheetId="7" hidden="1">{"TAB1",#N/A,TRUE,"GENERAL";"TAB2",#N/A,TRUE,"GENERAL";"TAB3",#N/A,TRUE,"GENERAL";"TAB4",#N/A,TRUE,"GENERAL";"TAB5",#N/A,TRUE,"GENERAL"}</definedName>
    <definedName name="aas" localSheetId="6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#REF!</definedName>
    <definedName name="absc1">#REF!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#REF!,#REF!,#REF!,#REF!</definedName>
    <definedName name="ad">#REF!</definedName>
    <definedName name="adasd">#REF!</definedName>
    <definedName name="ADFGSDB" localSheetId="7" hidden="1">{"via1",#N/A,TRUE,"general";"via2",#N/A,TRUE,"general";"via3",#N/A,TRUE,"general"}</definedName>
    <definedName name="ADFGSDB" localSheetId="6" hidden="1">{"via1",#N/A,TRUE,"general";"via2",#N/A,TRUE,"general";"via3",#N/A,TRUE,"general"}</definedName>
    <definedName name="ADFGSDB" hidden="1">{"via1",#N/A,TRUE,"general";"via2",#N/A,TRUE,"general";"via3",#N/A,TRUE,"general"}</definedName>
    <definedName name="ADM">#REF!</definedName>
    <definedName name="administrador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SAD" localSheetId="7" hidden="1">{"TAB1",#N/A,TRUE,"GENERAL";"TAB2",#N/A,TRUE,"GENERAL";"TAB3",#N/A,TRUE,"GENERAL";"TAB4",#N/A,TRUE,"GENERAL";"TAB5",#N/A,TRUE,"GENERAL"}</definedName>
    <definedName name="ADSAD" localSheetId="6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7" hidden="1">{"via1",#N/A,TRUE,"general";"via2",#N/A,TRUE,"general";"via3",#N/A,TRUE,"general"}</definedName>
    <definedName name="aefa" localSheetId="6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7" hidden="1">{"TAB1",#N/A,TRUE,"GENERAL";"TAB2",#N/A,TRUE,"GENERAL";"TAB3",#N/A,TRUE,"GENERAL";"TAB4",#N/A,TRUE,"GENERAL";"TAB5",#N/A,TRUE,"GENERAL"}</definedName>
    <definedName name="afdsw" localSheetId="6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7" hidden="1">{"via1",#N/A,TRUE,"general";"via2",#N/A,TRUE,"general";"via3",#N/A,TRUE,"general"}</definedName>
    <definedName name="agdsgg" localSheetId="6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#REF!</definedName>
    <definedName name="AlcanceProyecto">#REF!</definedName>
    <definedName name="ALM">#REF!</definedName>
    <definedName name="ALTO">#REF!</definedName>
    <definedName name="Amount">#REF!</definedName>
    <definedName name="ANCLAJE">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tic">#REF!</definedName>
    <definedName name="ANTICIPO">#REF!</definedName>
    <definedName name="AÑO">#REF!</definedName>
    <definedName name="AÑOWUIE">#REF!</definedName>
    <definedName name="apaiy">#REF!</definedName>
    <definedName name="APELLIDOS">#REF!</definedName>
    <definedName name="API">#REF!</definedName>
    <definedName name="APU">#REF!</definedName>
    <definedName name="APU_directos">#REF!</definedName>
    <definedName name="APU221.1">#REF!</definedName>
    <definedName name="APU221.2">#REF!</definedName>
    <definedName name="aq" localSheetId="7">'AIU PMT'!ERR</definedName>
    <definedName name="aq" localSheetId="6">'PPTO PMT'!ERR</definedName>
    <definedName name="aq">[0]!ERR</definedName>
    <definedName name="aqaq" localSheetId="7" hidden="1">{"TAB1",#N/A,TRUE,"GENERAL";"TAB2",#N/A,TRUE,"GENERAL";"TAB3",#N/A,TRUE,"GENERAL";"TAB4",#N/A,TRUE,"GENERAL";"TAB5",#N/A,TRUE,"GENERAL"}</definedName>
    <definedName name="aqaq" localSheetId="6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>#REF!</definedName>
    <definedName name="AreaLimpiar">#REF!,#REF!,#REF!,#REF!,#REF!,#REF!,#REF!,#REF!,#REF!,#REF!</definedName>
    <definedName name="Areatotal">#REF!</definedName>
    <definedName name="Aref">#REF!</definedName>
    <definedName name="armuve" localSheetId="7">'AIU PMT'!ERR</definedName>
    <definedName name="armuve" localSheetId="6">'PPTO PMT'!ERR</definedName>
    <definedName name="armuve">[0]!ERR</definedName>
    <definedName name="ARP">#REF!</definedName>
    <definedName name="ARS">#REF!</definedName>
    <definedName name="as" localSheetId="7">'AIU PMT'!ERR</definedName>
    <definedName name="as" localSheetId="6">'PPTO PMT'!ERR</definedName>
    <definedName name="as">[0]!ERR</definedName>
    <definedName name="ASB">#REF!</definedName>
    <definedName name="ASD" localSheetId="7" hidden="1">{"via1",#N/A,TRUE,"general";"via2",#N/A,TRUE,"general";"via3",#N/A,TRUE,"general"}</definedName>
    <definedName name="ASD" localSheetId="6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7" hidden="1">{"via1",#N/A,TRUE,"general";"via2",#N/A,TRUE,"general";"via3",#N/A,TRUE,"general"}</definedName>
    <definedName name="ASDA" localSheetId="6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7" hidden="1">{"TAB1",#N/A,TRUE,"GENERAL";"TAB2",#N/A,TRUE,"GENERAL";"TAB3",#N/A,TRUE,"GENERAL";"TAB4",#N/A,TRUE,"GENERAL";"TAB5",#N/A,TRUE,"GENERAL"}</definedName>
    <definedName name="asdasd" localSheetId="6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7" hidden="1">{"via1",#N/A,TRUE,"general";"via2",#N/A,TRUE,"general";"via3",#N/A,TRUE,"general"}</definedName>
    <definedName name="asdf" localSheetId="6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7" hidden="1">{"via1",#N/A,TRUE,"general";"via2",#N/A,TRUE,"general";"via3",#N/A,TRUE,"general"}</definedName>
    <definedName name="asdfa" localSheetId="6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7">'AIU PMT'!ERR</definedName>
    <definedName name="ASDFGHJKLÑ" localSheetId="6">'PPTO PMT'!ERR</definedName>
    <definedName name="ASDFGHJKLÑ">[0]!ERR</definedName>
    <definedName name="asfasd" localSheetId="7" hidden="1">{"via1",#N/A,TRUE,"general";"via2",#N/A,TRUE,"general";"via3",#N/A,TRUE,"general"}</definedName>
    <definedName name="asfasd" localSheetId="6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7" hidden="1">{"via1",#N/A,TRUE,"general";"via2",#N/A,TRUE,"general";"via3",#N/A,TRUE,"general"}</definedName>
    <definedName name="asfasdl" localSheetId="6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7" hidden="1">{#N/A,#N/A,TRUE,"INGENIERIA";#N/A,#N/A,TRUE,"COMPRAS";#N/A,#N/A,TRUE,"DIRECCION";#N/A,#N/A,TRUE,"RESUMEN"}</definedName>
    <definedName name="asfdfe" localSheetId="6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7" hidden="1">{"TAB1",#N/A,TRUE,"GENERAL";"TAB2",#N/A,TRUE,"GENERAL";"TAB3",#N/A,TRUE,"GENERAL";"TAB4",#N/A,TRUE,"GENERAL";"TAB5",#N/A,TRUE,"GENERAL"}</definedName>
    <definedName name="asff" localSheetId="6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7" hidden="1">{"via1",#N/A,TRUE,"general";"via2",#N/A,TRUE,"general";"via3",#N/A,TRUE,"general"}</definedName>
    <definedName name="asfghjoi" localSheetId="6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7" hidden="1">{"TAB1",#N/A,TRUE,"GENERAL";"TAB2",#N/A,TRUE,"GENERAL";"TAB3",#N/A,TRUE,"GENERAL";"TAB4",#N/A,TRUE,"GENERAL";"TAB5",#N/A,TRUE,"GENERAL"}</definedName>
    <definedName name="asojkdr" localSheetId="6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#REF!</definedName>
    <definedName name="_xlnm.Auto_Open" localSheetId="7">MODULO10.auto_abrir</definedName>
    <definedName name="_xlnm.Auto_Open" localSheetId="3">MODULO10.auto_abrir</definedName>
    <definedName name="_xlnm.Auto_Open" localSheetId="6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localSheetId="7" hidden="1">{"TAB1",#N/A,TRUE,"GENERAL";"TAB2",#N/A,TRUE,"GENERAL";"TAB3",#N/A,TRUE,"GENERAL";"TAB4",#N/A,TRUE,"GENERAL";"TAB5",#N/A,TRUE,"GENERAL"}</definedName>
    <definedName name="azaz" localSheetId="6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7" hidden="1">{"via1",#N/A,TRUE,"general";"via2",#N/A,TRUE,"general";"via3",#N/A,TRUE,"general"}</definedName>
    <definedName name="B" localSheetId="6" hidden="1">{"via1",#N/A,TRUE,"general";"via2",#N/A,TRUE,"general";"via3",#N/A,TRUE,"general"}</definedName>
    <definedName name="B" hidden="1">{"via1",#N/A,TRUE,"general";"via2",#N/A,TRUE,"general";"via3",#N/A,TRUE,"general"}</definedName>
    <definedName name="Bajo_L">#REF!</definedName>
    <definedName name="Base">#REF!</definedName>
    <definedName name="Base_datos_IM">#REF!</definedName>
    <definedName name="base1">#REF!</definedName>
    <definedName name="base2">#REF!</definedName>
    <definedName name="basedatos">#REF!</definedName>
    <definedName name="_xlnm.Database">#REF!</definedName>
    <definedName name="BaseDeDatos1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7">'AIU PMT'!ERR</definedName>
    <definedName name="BB" localSheetId="6">'PPTO PMT'!ERR</definedName>
    <definedName name="BB">[0]!ERR</definedName>
    <definedName name="bbbbbb" localSheetId="7" hidden="1">{"via1",#N/A,TRUE,"general";"via2",#N/A,TRUE,"general";"via3",#N/A,TRUE,"general"}</definedName>
    <definedName name="bbbbbb" localSheetId="6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7" hidden="1">{"TAB1",#N/A,TRUE,"GENERAL";"TAB2",#N/A,TRUE,"GENERAL";"TAB3",#N/A,TRUE,"GENERAL";"TAB4",#N/A,TRUE,"GENERAL";"TAB5",#N/A,TRUE,"GENERAL"}</definedName>
    <definedName name="bbbbbh" localSheetId="6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7" hidden="1">{"TAB1",#N/A,TRUE,"GENERAL";"TAB2",#N/A,TRUE,"GENERAL";"TAB3",#N/A,TRUE,"GENERAL";"TAB4",#N/A,TRUE,"GENERAL";"TAB5",#N/A,TRUE,"GENERAL"}</definedName>
    <definedName name="bbd" localSheetId="6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7" hidden="1">{"TAB1",#N/A,TRUE,"GENERAL";"TAB2",#N/A,TRUE,"GENERAL";"TAB3",#N/A,TRUE,"GENERAL";"TAB4",#N/A,TRUE,"GENERAL";"TAB5",#N/A,TRUE,"GENERAL"}</definedName>
    <definedName name="BCXBDFG" localSheetId="6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7" hidden="1">{"via1",#N/A,TRUE,"general";"via2",#N/A,TRUE,"general";"via3",#N/A,TRUE,"general"}</definedName>
    <definedName name="BDFB" localSheetId="6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7" hidden="1">{"TAB1",#N/A,TRUE,"GENERAL";"TAB2",#N/A,TRUE,"GENERAL";"TAB3",#N/A,TRUE,"GENERAL";"TAB4",#N/A,TRUE,"GENERAL";"TAB5",#N/A,TRUE,"GENERAL"}</definedName>
    <definedName name="BDFGDG" localSheetId="6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7" hidden="1">{"TAB1",#N/A,TRUE,"GENERAL";"TAB2",#N/A,TRUE,"GENERAL";"TAB3",#N/A,TRUE,"GENERAL";"TAB4",#N/A,TRUE,"GENERAL";"TAB5",#N/A,TRUE,"GENERAL"}</definedName>
    <definedName name="be" localSheetId="6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7" hidden="1">{"TAB1",#N/A,TRUE,"GENERAL";"TAB2",#N/A,TRUE,"GENERAL";"TAB3",#N/A,TRUE,"GENERAL";"TAB4",#N/A,TRUE,"GENERAL";"TAB5",#N/A,TRUE,"GENERAL"}</definedName>
    <definedName name="bfnfv" localSheetId="6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7" hidden="1">{"TAB1",#N/A,TRUE,"GENERAL";"TAB2",#N/A,TRUE,"GENERAL";"TAB3",#N/A,TRUE,"GENERAL";"TAB4",#N/A,TRUE,"GENERAL";"TAB5",#N/A,TRUE,"GENERAL"}</definedName>
    <definedName name="bgb" localSheetId="6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7" hidden="1">{"via1",#N/A,TRUE,"general";"via2",#N/A,TRUE,"general";"via3",#N/A,TRUE,"general"}</definedName>
    <definedName name="BGDGFRT" localSheetId="6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7" hidden="1">{"via1",#N/A,TRUE,"general";"via2",#N/A,TRUE,"general";"via3",#N/A,TRUE,"general"}</definedName>
    <definedName name="BGFBFH" localSheetId="6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7" hidden="1">{"via1",#N/A,TRUE,"general";"via2",#N/A,TRUE,"general";"via3",#N/A,TRUE,"general"}</definedName>
    <definedName name="bgvfcdx" localSheetId="6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n">#REF!</definedName>
    <definedName name="Bombas">#REF!</definedName>
    <definedName name="BONO">#REF!</definedName>
    <definedName name="BORDER1">#REF!</definedName>
    <definedName name="BORDET">#REF!</definedName>
    <definedName name="BORSHE">#REF!</definedName>
    <definedName name="BORSUM">#REF!</definedName>
    <definedName name="boxes">#REF!</definedName>
    <definedName name="BQ">#REF!</definedName>
    <definedName name="br" localSheetId="7" hidden="1">{"TAB1",#N/A,TRUE,"GENERAL";"TAB2",#N/A,TRUE,"GENERAL";"TAB3",#N/A,TRUE,"GENERAL";"TAB4",#N/A,TRUE,"GENERAL";"TAB5",#N/A,TRUE,"GENERAL"}</definedName>
    <definedName name="br" localSheetId="6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7" hidden="1">{"via1",#N/A,TRUE,"general";"via2",#N/A,TRUE,"general";"via3",#N/A,TRUE,"general"}</definedName>
    <definedName name="bsb" localSheetId="6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7" hidden="1">{"TAB1",#N/A,TRUE,"GENERAL";"TAB2",#N/A,TRUE,"GENERAL";"TAB3",#N/A,TRUE,"GENERAL";"TAB4",#N/A,TRUE,"GENERAL";"TAB5",#N/A,TRUE,"GENERAL"}</definedName>
    <definedName name="bspoi" localSheetId="6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localSheetId="7" hidden="1">{"via1",#N/A,TRUE,"general";"via2",#N/A,TRUE,"general";"via3",#N/A,TRUE,"general"}</definedName>
    <definedName name="bt" localSheetId="6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7" hidden="1">{"TAB1",#N/A,TRUE,"GENERAL";"TAB2",#N/A,TRUE,"GENERAL";"TAB3",#N/A,TRUE,"GENERAL";"TAB4",#N/A,TRUE,"GENERAL";"TAB5",#N/A,TRUE,"GENERAL"}</definedName>
    <definedName name="BTYJHTR" localSheetId="6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Area___0">#REF!</definedName>
    <definedName name="bvbc" localSheetId="7" hidden="1">{"TAB1",#N/A,TRUE,"GENERAL";"TAB2",#N/A,TRUE,"GENERAL";"TAB3",#N/A,TRUE,"GENERAL";"TAB4",#N/A,TRUE,"GENERAL";"TAB5",#N/A,TRUE,"GENERAL"}</definedName>
    <definedName name="bvbc" localSheetId="6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7" hidden="1">{"via1",#N/A,TRUE,"general";"via2",#N/A,TRUE,"general";"via3",#N/A,TRUE,"general"}</definedName>
    <definedName name="bvcb" localSheetId="6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7" hidden="1">{"via1",#N/A,TRUE,"general";"via2",#N/A,TRUE,"general";"via3",#N/A,TRUE,"general"}</definedName>
    <definedName name="bvn" localSheetId="6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7" hidden="1">{"via1",#N/A,TRUE,"general";"via2",#N/A,TRUE,"general";"via3",#N/A,TRUE,"general"}</definedName>
    <definedName name="by" localSheetId="6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#REF!,#REF!,#REF!,#REF!,#REF!,#REF!,#REF!,#REF!,#REF!,#REF!,#REF!,#REF!,#REF!,#REF!,#REF!,#REF!</definedName>
    <definedName name="CAP">#REF!</definedName>
    <definedName name="CAPAC._HSE">#REF!</definedName>
    <definedName name="CARGA">#REF!</definedName>
    <definedName name="CARGOS">#REF!</definedName>
    <definedName name="carlos" localSheetId="7">MODULO10.auto_abrir</definedName>
    <definedName name="carlos" localSheetId="3">MODULO10.auto_abrir</definedName>
    <definedName name="carlos" localSheetId="6">MODULO10.auto_abrir</definedName>
    <definedName name="carlos">MODULO10.auto_abrir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cc" localSheetId="7" hidden="1">{"TAB1",#N/A,TRUE,"GENERAL";"TAB2",#N/A,TRUE,"GENERAL";"TAB3",#N/A,TRUE,"GENERAL";"TAB4",#N/A,TRUE,"GENERAL";"TAB5",#N/A,TRUE,"GENERAL"}</definedName>
    <definedName name="ccccc" localSheetId="6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">#REF!</definedName>
    <definedName name="ccto210">#REF!</definedName>
    <definedName name="cd">#REF!</definedName>
    <definedName name="cdcdc" localSheetId="7" hidden="1">{"via1",#N/A,TRUE,"general";"via2",#N/A,TRUE,"general";"via3",#N/A,TRUE,"general"}</definedName>
    <definedName name="cdcdc" localSheetId="6" hidden="1">{"via1",#N/A,TRUE,"general";"via2",#N/A,TRUE,"general";"via3",#N/A,TRUE,"general"}</definedName>
    <definedName name="cdcdc" hidden="1">{"via1",#N/A,TRUE,"general";"via2",#N/A,TRUE,"general";"via3",#N/A,TRUE,"general"}</definedName>
    <definedName name="CDctrl">#REF!</definedName>
    <definedName name="CDE">#REF!</definedName>
    <definedName name="cdfgrtfd" hidden="1">#REF!</definedName>
    <definedName name="ceerf" localSheetId="7" hidden="1">{"TAB1",#N/A,TRUE,"GENERAL";"TAB2",#N/A,TRUE,"GENERAL";"TAB3",#N/A,TRUE,"GENERAL";"TAB4",#N/A,TRUE,"GENERAL";"TAB5",#N/A,TRUE,"GENERAL"}</definedName>
    <definedName name="ceerf" localSheetId="6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K_PU">#REF!</definedName>
    <definedName name="CHP">#REF!</definedName>
    <definedName name="CISNEROS">#REF!</definedName>
    <definedName name="cjsa" hidden="1">#REF!</definedName>
    <definedName name="CL">#REF!</definedName>
    <definedName name="cmf">#REF!</definedName>
    <definedName name="CMIBLE">#REF!</definedName>
    <definedName name="CMIBLE1">#REF!</definedName>
    <definedName name="Cod">#REF!</definedName>
    <definedName name="CodActEco">#REF!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#REF!</definedName>
    <definedName name="COLON">#REF!</definedName>
    <definedName name="ColTap">#REF!</definedName>
    <definedName name="Com">#REF!</definedName>
    <definedName name="COMIDA">#REF!</definedName>
    <definedName name="Compresores">#REF!</definedName>
    <definedName name="ConseqCat">0</definedName>
    <definedName name="ConseqForMitRisk">3</definedName>
    <definedName name="CONT">#REF!</definedName>
    <definedName name="Contratante">#REF!</definedName>
    <definedName name="CONTRATO">#REF!</definedName>
    <definedName name="COPIA" localSheetId="7">'AIU PMT'!ERR</definedName>
    <definedName name="COPIA" localSheetId="6">'PPTO PMT'!ERR</definedName>
    <definedName name="COPIA">[0]!ERR</definedName>
    <definedName name="COPIA1">#REF!</definedName>
    <definedName name="COPIA2">#REF!</definedName>
    <definedName name="copiao4" localSheetId="7">'AIU PMT'!ERR</definedName>
    <definedName name="copiao4" localSheetId="6">'PPTO PMT'!ERR</definedName>
    <definedName name="copiao4">[0]!ERR</definedName>
    <definedName name="corri" localSheetId="7">'AIU PMT'!ERR</definedName>
    <definedName name="corri" localSheetId="6">'PPTO PMT'!ERR</definedName>
    <definedName name="corri">[0]!ERR</definedName>
    <definedName name="COSTO_FRENTE">#REF!</definedName>
    <definedName name="costo2" hidden="1">#REF!</definedName>
    <definedName name="COSTODIRECTO">#REF!</definedName>
    <definedName name="COSTO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Criterios_IM">#REF!</definedName>
    <definedName name="Criticidad">#REF!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#REF!</definedName>
    <definedName name="CTRPAG">#REF!</definedName>
    <definedName name="CUAL" localSheetId="7">'AIU PMT'!ERR</definedName>
    <definedName name="CUAL" localSheetId="6">'PPTO PMT'!ERR</definedName>
    <definedName name="CUAL">[0]!ERR</definedName>
    <definedName name="CUBS">#REF!</definedName>
    <definedName name="CUNET" localSheetId="7" hidden="1">{"via1",#N/A,TRUE,"general";"via2",#N/A,TRUE,"general";"via3",#N/A,TRUE,"general"}</definedName>
    <definedName name="CUNET" localSheetId="6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>#REF!</definedName>
    <definedName name="cv">#REF!</definedName>
    <definedName name="CVa">#REF!</definedName>
    <definedName name="cvbcvbf" localSheetId="7" hidden="1">{#N/A,#N/A,TRUE,"INGENIERIA";#N/A,#N/A,TRUE,"COMPRAS";#N/A,#N/A,TRUE,"DIRECCION";#N/A,#N/A,TRUE,"RESUMEN"}</definedName>
    <definedName name="cvbcvbf" localSheetId="6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7" hidden="1">{"via1",#N/A,TRUE,"general";"via2",#N/A,TRUE,"general";"via3",#N/A,TRUE,"general"}</definedName>
    <definedName name="cvfvd" localSheetId="6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7" hidden="1">{"TAB1",#N/A,TRUE,"GENERAL";"TAB2",#N/A,TRUE,"GENERAL";"TAB3",#N/A,TRUE,"GENERAL";"TAB4",#N/A,TRUE,"GENERAL";"TAB5",#N/A,TRUE,"GENERAL"}</definedName>
    <definedName name="cvn" localSheetId="6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7" hidden="1">{"via1",#N/A,TRUE,"general";"via2",#N/A,TRUE,"general";"via3",#N/A,TRUE,"general"}</definedName>
    <definedName name="CVXC" localSheetId="6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7" hidden="1">{"TAB1",#N/A,TRUE,"GENERAL";"TAB2",#N/A,TRUE,"GENERAL";"TAB3",#N/A,TRUE,"GENERAL";"TAB4",#N/A,TRUE,"GENERAL";"TAB5",#N/A,TRUE,"GENERAL"}</definedName>
    <definedName name="d" localSheetId="6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#REF!</definedName>
    <definedName name="DASD" localSheetId="7" hidden="1">{"TAB1",#N/A,TRUE,"GENERAL";"TAB2",#N/A,TRUE,"GENERAL";"TAB3",#N/A,TRUE,"GENERAL";"TAB4",#N/A,TRUE,"GENERAL";"TAB5",#N/A,TRUE,"GENERAL"}</definedName>
    <definedName name="DASD" localSheetId="6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>#REF!</definedName>
    <definedName name="DBASE1">#REF!</definedName>
    <definedName name="DBASE2">#REF!</definedName>
    <definedName name="DBASE3">#REF!</definedName>
    <definedName name="dbfdfbi" localSheetId="7" hidden="1">{"TAB1",#N/A,TRUE,"GENERAL";"TAB2",#N/A,TRUE,"GENERAL";"TAB3",#N/A,TRUE,"GENERAL";"TAB4",#N/A,TRUE,"GENERAL";"TAB5",#N/A,TRUE,"GENERAL"}</definedName>
    <definedName name="dbfdfbi" localSheetId="6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localSheetId="7" hidden="1">{"via1",#N/A,TRUE,"general";"via2",#N/A,TRUE,"general";"via3",#N/A,TRUE,"general"}</definedName>
    <definedName name="DCSDCTV" localSheetId="6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7" hidden="1">{"via1",#N/A,TRUE,"general";"via2",#N/A,TRUE,"general";"via3",#N/A,TRUE,"general"}</definedName>
    <definedName name="ddd" localSheetId="6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7" hidden="1">{#N/A,#N/A,FALSE,"Estatico";#N/A,#N/A,FALSE,"Tuberia";#N/A,#N/A,FALSE,"Instrumentación";#N/A,#N/A,FALSE,"Mecanica";#N/A,#N/A,FALSE,"Electrico";#N/A,#N/A,FALSE,"Ofic.Civiles"}</definedName>
    <definedName name="DDDD" localSheetId="6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7" hidden="1">{#N/A,#N/A,FALSE,"orthoflow";#N/A,#N/A,FALSE,"Miscelaneos";#N/A,#N/A,FALSE,"Instrumentacio";#N/A,#N/A,FALSE,"Electrico";#N/A,#N/A,FALSE,"Valv. Seguridad"}</definedName>
    <definedName name="DDDDDDD" localSheetId="6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7" hidden="1">{"via1",#N/A,TRUE,"general";"via2",#N/A,TRUE,"general";"via3",#N/A,TRUE,"general"}</definedName>
    <definedName name="ddddt" localSheetId="6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7" hidden="1">{"TAB1",#N/A,TRUE,"GENERAL";"TAB2",#N/A,TRUE,"GENERAL";"TAB3",#N/A,TRUE,"GENERAL";"TAB4",#N/A,TRUE,"GENERAL";"TAB5",#N/A,TRUE,"GENERAL"}</definedName>
    <definedName name="ddewdw" localSheetId="6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7" hidden="1">{"TAB1",#N/A,TRUE,"GENERAL";"TAB2",#N/A,TRUE,"GENERAL";"TAB3",#N/A,TRUE,"GENERAL";"TAB4",#N/A,TRUE,"GENERAL";"TAB5",#N/A,TRUE,"GENERAL"}</definedName>
    <definedName name="ddfdh" localSheetId="6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7" hidden="1">{"TAB1",#N/A,TRUE,"GENERAL";"TAB2",#N/A,TRUE,"GENERAL";"TAB3",#N/A,TRUE,"GENERAL";"TAB4",#N/A,TRUE,"GENERAL";"TAB5",#N/A,TRUE,"GENERAL"}</definedName>
    <definedName name="DDGSDP" localSheetId="6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ded" localSheetId="7" hidden="1">{"TAB1",#N/A,TRUE,"GENERAL";"TAB2",#N/A,TRUE,"GENERAL";"TAB3",#N/A,TRUE,"GENERAL";"TAB4",#N/A,TRUE,"GENERAL";"TAB5",#N/A,TRUE,"GENERAL"}</definedName>
    <definedName name="deded" localSheetId="6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7" hidden="1">{"via1",#N/A,TRUE,"general";"via2",#N/A,TRUE,"general";"via3",#N/A,TRUE,"general"}</definedName>
    <definedName name="defd" localSheetId="6" hidden="1">{"via1",#N/A,TRUE,"general";"via2",#N/A,TRUE,"general";"via3",#N/A,TRUE,"general"}</definedName>
    <definedName name="defd" hidden="1">{"via1",#N/A,TRUE,"general";"via2",#N/A,TRUE,"general";"via3",#N/A,TRUE,"general"}</definedName>
    <definedName name="demanto">#REF!</definedName>
    <definedName name="DEMOLICIÓN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RFE">#REF!</definedName>
    <definedName name="desarrolladas">#REF!,#REF!,#REF!,#REF!</definedName>
    <definedName name="DESCUNMI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localSheetId="7" hidden="1">{"TAB1",#N/A,TRUE,"GENERAL";"TAB2",#N/A,TRUE,"GENERAL";"TAB3",#N/A,TRUE,"GENERAL";"TAB4",#N/A,TRUE,"GENERAL";"TAB5",#N/A,TRUE,"GENERAL"}</definedName>
    <definedName name="dfa" localSheetId="6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7" hidden="1">{"TAB1",#N/A,TRUE,"GENERAL";"TAB2",#N/A,TRUE,"GENERAL";"TAB3",#N/A,TRUE,"GENERAL";"TAB4",#N/A,TRUE,"GENERAL";"TAB5",#N/A,TRUE,"GENERAL"}</definedName>
    <definedName name="dfasd" localSheetId="6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7" hidden="1">{"via1",#N/A,TRUE,"general";"via2",#N/A,TRUE,"general";"via3",#N/A,TRUE,"general"}</definedName>
    <definedName name="DFBNJ" localSheetId="6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7" hidden="1">{"TAB1",#N/A,TRUE,"GENERAL";"TAB2",#N/A,TRUE,"GENERAL";"TAB3",#N/A,TRUE,"GENERAL";"TAB4",#N/A,TRUE,"GENERAL";"TAB5",#N/A,TRUE,"GENERAL"}</definedName>
    <definedName name="dfds" localSheetId="6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7" hidden="1">{"via1",#N/A,TRUE,"general";"via2",#N/A,TRUE,"general";"via3",#N/A,TRUE,"general"}</definedName>
    <definedName name="dfdsfi" localSheetId="6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7" hidden="1">{"TAB1",#N/A,TRUE,"GENERAL";"TAB2",#N/A,TRUE,"GENERAL";"TAB3",#N/A,TRUE,"GENERAL";"TAB4",#N/A,TRUE,"GENERAL";"TAB5",#N/A,TRUE,"GENERAL"}</definedName>
    <definedName name="dffffe" localSheetId="6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7" hidden="1">{"via1",#N/A,TRUE,"general";"via2",#N/A,TRUE,"general";"via3",#N/A,TRUE,"general"}</definedName>
    <definedName name="DFG" localSheetId="6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7" hidden="1">{"via1",#N/A,TRUE,"general";"via2",#N/A,TRUE,"general";"via3",#N/A,TRUE,"general"}</definedName>
    <definedName name="DFGBHJ" localSheetId="6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7" hidden="1">{"via1",#N/A,TRUE,"general";"via2",#N/A,TRUE,"general";"via3",#N/A,TRUE,"general"}</definedName>
    <definedName name="DFGDFG" localSheetId="6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7" hidden="1">{"TAB1",#N/A,TRUE,"GENERAL";"TAB2",#N/A,TRUE,"GENERAL";"TAB3",#N/A,TRUE,"GENERAL";"TAB4",#N/A,TRUE,"GENERAL";"TAB5",#N/A,TRUE,"GENERAL"}</definedName>
    <definedName name="DFGDYYB" localSheetId="6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7" hidden="1">{"via1",#N/A,TRUE,"general";"via2",#N/A,TRUE,"general";"via3",#N/A,TRUE,"general"}</definedName>
    <definedName name="dfgf" localSheetId="6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7" hidden="1">{"TAB1",#N/A,TRUE,"GENERAL";"TAB2",#N/A,TRUE,"GENERAL";"TAB3",#N/A,TRUE,"GENERAL";"TAB4",#N/A,TRUE,"GENERAL";"TAB5",#N/A,TRUE,"GENERAL"}</definedName>
    <definedName name="DFGFBOP" localSheetId="6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7" hidden="1">{"TAB1",#N/A,TRUE,"GENERAL";"TAB2",#N/A,TRUE,"GENERAL";"TAB3",#N/A,TRUE,"GENERAL";"TAB4",#N/A,TRUE,"GENERAL";"TAB5",#N/A,TRUE,"GENERAL"}</definedName>
    <definedName name="DFGFDG" localSheetId="6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7" hidden="1">{"TAB1",#N/A,TRUE,"GENERAL";"TAB2",#N/A,TRUE,"GENERAL";"TAB3",#N/A,TRUE,"GENERAL";"TAB4",#N/A,TRUE,"GENERAL";"TAB5",#N/A,TRUE,"GENERAL"}</definedName>
    <definedName name="DFGV" localSheetId="6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7" hidden="1">{"TAB1",#N/A,TRUE,"GENERAL";"TAB2",#N/A,TRUE,"GENERAL";"TAB3",#N/A,TRUE,"GENERAL";"TAB4",#N/A,TRUE,"GENERAL";"TAB5",#N/A,TRUE,"GENERAL"}</definedName>
    <definedName name="dfgypuj" localSheetId="6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7" hidden="1">{"TAB1",#N/A,TRUE,"GENERAL";"TAB2",#N/A,TRUE,"GENERAL";"TAB3",#N/A,TRUE,"GENERAL";"TAB4",#N/A,TRUE,"GENERAL";"TAB5",#N/A,TRUE,"GENERAL"}</definedName>
    <definedName name="dfh" localSheetId="6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7" hidden="1">{"via1",#N/A,TRUE,"general";"via2",#N/A,TRUE,"general";"via3",#N/A,TRUE,"general"}</definedName>
    <definedName name="dfhdr" localSheetId="6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7" hidden="1">{"via1",#N/A,TRUE,"general";"via2",#N/A,TRUE,"general";"via3",#N/A,TRUE,"general"}</definedName>
    <definedName name="dfhgh" localSheetId="6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7" hidden="1">{"via1",#N/A,TRUE,"general";"via2",#N/A,TRUE,"general";"via3",#N/A,TRUE,"general"}</definedName>
    <definedName name="dfj" localSheetId="6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localSheetId="7" hidden="1">{"via1",#N/A,TRUE,"general";"via2",#N/A,TRUE,"general";"via3",#N/A,TRUE,"general"}</definedName>
    <definedName name="DFRFRF" localSheetId="6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7" hidden="1">{"via1",#N/A,TRUE,"general";"via2",#N/A,TRUE,"general";"via3",#N/A,TRUE,"general"}</definedName>
    <definedName name="DFVUI" localSheetId="6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7" hidden="1">{"via1",#N/A,TRUE,"general";"via2",#N/A,TRUE,"general";"via3",#N/A,TRUE,"general"}</definedName>
    <definedName name="dg" localSheetId="6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7" hidden="1">{"via1",#N/A,TRUE,"general";"via2",#N/A,TRUE,"general";"via3",#N/A,TRUE,"general"}</definedName>
    <definedName name="dgdgr" localSheetId="6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7" hidden="1">{"TAB1",#N/A,TRUE,"GENERAL";"TAB2",#N/A,TRUE,"GENERAL";"TAB3",#N/A,TRUE,"GENERAL";"TAB4",#N/A,TRUE,"GENERAL";"TAB5",#N/A,TRUE,"GENERAL"}</definedName>
    <definedName name="dgfd" localSheetId="6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7" hidden="1">{"via1",#N/A,TRUE,"general";"via2",#N/A,TRUE,"general";"via3",#N/A,TRUE,"general"}</definedName>
    <definedName name="DGFDFVSDF" localSheetId="6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7" hidden="1">{"via1",#N/A,TRUE,"general";"via2",#N/A,TRUE,"general";"via3",#N/A,TRUE,"general"}</definedName>
    <definedName name="dgfdg" localSheetId="6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7" hidden="1">{"via1",#N/A,TRUE,"general";"via2",#N/A,TRUE,"general";"via3",#N/A,TRUE,"general"}</definedName>
    <definedName name="DGFG" localSheetId="6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7" hidden="1">{"TAB1",#N/A,TRUE,"GENERAL";"TAB2",#N/A,TRUE,"GENERAL";"TAB3",#N/A,TRUE,"GENERAL";"TAB4",#N/A,TRUE,"GENERAL";"TAB5",#N/A,TRUE,"GENERAL"}</definedName>
    <definedName name="dgfsado" localSheetId="6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localSheetId="7" hidden="1">{"TAB1",#N/A,TRUE,"GENERAL";"TAB2",#N/A,TRUE,"GENERAL";"TAB3",#N/A,TRUE,"GENERAL";"TAB4",#N/A,TRUE,"GENERAL";"TAB5",#N/A,TRUE,"GENERAL"}</definedName>
    <definedName name="dgrdeb" localSheetId="6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7" hidden="1">{"via1",#N/A,TRUE,"general";"via2",#N/A,TRUE,"general";"via3",#N/A,TRUE,"general"}</definedName>
    <definedName name="dgreg" localSheetId="6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7" hidden="1">{"via1",#N/A,TRUE,"general";"via2",#N/A,TRUE,"general";"via3",#N/A,TRUE,"general"}</definedName>
    <definedName name="DH" localSheetId="6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7" hidden="1">{"TAB1",#N/A,TRUE,"GENERAL";"TAB2",#N/A,TRUE,"GENERAL";"TAB3",#N/A,TRUE,"GENERAL";"TAB4",#N/A,TRUE,"GENERAL";"TAB5",#N/A,TRUE,"GENERAL"}</definedName>
    <definedName name="dhdth" localSheetId="6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7" hidden="1">{"via1",#N/A,TRUE,"general";"via2",#N/A,TRUE,"general";"via3",#N/A,TRUE,"general"}</definedName>
    <definedName name="dhgh" localSheetId="6" hidden="1">{"via1",#N/A,TRUE,"general";"via2",#N/A,TRUE,"general";"via3",#N/A,TRUE,"general"}</definedName>
    <definedName name="dhgh" hidden="1">{"via1",#N/A,TRUE,"general";"via2",#N/A,TRUE,"general";"via3",#N/A,TRUE,"general"}</definedName>
    <definedName name="DIA">#REF!</definedName>
    <definedName name="Diámetro">#REF!</definedName>
    <definedName name="diámetroft">#REF!</definedName>
    <definedName name="diametros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splay_area_2">#REF!</definedName>
    <definedName name="djdytj" localSheetId="7" hidden="1">{"TAB1",#N/A,TRUE,"GENERAL";"TAB2",#N/A,TRUE,"GENERAL";"TAB3",#N/A,TRUE,"GENERAL";"TAB4",#N/A,TRUE,"GENERAL";"TAB5",#N/A,TRUE,"GENERAL"}</definedName>
    <definedName name="djdytj" localSheetId="6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#REF!</definedName>
    <definedName name="DOTACIÓN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localSheetId="7" hidden="1">{"via1",#N/A,TRUE,"general";"via2",#N/A,TRUE,"general";"via3",#N/A,TRUE,"general"}</definedName>
    <definedName name="dry" localSheetId="6" hidden="1">{"via1",#N/A,TRUE,"general";"via2",#N/A,TRUE,"general";"via3",#N/A,TRUE,"general"}</definedName>
    <definedName name="dry" hidden="1">{"via1",#N/A,TRUE,"general";"via2",#N/A,TRUE,"general";"via3",#N/A,TRUE,"general"}</definedName>
    <definedName name="DS">#REF!</definedName>
    <definedName name="DSAD" localSheetId="7" hidden="1">{"via1",#N/A,TRUE,"general";"via2",#N/A,TRUE,"general";"via3",#N/A,TRUE,"general"}</definedName>
    <definedName name="DSAD" localSheetId="6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7" hidden="1">{"TAB1",#N/A,TRUE,"GENERAL";"TAB2",#N/A,TRUE,"GENERAL";"TAB3",#N/A,TRUE,"GENERAL";"TAB4",#N/A,TRUE,"GENERAL";"TAB5",#N/A,TRUE,"GENERAL"}</definedName>
    <definedName name="dsadfp" localSheetId="6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localSheetId="7" hidden="1">{"via1",#N/A,TRUE,"general";"via2",#N/A,TRUE,"general";"via3",#N/A,TRUE,"general"}</definedName>
    <definedName name="DSD" localSheetId="6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7" hidden="1">{"TAB1",#N/A,TRUE,"GENERAL";"TAB2",#N/A,TRUE,"GENERAL";"TAB3",#N/A,TRUE,"GENERAL";"TAB4",#N/A,TRUE,"GENERAL";"TAB5",#N/A,TRUE,"GENERAL"}</definedName>
    <definedName name="dsdads4" localSheetId="6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7" hidden="1">{"via1",#N/A,TRUE,"general";"via2",#N/A,TRUE,"general";"via3",#N/A,TRUE,"general"}</definedName>
    <definedName name="DSF" localSheetId="6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7" hidden="1">{"TAB1",#N/A,TRUE,"GENERAL";"TAB2",#N/A,TRUE,"GENERAL";"TAB3",#N/A,TRUE,"GENERAL";"TAB4",#N/A,TRUE,"GENERAL";"TAB5",#N/A,TRUE,"GENERAL"}</definedName>
    <definedName name="DSFCVTY" localSheetId="6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7" hidden="1">{"via1",#N/A,TRUE,"general";"via2",#N/A,TRUE,"general";"via3",#N/A,TRUE,"general"}</definedName>
    <definedName name="dsfg" localSheetId="6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7" hidden="1">{"TAB1",#N/A,TRUE,"GENERAL";"TAB2",#N/A,TRUE,"GENERAL";"TAB3",#N/A,TRUE,"GENERAL";"TAB4",#N/A,TRUE,"GENERAL";"TAB5",#N/A,TRUE,"GENERAL"}</definedName>
    <definedName name="dsfhgfdh" localSheetId="6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7" hidden="1">{"via1",#N/A,TRUE,"general";"via2",#N/A,TRUE,"general";"via3",#N/A,TRUE,"general"}</definedName>
    <definedName name="dsfsdf" localSheetId="6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7" hidden="1">{"TAB1",#N/A,TRUE,"GENERAL";"TAB2",#N/A,TRUE,"GENERAL";"TAB3",#N/A,TRUE,"GENERAL";"TAB4",#N/A,TRUE,"GENERAL";"TAB5",#N/A,TRUE,"GENERAL"}</definedName>
    <definedName name="DSFSDFCXV" localSheetId="6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7" hidden="1">{"TAB1",#N/A,TRUE,"GENERAL";"TAB2",#N/A,TRUE,"GENERAL";"TAB3",#N/A,TRUE,"GENERAL";"TAB4",#N/A,TRUE,"GENERAL";"TAB5",#N/A,TRUE,"GENERAL"}</definedName>
    <definedName name="dsfsvm" localSheetId="6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7" hidden="1">{"via1",#N/A,TRUE,"general";"via2",#N/A,TRUE,"general";"via3",#N/A,TRUE,"general"}</definedName>
    <definedName name="dsftbv" localSheetId="6" hidden="1">{"via1",#N/A,TRUE,"general";"via2",#N/A,TRUE,"general";"via3",#N/A,TRUE,"general"}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>#REF!</definedName>
    <definedName name="dtrhj" localSheetId="7" hidden="1">{"via1",#N/A,TRUE,"general";"via2",#N/A,TRUE,"general";"via3",#N/A,TRUE,"general"}</definedName>
    <definedName name="dtrhj" localSheetId="6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7" hidden="1">{"via1",#N/A,TRUE,"general";"via2",#N/A,TRUE,"general";"via3",#N/A,TRUE,"general"}</definedName>
    <definedName name="dxfgg" localSheetId="6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7" hidden="1">{"via1",#N/A,TRUE,"general";"via2",#N/A,TRUE,"general";"via3",#N/A,TRUE,"general"}</definedName>
    <definedName name="e3e33" localSheetId="6" hidden="1">{"via1",#N/A,TRUE,"general";"via2",#N/A,TRUE,"general";"via3",#N/A,TRUE,"general"}</definedName>
    <definedName name="e3e33" hidden="1">{"via1",#N/A,TRUE,"general";"via2",#N/A,TRUE,"general";"via3",#N/A,TRUE,"general"}</definedName>
    <definedName name="ECP">#REF!</definedName>
    <definedName name="ECP1_1">#REF!</definedName>
    <definedName name="ECP1_1_1">#REF!</definedName>
    <definedName name="EDC">#REF!</definedName>
    <definedName name="EDEDWSWQA" localSheetId="7" hidden="1">{"TAB1",#N/A,TRUE,"GENERAL";"TAB2",#N/A,TRUE,"GENERAL";"TAB3",#N/A,TRUE,"GENERAL";"TAB4",#N/A,TRUE,"GENERAL";"TAB5",#N/A,TRUE,"GENERAL"}</definedName>
    <definedName name="EDEDWSWQA" localSheetId="6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7" hidden="1">{"via1",#N/A,TRUE,"general";"via2",#N/A,TRUE,"general";"via3",#N/A,TRUE,"general"}</definedName>
    <definedName name="edgfhmn" localSheetId="6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7">'AIU PMT'!ERR</definedName>
    <definedName name="EE" localSheetId="6">'PPTO PMT'!ERR</definedName>
    <definedName name="EE">[0]!ERR</definedName>
    <definedName name="eeedfr" localSheetId="7" hidden="1">{"TAB1",#N/A,TRUE,"GENERAL";"TAB2",#N/A,TRUE,"GENERAL";"TAB3",#N/A,TRUE,"GENERAL";"TAB4",#N/A,TRUE,"GENERAL";"TAB5",#N/A,TRUE,"GENERAL"}</definedName>
    <definedName name="eeedfr" localSheetId="6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7" hidden="1">{"TAB1",#N/A,TRUE,"GENERAL";"TAB2",#N/A,TRUE,"GENERAL";"TAB3",#N/A,TRUE,"GENERAL";"TAB4",#N/A,TRUE,"GENERAL";"TAB5",#N/A,TRUE,"GENERAL"}</definedName>
    <definedName name="eeeeer" localSheetId="6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7" hidden="1">{"via1",#N/A,TRUE,"general";"via2",#N/A,TRUE,"general";"via3",#N/A,TRUE,"general"}</definedName>
    <definedName name="eeerfd" localSheetId="6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7" hidden="1">{"TAB1",#N/A,TRUE,"GENERAL";"TAB2",#N/A,TRUE,"GENERAL";"TAB3",#N/A,TRUE,"GENERAL";"TAB4",#N/A,TRUE,"GENERAL";"TAB5",#N/A,TRUE,"GENERAL"}</definedName>
    <definedName name="efef" localSheetId="6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7" hidden="1">{"via1",#N/A,TRUE,"general";"via2",#N/A,TRUE,"general";"via3",#N/A,TRUE,"general"}</definedName>
    <definedName name="efer" localSheetId="6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7" hidden="1">{"TAB1",#N/A,TRUE,"GENERAL";"TAB2",#N/A,TRUE,"GENERAL";"TAB3",#N/A,TRUE,"GENERAL";"TAB4",#N/A,TRUE,"GENERAL";"TAB5",#N/A,TRUE,"GENERAL"}</definedName>
    <definedName name="egeg" localSheetId="6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7" hidden="1">{"TAB1",#N/A,TRUE,"GENERAL";"TAB2",#N/A,TRUE,"GENERAL";"TAB3",#N/A,TRUE,"GENERAL";"TAB4",#N/A,TRUE,"GENERAL";"TAB5",#N/A,TRUE,"GENERAL"}</definedName>
    <definedName name="egtrgthrt" localSheetId="6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jecutivo">#REF!</definedName>
    <definedName name="ELIMINACIONPROYC">#REF!</definedName>
    <definedName name="emanto">#REF!</definedName>
    <definedName name="eme" localSheetId="7">'AIU PMT'!ERR</definedName>
    <definedName name="eme" localSheetId="6">'PPTO PMT'!ERR</definedName>
    <definedName name="eme">[0]!ERR</definedName>
    <definedName name="EMPLEADO">#REF!</definedName>
    <definedName name="Empresa">#REF!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#REF!</definedName>
    <definedName name="equipo">#REF!</definedName>
    <definedName name="EQUIPO1">#REF!</definedName>
    <definedName name="Equipos">#REF!</definedName>
    <definedName name="EQUIPOS1">#REF!</definedName>
    <definedName name="eqw" localSheetId="7" hidden="1">{"via1",#N/A,TRUE,"general";"via2",#N/A,TRUE,"general";"via3",#N/A,TRUE,"general"}</definedName>
    <definedName name="eqw" localSheetId="6" hidden="1">{"via1",#N/A,TRUE,"general";"via2",#N/A,TRUE,"general";"via3",#N/A,TRUE,"general"}</definedName>
    <definedName name="eqw" hidden="1">{"via1",#N/A,TRUE,"general";"via2",#N/A,TRUE,"general";"via3",#N/A,TRUE,"general"}</definedName>
    <definedName name="ERE_ART">#REF!</definedName>
    <definedName name="erfg" localSheetId="7" hidden="1">{#N/A,#N/A,FALSE,"Hoja1";#N/A,#N/A,FALSE,"Hoja2"}</definedName>
    <definedName name="erfg" localSheetId="6" hidden="1">{#N/A,#N/A,FALSE,"Hoja1";#N/A,#N/A,FALSE,"Hoja2"}</definedName>
    <definedName name="erfg" hidden="1">{#N/A,#N/A,FALSE,"Hoja1";#N/A,#N/A,FALSE,"Hoja2"}</definedName>
    <definedName name="erg" localSheetId="7" hidden="1">{"TAB1",#N/A,TRUE,"GENERAL";"TAB2",#N/A,TRUE,"GENERAL";"TAB3",#N/A,TRUE,"GENERAL";"TAB4",#N/A,TRUE,"GENERAL";"TAB5",#N/A,TRUE,"GENERAL"}</definedName>
    <definedName name="erg" localSheetId="6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7" hidden="1">{"via1",#N/A,TRUE,"general";"via2",#N/A,TRUE,"general";"via3",#N/A,TRUE,"general"}</definedName>
    <definedName name="erger" localSheetId="6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7" hidden="1">{"via1",#N/A,TRUE,"general";"via2",#N/A,TRUE,"general";"via3",#N/A,TRUE,"general"}</definedName>
    <definedName name="ergerg" localSheetId="6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7" hidden="1">{"via1",#N/A,TRUE,"general";"via2",#N/A,TRUE,"general";"via3",#N/A,TRUE,"general"}</definedName>
    <definedName name="ergfegr" localSheetId="6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7" hidden="1">{"TAB1",#N/A,TRUE,"GENERAL";"TAB2",#N/A,TRUE,"GENERAL";"TAB3",#N/A,TRUE,"GENERAL";"TAB4",#N/A,TRUE,"GENERAL";"TAB5",#N/A,TRUE,"GENERAL"}</definedName>
    <definedName name="ergge" localSheetId="6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7" hidden="1">{"via1",#N/A,TRUE,"general";"via2",#N/A,TRUE,"general";"via3",#N/A,TRUE,"general"}</definedName>
    <definedName name="erggewg" localSheetId="6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7" hidden="1">{"TAB1",#N/A,TRUE,"GENERAL";"TAB2",#N/A,TRUE,"GENERAL";"TAB3",#N/A,TRUE,"GENERAL";"TAB4",#N/A,TRUE,"GENERAL";"TAB5",#N/A,TRUE,"GENERAL"}</definedName>
    <definedName name="ergreg" localSheetId="6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7" hidden="1">{"via1",#N/A,TRUE,"general";"via2",#N/A,TRUE,"general";"via3",#N/A,TRUE,"general"}</definedName>
    <definedName name="ergregerg" localSheetId="6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7" hidden="1">{"TAB1",#N/A,TRUE,"GENERAL";"TAB2",#N/A,TRUE,"GENERAL";"TAB3",#N/A,TRUE,"GENERAL";"TAB4",#N/A,TRUE,"GENERAL";"TAB5",#N/A,TRUE,"GENERAL"}</definedName>
    <definedName name="ergrg" localSheetId="6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7" hidden="1">{"TAB1",#N/A,TRUE,"GENERAL";"TAB2",#N/A,TRUE,"GENERAL";"TAB3",#N/A,TRUE,"GENERAL";"TAB4",#N/A,TRUE,"GENERAL";"TAB5",#N/A,TRUE,"GENERAL"}</definedName>
    <definedName name="ergweg" localSheetId="6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7" hidden="1">{"via1",#N/A,TRUE,"general";"via2",#N/A,TRUE,"general";"via3",#N/A,TRUE,"general"}</definedName>
    <definedName name="ergwreg" localSheetId="6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7" hidden="1">{"TAB1",#N/A,TRUE,"GENERAL";"TAB2",#N/A,TRUE,"GENERAL";"TAB3",#N/A,TRUE,"GENERAL";"TAB4",#N/A,TRUE,"GENERAL";"TAB5",#N/A,TRUE,"GENERAL"}</definedName>
    <definedName name="erheyh" localSheetId="6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7">{"TAB1",#N/A,TRUE,"GENERAL";"TAB2",#N/A,TRUE,"GENERAL";"TAB3",#N/A,TRUE,"GENERAL";"TAB4",#N/A,TRUE,"GENERAL";"TAB5",#N/A,TRUE,"GENERAL"}</definedName>
    <definedName name="ERR" localSheetId="6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7" hidden="1">{"via1",#N/A,TRUE,"general";"via2",#N/A,TRUE,"general";"via3",#N/A,TRUE,"general"}</definedName>
    <definedName name="ert" localSheetId="6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7" hidden="1">{"via1",#N/A,TRUE,"general";"via2",#N/A,TRUE,"general";"via3",#N/A,TRUE,"general"}</definedName>
    <definedName name="erte" localSheetId="6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7" hidden="1">{"TAB1",#N/A,TRUE,"GENERAL";"TAB2",#N/A,TRUE,"GENERAL";"TAB3",#N/A,TRUE,"GENERAL";"TAB4",#N/A,TRUE,"GENERAL";"TAB5",#N/A,TRUE,"GENERAL"}</definedName>
    <definedName name="erter" localSheetId="6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7" hidden="1">{"via1",#N/A,TRUE,"general";"via2",#N/A,TRUE,"general";"via3",#N/A,TRUE,"general"}</definedName>
    <definedName name="ertert" localSheetId="6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7" hidden="1">{"TAB1",#N/A,TRUE,"GENERAL";"TAB2",#N/A,TRUE,"GENERAL";"TAB3",#N/A,TRUE,"GENERAL";"TAB4",#N/A,TRUE,"GENERAL";"TAB5",#N/A,TRUE,"GENERAL"}</definedName>
    <definedName name="ertgyhik" localSheetId="6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7" hidden="1">{"via1",#N/A,TRUE,"general";"via2",#N/A,TRUE,"general";"via3",#N/A,TRUE,"general"}</definedName>
    <definedName name="ertreb" localSheetId="6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7" hidden="1">{"TAB1",#N/A,TRUE,"GENERAL";"TAB2",#N/A,TRUE,"GENERAL";"TAB3",#N/A,TRUE,"GENERAL";"TAB4",#N/A,TRUE,"GENERAL";"TAB5",#N/A,TRUE,"GENERAL"}</definedName>
    <definedName name="ertret" localSheetId="6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7" hidden="1">{"via1",#N/A,TRUE,"general";"via2",#N/A,TRUE,"general";"via3",#N/A,TRUE,"general"}</definedName>
    <definedName name="erttret" localSheetId="6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7" hidden="1">{"via1",#N/A,TRUE,"general";"via2",#N/A,TRUE,"general";"via3",#N/A,TRUE,"general"}</definedName>
    <definedName name="ertuiy" localSheetId="6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7" hidden="1">{"TAB1",#N/A,TRUE,"GENERAL";"TAB2",#N/A,TRUE,"GENERAL";"TAB3",#N/A,TRUE,"GENERAL";"TAB4",#N/A,TRUE,"GENERAL";"TAB5",#N/A,TRUE,"GENERAL"}</definedName>
    <definedName name="ertwert" localSheetId="6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7" hidden="1">{"TAB1",#N/A,TRUE,"GENERAL";"TAB2",#N/A,TRUE,"GENERAL";"TAB3",#N/A,TRUE,"GENERAL";"TAB4",#N/A,TRUE,"GENERAL";"TAB5",#N/A,TRUE,"GENERAL"}</definedName>
    <definedName name="eru" localSheetId="6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7" hidden="1">{"via1",#N/A,TRUE,"general";"via2",#N/A,TRUE,"general";"via3",#N/A,TRUE,"general"}</definedName>
    <definedName name="ERV" localSheetId="6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7" hidden="1">{"via1",#N/A,TRUE,"general";"via2",#N/A,TRUE,"general";"via3",#N/A,TRUE,"general"}</definedName>
    <definedName name="erware" localSheetId="6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7" hidden="1">{"via1",#N/A,TRUE,"general";"via2",#N/A,TRUE,"general";"via3",#N/A,TRUE,"general"}</definedName>
    <definedName name="ERWER" localSheetId="6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7" hidden="1">{"TAB1",#N/A,TRUE,"GENERAL";"TAB2",#N/A,TRUE,"GENERAL";"TAB3",#N/A,TRUE,"GENERAL";"TAB4",#N/A,TRUE,"GENERAL";"TAB5",#N/A,TRUE,"GENERAL"}</definedName>
    <definedName name="erwertd" localSheetId="6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7" hidden="1">{"TAB1",#N/A,TRUE,"GENERAL";"TAB2",#N/A,TRUE,"GENERAL";"TAB3",#N/A,TRUE,"GENERAL";"TAB4",#N/A,TRUE,"GENERAL";"TAB5",#N/A,TRUE,"GENERAL"}</definedName>
    <definedName name="erwr" localSheetId="6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7" hidden="1">{"via1",#N/A,TRUE,"general";"via2",#N/A,TRUE,"general";"via3",#N/A,TRUE,"general"}</definedName>
    <definedName name="ERWRL" localSheetId="6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7" hidden="1">{"via1",#N/A,TRUE,"general";"via2",#N/A,TRUE,"general";"via3",#N/A,TRUE,"general"}</definedName>
    <definedName name="ery" localSheetId="6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7" hidden="1">{"via1",#N/A,TRUE,"general";"via2",#N/A,TRUE,"general";"via3",#N/A,TRUE,"general"}</definedName>
    <definedName name="eryhd" localSheetId="6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7" hidden="1">{"TAB1",#N/A,TRUE,"GENERAL";"TAB2",#N/A,TRUE,"GENERAL";"TAB3",#N/A,TRUE,"GENERAL";"TAB4",#N/A,TRUE,"GENERAL";"TAB5",#N/A,TRUE,"GENERAL"}</definedName>
    <definedName name="eryhdf" localSheetId="6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7" hidden="1">{"TAB1",#N/A,TRUE,"GENERAL";"TAB2",#N/A,TRUE,"GENERAL";"TAB3",#N/A,TRUE,"GENERAL";"TAB4",#N/A,TRUE,"GENERAL";"TAB5",#N/A,TRUE,"GENERAL"}</definedName>
    <definedName name="eryhk" localSheetId="6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7" hidden="1">{"TAB1",#N/A,TRUE,"GENERAL";"TAB2",#N/A,TRUE,"GENERAL";"TAB3",#N/A,TRUE,"GENERAL";"TAB4",#N/A,TRUE,"GENERAL";"TAB5",#N/A,TRUE,"GENERAL"}</definedName>
    <definedName name="eryhrf" localSheetId="6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7" hidden="1">{"TAB1",#N/A,TRUE,"GENERAL";"TAB2",#N/A,TRUE,"GENERAL";"TAB3",#N/A,TRUE,"GENERAL";"TAB4",#N/A,TRUE,"GENERAL";"TAB5",#N/A,TRUE,"GENERAL"}</definedName>
    <definedName name="eryre" localSheetId="6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7" hidden="1">{"via1",#N/A,TRUE,"general";"via2",#N/A,TRUE,"general";"via3",#N/A,TRUE,"general"}</definedName>
    <definedName name="erytd" localSheetId="6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7" hidden="1">{"via1",#N/A,TRUE,"general";"via2",#N/A,TRUE,"general";"via3",#N/A,TRUE,"general"}</definedName>
    <definedName name="eryty" localSheetId="6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7" hidden="1">{"via1",#N/A,TRUE,"general";"via2",#N/A,TRUE,"general";"via3",#N/A,TRUE,"general"}</definedName>
    <definedName name="eryy" localSheetId="6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7">'AIU PMT'!ERR</definedName>
    <definedName name="ES" localSheetId="6">'PPTO PMT'!ERR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#REF!</definedName>
    <definedName name="ESTRU">#REF!</definedName>
    <definedName name="ESTRUCTURA" localSheetId="7" hidden="1">{#N/A,#N/A,TRUE,"INGENIERIA";#N/A,#N/A,TRUE,"COMPRAS";#N/A,#N/A,TRUE,"DIRECCION";#N/A,#N/A,TRUE,"RESUMEN"}</definedName>
    <definedName name="ESTRUCTURA" localSheetId="6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#REF!</definedName>
    <definedName name="ETAP">#REF!</definedName>
    <definedName name="ETAPA_PACC">#REF!</definedName>
    <definedName name="etertgg" localSheetId="7" hidden="1">{"via1",#N/A,TRUE,"general";"via2",#N/A,TRUE,"general";"via3",#N/A,TRUE,"general"}</definedName>
    <definedName name="etertgg" localSheetId="6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7" hidden="1">{#N/A,#N/A,TRUE,"1842CWN0"}</definedName>
    <definedName name="etertt" localSheetId="6" hidden="1">{#N/A,#N/A,TRUE,"1842CWN0"}</definedName>
    <definedName name="etertt" hidden="1">{#N/A,#N/A,TRUE,"1842CWN0"}</definedName>
    <definedName name="etewt" localSheetId="7" hidden="1">{"TAB1",#N/A,TRUE,"GENERAL";"TAB2",#N/A,TRUE,"GENERAL";"TAB3",#N/A,TRUE,"GENERAL";"TAB4",#N/A,TRUE,"GENERAL";"TAB5",#N/A,TRUE,"GENERAL"}</definedName>
    <definedName name="etewt" localSheetId="6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7" hidden="1">{"via1",#N/A,TRUE,"general";"via2",#N/A,TRUE,"general";"via3",#N/A,TRUE,"general"}</definedName>
    <definedName name="etu" localSheetId="6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7" hidden="1">{"via1",#N/A,TRUE,"general";"via2",#N/A,TRUE,"general";"via3",#N/A,TRUE,"general"}</definedName>
    <definedName name="etueh" localSheetId="6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7" hidden="1">{"via1",#N/A,TRUE,"general";"via2",#N/A,TRUE,"general";"via3",#N/A,TRUE,"general"}</definedName>
    <definedName name="etyty" localSheetId="6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7" hidden="1">{"TAB1",#N/A,TRUE,"GENERAL";"TAB2",#N/A,TRUE,"GENERAL";"TAB3",#N/A,TRUE,"GENERAL";"TAB4",#N/A,TRUE,"GENERAL";"TAB5",#N/A,TRUE,"GENERAL"}</definedName>
    <definedName name="etyu" localSheetId="6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7" hidden="1">{"via1",#N/A,TRUE,"general";"via2",#N/A,TRUE,"general";"via3",#N/A,TRUE,"general"}</definedName>
    <definedName name="eu" localSheetId="6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7" hidden="1">{"via1",#N/A,TRUE,"general";"via2",#N/A,TRUE,"general";"via3",#N/A,TRUE,"general"}</definedName>
    <definedName name="eut" localSheetId="6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7" hidden="1">{"TAB1",#N/A,TRUE,"GENERAL";"TAB2",#N/A,TRUE,"GENERAL";"TAB3",#N/A,TRUE,"GENERAL";"TAB4",#N/A,TRUE,"GENERAL";"TAB5",#N/A,TRUE,"GENERAL"}</definedName>
    <definedName name="euyt" localSheetId="6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7" hidden="1">{"TAB1",#N/A,TRUE,"GENERAL";"TAB2",#N/A,TRUE,"GENERAL";"TAB3",#N/A,TRUE,"GENERAL";"TAB4",#N/A,TRUE,"GENERAL";"TAB5",#N/A,TRUE,"GENERAL"}</definedName>
    <definedName name="ewegt" localSheetId="6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7" hidden="1">{"TAB1",#N/A,TRUE,"GENERAL";"TAB2",#N/A,TRUE,"GENERAL";"TAB3",#N/A,TRUE,"GENERAL";"TAB4",#N/A,TRUE,"GENERAL";"TAB5",#N/A,TRUE,"GENERAL"}</definedName>
    <definedName name="ewfewfg" localSheetId="6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7" hidden="1">{"TAB1",#N/A,TRUE,"GENERAL";"TAB2",#N/A,TRUE,"GENERAL";"TAB3",#N/A,TRUE,"GENERAL";"TAB4",#N/A,TRUE,"GENERAL";"TAB5",#N/A,TRUE,"GENERAL"}</definedName>
    <definedName name="ewre" localSheetId="6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7" hidden="1">{"TAB1",#N/A,TRUE,"GENERAL";"TAB2",#N/A,TRUE,"GENERAL";"TAB3",#N/A,TRUE,"GENERAL";"TAB4",#N/A,TRUE,"GENERAL";"TAB5",#N/A,TRUE,"GENERAL"}</definedName>
    <definedName name="ewrewf" localSheetId="6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7" hidden="1">{"TAB1",#N/A,TRUE,"GENERAL";"TAB2",#N/A,TRUE,"GENERAL";"TAB3",#N/A,TRUE,"GENERAL";"TAB4",#N/A,TRUE,"GENERAL";"TAB5",#N/A,TRUE,"GENERAL"}</definedName>
    <definedName name="ewrr" localSheetId="6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7" hidden="1">{"TAB1",#N/A,TRUE,"GENERAL";"TAB2",#N/A,TRUE,"GENERAL";"TAB3",#N/A,TRUE,"GENERAL";"TAB4",#N/A,TRUE,"GENERAL";"TAB5",#N/A,TRUE,"GENERAL"}</definedName>
    <definedName name="ewrt" localSheetId="6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7" hidden="1">{"TAB1",#N/A,TRUE,"GENERAL";"TAB2",#N/A,TRUE,"GENERAL";"TAB3",#N/A,TRUE,"GENERAL";"TAB4",#N/A,TRUE,"GENERAL";"TAB5",#N/A,TRUE,"GENERAL"}</definedName>
    <definedName name="ewrwer" localSheetId="6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ROC">#REF!</definedName>
    <definedName name="ExtensionCoordinador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#REF!</definedName>
    <definedName name="FareWellStmnt">#REF!</definedName>
    <definedName name="FaseProyecto">#REF!</definedName>
    <definedName name="FD" localSheetId="7">'AIU PMT'!ERR</definedName>
    <definedName name="FD" localSheetId="6">'PPTO PMT'!ERR</definedName>
    <definedName name="FD">[0]!ERR</definedName>
    <definedName name="fda" localSheetId="7" hidden="1">{"TAB1",#N/A,TRUE,"GENERAL";"TAB2",#N/A,TRUE,"GENERAL";"TAB3",#N/A,TRUE,"GENERAL";"TAB4",#N/A,TRUE,"GENERAL";"TAB5",#N/A,TRUE,"GENERAL"}</definedName>
    <definedName name="fda" localSheetId="6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7" hidden="1">{"TAB1",#N/A,TRUE,"GENERAL";"TAB2",#N/A,TRUE,"GENERAL";"TAB3",#N/A,TRUE,"GENERAL";"TAB4",#N/A,TRUE,"GENERAL";"TAB5",#N/A,TRUE,"GENERAL"}</definedName>
    <definedName name="fdbjp" localSheetId="6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7" hidden="1">{"TAB1",#N/A,TRUE,"GENERAL";"TAB2",#N/A,TRUE,"GENERAL";"TAB3",#N/A,TRUE,"GENERAL";"TAB4",#N/A,TRUE,"GENERAL";"TAB5",#N/A,TRUE,"GENERAL"}</definedName>
    <definedName name="fdf" localSheetId="6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7" hidden="1">{"via1",#N/A,TRUE,"general";"via2",#N/A,TRUE,"general";"via3",#N/A,TRUE,"general"}</definedName>
    <definedName name="fdg" localSheetId="6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7" hidden="1">{"TAB1",#N/A,TRUE,"GENERAL";"TAB2",#N/A,TRUE,"GENERAL";"TAB3",#N/A,TRUE,"GENERAL";"TAB4",#N/A,TRUE,"GENERAL";"TAB5",#N/A,TRUE,"GENERAL"}</definedName>
    <definedName name="FDGD" localSheetId="6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7" hidden="1">{"TAB1",#N/A,TRUE,"GENERAL";"TAB2",#N/A,TRUE,"GENERAL";"TAB3",#N/A,TRUE,"GENERAL";"TAB4",#N/A,TRUE,"GENERAL";"TAB5",#N/A,TRUE,"GENERAL"}</definedName>
    <definedName name="FDGFDBBP" localSheetId="6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7" hidden="1">{"TAB1",#N/A,TRUE,"GENERAL";"TAB2",#N/A,TRUE,"GENERAL";"TAB3",#N/A,TRUE,"GENERAL";"TAB4",#N/A,TRUE,"GENERAL";"TAB5",#N/A,TRUE,"GENERAL"}</definedName>
    <definedName name="fdh" localSheetId="6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7" hidden="1">{"TAB1",#N/A,TRUE,"GENERAL";"TAB2",#N/A,TRUE,"GENERAL";"TAB3",#N/A,TRUE,"GENERAL";"TAB4",#N/A,TRUE,"GENERAL";"TAB5",#N/A,TRUE,"GENERAL"}</definedName>
    <definedName name="fdsf" localSheetId="6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7" hidden="1">{"TAB1",#N/A,TRUE,"GENERAL";"TAB2",#N/A,TRUE,"GENERAL";"TAB3",#N/A,TRUE,"GENERAL";"TAB4",#N/A,TRUE,"GENERAL";"TAB5",#N/A,TRUE,"GENERAL"}</definedName>
    <definedName name="fdsfds" localSheetId="6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7" hidden="1">{"via1",#N/A,TRUE,"general";"via2",#N/A,TRUE,"general";"via3",#N/A,TRUE,"general"}</definedName>
    <definedName name="fdsfdsf" localSheetId="6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7" hidden="1">{"via1",#N/A,TRUE,"general";"via2",#N/A,TRUE,"general";"via3",#N/A,TRUE,"general"}</definedName>
    <definedName name="fdsgfds" localSheetId="6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7" hidden="1">{"TAB1",#N/A,TRUE,"GENERAL";"TAB2",#N/A,TRUE,"GENERAL";"TAB3",#N/A,TRUE,"GENERAL";"TAB4",#N/A,TRUE,"GENERAL";"TAB5",#N/A,TRUE,"GENERAL"}</definedName>
    <definedName name="fdsgsdfu" localSheetId="6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7" hidden="1">{"TAB1",#N/A,TRUE,"GENERAL";"TAB2",#N/A,TRUE,"GENERAL";"TAB3",#N/A,TRUE,"GENERAL";"TAB4",#N/A,TRUE,"GENERAL";"TAB5",#N/A,TRUE,"GENERAL"}</definedName>
    <definedName name="FDSIO" localSheetId="6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#REF!</definedName>
    <definedName name="FechaInicio">#REF!</definedName>
    <definedName name="FechaTermina">#REF!</definedName>
    <definedName name="FechaTerminacion">#REF!</definedName>
    <definedName name="fer">#REF!</definedName>
    <definedName name="ferfer" localSheetId="7" hidden="1">{"via1",#N/A,TRUE,"general";"via2",#N/A,TRUE,"general";"via3",#N/A,TRUE,"general"}</definedName>
    <definedName name="ferfer" localSheetId="6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7">'AIU PMT'!ERR</definedName>
    <definedName name="ff" localSheetId="6">'PPTO PMT'!ERR</definedName>
    <definedName name="ff">[0]!ERR</definedName>
    <definedName name="fff" localSheetId="7" hidden="1">{"via1",#N/A,TRUE,"general";"via2",#N/A,TRUE,"general";"via3",#N/A,TRUE,"general"}</definedName>
    <definedName name="fff" localSheetId="6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7" hidden="1">{"via1",#N/A,TRUE,"general";"via2",#N/A,TRUE,"general";"via3",#N/A,TRUE,"general"}</definedName>
    <definedName name="ffffd" localSheetId="6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7" hidden="1">{"TAB1",#N/A,TRUE,"GENERAL";"TAB2",#N/A,TRUE,"GENERAL";"TAB3",#N/A,TRUE,"GENERAL";"TAB4",#N/A,TRUE,"GENERAL";"TAB5",#N/A,TRUE,"GENERAL"}</definedName>
    <definedName name="fffffft" localSheetId="6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7" hidden="1">{"TAB1",#N/A,TRUE,"GENERAL";"TAB2",#N/A,TRUE,"GENERAL";"TAB3",#N/A,TRUE,"GENERAL";"TAB4",#N/A,TRUE,"GENERAL";"TAB5",#N/A,TRUE,"GENERAL"}</definedName>
    <definedName name="fffffik" localSheetId="6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7" hidden="1">{"TAB1",#N/A,TRUE,"GENERAL";"TAB2",#N/A,TRUE,"GENERAL";"TAB3",#N/A,TRUE,"GENERAL";"TAB4",#N/A,TRUE,"GENERAL";"TAB5",#N/A,TRUE,"GENERAL"}</definedName>
    <definedName name="fffffj" localSheetId="6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7" hidden="1">{"via1",#N/A,TRUE,"general";"via2",#N/A,TRUE,"general";"via3",#N/A,TRUE,"general"}</definedName>
    <definedName name="ffffrd" localSheetId="6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7" hidden="1">{"TAB1",#N/A,TRUE,"GENERAL";"TAB2",#N/A,TRUE,"GENERAL";"TAB3",#N/A,TRUE,"GENERAL";"TAB4",#N/A,TRUE,"GENERAL";"TAB5",#N/A,TRUE,"GENERAL"}</definedName>
    <definedName name="ffffy" localSheetId="6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7" hidden="1">{"TAB1",#N/A,TRUE,"GENERAL";"TAB2",#N/A,TRUE,"GENERAL";"TAB3",#N/A,TRUE,"GENERAL";"TAB4",#N/A,TRUE,"GENERAL";"TAB5",#N/A,TRUE,"GENERAL"}</definedName>
    <definedName name="fffrfr" localSheetId="6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7" hidden="1">{"TAB1",#N/A,TRUE,"GENERAL";"TAB2",#N/A,TRUE,"GENERAL";"TAB3",#N/A,TRUE,"GENERAL";"TAB4",#N/A,TRUE,"GENERAL";"TAB5",#N/A,TRUE,"GENERAL"}</definedName>
    <definedName name="fffs" localSheetId="6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7">'AIU PMT'!ERR</definedName>
    <definedName name="fg" localSheetId="6">'PPTO PMT'!ERR</definedName>
    <definedName name="fg">[0]!ERR</definedName>
    <definedName name="fgdfg" localSheetId="7" hidden="1">{"TAB1",#N/A,TRUE,"GENERAL";"TAB2",#N/A,TRUE,"GENERAL";"TAB3",#N/A,TRUE,"GENERAL";"TAB4",#N/A,TRUE,"GENERAL";"TAB5",#N/A,TRUE,"GENERAL"}</definedName>
    <definedName name="fgdfg" localSheetId="6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7" hidden="1">{"via1",#N/A,TRUE,"general";"via2",#N/A,TRUE,"general";"via3",#N/A,TRUE,"general"}</definedName>
    <definedName name="fgdfsgr" localSheetId="6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7" hidden="1">{"TAB1",#N/A,TRUE,"GENERAL";"TAB2",#N/A,TRUE,"GENERAL";"TAB3",#N/A,TRUE,"GENERAL";"TAB4",#N/A,TRUE,"GENERAL";"TAB5",#N/A,TRUE,"GENERAL"}</definedName>
    <definedName name="fgdsfg" localSheetId="6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7" hidden="1">{"via1",#N/A,TRUE,"general";"via2",#N/A,TRUE,"general";"via3",#N/A,TRUE,"general"}</definedName>
    <definedName name="FGFDH" localSheetId="6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7" hidden="1">{"via1",#N/A,TRUE,"general";"via2",#N/A,TRUE,"general";"via3",#N/A,TRUE,"general"}</definedName>
    <definedName name="fgghhj" localSheetId="6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localSheetId="7" hidden="1">{"via1",#N/A,TRUE,"general";"via2",#N/A,TRUE,"general";"via3",#N/A,TRUE,"general"}</definedName>
    <definedName name="FGHFBC" localSheetId="6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7" hidden="1">{"TAB1",#N/A,TRUE,"GENERAL";"TAB2",#N/A,TRUE,"GENERAL";"TAB3",#N/A,TRUE,"GENERAL";"TAB4",#N/A,TRUE,"GENERAL";"TAB5",#N/A,TRUE,"GENERAL"}</definedName>
    <definedName name="fghfg" localSheetId="6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7" hidden="1">{"via1",#N/A,TRUE,"general";"via2",#N/A,TRUE,"general";"via3",#N/A,TRUE,"general"}</definedName>
    <definedName name="fghfgh" localSheetId="6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7" hidden="1">{"via1",#N/A,TRUE,"general";"via2",#N/A,TRUE,"general";"via3",#N/A,TRUE,"general"}</definedName>
    <definedName name="FGHFW" localSheetId="6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7" hidden="1">{"TAB1",#N/A,TRUE,"GENERAL";"TAB2",#N/A,TRUE,"GENERAL";"TAB3",#N/A,TRUE,"GENERAL";"TAB4",#N/A,TRUE,"GENERAL";"TAB5",#N/A,TRUE,"GENERAL"}</definedName>
    <definedName name="fghhh" localSheetId="6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7" hidden="1">{"via1",#N/A,TRUE,"general";"via2",#N/A,TRUE,"general";"via3",#N/A,TRUE,"general"}</definedName>
    <definedName name="fghsfgh" localSheetId="6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7" hidden="1">{"TAB1",#N/A,TRUE,"GENERAL";"TAB2",#N/A,TRUE,"GENERAL";"TAB3",#N/A,TRUE,"GENERAL";"TAB4",#N/A,TRUE,"GENERAL";"TAB5",#N/A,TRUE,"GENERAL"}</definedName>
    <definedName name="fght" localSheetId="6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7" hidden="1">{"TAB1",#N/A,TRUE,"GENERAL";"TAB2",#N/A,TRUE,"GENERAL";"TAB3",#N/A,TRUE,"GENERAL";"TAB4",#N/A,TRUE,"GENERAL";"TAB5",#N/A,TRUE,"GENERAL"}</definedName>
    <definedName name="fgjgryi" localSheetId="6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7" hidden="1">{"TAB1",#N/A,TRUE,"GENERAL";"TAB2",#N/A,TRUE,"GENERAL";"TAB3",#N/A,TRUE,"GENERAL";"TAB4",#N/A,TRUE,"GENERAL";"TAB5",#N/A,TRUE,"GENERAL"}</definedName>
    <definedName name="fhfg" localSheetId="6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7" hidden="1">{"via1",#N/A,TRUE,"general";"via2",#N/A,TRUE,"general";"via3",#N/A,TRUE,"general"}</definedName>
    <definedName name="fhfgh" localSheetId="6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7" hidden="1">{#N/A,#N/A,TRUE,"1842CWN0"}</definedName>
    <definedName name="fhg" localSheetId="6" hidden="1">{#N/A,#N/A,TRUE,"1842CWN0"}</definedName>
    <definedName name="fhg" hidden="1">{#N/A,#N/A,TRUE,"1842CWN0"}</definedName>
    <definedName name="fhgh" localSheetId="7" hidden="1">{"via1",#N/A,TRUE,"general";"via2",#N/A,TRUE,"general";"via3",#N/A,TRUE,"general"}</definedName>
    <definedName name="fhgh" localSheetId="6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7" hidden="1">{"via1",#N/A,TRUE,"general";"via2",#N/A,TRUE,"general";"via3",#N/A,TRUE,"general"}</definedName>
    <definedName name="fhpltyunh" localSheetId="6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7">'AIU PMT'!ERR</definedName>
    <definedName name="FINANCIACION" localSheetId="6">'PPTO PMT'!ERR</definedName>
    <definedName name="FINANCIACION">[0]!ERR</definedName>
    <definedName name="FinePrint">#REF!</definedName>
    <definedName name="FM">1.18</definedName>
    <definedName name="fnic">#REF!</definedName>
    <definedName name="FO">1.32</definedName>
    <definedName name="FORDESCR">#REF!</definedName>
    <definedName name="FORM_C3">#REF!</definedName>
    <definedName name="FORMOLT">#REF!</definedName>
    <definedName name="formularioCantidades">#REF!</definedName>
    <definedName name="FORSHE">#REF!</definedName>
    <definedName name="FORUNMIS">#REF!</definedName>
    <definedName name="FR">1.15</definedName>
    <definedName name="frbgsd" localSheetId="7" hidden="1">{"TAB1",#N/A,TRUE,"GENERAL";"TAB2",#N/A,TRUE,"GENERAL";"TAB3",#N/A,TRUE,"GENERAL";"TAB4",#N/A,TRUE,"GENERAL";"TAB5",#N/A,TRUE,"GENERAL"}</definedName>
    <definedName name="frbgsd" localSheetId="6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7" hidden="1">{"via1",#N/A,TRUE,"general";"via2",#N/A,TRUE,"general";"via3",#N/A,TRUE,"general"}</definedName>
    <definedName name="frefr" localSheetId="6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7" hidden="1">{"via1",#N/A,TRUE,"general";"via2",#N/A,TRUE,"general";"via3",#N/A,TRUE,"general"}</definedName>
    <definedName name="frfa" localSheetId="6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7" hidden="1">{"TAB1",#N/A,TRUE,"GENERAL";"TAB2",#N/A,TRUE,"GENERAL";"TAB3",#N/A,TRUE,"GENERAL";"TAB4",#N/A,TRUE,"GENERAL";"TAB5",#N/A,TRUE,"GENERAL"}</definedName>
    <definedName name="frfr" localSheetId="6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7">'AIU PMT'!ERR</definedName>
    <definedName name="fu" localSheetId="6">'PPTO PMT'!ERR</definedName>
    <definedName name="fu">[0]!ERR</definedName>
    <definedName name="Full_Print">#REF!</definedName>
    <definedName name="fwff" localSheetId="7" hidden="1">{"via1",#N/A,TRUE,"general";"via2",#N/A,TRUE,"general";"via3",#N/A,TRUE,"general"}</definedName>
    <definedName name="fwff" localSheetId="6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7" hidden="1">{"via1",#N/A,TRUE,"general";"via2",#N/A,TRUE,"general";"via3",#N/A,TRUE,"general"}</definedName>
    <definedName name="fwwe" localSheetId="6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J">#REF!</definedName>
    <definedName name="GAS">#REF!</definedName>
    <definedName name="gba" localSheetId="7" hidden="1">{#N/A,#N/A,FALSE,"orthoflow";#N/A,#N/A,FALSE,"Miscelaneos";#N/A,#N/A,FALSE,"Instrumentacio";#N/A,#N/A,FALSE,"Electrico";#N/A,#N/A,FALSE,"Valv. Seguridad"}</definedName>
    <definedName name="gba" localSheetId="6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7" hidden="1">{#N/A,#N/A,FALSE,"Estatico";#N/A,#N/A,FALSE,"Tuberia";#N/A,#N/A,FALSE,"Instrumentación";#N/A,#N/A,FALSE,"Mecanica";#N/A,#N/A,FALSE,"Electrico";#N/A,#N/A,FALSE,"Ofic.Civiles"}</definedName>
    <definedName name="gbac" localSheetId="6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7" hidden="1">{"TAB1",#N/A,TRUE,"GENERAL";"TAB2",#N/A,TRUE,"GENERAL";"TAB3",#N/A,TRUE,"GENERAL";"TAB4",#N/A,TRUE,"GENERAL";"TAB5",#N/A,TRUE,"GENERAL"}</definedName>
    <definedName name="gbbfghghj" localSheetId="6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#REF!</definedName>
    <definedName name="GCI">#REF!</definedName>
    <definedName name="GCN">#REF!</definedName>
    <definedName name="GCP">#REF!</definedName>
    <definedName name="GDN">#REF!</definedName>
    <definedName name="GDR">#REF!</definedName>
    <definedName name="gdt" localSheetId="7" hidden="1">{"TAB1",#N/A,TRUE,"GENERAL";"TAB2",#N/A,TRUE,"GENERAL";"TAB3",#N/A,TRUE,"GENERAL";"TAB4",#N/A,TRUE,"GENERAL";"TAB5",#N/A,TRUE,"GENERAL"}</definedName>
    <definedName name="gdt" localSheetId="6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localSheetId="7" hidden="1">{"via1",#N/A,TRUE,"general";"via2",#N/A,TRUE,"general";"via3",#N/A,TRUE,"general"}</definedName>
    <definedName name="geg" localSheetId="6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#REF!</definedName>
    <definedName name="gerg" localSheetId="7" hidden="1">{"TAB1",#N/A,TRUE,"GENERAL";"TAB2",#N/A,TRUE,"GENERAL";"TAB3",#N/A,TRUE,"GENERAL";"TAB4",#N/A,TRUE,"GENERAL";"TAB5",#N/A,TRUE,"GENERAL"}</definedName>
    <definedName name="gerg" localSheetId="6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7" hidden="1">{"via1",#N/A,TRUE,"general";"via2",#N/A,TRUE,"general";"via3",#N/A,TRUE,"general"}</definedName>
    <definedName name="gerg54" localSheetId="6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7" hidden="1">{"TAB1",#N/A,TRUE,"GENERAL";"TAB2",#N/A,TRUE,"GENERAL";"TAB3",#N/A,TRUE,"GENERAL";"TAB4",#N/A,TRUE,"GENERAL";"TAB5",#N/A,TRUE,"GENERAL"}</definedName>
    <definedName name="gergew" localSheetId="6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7" hidden="1">{"TAB1",#N/A,TRUE,"GENERAL";"TAB2",#N/A,TRUE,"GENERAL";"TAB3",#N/A,TRUE,"GENERAL";"TAB4",#N/A,TRUE,"GENERAL";"TAB5",#N/A,TRUE,"GENERAL"}</definedName>
    <definedName name="gergw" localSheetId="6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7" hidden="1">{"TAB1",#N/A,TRUE,"GENERAL";"TAB2",#N/A,TRUE,"GENERAL";"TAB3",#N/A,TRUE,"GENERAL";"TAB4",#N/A,TRUE,"GENERAL";"TAB5",#N/A,TRUE,"GENERAL"}</definedName>
    <definedName name="gfd" localSheetId="6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7" hidden="1">{"via1",#N/A,TRUE,"general";"via2",#N/A,TRUE,"general";"via3",#N/A,TRUE,"general"}</definedName>
    <definedName name="gfdg" localSheetId="6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7" hidden="1">{#N/A,#N/A,TRUE,"INGENIERIA";#N/A,#N/A,TRUE,"COMPRAS";#N/A,#N/A,TRUE,"DIRECCION";#N/A,#N/A,TRUE,"RESUMEN"}</definedName>
    <definedName name="gffgfhhf" localSheetId="6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7" hidden="1">{"via1",#N/A,TRUE,"general";"via2",#N/A,TRUE,"general";"via3",#N/A,TRUE,"general"}</definedName>
    <definedName name="gfgfgr" localSheetId="6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7" hidden="1">{"via1",#N/A,TRUE,"general";"via2",#N/A,TRUE,"general";"via3",#N/A,TRUE,"general"}</definedName>
    <definedName name="gfhf" localSheetId="6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7" hidden="1">{"TAB1",#N/A,TRUE,"GENERAL";"TAB2",#N/A,TRUE,"GENERAL";"TAB3",#N/A,TRUE,"GENERAL";"TAB4",#N/A,TRUE,"GENERAL";"TAB5",#N/A,TRUE,"GENERAL"}</definedName>
    <definedName name="gfhfdh" localSheetId="6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7" hidden="1">{"TAB1",#N/A,TRUE,"GENERAL";"TAB2",#N/A,TRUE,"GENERAL";"TAB3",#N/A,TRUE,"GENERAL";"TAB4",#N/A,TRUE,"GENERAL";"TAB5",#N/A,TRUE,"GENERAL"}</definedName>
    <definedName name="gfhgfh" localSheetId="6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7" hidden="1">{"TAB1",#N/A,TRUE,"GENERAL";"TAB2",#N/A,TRUE,"GENERAL";"TAB3",#N/A,TRUE,"GENERAL";"TAB4",#N/A,TRUE,"GENERAL";"TAB5",#N/A,TRUE,"GENERAL"}</definedName>
    <definedName name="GFJHGJ" localSheetId="6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7" hidden="1">{"via1",#N/A,TRUE,"general";"via2",#N/A,TRUE,"general";"via3",#N/A,TRUE,"general"}</definedName>
    <definedName name="gfjjh" localSheetId="6" hidden="1">{"via1",#N/A,TRUE,"general";"via2",#N/A,TRUE,"general";"via3",#N/A,TRUE,"general"}</definedName>
    <definedName name="gfjjh" hidden="1">{"via1",#N/A,TRUE,"general";"via2",#N/A,TRUE,"general";"via3",#N/A,TRUE,"general"}</definedName>
    <definedName name="GFN">#REF!</definedName>
    <definedName name="gfutyj6" localSheetId="7" hidden="1">{"via1",#N/A,TRUE,"general";"via2",#N/A,TRUE,"general";"via3",#N/A,TRUE,"general"}</definedName>
    <definedName name="gfutyj6" localSheetId="6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7" hidden="1">{"TAB1",#N/A,TRUE,"GENERAL";"TAB2",#N/A,TRUE,"GENERAL";"TAB3",#N/A,TRUE,"GENERAL";"TAB4",#N/A,TRUE,"GENERAL";"TAB5",#N/A,TRUE,"GENERAL"}</definedName>
    <definedName name="gg" localSheetId="6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7" hidden="1">{"via1",#N/A,TRUE,"general";"via2",#N/A,TRUE,"general";"via3",#N/A,TRUE,"general"}</definedName>
    <definedName name="ggdr" localSheetId="6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7" hidden="1">{"TAB1",#N/A,TRUE,"GENERAL";"TAB2",#N/A,TRUE,"GENERAL";"TAB3",#N/A,TRUE,"GENERAL";"TAB4",#N/A,TRUE,"GENERAL";"TAB5",#N/A,TRUE,"GENERAL"}</definedName>
    <definedName name="ggerg" localSheetId="6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7">'AIU PMT'!ERR</definedName>
    <definedName name="GGG" localSheetId="6">'PPTO PMT'!ERR</definedName>
    <definedName name="GGG">[0]!ERR</definedName>
    <definedName name="gggb" localSheetId="7" hidden="1">{"TAB1",#N/A,TRUE,"GENERAL";"TAB2",#N/A,TRUE,"GENERAL";"TAB3",#N/A,TRUE,"GENERAL";"TAB4",#N/A,TRUE,"GENERAL";"TAB5",#N/A,TRUE,"GENERAL"}</definedName>
    <definedName name="gggb" localSheetId="6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7" hidden="1">{"via1",#N/A,TRUE,"general";"via2",#N/A,TRUE,"general";"via3",#N/A,TRUE,"general"}</definedName>
    <definedName name="gggg" localSheetId="6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7" hidden="1">{"TAB1",#N/A,TRUE,"GENERAL";"TAB2",#N/A,TRUE,"GENERAL";"TAB3",#N/A,TRUE,"GENERAL";"TAB4",#N/A,TRUE,"GENERAL";"TAB5",#N/A,TRUE,"GENERAL"}</definedName>
    <definedName name="ggggd" localSheetId="6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7" hidden="1">{"via1",#N/A,TRUE,"general";"via2",#N/A,TRUE,"general";"via3",#N/A,TRUE,"general"}</definedName>
    <definedName name="gggggt" localSheetId="6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7" hidden="1">{"TAB1",#N/A,TRUE,"GENERAL";"TAB2",#N/A,TRUE,"GENERAL";"TAB3",#N/A,TRUE,"GENERAL";"TAB4",#N/A,TRUE,"GENERAL";"TAB5",#N/A,TRUE,"GENERAL"}</definedName>
    <definedName name="gggghn" localSheetId="6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7" hidden="1">{"TAB1",#N/A,TRUE,"GENERAL";"TAB2",#N/A,TRUE,"GENERAL";"TAB3",#N/A,TRUE,"GENERAL";"TAB4",#N/A,TRUE,"GENERAL";"TAB5",#N/A,TRUE,"GENERAL"}</definedName>
    <definedName name="ggggt" localSheetId="6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7" hidden="1">{"TAB1",#N/A,TRUE,"GENERAL";"TAB2",#N/A,TRUE,"GENERAL";"TAB3",#N/A,TRUE,"GENERAL";"TAB4",#N/A,TRUE,"GENERAL";"TAB5",#N/A,TRUE,"GENERAL"}</definedName>
    <definedName name="ggggy" localSheetId="6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7" hidden="1">{"via1",#N/A,TRUE,"general";"via2",#N/A,TRUE,"general";"via3",#N/A,TRUE,"general"}</definedName>
    <definedName name="gggtgd" localSheetId="6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7" hidden="1">{#N/A,#N/A,TRUE,"1842CWN0"}</definedName>
    <definedName name="ggjgjkg" localSheetId="6" hidden="1">{#N/A,#N/A,TRUE,"1842CWN0"}</definedName>
    <definedName name="ggjgjkg" hidden="1">{#N/A,#N/A,TRUE,"1842CWN0"}</definedName>
    <definedName name="ggtgt" localSheetId="7" hidden="1">{"via1",#N/A,TRUE,"general";"via2",#N/A,TRUE,"general";"via3",#N/A,TRUE,"general"}</definedName>
    <definedName name="ggtgt" localSheetId="6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7" hidden="1">{"via1",#N/A,TRUE,"general";"via2",#N/A,TRUE,"general";"via3",#N/A,TRUE,"general"}</definedName>
    <definedName name="ghdghuy" localSheetId="6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7" hidden="1">{"via1",#N/A,TRUE,"general";"via2",#N/A,TRUE,"general";"via3",#N/A,TRUE,"general"}</definedName>
    <definedName name="GHDP" localSheetId="6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localSheetId="7" hidden="1">{"via1",#N/A,TRUE,"general";"via2",#N/A,TRUE,"general";"via3",#N/A,TRUE,"general"}</definedName>
    <definedName name="ghfg" localSheetId="6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7" hidden="1">{"TAB1",#N/A,TRUE,"GENERAL";"TAB2",#N/A,TRUE,"GENERAL";"TAB3",#N/A,TRUE,"GENERAL";"TAB4",#N/A,TRUE,"GENERAL";"TAB5",#N/A,TRUE,"GENERAL"}</definedName>
    <definedName name="ghjghj" localSheetId="6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7" hidden="1">{"TAB1",#N/A,TRUE,"GENERAL";"TAB2",#N/A,TRUE,"GENERAL";"TAB3",#N/A,TRUE,"GENERAL";"TAB4",#N/A,TRUE,"GENERAL";"TAB5",#N/A,TRUE,"GENERAL"}</definedName>
    <definedName name="GHKJHK" localSheetId="6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7" hidden="1">{#N/A,#N/A,TRUE,"1842CWN0"}</definedName>
    <definedName name="ghnbbfr" localSheetId="6" hidden="1">{#N/A,#N/A,TRUE,"1842CWN0"}</definedName>
    <definedName name="ghnbbfr" hidden="1">{#N/A,#N/A,TRUE,"1842CWN0"}</definedName>
    <definedName name="GJHVCB" localSheetId="7" hidden="1">{"TAB1",#N/A,TRUE,"GENERAL";"TAB2",#N/A,TRUE,"GENERAL";"TAB3",#N/A,TRUE,"GENERAL";"TAB4",#N/A,TRUE,"GENERAL";"TAB5",#N/A,TRUE,"GENERAL"}</definedName>
    <definedName name="GJHVCB" localSheetId="6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7" hidden="1">{"via1",#N/A,TRUE,"general";"via2",#N/A,TRUE,"general";"via3",#N/A,TRUE,"general"}</definedName>
    <definedName name="gk" localSheetId="6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#REF!</definedName>
    <definedName name="GMM_ON_DMARES">#REF!</definedName>
    <definedName name="GMM_ON_DRIO">#REF!</definedName>
    <definedName name="GOR">#REF!</definedName>
    <definedName name="GOT">#REF!</definedName>
    <definedName name="GPO">#REF!</definedName>
    <definedName name="GPR">#REF!</definedName>
    <definedName name="GRAF1ANO" localSheetId="7" hidden="1">{"via1",#N/A,TRUE,"general";"via2",#N/A,TRUE,"general";"via3",#N/A,TRUE,"general"}</definedName>
    <definedName name="GRAF1ANO" localSheetId="6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7" hidden="1">{"TAB1",#N/A,TRUE,"GENERAL";"TAB2",#N/A,TRUE,"GENERAL";"TAB3",#N/A,TRUE,"GENERAL";"TAB4",#N/A,TRUE,"GENERAL";"TAB5",#N/A,TRUE,"GENERAL"}</definedName>
    <definedName name="GRAF1AÑO" localSheetId="6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#REF!</definedName>
    <definedName name="GRC_ON_ASO">#REF!</definedName>
    <definedName name="GRC_ON_DAPIAY">#REF!</definedName>
    <definedName name="GRC_ON_GER">#REF!</definedName>
    <definedName name="gregds" localSheetId="7" hidden="1">{"TAB1",#N/A,TRUE,"GENERAL";"TAB2",#N/A,TRUE,"GENERAL";"TAB3",#N/A,TRUE,"GENERAL";"TAB4",#N/A,TRUE,"GENERAL";"TAB5",#N/A,TRUE,"GENERAL"}</definedName>
    <definedName name="gregds" localSheetId="6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7" hidden="1">{"TAB1",#N/A,TRUE,"GENERAL";"TAB2",#N/A,TRUE,"GENERAL";"TAB3",#N/A,TRUE,"GENERAL";"TAB4",#N/A,TRUE,"GENERAL";"TAB5",#N/A,TRUE,"GENERAL"}</definedName>
    <definedName name="grehrtyh" localSheetId="6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7" hidden="1">{"via1",#N/A,TRUE,"general";"via2",#N/A,TRUE,"general";"via3",#N/A,TRUE,"general"}</definedName>
    <definedName name="grggwero" localSheetId="6" hidden="1">{"via1",#N/A,TRUE,"general";"via2",#N/A,TRUE,"general";"via3",#N/A,TRUE,"general"}</definedName>
    <definedName name="grggwero" hidden="1">{"via1",#N/A,TRUE,"general";"via2",#N/A,TRUE,"general";"via3",#N/A,TRUE,"general"}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localSheetId="7" hidden="1">{"TAB1",#N/A,TRUE,"GENERAL";"TAB2",#N/A,TRUE,"GENERAL";"TAB3",#N/A,TRUE,"GENERAL";"TAB4",#N/A,TRUE,"GENERAL";"TAB5",#N/A,TRUE,"GENERAL"}</definedName>
    <definedName name="grtyerh" localSheetId="6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localSheetId="7" hidden="1">{"TAB1",#N/A,TRUE,"GENERAL";"TAB2",#N/A,TRUE,"GENERAL";"TAB3",#N/A,TRUE,"GENERAL";"TAB4",#N/A,TRUE,"GENERAL";"TAB5",#N/A,TRUE,"GENERAL"}</definedName>
    <definedName name="GSDG" localSheetId="6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7" hidden="1">{"via1",#N/A,TRUE,"general";"via2",#N/A,TRUE,"general";"via3",#N/A,TRUE,"general"}</definedName>
    <definedName name="gsfsf" localSheetId="6" hidden="1">{"via1",#N/A,TRUE,"general";"via2",#N/A,TRUE,"general";"via3",#N/A,TRUE,"general"}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localSheetId="7" hidden="1">{"via1",#N/A,TRUE,"general";"via2",#N/A,TRUE,"general";"via3",#N/A,TRUE,"general"}</definedName>
    <definedName name="gtgt" localSheetId="6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7" hidden="1">{"via1",#N/A,TRUE,"general";"via2",#N/A,TRUE,"general";"via3",#N/A,TRUE,"general"}</definedName>
    <definedName name="gtgtg" localSheetId="6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7" hidden="1">{"via1",#N/A,TRUE,"general";"via2",#N/A,TRUE,"general";"via3",#N/A,TRUE,"general"}</definedName>
    <definedName name="gtgtgff" localSheetId="6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7" hidden="1">{"TAB1",#N/A,TRUE,"GENERAL";"TAB2",#N/A,TRUE,"GENERAL";"TAB3",#N/A,TRUE,"GENERAL";"TAB4",#N/A,TRUE,"GENERAL";"TAB5",#N/A,TRUE,"GENERAL"}</definedName>
    <definedName name="gtgtgyh" localSheetId="6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7" hidden="1">{"TAB1",#N/A,TRUE,"GENERAL";"TAB2",#N/A,TRUE,"GENERAL";"TAB3",#N/A,TRUE,"GENERAL";"TAB4",#N/A,TRUE,"GENERAL";"TAB5",#N/A,TRUE,"GENERAL"}</definedName>
    <definedName name="gtgth" localSheetId="6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h">#REF!</definedName>
    <definedName name="H_pump">#REF!</definedName>
    <definedName name="h9h" localSheetId="7" hidden="1">{"via1",#N/A,TRUE,"general";"via2",#N/A,TRUE,"general";"via3",#N/A,TRUE,"general"}</definedName>
    <definedName name="h9h" localSheetId="6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7" hidden="1">{"TAB1",#N/A,TRUE,"GENERAL";"TAB2",#N/A,TRUE,"GENERAL";"TAB3",#N/A,TRUE,"GENERAL";"TAB4",#N/A,TRUE,"GENERAL";"TAB5",#N/A,TRUE,"GENERAL"}</definedName>
    <definedName name="hbfdhrw" localSheetId="6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7" hidden="1">{"via1",#N/A,TRUE,"general";"via2",#N/A,TRUE,"general";"via3",#N/A,TRUE,"general"}</definedName>
    <definedName name="hdfh" localSheetId="6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7" hidden="1">{"TAB1",#N/A,TRUE,"GENERAL";"TAB2",#N/A,TRUE,"GENERAL";"TAB3",#N/A,TRUE,"GENERAL";"TAB4",#N/A,TRUE,"GENERAL";"TAB5",#N/A,TRUE,"GENERAL"}</definedName>
    <definedName name="hdfh4" localSheetId="6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7" hidden="1">{"TAB1",#N/A,TRUE,"GENERAL";"TAB2",#N/A,TRUE,"GENERAL";"TAB3",#N/A,TRUE,"GENERAL";"TAB4",#N/A,TRUE,"GENERAL";"TAB5",#N/A,TRUE,"GENERAL"}</definedName>
    <definedName name="hdfhwq" localSheetId="6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7" hidden="1">{"via1",#N/A,TRUE,"general";"via2",#N/A,TRUE,"general";"via3",#N/A,TRUE,"general"}</definedName>
    <definedName name="hdgh" localSheetId="6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7" hidden="1">{"TAB1",#N/A,TRUE,"GENERAL";"TAB2",#N/A,TRUE,"GENERAL";"TAB3",#N/A,TRUE,"GENERAL";"TAB4",#N/A,TRUE,"GENERAL";"TAB5",#N/A,TRUE,"GENERAL"}</definedName>
    <definedName name="hdhf" localSheetId="6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ERO">#REF!</definedName>
    <definedName name="hfgh" localSheetId="7" hidden="1">{"via1",#N/A,TRUE,"general";"via2",#N/A,TRUE,"general";"via3",#N/A,TRUE,"general"}</definedName>
    <definedName name="hfgh" localSheetId="6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7" hidden="1">{"TAB1",#N/A,TRUE,"GENERAL";"TAB2",#N/A,TRUE,"GENERAL";"TAB3",#N/A,TRUE,"GENERAL";"TAB4",#N/A,TRUE,"GENERAL";"TAB5",#N/A,TRUE,"GENERAL"}</definedName>
    <definedName name="hfh" localSheetId="6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7" hidden="1">{"TAB1",#N/A,TRUE,"GENERAL";"TAB2",#N/A,TRUE,"GENERAL";"TAB3",#N/A,TRUE,"GENERAL";"TAB4",#N/A,TRUE,"GENERAL";"TAB5",#N/A,TRUE,"GENERAL"}</definedName>
    <definedName name="hfhg" localSheetId="6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7" hidden="1">{"via1",#N/A,TRUE,"general";"via2",#N/A,TRUE,"general";"via3",#N/A,TRUE,"general"}</definedName>
    <definedName name="hfthr" localSheetId="6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7" hidden="1">{"via1",#N/A,TRUE,"general";"via2",#N/A,TRUE,"general";"via3",#N/A,TRUE,"general"}</definedName>
    <definedName name="hg" localSheetId="6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7" hidden="1">{"via1",#N/A,TRUE,"general";"via2",#N/A,TRUE,"general";"via3",#N/A,TRUE,"general"}</definedName>
    <definedName name="HGFH" localSheetId="6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7" hidden="1">{"via1",#N/A,TRUE,"general";"via2",#N/A,TRUE,"general";"via3",#N/A,TRUE,"general"}</definedName>
    <definedName name="hgfhty" localSheetId="6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7" hidden="1">{"TAB1",#N/A,TRUE,"GENERAL";"TAB2",#N/A,TRUE,"GENERAL";"TAB3",#N/A,TRUE,"GENERAL";"TAB4",#N/A,TRUE,"GENERAL";"TAB5",#N/A,TRUE,"GENERAL"}</definedName>
    <definedName name="HGHFH7" localSheetId="6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7" hidden="1">{"TAB1",#N/A,TRUE,"GENERAL";"TAB2",#N/A,TRUE,"GENERAL";"TAB3",#N/A,TRUE,"GENERAL";"TAB4",#N/A,TRUE,"GENERAL";"TAB5",#N/A,TRUE,"GENERAL"}</definedName>
    <definedName name="hghhj" localSheetId="6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7" hidden="1">{"via1",#N/A,TRUE,"general";"via2",#N/A,TRUE,"general";"via3",#N/A,TRUE,"general"}</definedName>
    <definedName name="hghydj" localSheetId="6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7" hidden="1">{"via1",#N/A,TRUE,"general";"via2",#N/A,TRUE,"general";"via3",#N/A,TRUE,"general"}</definedName>
    <definedName name="hgjfjw" localSheetId="6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7" hidden="1">{"TAB1",#N/A,TRUE,"GENERAL";"TAB2",#N/A,TRUE,"GENERAL";"TAB3",#N/A,TRUE,"GENERAL";"TAB4",#N/A,TRUE,"GENERAL";"TAB5",#N/A,TRUE,"GENERAL"}</definedName>
    <definedName name="HGJG" localSheetId="6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7">'AIU PMT'!ERR</definedName>
    <definedName name="hh" localSheetId="6">'PPTO PMT'!ERR</definedName>
    <definedName name="hh">[0]!ERR</definedName>
    <definedName name="hhg" localSheetId="7" hidden="1">{#N/A,#N/A,TRUE,"1842CWN0"}</definedName>
    <definedName name="hhg" localSheetId="6" hidden="1">{#N/A,#N/A,TRUE,"1842CWN0"}</definedName>
    <definedName name="hhg" hidden="1">{#N/A,#N/A,TRUE,"1842CWN0"}</definedName>
    <definedName name="hhh" localSheetId="7" hidden="1">{"TAB1",#N/A,TRUE,"GENERAL";"TAB2",#N/A,TRUE,"GENERAL";"TAB3",#N/A,TRUE,"GENERAL";"TAB4",#N/A,TRUE,"GENERAL";"TAB5",#N/A,TRUE,"GENERAL"}</definedName>
    <definedName name="hhh" localSheetId="6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7" hidden="1">{"via1",#N/A,TRUE,"general";"via2",#N/A,TRUE,"general";"via3",#N/A,TRUE,"general"}</definedName>
    <definedName name="hhhhhh" localSheetId="6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7" hidden="1">{"TAB1",#N/A,TRUE,"GENERAL";"TAB2",#N/A,TRUE,"GENERAL";"TAB3",#N/A,TRUE,"GENERAL";"TAB4",#N/A,TRUE,"GENERAL";"TAB5",#N/A,TRUE,"GENERAL"}</definedName>
    <definedName name="hhhhhho" localSheetId="6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7" hidden="1">{"TAB1",#N/A,TRUE,"GENERAL";"TAB2",#N/A,TRUE,"GENERAL";"TAB3",#N/A,TRUE,"GENERAL";"TAB4",#N/A,TRUE,"GENERAL";"TAB5",#N/A,TRUE,"GENERAL"}</definedName>
    <definedName name="hhhhhpy" localSheetId="6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7" hidden="1">{"via1",#N/A,TRUE,"general";"via2",#N/A,TRUE,"general";"via3",#N/A,TRUE,"general"}</definedName>
    <definedName name="hhhhth" localSheetId="6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7" hidden="1">{"TAB1",#N/A,TRUE,"GENERAL";"TAB2",#N/A,TRUE,"GENERAL";"TAB3",#N/A,TRUE,"GENERAL";"TAB4",#N/A,TRUE,"GENERAL";"TAB5",#N/A,TRUE,"GENERAL"}</definedName>
    <definedName name="hhhyhyh" localSheetId="6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7" hidden="1">{"via1",#N/A,TRUE,"general";"via2",#N/A,TRUE,"general";"via3",#N/A,TRUE,"general"}</definedName>
    <definedName name="hhtrhreh" localSheetId="6" hidden="1">{"via1",#N/A,TRUE,"general";"via2",#N/A,TRUE,"general";"via3",#N/A,TRUE,"general"}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jfg" localSheetId="7" hidden="1">{"via1",#N/A,TRUE,"general";"via2",#N/A,TRUE,"general";"via3",#N/A,TRUE,"general"}</definedName>
    <definedName name="hjfg" localSheetId="6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7" hidden="1">{"TAB1",#N/A,TRUE,"GENERAL";"TAB2",#N/A,TRUE,"GENERAL";"TAB3",#N/A,TRUE,"GENERAL";"TAB4",#N/A,TRUE,"GENERAL";"TAB5",#N/A,TRUE,"GENERAL"}</definedName>
    <definedName name="hjgh" localSheetId="6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7" hidden="1">{"TAB1",#N/A,TRUE,"GENERAL";"TAB2",#N/A,TRUE,"GENERAL";"TAB3",#N/A,TRUE,"GENERAL";"TAB4",#N/A,TRUE,"GENERAL";"TAB5",#N/A,TRUE,"GENERAL"}</definedName>
    <definedName name="hjghj" localSheetId="6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7" hidden="1">{"TAB1",#N/A,TRUE,"GENERAL";"TAB2",#N/A,TRUE,"GENERAL";"TAB3",#N/A,TRUE,"GENERAL";"TAB4",#N/A,TRUE,"GENERAL";"TAB5",#N/A,TRUE,"GENERAL"}</definedName>
    <definedName name="hjhjhg" localSheetId="6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7" hidden="1">{"via1",#N/A,TRUE,"general";"via2",#N/A,TRUE,"general";"via3",#N/A,TRUE,"general"}</definedName>
    <definedName name="HJKH" localSheetId="6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7" hidden="1">{"via1",#N/A,TRUE,"general";"via2",#N/A,TRUE,"general";"via3",#N/A,TRUE,"general"}</definedName>
    <definedName name="hjkjk" localSheetId="6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7">'AIU PMT'!ERR</definedName>
    <definedName name="HK" localSheetId="6">'PPTO PMT'!ERR</definedName>
    <definedName name="HK">[0]!ERR</definedName>
    <definedName name="HM">#REF!</definedName>
    <definedName name="hn" localSheetId="7" hidden="1">{"TAB1",#N/A,TRUE,"GENERAL";"TAB2",#N/A,TRUE,"GENERAL";"TAB3",#N/A,TRUE,"GENERAL";"TAB4",#N/A,TRUE,"GENERAL";"TAB5",#N/A,TRUE,"GENERAL"}</definedName>
    <definedName name="hn" localSheetId="6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#REF!</definedName>
    <definedName name="Hornos">#REF!</definedName>
    <definedName name="HP_stg_Hz">#REF!</definedName>
    <definedName name="hreer" localSheetId="7" hidden="1">{"TAB1",#N/A,TRUE,"GENERAL";"TAB2",#N/A,TRUE,"GENERAL";"TAB3",#N/A,TRUE,"GENERAL";"TAB4",#N/A,TRUE,"GENERAL";"TAB5",#N/A,TRUE,"GENERAL"}</definedName>
    <definedName name="hreer" localSheetId="6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7" hidden="1">{"TAB1",#N/A,TRUE,"GENERAL";"TAB2",#N/A,TRUE,"GENERAL";"TAB3",#N/A,TRUE,"GENERAL";"TAB4",#N/A,TRUE,"GENERAL";"TAB5",#N/A,TRUE,"GENERAL"}</definedName>
    <definedName name="hrhth" localSheetId="6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localSheetId="7" hidden="1">{"TAB1",#N/A,TRUE,"GENERAL";"TAB2",#N/A,TRUE,"GENERAL";"TAB3",#N/A,TRUE,"GENERAL";"TAB4",#N/A,TRUE,"GENERAL";"TAB5",#N/A,TRUE,"GENERAL"}</definedName>
    <definedName name="hrthtrh" localSheetId="6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7" hidden="1">{"via1",#N/A,TRUE,"general";"via2",#N/A,TRUE,"general";"via3",#N/A,TRUE,"general"}</definedName>
    <definedName name="hsfg" localSheetId="6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7" hidden="1">{"TAB1",#N/A,TRUE,"GENERAL";"TAB2",#N/A,TRUE,"GENERAL";"TAB3",#N/A,TRUE,"GENERAL";"TAB4",#N/A,TRUE,"GENERAL";"TAB5",#N/A,TRUE,"GENERAL"}</definedName>
    <definedName name="hthdrf" localSheetId="6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7" hidden="1">{"via1",#N/A,TRUE,"general";"via2",#N/A,TRUE,"general";"via3",#N/A,TRUE,"general"}</definedName>
    <definedName name="htryrt7" localSheetId="6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7" hidden="1">{"TAB1",#N/A,TRUE,"GENERAL";"TAB2",#N/A,TRUE,"GENERAL";"TAB3",#N/A,TRUE,"GENERAL";"TAB4",#N/A,TRUE,"GENERAL";"TAB5",#N/A,TRUE,"GENERAL"}</definedName>
    <definedName name="hyhjop" localSheetId="6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7" hidden="1">{"TAB1",#N/A,TRUE,"GENERAL";"TAB2",#N/A,TRUE,"GENERAL";"TAB3",#N/A,TRUE,"GENERAL";"TAB4",#N/A,TRUE,"GENERAL";"TAB5",#N/A,TRUE,"GENERAL"}</definedName>
    <definedName name="hyhyh" localSheetId="6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7" hidden="1">{"via1",#N/A,TRUE,"general";"via2",#N/A,TRUE,"general";"via3",#N/A,TRUE,"general"}</definedName>
    <definedName name="hytirs" localSheetId="6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localSheetId="7" hidden="1">{"TAB1",#N/A,TRUE,"GENERAL";"TAB2",#N/A,TRUE,"GENERAL";"TAB3",#N/A,TRUE,"GENERAL";"TAB4",#N/A,TRUE,"GENERAL";"TAB5",#N/A,TRUE,"GENERAL"}</definedName>
    <definedName name="i8i" localSheetId="6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 localSheetId="7">'AIU PMT'!ERR</definedName>
    <definedName name="ID" localSheetId="6">'PPTO PMT'!ERR</definedName>
    <definedName name="ID">[0]!ERR</definedName>
    <definedName name="IF">#REF!</definedName>
    <definedName name="Ig">#REF!</definedName>
    <definedName name="ii" localSheetId="7" hidden="1">{"TAB1",#N/A,TRUE,"GENERAL";"TAB2",#N/A,TRUE,"GENERAL";"TAB3",#N/A,TRUE,"GENERAL";"TAB4",#N/A,TRUE,"GENERAL";"TAB5",#N/A,TRUE,"GENERAL"}</definedName>
    <definedName name="ii" localSheetId="6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7" hidden="1">{"via1",#N/A,TRUE,"general";"via2",#N/A,TRUE,"general";"via3",#N/A,TRUE,"general"}</definedName>
    <definedName name="iii" localSheetId="6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7" hidden="1">{"via1",#N/A,TRUE,"general";"via2",#N/A,TRUE,"general";"via3",#N/A,TRUE,"general"}</definedName>
    <definedName name="iiii" localSheetId="6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7" hidden="1">{"via1",#N/A,TRUE,"general";"via2",#N/A,TRUE,"general";"via3",#N/A,TRUE,"general"}</definedName>
    <definedName name="iiiiiiik" localSheetId="6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7" hidden="1">{"TAB1",#N/A,TRUE,"GENERAL";"TAB2",#N/A,TRUE,"GENERAL";"TAB3",#N/A,TRUE,"GENERAL";"TAB4",#N/A,TRUE,"GENERAL";"TAB5",#N/A,TRUE,"GENERAL"}</definedName>
    <definedName name="iiiiuh" localSheetId="6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7" hidden="1">{"TAB1",#N/A,TRUE,"GENERAL";"TAB2",#N/A,TRUE,"GENERAL";"TAB3",#N/A,TRUE,"GENERAL";"TAB4",#N/A,TRUE,"GENERAL";"TAB5",#N/A,TRUE,"GENERAL"}</definedName>
    <definedName name="iktgvfmu" localSheetId="6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iciales">#REF!,#REF!,#REF!,#REF!</definedName>
    <definedName name="Inicio">#REF!</definedName>
    <definedName name="INPU">#REF!</definedName>
    <definedName name="INPUT">#REF!</definedName>
    <definedName name="INSU">#REF!</definedName>
    <definedName name="Insumos_auxiliares">#REF!</definedName>
    <definedName name="Insumos_basicos">#REF!</definedName>
    <definedName name="Int">#REF!</definedName>
    <definedName name="InTap">#REF!</definedName>
    <definedName name="INTER">#REF!</definedName>
    <definedName name="Intercambiadores">#REF!</definedName>
    <definedName name="Interest_Rate">#REF!</definedName>
    <definedName name="INTERMEDIA_I">#REF!</definedName>
    <definedName name="Interventor">#REF!</definedName>
    <definedName name="IntVal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7">'AIU PMT'!ERR</definedName>
    <definedName name="IOUHH" localSheetId="6">'PPTO PMT'!ERR</definedName>
    <definedName name="IOUHH">[0]!ERR</definedName>
    <definedName name="IP">#REF!</definedName>
    <definedName name="irng" hidden="1">#REF!</definedName>
    <definedName name="Iss">#REF!</definedName>
    <definedName name="issafp">#REF!</definedName>
    <definedName name="isscs">#REF!</definedName>
    <definedName name="isseps">#REF!</definedName>
    <definedName name="ITEM">#REF!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localSheetId="7" hidden="1">{"TAB1",#N/A,TRUE,"GENERAL";"TAB2",#N/A,TRUE,"GENERAL";"TAB3",#N/A,TRUE,"GENERAL";"TAB4",#N/A,TRUE,"GENERAL";"TAB5",#N/A,TRUE,"GENERAL"}</definedName>
    <definedName name="IUI" localSheetId="6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7" hidden="1">{"TAB1",#N/A,TRUE,"GENERAL";"TAB2",#N/A,TRUE,"GENERAL";"TAB3",#N/A,TRUE,"GENERAL";"TAB4",#N/A,TRUE,"GENERAL";"TAB5",#N/A,TRUE,"GENERAL"}</definedName>
    <definedName name="iuit7" localSheetId="6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7" hidden="1">{"via1",#N/A,TRUE,"general";"via2",#N/A,TRUE,"general";"via3",#N/A,TRUE,"general"}</definedName>
    <definedName name="iul" localSheetId="6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7" hidden="1">{"via1",#N/A,TRUE,"general";"via2",#N/A,TRUE,"general";"via3",#N/A,TRUE,"general"}</definedName>
    <definedName name="iuouio" localSheetId="6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7" hidden="1">{"TAB1",#N/A,TRUE,"GENERAL";"TAB2",#N/A,TRUE,"GENERAL";"TAB3",#N/A,TRUE,"GENERAL";"TAB4",#N/A,TRUE,"GENERAL";"TAB5",#N/A,TRUE,"GENERAL"}</definedName>
    <definedName name="iuyi9" localSheetId="6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localSheetId="7" hidden="1">{"via1",#N/A,TRUE,"general";"via2",#N/A,TRUE,"general";"via3",#N/A,TRUE,"general"}</definedName>
    <definedName name="iyuiuyi" localSheetId="6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7" hidden="1">{"TAB1",#N/A,TRUE,"GENERAL";"TAB2",#N/A,TRUE,"GENERAL";"TAB3",#N/A,TRUE,"GENERAL";"TAB4",#N/A,TRUE,"GENERAL";"TAB5",#N/A,TRUE,"GENERAL"}</definedName>
    <definedName name="j" localSheetId="6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7" hidden="1">{"via1",#N/A,TRUE,"general";"via2",#N/A,TRUE,"general";"via3",#N/A,TRUE,"general"}</definedName>
    <definedName name="jd" localSheetId="6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7" hidden="1">{"TAB1",#N/A,TRUE,"GENERAL";"TAB2",#N/A,TRUE,"GENERAL";"TAB3",#N/A,TRUE,"GENERAL";"TAB4",#N/A,TRUE,"GENERAL";"TAB5",#N/A,TRUE,"GENERAL"}</definedName>
    <definedName name="jdh" localSheetId="6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7" hidden="1">{"TAB1",#N/A,TRUE,"GENERAL";"TAB2",#N/A,TRUE,"GENERAL";"TAB3",#N/A,TRUE,"GENERAL";"TAB4",#N/A,TRUE,"GENERAL";"TAB5",#N/A,TRUE,"GENERAL"}</definedName>
    <definedName name="jeytj" localSheetId="6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7" hidden="1">{"TAB1",#N/A,TRUE,"GENERAL";"TAB2",#N/A,TRUE,"GENERAL";"TAB3",#N/A,TRUE,"GENERAL";"TAB4",#N/A,TRUE,"GENERAL";"TAB5",#N/A,TRUE,"GENERAL"}</definedName>
    <definedName name="jfhjfrt" localSheetId="6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7" hidden="1">{"via1",#N/A,TRUE,"general";"via2",#N/A,TRUE,"general";"via3",#N/A,TRUE,"general"}</definedName>
    <definedName name="jgfj" localSheetId="6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7" hidden="1">{"TAB1",#N/A,TRUE,"GENERAL";"TAB2",#N/A,TRUE,"GENERAL";"TAB3",#N/A,TRUE,"GENERAL";"TAB4",#N/A,TRUE,"GENERAL";"TAB5",#N/A,TRUE,"GENERAL"}</definedName>
    <definedName name="jghj" localSheetId="6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7" hidden="1">{"TAB1",#N/A,TRUE,"GENERAL";"TAB2",#N/A,TRUE,"GENERAL";"TAB3",#N/A,TRUE,"GENERAL";"TAB4",#N/A,TRUE,"GENERAL";"TAB5",#N/A,TRUE,"GENERAL"}</definedName>
    <definedName name="jgj" localSheetId="6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7" hidden="1">{"TAB1",#N/A,TRUE,"GENERAL";"TAB2",#N/A,TRUE,"GENERAL";"TAB3",#N/A,TRUE,"GENERAL";"TAB4",#N/A,TRUE,"GENERAL";"TAB5",#N/A,TRUE,"GENERAL"}</definedName>
    <definedName name="jhg" localSheetId="6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7" hidden="1">{"via1",#N/A,TRUE,"general";"via2",#N/A,TRUE,"general";"via3",#N/A,TRUE,"general"}</definedName>
    <definedName name="jhjyj" localSheetId="6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7" hidden="1">{"TAB1",#N/A,TRUE,"GENERAL";"TAB2",#N/A,TRUE,"GENERAL";"TAB3",#N/A,TRUE,"GENERAL";"TAB4",#N/A,TRUE,"GENERAL";"TAB5",#N/A,TRUE,"GENERAL"}</definedName>
    <definedName name="JHK" localSheetId="6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7" hidden="1">{"TAB1",#N/A,TRUE,"GENERAL";"TAB2",#N/A,TRUE,"GENERAL";"TAB3",#N/A,TRUE,"GENERAL";"TAB4",#N/A,TRUE,"GENERAL";"TAB5",#N/A,TRUE,"GENERAL"}</definedName>
    <definedName name="jhkgjkvf" localSheetId="6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7">'AIU PMT'!ERR</definedName>
    <definedName name="jj" localSheetId="6">'PPTO PMT'!ERR</definedName>
    <definedName name="jj">[0]!ERR</definedName>
    <definedName name="jjfq" localSheetId="7" hidden="1">{"via1",#N/A,TRUE,"general";"via2",#N/A,TRUE,"general";"via3",#N/A,TRUE,"general"}</definedName>
    <definedName name="jjfq" localSheetId="6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7" hidden="1">{#N/A,#N/A,FALSE,"Hoja1";#N/A,#N/A,FALSE,"Hoja2"}</definedName>
    <definedName name="JJJ" localSheetId="6" hidden="1">{#N/A,#N/A,FALSE,"Hoja1";#N/A,#N/A,FALSE,"Hoja2"}</definedName>
    <definedName name="JJJ" hidden="1">{#N/A,#N/A,FALSE,"Hoja1";#N/A,#N/A,FALSE,"Hoja2"}</definedName>
    <definedName name="jjjhjddfg" localSheetId="7" hidden="1">{"via1",#N/A,TRUE,"general";"via2",#N/A,TRUE,"general";"via3",#N/A,TRUE,"general"}</definedName>
    <definedName name="jjjhjddfg" localSheetId="6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7" hidden="1">{"via1",#N/A,TRUE,"general";"via2",#N/A,TRUE,"general";"via3",#N/A,TRUE,"general"}</definedName>
    <definedName name="jjjjju" localSheetId="6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7" hidden="1">{"TAB1",#N/A,TRUE,"GENERAL";"TAB2",#N/A,TRUE,"GENERAL";"TAB3",#N/A,TRUE,"GENERAL";"TAB4",#N/A,TRUE,"GENERAL";"TAB5",#N/A,TRUE,"GENERAL"}</definedName>
    <definedName name="jjujujty" localSheetId="6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7" hidden="1">{"via1",#N/A,TRUE,"general";"via2",#N/A,TRUE,"general";"via3",#N/A,TRUE,"general"}</definedName>
    <definedName name="jjyjy" localSheetId="6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7" hidden="1">{"TAB1",#N/A,TRUE,"GENERAL";"TAB2",#N/A,TRUE,"GENERAL";"TAB3",#N/A,TRUE,"GENERAL";"TAB4",#N/A,TRUE,"GENERAL";"TAB5",#N/A,TRUE,"GENERAL"}</definedName>
    <definedName name="jkk" localSheetId="6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 localSheetId="7">'AIU PMT'!ERR</definedName>
    <definedName name="JOHNNY" localSheetId="6">'PPTO PMT'!ERR</definedName>
    <definedName name="JOHNNY">[0]!ERR</definedName>
    <definedName name="JRYJ" localSheetId="7" hidden="1">{"via1",#N/A,TRUE,"general";"via2",#N/A,TRUE,"general";"via3",#N/A,TRUE,"general"}</definedName>
    <definedName name="JRYJ" localSheetId="6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7" hidden="1">{"TAB1",#N/A,TRUE,"GENERAL";"TAB2",#N/A,TRUE,"GENERAL";"TAB3",#N/A,TRUE,"GENERAL";"TAB4",#N/A,TRUE,"GENERAL";"TAB5",#N/A,TRUE,"GENERAL"}</definedName>
    <definedName name="jtyj" localSheetId="6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7" hidden="1">{"TAB1",#N/A,TRUE,"GENERAL";"TAB2",#N/A,TRUE,"GENERAL";"TAB3",#N/A,TRUE,"GENERAL";"TAB4",#N/A,TRUE,"GENERAL";"TAB5",#N/A,TRUE,"GENERAL"}</definedName>
    <definedName name="jtyry" localSheetId="6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7" hidden="1">{"via1",#N/A,TRUE,"general";"via2",#N/A,TRUE,"general";"via3",#N/A,TRUE,"general"}</definedName>
    <definedName name="juj" localSheetId="6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7" hidden="1">{"via1",#N/A,TRUE,"general";"via2",#N/A,TRUE,"general";"via3",#N/A,TRUE,"general"}</definedName>
    <definedName name="jujcx" localSheetId="6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7" hidden="1">{"via1",#N/A,TRUE,"general";"via2",#N/A,TRUE,"general";"via3",#N/A,TRUE,"general"}</definedName>
    <definedName name="jujuj" localSheetId="6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7" hidden="1">{"TAB1",#N/A,TRUE,"GENERAL";"TAB2",#N/A,TRUE,"GENERAL";"TAB3",#N/A,TRUE,"GENERAL";"TAB4",#N/A,TRUE,"GENERAL";"TAB5",#N/A,TRUE,"GENERAL"}</definedName>
    <definedName name="jujujuju" localSheetId="6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7" hidden="1">{"TAB1",#N/A,TRUE,"GENERAL";"TAB2",#N/A,TRUE,"GENERAL";"TAB3",#N/A,TRUE,"GENERAL";"TAB4",#N/A,TRUE,"GENERAL";"TAB5",#N/A,TRUE,"GENERAL"}</definedName>
    <definedName name="juuuhb" localSheetId="6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localSheetId="7" hidden="1">{"via1",#N/A,TRUE,"general";"via2",#N/A,TRUE,"general";"via3",#N/A,TRUE,"general"}</definedName>
    <definedName name="jyjt7" localSheetId="6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7" hidden="1">{"via1",#N/A,TRUE,"general";"via2",#N/A,TRUE,"general";"via3",#N/A,TRUE,"general"}</definedName>
    <definedName name="jyt" localSheetId="6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7" hidden="1">{"via1",#N/A,TRUE,"general";"via2",#N/A,TRUE,"general";"via3",#N/A,TRUE,"general"}</definedName>
    <definedName name="jytj" localSheetId="6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7" hidden="1">{"via1",#N/A,TRUE,"general";"via2",#N/A,TRUE,"general";"via3",#N/A,TRUE,"general"}</definedName>
    <definedName name="jyuju" localSheetId="6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7" hidden="1">{"via1",#N/A,TRUE,"general";"via2",#N/A,TRUE,"general";"via3",#N/A,TRUE,"general"}</definedName>
    <definedName name="jyujyuj" localSheetId="6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localSheetId="7" hidden="1">{"via1",#N/A,TRUE,"general";"via2",#N/A,TRUE,"general";"via3",#N/A,TRUE,"general"}</definedName>
    <definedName name="KHGGH" localSheetId="6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7" hidden="1">{"TAB1",#N/A,TRUE,"GENERAL";"TAB2",#N/A,TRUE,"GENERAL";"TAB3",#N/A,TRUE,"GENERAL";"TAB4",#N/A,TRUE,"GENERAL";"TAB5",#N/A,TRUE,"GENERAL"}</definedName>
    <definedName name="khjk7" localSheetId="6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7" hidden="1">{"via1",#N/A,TRUE,"general";"via2",#N/A,TRUE,"general";"via3",#N/A,TRUE,"general"}</definedName>
    <definedName name="kikik" localSheetId="6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7" hidden="1">{"via1",#N/A,TRUE,"general";"via2",#N/A,TRUE,"general";"via3",#N/A,TRUE,"general"}</definedName>
    <definedName name="kjhkd" localSheetId="6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7" hidden="1">{"via1",#N/A,TRUE,"general";"via2",#N/A,TRUE,"general";"via3",#N/A,TRUE,"general"}</definedName>
    <definedName name="kjk" localSheetId="6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7" hidden="1">{"via1",#N/A,TRUE,"general";"via2",#N/A,TRUE,"general";"via3",#N/A,TRUE,"general"}</definedName>
    <definedName name="kjtrkjr" localSheetId="6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7" hidden="1">{"via1",#N/A,TRUE,"general";"via2",#N/A,TRUE,"general";"via3",#N/A,TRUE,"general"}</definedName>
    <definedName name="kkkki" localSheetId="6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7" hidden="1">{"TAB1",#N/A,TRUE,"GENERAL";"TAB2",#N/A,TRUE,"GENERAL";"TAB3",#N/A,TRUE,"GENERAL";"TAB4",#N/A,TRUE,"GENERAL";"TAB5",#N/A,TRUE,"GENERAL"}</definedName>
    <definedName name="kkkkkki" localSheetId="6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7">'AIU PMT'!ERR</definedName>
    <definedName name="kl" localSheetId="6">'PPTO PMT'!ERR</definedName>
    <definedName name="kl">[0]!ERR</definedName>
    <definedName name="klklk">#REF!</definedName>
    <definedName name="km">#REF!</definedName>
    <definedName name="krtrk" localSheetId="7" hidden="1">{"via1",#N/A,TRUE,"general";"via2",#N/A,TRUE,"general";"via3",#N/A,TRUE,"general"}</definedName>
    <definedName name="krtrk" localSheetId="6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7" hidden="1">{"TAB1",#N/A,TRUE,"GENERAL";"TAB2",#N/A,TRUE,"GENERAL";"TAB3",#N/A,TRUE,"GENERAL";"TAB4",#N/A,TRUE,"GENERAL";"TAB5",#N/A,TRUE,"GENERAL"}</definedName>
    <definedName name="kyr" localSheetId="6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#REF!</definedName>
    <definedName name="LICITACION">#REF!</definedName>
    <definedName name="LINEA">#REF!</definedName>
    <definedName name="ListaCantidad">#REF!</definedName>
    <definedName name="Listado">#REF!</definedName>
    <definedName name="Listado1">#REF!</definedName>
    <definedName name="ListaItem">#REF!</definedName>
    <definedName name="ListaUni">#REF!</definedName>
    <definedName name="liuoo" localSheetId="7" hidden="1">{"TAB1",#N/A,TRUE,"GENERAL";"TAB2",#N/A,TRUE,"GENERAL";"TAB3",#N/A,TRUE,"GENERAL";"TAB4",#N/A,TRUE,"GENERAL";"TAB5",#N/A,TRUE,"GENERAL"}</definedName>
    <definedName name="liuoo" localSheetId="6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7" hidden="1">{"via1",#N/A,TRUE,"general";"via2",#N/A,TRUE,"general";"via3",#N/A,TRUE,"general"}</definedName>
    <definedName name="lkj" localSheetId="6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7" hidden="1">{"TAB1",#N/A,TRUE,"GENERAL";"TAB2",#N/A,TRUE,"GENERAL";"TAB3",#N/A,TRUE,"GENERAL";"TAB4",#N/A,TRUE,"GENERAL";"TAB5",#N/A,TRUE,"GENERAL"}</definedName>
    <definedName name="LKJLJK" localSheetId="6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7" hidden="1">{#N/A,#N/A,FALSE,"orthoflow";#N/A,#N/A,FALSE,"Miscelaneos";#N/A,#N/A,FALSE,"Instrumentacio";#N/A,#N/A,FALSE,"Electrico";#N/A,#N/A,FALSE,"Valv. Seguridad"}</definedName>
    <definedName name="LL" localSheetId="6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#REF!</definedName>
    <definedName name="lllllh" localSheetId="7" hidden="1">{"via1",#N/A,TRUE,"general";"via2",#N/A,TRUE,"general";"via3",#N/A,TRUE,"general"}</definedName>
    <definedName name="lllllh" localSheetId="6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7" hidden="1">{"via1",#N/A,TRUE,"general";"via2",#N/A,TRUE,"general";"via3",#N/A,TRUE,"general"}</definedName>
    <definedName name="lllllllo" localSheetId="6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#REF!</definedName>
    <definedName name="LOCA1">#REF!</definedName>
    <definedName name="LOCALIZACION_Y_REPLANTEO">#REF!</definedName>
    <definedName name="LOGO" localSheetId="7">'AIU PMT'!ERR</definedName>
    <definedName name="LOGO" localSheetId="6">'PPTO PMT'!ERR</definedName>
    <definedName name="LOGO">[0]!ERR</definedName>
    <definedName name="lolol" localSheetId="7" hidden="1">{"TAB1",#N/A,TRUE,"GENERAL";"TAB2",#N/A,TRUE,"GENERAL";"TAB3",#N/A,TRUE,"GENERAL";"TAB4",#N/A,TRUE,"GENERAL";"TAB5",#N/A,TRUE,"GENERAL"}</definedName>
    <definedName name="lolol" localSheetId="6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7" hidden="1">{"via1",#N/A,TRUE,"general";"via2",#N/A,TRUE,"general";"via3",#N/A,TRUE,"general"}</definedName>
    <definedName name="lplpl" localSheetId="6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>#REF!</definedName>
    <definedName name="lv">#REF!</definedName>
    <definedName name="m">#REF!</definedName>
    <definedName name="MA">#REF!</definedName>
    <definedName name="MACR">#REF!</definedName>
    <definedName name="MACRDEL">#REF!</definedName>
    <definedName name="Macroactividad">#REF!</definedName>
    <definedName name="mafdsf" localSheetId="7" hidden="1">{"via1",#N/A,TRUE,"general";"via2",#N/A,TRUE,"general";"via3",#N/A,TRUE,"general"}</definedName>
    <definedName name="mafdsf" localSheetId="6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7" hidden="1">{"TAB1",#N/A,TRUE,"GENERAL";"TAB2",#N/A,TRUE,"GENERAL";"TAB3",#N/A,TRUE,"GENERAL";"TAB4",#N/A,TRUE,"GENERAL";"TAB5",#N/A,TRUE,"GENERAL"}</definedName>
    <definedName name="mao" localSheetId="6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7" hidden="1">{"via1",#N/A,TRUE,"general";"via2",#N/A,TRUE,"general";"via3",#N/A,TRUE,"general"}</definedName>
    <definedName name="maow" localSheetId="6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#REF!</definedName>
    <definedName name="mar">#REF!</definedName>
    <definedName name="MARCO_H">#REF!</definedName>
    <definedName name="marina">#REF!</definedName>
    <definedName name="masor" localSheetId="7" hidden="1">{"via1",#N/A,TRUE,"general";"via2",#N/A,TRUE,"general";"via3",#N/A,TRUE,"general"}</definedName>
    <definedName name="masor" localSheetId="6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IAL">#REF!</definedName>
    <definedName name="materiales">#REF!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7" hidden="1">{"via1",#N/A,TRUE,"general";"via2",#N/A,TRUE,"general";"via3",#N/A,TRUE,"general"}</definedName>
    <definedName name="mdd" localSheetId="6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#REF!</definedName>
    <definedName name="meg" localSheetId="7" hidden="1">{"TAB1",#N/A,TRUE,"GENERAL";"TAB2",#N/A,TRUE,"GENERAL";"TAB3",#N/A,TRUE,"GENERAL";"TAB4",#N/A,TRUE,"GENERAL";"TAB5",#N/A,TRUE,"GENERAL"}</definedName>
    <definedName name="meg" localSheetId="6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ta1">#REF!</definedName>
    <definedName name="Meta2">#REF!</definedName>
    <definedName name="Meta3">#REF!</definedName>
    <definedName name="mfgjrdt" localSheetId="7" hidden="1">{"TAB1",#N/A,TRUE,"GENERAL";"TAB2",#N/A,TRUE,"GENERAL";"TAB3",#N/A,TRUE,"GENERAL";"TAB4",#N/A,TRUE,"GENERAL";"TAB5",#N/A,TRUE,"GENERAL"}</definedName>
    <definedName name="mfgjrdt" localSheetId="6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7" hidden="1">{"via1",#N/A,TRUE,"general";"via2",#N/A,TRUE,"general";"via3",#N/A,TRUE,"general"}</definedName>
    <definedName name="mghm" localSheetId="6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7" hidden="1">{"via1",#N/A,TRUE,"general";"via2",#N/A,TRUE,"general";"via3",#N/A,TRUE,"general"}</definedName>
    <definedName name="mjmj" localSheetId="6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7" hidden="1">{"via1",#N/A,TRUE,"general";"via2",#N/A,TRUE,"general";"via3",#N/A,TRUE,"general"}</definedName>
    <definedName name="mjmjmn" localSheetId="6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7" hidden="1">{"via1",#N/A,TRUE,"general";"via2",#N/A,TRUE,"general";"via3",#N/A,TRUE,"general"}</definedName>
    <definedName name="mjnhgkio" localSheetId="6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7" hidden="1">{"TAB1",#N/A,TRUE,"GENERAL";"TAB2",#N/A,TRUE,"GENERAL";"TAB3",#N/A,TRUE,"GENERAL";"TAB4",#N/A,TRUE,"GENERAL";"TAB5",#N/A,TRUE,"GENERAL"}</definedName>
    <definedName name="mmjmjh" localSheetId="6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7" hidden="1">{"TAB1",#N/A,TRUE,"GENERAL";"TAB2",#N/A,TRUE,"GENERAL";"TAB3",#N/A,TRUE,"GENERAL";"TAB4",#N/A,TRUE,"GENERAL";"TAB5",#N/A,TRUE,"GENERAL"}</definedName>
    <definedName name="mmm" localSheetId="6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7" hidden="1">{"via1",#N/A,TRUE,"general";"via2",#N/A,TRUE,"general";"via3",#N/A,TRUE,"general"}</definedName>
    <definedName name="mmmh" localSheetId="6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7" hidden="1">{"TAB1",#N/A,TRUE,"GENERAL";"TAB2",#N/A,TRUE,"GENERAL";"TAB3",#N/A,TRUE,"GENERAL";"TAB4",#N/A,TRUE,"GENERAL";"TAB5",#N/A,TRUE,"GENERAL"}</definedName>
    <definedName name="mmmmmjyt" localSheetId="6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7" hidden="1">{"via1",#N/A,TRUE,"general";"via2",#N/A,TRUE,"general";"via3",#N/A,TRUE,"general"}</definedName>
    <definedName name="mmmmmmg" localSheetId="6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7" hidden="1">{"via1",#N/A,TRUE,"general";"via2",#N/A,TRUE,"general";"via3",#N/A,TRUE,"general"}</definedName>
    <definedName name="MN" localSheetId="6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7" hidden="1">{#N/A,#N/A,FALSE,"Hoja1";#N/A,#N/A,FALSE,"Hoja2"}</definedName>
    <definedName name="MOA" localSheetId="6" hidden="1">{#N/A,#N/A,FALSE,"Hoja1";#N/A,#N/A,FALSE,"Hoja2"}</definedName>
    <definedName name="MOA" hidden="1">{#N/A,#N/A,FALSE,"Hoja1";#N/A,#N/A,FALSE,"Hoja2"}</definedName>
    <definedName name="MOD">#REF!</definedName>
    <definedName name="MODIVejec" localSheetId="7" hidden="1">{#N/A,#N/A,FALSE,"Hoja1";#N/A,#N/A,FALSE,"Hoja2"}</definedName>
    <definedName name="MODIVejec" localSheetId="6" hidden="1">{#N/A,#N/A,FALSE,"Hoja1";#N/A,#N/A,FALSE,"Hoja2"}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localSheetId="7" hidden="1">{#N/A,#N/A,FALSE,"Hoja1";#N/A,#N/A,FALSE,"Hoja2"}</definedName>
    <definedName name="MOE" localSheetId="6" hidden="1">{#N/A,#N/A,FALSE,"Hoja1";#N/A,#N/A,FALSE,"Hoja2"}</definedName>
    <definedName name="MOE" hidden="1">{#N/A,#N/A,FALSE,"Hoja1";#N/A,#N/A,FALSE,"Hoja2"}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RLART">#REF!</definedName>
    <definedName name="MRSUPDET">#REF!</definedName>
    <definedName name="Mtz_Avance">#REF!</definedName>
    <definedName name="Mv">#REF!</definedName>
    <definedName name="n" localSheetId="7" hidden="1">{"via1",#N/A,TRUE,"general";"via2",#N/A,TRUE,"general";"via3",#N/A,TRUE,"general"}</definedName>
    <definedName name="n" localSheetId="6" hidden="1">{"via1",#N/A,TRUE,"general";"via2",#N/A,TRUE,"general";"via3",#N/A,TRUE,"general"}</definedName>
    <definedName name="n" hidden="1">{"via1",#N/A,TRUE,"general";"via2",#N/A,TRUE,"general";"via3",#N/A,TRUE,"general"}</definedName>
    <definedName name="Nada">#REF!</definedName>
    <definedName name="Nafta_2">#REF!</definedName>
    <definedName name="Nafta2">#REF!</definedName>
    <definedName name="Nafta3">#REF!</definedName>
    <definedName name="nbvnv" localSheetId="7" hidden="1">{"via1",#N/A,TRUE,"general";"via2",#N/A,TRUE,"general";"via3",#N/A,TRUE,"general"}</definedName>
    <definedName name="nbvnv" localSheetId="6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7" hidden="1">{"TAB1",#N/A,TRUE,"GENERAL";"TAB2",#N/A,TRUE,"GENERAL";"TAB3",#N/A,TRUE,"GENERAL";"TAB4",#N/A,TRUE,"GENERAL";"TAB5",#N/A,TRUE,"GENERAL"}</definedName>
    <definedName name="NDHS" localSheetId="6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7" hidden="1">{"TAB1",#N/A,TRUE,"GENERAL";"TAB2",#N/A,TRUE,"GENERAL";"TAB3",#N/A,TRUE,"GENERAL";"TAB4",#N/A,TRUE,"GENERAL";"TAB5",#N/A,TRUE,"GENERAL"}</definedName>
    <definedName name="nf" localSheetId="6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7" hidden="1">{"via1",#N/A,TRUE,"general";"via2",#N/A,TRUE,"general";"via3",#N/A,TRUE,"general"}</definedName>
    <definedName name="nfg" localSheetId="6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7" hidden="1">{"via1",#N/A,TRUE,"general";"via2",#N/A,TRUE,"general";"via3",#N/A,TRUE,"general"}</definedName>
    <definedName name="nfgn" localSheetId="6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7" hidden="1">{"TAB1",#N/A,TRUE,"GENERAL";"TAB2",#N/A,TRUE,"GENERAL";"TAB3",#N/A,TRUE,"GENERAL";"TAB4",#N/A,TRUE,"GENERAL";"TAB5",#N/A,TRUE,"GENERAL"}</definedName>
    <definedName name="ngdn" localSheetId="6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7" hidden="1">{"via1",#N/A,TRUE,"general";"via2",#N/A,TRUE,"general";"via3",#N/A,TRUE,"general"}</definedName>
    <definedName name="ngfh" localSheetId="6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7" hidden="1">{"via1",#N/A,TRUE,"general";"via2",#N/A,TRUE,"general";"via3",#N/A,TRUE,"general"}</definedName>
    <definedName name="nhn" localSheetId="6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7" hidden="1">{"TAB1",#N/A,TRUE,"GENERAL";"TAB2",#N/A,TRUE,"GENERAL";"TAB3",#N/A,TRUE,"GENERAL";"TAB4",#N/A,TRUE,"GENERAL";"TAB5",#N/A,TRUE,"GENERAL"}</definedName>
    <definedName name="nhncfgn" localSheetId="6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7" hidden="1">{"via1",#N/A,TRUE,"general";"via2",#N/A,TRUE,"general";"via3",#N/A,TRUE,"general"}</definedName>
    <definedName name="nhndr" localSheetId="6" hidden="1">{"via1",#N/A,TRUE,"general";"via2",#N/A,TRUE,"general";"via3",#N/A,TRUE,"general"}</definedName>
    <definedName name="nhndr" hidden="1">{"via1",#N/A,TRUE,"general";"via2",#N/A,TRUE,"general";"via3",#N/A,TRUE,"general"}</definedName>
    <definedName name="Nit">#REF!</definedName>
    <definedName name="Nmax">#REF!</definedName>
    <definedName name="nmdlf">#REF!</definedName>
    <definedName name="nmmmm" localSheetId="7" hidden="1">{"via1",#N/A,TRUE,"general";"via2",#N/A,TRUE,"general";"via3",#N/A,TRUE,"general"}</definedName>
    <definedName name="nmmmm" localSheetId="6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7" hidden="1">{"TAB1",#N/A,TRUE,"GENERAL";"TAB2",#N/A,TRUE,"GENERAL";"TAB3",#N/A,TRUE,"GENERAL";"TAB4",#N/A,TRUE,"GENERAL";"TAB5",#N/A,TRUE,"GENERAL"}</definedName>
    <definedName name="NN" localSheetId="6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7" hidden="1">{"TAB1",#N/A,TRUE,"GENERAL";"TAB2",#N/A,TRUE,"GENERAL";"TAB3",#N/A,TRUE,"GENERAL";"TAB4",#N/A,TRUE,"GENERAL";"TAB5",#N/A,TRUE,"GENERAL"}</definedName>
    <definedName name="nndng" localSheetId="6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7" hidden="1">{"TAB1",#N/A,TRUE,"GENERAL";"TAB2",#N/A,TRUE,"GENERAL";"TAB3",#N/A,TRUE,"GENERAL";"TAB4",#N/A,TRUE,"GENERAL";"TAB5",#N/A,TRUE,"GENERAL"}</definedName>
    <definedName name="nnn" localSheetId="6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7" hidden="1">{"via1",#N/A,TRUE,"general";"via2",#N/A,TRUE,"general";"via3",#N/A,TRUE,"general"}</definedName>
    <definedName name="nnnhd" localSheetId="6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7" hidden="1">{"via1",#N/A,TRUE,"general";"via2",#N/A,TRUE,"general";"via3",#N/A,TRUE,"general"}</definedName>
    <definedName name="nnnnn" localSheetId="6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7" hidden="1">{"TAB1",#N/A,TRUE,"GENERAL";"TAB2",#N/A,TRUE,"GENERAL";"TAB3",#N/A,TRUE,"GENERAL";"TAB4",#N/A,TRUE,"GENERAL";"TAB5",#N/A,TRUE,"GENERAL"}</definedName>
    <definedName name="nnnnnd" localSheetId="6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7" hidden="1">{"TAB1",#N/A,TRUE,"GENERAL";"TAB2",#N/A,TRUE,"GENERAL";"TAB3",#N/A,TRUE,"GENERAL";"TAB4",#N/A,TRUE,"GENERAL";"TAB5",#N/A,TRUE,"GENERAL"}</definedName>
    <definedName name="nnnnnf" localSheetId="6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7" hidden="1">{"via1",#N/A,TRUE,"general";"via2",#N/A,TRUE,"general";"via3",#N/A,TRUE,"general"}</definedName>
    <definedName name="nnnnnh" localSheetId="6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7">'AIU PMT'!ERR</definedName>
    <definedName name="NO" localSheetId="6">'PPTO PMT'!ERR</definedName>
    <definedName name="NO">[0]!ERR</definedName>
    <definedName name="No_desarrolladas">#REF!,#REF!,#REF!,#REF!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ose" localSheetId="3">MODULO10.auto_abrir</definedName>
    <definedName name="nose">MODULO10.auto_abrir</definedName>
    <definedName name="NPAGE">#REF!</definedName>
    <definedName name="NUEVO">#REF!</definedName>
    <definedName name="Num_Pmt_Per_Year">#REF!</definedName>
    <definedName name="Number_of_Payments" localSheetId="7">MATCH(0.01,End_Bal,-1)+1</definedName>
    <definedName name="Number_of_Payments" localSheetId="6">MATCH(0.01,End_Bal,-1)+1</definedName>
    <definedName name="Number_of_Payments">MATCH(0.01,End_Bal,-1)+1</definedName>
    <definedName name="nxn" localSheetId="7" hidden="1">{"via1",#N/A,TRUE,"general";"via2",#N/A,TRUE,"general";"via3",#N/A,TRUE,"general"}</definedName>
    <definedName name="nxn" localSheetId="6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7" hidden="1">{"via1",#N/A,TRUE,"general";"via2",#N/A,TRUE,"general";"via3",#N/A,TRUE,"general"}</definedName>
    <definedName name="ñpñpñ" localSheetId="6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localSheetId="7" hidden="1">{"via1",#N/A,TRUE,"general";"via2",#N/A,TRUE,"general";"via3",#N/A,TRUE,"general"}</definedName>
    <definedName name="o9o9" localSheetId="6" hidden="1">{"via1",#N/A,TRUE,"general";"via2",#N/A,TRUE,"general";"via3",#N/A,TRUE,"general"}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ra">#REF!</definedName>
    <definedName name="obras" hidden="1">#REF!</definedName>
    <definedName name="obras1" localSheetId="7">DATE(YEAR(#REF!),MONTH(#REF!)+Payment_Number,DAY(#REF!))</definedName>
    <definedName name="obras1" localSheetId="3">DATE(YEAR(#REF!),MONTH(#REF!)+Payment_Number,DAY(#REF!))</definedName>
    <definedName name="obras1" localSheetId="6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7">DATE(YEAR(#REF!),MONTH(#REF!)+Payment_Number,DAY(#REF!))</definedName>
    <definedName name="obras111" localSheetId="3">DATE(YEAR(#REF!),MONTH(#REF!)+Payment_Number,DAY(#REF!))</definedName>
    <definedName name="obras111" localSheetId="6">DATE(YEAR(#REF!),MONTH(#REF!)+Payment_Number,DAY(#REF!))</definedName>
    <definedName name="obras111">DATE(YEAR(#REF!),MONTH(#REF!)+Payment_Number,DAY(#REF!))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 localSheetId="7" hidden="1">{#N/A,#N/A,FALSE,"orthoflow";#N/A,#N/A,FALSE,"Miscelaneos";#N/A,#N/A,FALSE,"Instrumentacio";#N/A,#N/A,FALSE,"Electrico";#N/A,#N/A,FALSE,"Valv. Seguridad"}</definedName>
    <definedName name="OCTUBRE" localSheetId="6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7" hidden="1">{"TAB1",#N/A,TRUE,"GENERAL";"TAB2",#N/A,TRUE,"GENERAL";"TAB3",#N/A,TRUE,"GENERAL";"TAB4",#N/A,TRUE,"GENERAL";"TAB5",#N/A,TRUE,"GENERAL"}</definedName>
    <definedName name="oiret" localSheetId="6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7" hidden="1">{"TAB1",#N/A,TRUE,"GENERAL";"TAB2",#N/A,TRUE,"GENERAL";"TAB3",#N/A,TRUE,"GENERAL";"TAB4",#N/A,TRUE,"GENERAL";"TAB5",#N/A,TRUE,"GENERAL"}</definedName>
    <definedName name="oirgrth" localSheetId="6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7" hidden="1">{"via1",#N/A,TRUE,"general";"via2",#N/A,TRUE,"general";"via3",#N/A,TRUE,"general"}</definedName>
    <definedName name="OIUOIU" localSheetId="6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7" hidden="1">{"via1",#N/A,TRUE,"general";"via2",#N/A,TRUE,"general";"via3",#N/A,TRUE,"general"}</definedName>
    <definedName name="ooo" localSheetId="6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7" hidden="1">{"TAB1",#N/A,TRUE,"GENERAL";"TAB2",#N/A,TRUE,"GENERAL";"TAB3",#N/A,TRUE,"GENERAL";"TAB4",#N/A,TRUE,"GENERAL";"TAB5",#N/A,TRUE,"GENERAL"}</definedName>
    <definedName name="ooooiii" localSheetId="6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7" hidden="1">{"via1",#N/A,TRUE,"general";"via2",#N/A,TRUE,"general";"via3",#N/A,TRUE,"general"}</definedName>
    <definedName name="oooos" localSheetId="6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localSheetId="7" hidden="1">{#N/A,#N/A,FALSE,"orthoflow";#N/A,#N/A,FALSE,"Miscelaneos";#N/A,#N/A,FALSE,"Instrumentacio";#N/A,#N/A,FALSE,"Electrico";#N/A,#N/A,FALSE,"Valv. Seguridad"}</definedName>
    <definedName name="ORIGINAL" localSheetId="6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tros">#REF!</definedName>
    <definedName name="OTROS1">#REF!</definedName>
    <definedName name="OUT">#REF!</definedName>
    <definedName name="P">#REF!</definedName>
    <definedName name="P_Yacimiento">#REF!</definedName>
    <definedName name="p0p0" localSheetId="7" hidden="1">{"via1",#N/A,TRUE,"general";"via2",#N/A,TRUE,"general";"via3",#N/A,TRUE,"general"}</definedName>
    <definedName name="p0p0" localSheetId="6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#REF!</definedName>
    <definedName name="Pay_Date">#REF!</definedName>
    <definedName name="Pay_Num">#REF!</definedName>
    <definedName name="Payment_Date" localSheetId="7">DATE(YEAR([0]!Loan_Start),MONTH([0]!Loan_Start)+Payment_Number,DAY([0]!Loan_Start))</definedName>
    <definedName name="Payment_Date" localSheetId="3">DATE(YEAR([0]!Loan_Start),MONTH([0]!Loan_Start)+Payment_Number,DAY([0]!Loan_Start))</definedName>
    <definedName name="Payment_Date" localSheetId="6">DATE(YEAR(Loan_Start),MONTH(Loan_Start)+Payment_Number,DAY(Loan_Start))</definedName>
    <definedName name="Payment_Date">DATE(YEAR(Loan_Start),MONTH(Loan_Start)+Payment_Number,DAY(Loan_Start))</definedName>
    <definedName name="Payment_Date1" localSheetId="7">DATE(YEAR(#REF!),MONTH(#REF!)+Payment_Number,DAY(#REF!))</definedName>
    <definedName name="Payment_Date1" localSheetId="3">DATE(YEAR(#REF!),MONTH(#REF!)+Payment_Number,DAY(#REF!))</definedName>
    <definedName name="Payment_Date1" localSheetId="6">DATE(YEAR(#REF!),MONTH(#REF!)+Payment_Number,DAY(#REF!))</definedName>
    <definedName name="Payment_Date1">DATE(YEAR(#REF!),MONTH(#REF!)+Payment_Number,DAY(#REF!))</definedName>
    <definedName name="Payment_Needed">"Pago necesario"</definedName>
    <definedName name="Pb">#REF!</definedName>
    <definedName name="Pd">#REF!</definedName>
    <definedName name="PEPE" localSheetId="7">'AIU PMT'!ERR</definedName>
    <definedName name="PEPE" localSheetId="6">'PPTO PMT'!ERR</definedName>
    <definedName name="PEPE">[0]!ERR</definedName>
    <definedName name="Periodo">#REF!</definedName>
    <definedName name="PeriodoPago">#REF!</definedName>
    <definedName name="PeriodoRepago">#REF!</definedName>
    <definedName name="PeriodoRepagoCCP">#REF!</definedName>
    <definedName name="phed">#REF!</definedName>
    <definedName name="phen">#REF!</definedName>
    <definedName name="Pindis">#REF!</definedName>
    <definedName name="pint">#REF!</definedName>
    <definedName name="pintura">#REF!</definedName>
    <definedName name="pintyura">#REF!</definedName>
    <definedName name="PIP">#REF!</definedName>
    <definedName name="Piscinas">#REF!</definedName>
    <definedName name="PKHK" localSheetId="7" hidden="1">{"TAB1",#N/A,TRUE,"GENERAL";"TAB2",#N/A,TRUE,"GENERAL";"TAB3",#N/A,TRUE,"GENERAL";"TAB4",#N/A,TRUE,"GENERAL";"TAB5",#N/A,TRUE,"GENERAL"}</definedName>
    <definedName name="PKHK" localSheetId="6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7" hidden="1">{"TAB1",#N/A,TRUE,"GENERAL";"TAB2",#N/A,TRUE,"GENERAL";"TAB3",#N/A,TRUE,"GENERAL";"TAB4",#N/A,TRUE,"GENERAL";"TAB5",#N/A,TRUE,"GENERAL"}</definedName>
    <definedName name="pkj" localSheetId="6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7" hidden="1">{"TAB1",#N/A,TRUE,"GENERAL";"TAB2",#N/A,TRUE,"GENERAL";"TAB3",#N/A,TRUE,"GENERAL";"TAB4",#N/A,TRUE,"GENERAL";"TAB5",#N/A,TRUE,"GENERAL"}</definedName>
    <definedName name="PLAD" localSheetId="6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#REF!</definedName>
    <definedName name="PlazoAIU">#REF!</definedName>
    <definedName name="PLPLUNN" localSheetId="7" hidden="1">{"TAB1",#N/A,TRUE,"GENERAL";"TAB2",#N/A,TRUE,"GENERAL";"TAB3",#N/A,TRUE,"GENERAL";"TAB4",#N/A,TRUE,"GENERAL";"TAB5",#N/A,TRUE,"GENERAL"}</definedName>
    <definedName name="PLPLUNN" localSheetId="6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localSheetId="7" hidden="1">{"via1",#N/A,TRUE,"general";"via2",#N/A,TRUE,"general";"via3",#N/A,TRUE,"general"}</definedName>
    <definedName name="POIUP" localSheetId="6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7" hidden="1">{"via1",#N/A,TRUE,"general";"via2",#N/A,TRUE,"general";"via3",#N/A,TRUE,"general"}</definedName>
    <definedName name="popop" localSheetId="6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7" hidden="1">{"via1",#N/A,TRUE,"general";"via2",#N/A,TRUE,"general";"via3",#N/A,TRUE,"general"}</definedName>
    <definedName name="popp" localSheetId="6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7" hidden="1">{"TAB1",#N/A,TRUE,"GENERAL";"TAB2",#N/A,TRUE,"GENERAL";"TAB3",#N/A,TRUE,"GENERAL";"TAB4",#N/A,TRUE,"GENERAL";"TAB5",#N/A,TRUE,"GENERAL"}</definedName>
    <definedName name="popvds" localSheetId="6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">#REF!</definedName>
    <definedName name="PORCENTAJE1">#REF!</definedName>
    <definedName name="PORTADA2">#REF!</definedName>
    <definedName name="POSICION_PRESUP">#REF!</definedName>
    <definedName name="POSICIONES">#REF!</definedName>
    <definedName name="pouig" localSheetId="7" hidden="1">{"via1",#N/A,TRUE,"general";"via2",#N/A,TRUE,"general";"via3",#N/A,TRUE,"general"}</definedName>
    <definedName name="pouig" localSheetId="6" hidden="1">{"via1",#N/A,TRUE,"general";"via2",#N/A,TRUE,"general";"via3",#N/A,TRUE,"general"}</definedName>
    <definedName name="pouig" hidden="1">{"via1",#N/A,TRUE,"general";"via2",#N/A,TRUE,"general";"via3",#N/A,TRUE,"general"}</definedName>
    <definedName name="POZO">#REF!</definedName>
    <definedName name="PPPP" localSheetId="7" hidden="1">{#N/A,#N/A,FALSE,"orthoflow";#N/A,#N/A,FALSE,"Miscelaneos";#N/A,#N/A,FALSE,"Instrumentacio";#N/A,#N/A,FALSE,"Electrico";#N/A,#N/A,FALSE,"Valv. Seguridad"}</definedName>
    <definedName name="PPPP" localSheetId="6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7" hidden="1">{"via1",#N/A,TRUE,"general";"via2",#N/A,TRUE,"general";"via3",#N/A,TRUE,"general"}</definedName>
    <definedName name="ppppp9" localSheetId="6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7" hidden="1">{"TAB1",#N/A,TRUE,"GENERAL";"TAB2",#N/A,TRUE,"GENERAL";"TAB3",#N/A,TRUE,"GENERAL";"TAB4",#N/A,TRUE,"GENERAL";"TAB5",#N/A,TRUE,"GENERAL"}</definedName>
    <definedName name="pppppd" localSheetId="6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7" hidden="1">{"via1",#N/A,TRUE,"general";"via2",#N/A,TRUE,"general";"via3",#N/A,TRUE,"general"}</definedName>
    <definedName name="pqroj" localSheetId="6" hidden="1">{"via1",#N/A,TRUE,"general";"via2",#N/A,TRUE,"general";"via3",#N/A,TRUE,"general"}</definedName>
    <definedName name="pqroj" hidden="1">{"via1",#N/A,TRUE,"general";"via2",#N/A,TRUE,"general";"via3",#N/A,TRUE,"general"}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localSheetId="7" hidden="1">{"via1",#N/A,TRUE,"general";"via2",#N/A,TRUE,"general";"via3",#N/A,TRUE,"general"}</definedName>
    <definedName name="PRIMER" localSheetId="6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7" hidden="1">{"TAB1",#N/A,TRUE,"GENERAL";"TAB2",#N/A,TRUE,"GENERAL";"TAB3",#N/A,TRUE,"GENERAL";"TAB4",#N/A,TRUE,"GENERAL";"TAB5",#N/A,TRUE,"GENERAL"}</definedName>
    <definedName name="PRIMET" localSheetId="6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 localSheetId="7">OFFSET(Full_Print,0,0,Last_Row)</definedName>
    <definedName name="Print_Area_Reset" localSheetId="6">OFFSET(Full_Print,0,0,Last_Row)</definedName>
    <definedName name="Print_Area_Reset">OFFSET(Full_Print,0,0,Last_Row)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#REF!</definedName>
    <definedName name="PROGDES">#REF!</definedName>
    <definedName name="Programa">#REF!</definedName>
    <definedName name="programainv" localSheetId="7">'AIU PMT'!ERR</definedName>
    <definedName name="programainv" localSheetId="6">'PPTO PMT'!ERR</definedName>
    <definedName name="programainv">[0]!ERR</definedName>
    <definedName name="Proponente">#REF!</definedName>
    <definedName name="PRUEBA">#REF!</definedName>
    <definedName name="prueba1">#REF!</definedName>
    <definedName name="PRUEBA2">#REF!</definedName>
    <definedName name="ps">#REF!</definedName>
    <definedName name="PSTRESS_RELIEVI">#REF!</definedName>
    <definedName name="PTAR" localSheetId="7" hidden="1">{#N/A,#N/A,FALSE,"Estatico";#N/A,#N/A,FALSE,"Tuberia";#N/A,#N/A,FALSE,"Instrumentación";#N/A,#N/A,FALSE,"Mecanica";#N/A,#N/A,FALSE,"Electrico";#N/A,#N/A,FALSE,"Ofic.Civiles"}</definedName>
    <definedName name="PTAR" localSheetId="6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7" hidden="1">{"TAB1",#N/A,TRUE,"GENERAL";"TAB2",#N/A,TRUE,"GENERAL";"TAB3",#N/A,TRUE,"GENERAL";"TAB4",#N/A,TRUE,"GENERAL";"TAB5",#N/A,TRUE,"GENERAL"}</definedName>
    <definedName name="ptope" localSheetId="6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7" hidden="1">{"via1",#N/A,TRUE,"general";"via2",#N/A,TRUE,"general";"via3",#N/A,TRUE,"general"}</definedName>
    <definedName name="ptopes" localSheetId="6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>#REF!</definedName>
    <definedName name="Q_actual">#REF!</definedName>
    <definedName name="Q_BRUTO">#REF!</definedName>
    <definedName name="q1q1q" localSheetId="7" hidden="1">{"via1",#N/A,TRUE,"general";"via2",#N/A,TRUE,"general";"via3",#N/A,TRUE,"general"}</definedName>
    <definedName name="q1q1q" localSheetId="6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7" hidden="1">{"via1",#N/A,TRUE,"general";"via2",#N/A,TRUE,"general";"via3",#N/A,TRUE,"general"}</definedName>
    <definedName name="qaedtguj" localSheetId="6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7" hidden="1">{"via1",#N/A,TRUE,"general";"via2",#N/A,TRUE,"general";"via3",#N/A,TRUE,"general"}</definedName>
    <definedName name="QAQSWS" localSheetId="6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7" hidden="1">{"via1",#N/A,TRUE,"general";"via2",#N/A,TRUE,"general";"via3",#N/A,TRUE,"general"}</definedName>
    <definedName name="qaqwwxcr" localSheetId="6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localSheetId="7" hidden="1">{"via1",#N/A,TRUE,"general";"via2",#N/A,TRUE,"general";"via3",#N/A,TRUE,"general"}</definedName>
    <definedName name="qedcd" localSheetId="6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7" hidden="1">{"TAB1",#N/A,TRUE,"GENERAL";"TAB2",#N/A,TRUE,"GENERAL";"TAB3",#N/A,TRUE,"GENERAL";"TAB4",#N/A,TRUE,"GENERAL";"TAB5",#N/A,TRUE,"GENERAL"}</definedName>
    <definedName name="qeqewe" localSheetId="6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7" hidden="1">{"via1",#N/A,TRUE,"general";"via2",#N/A,TRUE,"general";"via3",#N/A,TRUE,"general"}</definedName>
    <definedName name="qewj" localSheetId="6" hidden="1">{"via1",#N/A,TRUE,"general";"via2",#N/A,TRUE,"general";"via3",#N/A,TRUE,"general"}</definedName>
    <definedName name="qewj" hidden="1">{"via1",#N/A,TRUE,"general";"via2",#N/A,TRUE,"general";"via3",#N/A,TRUE,"general"}</definedName>
    <definedName name="Qmax">#REF!</definedName>
    <definedName name="qqqqqw" localSheetId="7" hidden="1">{"via1",#N/A,TRUE,"general";"via2",#N/A,TRUE,"general";"via3",#N/A,TRUE,"general"}</definedName>
    <definedName name="qqqqqw" localSheetId="6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w" localSheetId="7" hidden="1">{"via1",#N/A,TRUE,"general";"via2",#N/A,TRUE,"general";"via3",#N/A,TRUE,"general"}</definedName>
    <definedName name="qw" localSheetId="6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7" hidden="1">{"via1",#N/A,TRUE,"general";"via2",#N/A,TRUE,"general";"via3",#N/A,TRUE,"general"}</definedName>
    <definedName name="qwdas2" localSheetId="6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7" hidden="1">{"TAB1",#N/A,TRUE,"GENERAL";"TAB2",#N/A,TRUE,"GENERAL";"TAB3",#N/A,TRUE,"GENERAL";"TAB4",#N/A,TRUE,"GENERAL";"TAB5",#N/A,TRUE,"GENERAL"}</definedName>
    <definedName name="qweqe" localSheetId="6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7">'AIU PMT'!ERR</definedName>
    <definedName name="QWERTY" localSheetId="6">'PPTO PMT'!ERR</definedName>
    <definedName name="QWERTY">[0]!ERR</definedName>
    <definedName name="qwewertet" localSheetId="7" hidden="1">{#N/A,#N/A,TRUE,"1842CWN0"}</definedName>
    <definedName name="qwewertet" localSheetId="6" hidden="1">{#N/A,#N/A,TRUE,"1842CWN0"}</definedName>
    <definedName name="qwewertet" hidden="1">{#N/A,#N/A,TRUE,"1842CWN0"}</definedName>
    <definedName name="qwqwqwj" localSheetId="7" hidden="1">{"TAB1",#N/A,TRUE,"GENERAL";"TAB2",#N/A,TRUE,"GENERAL";"TAB3",#N/A,TRUE,"GENERAL";"TAB4",#N/A,TRUE,"GENERAL";"TAB5",#N/A,TRUE,"GENERAL"}</definedName>
    <definedName name="qwqwqwj" localSheetId="6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#REF!</definedName>
    <definedName name="Recall_3">#REF!</definedName>
    <definedName name="Recorder">#REF!</definedName>
    <definedName name="recursos">#REF!</definedName>
    <definedName name="rege" localSheetId="7" hidden="1">{"TAB1",#N/A,TRUE,"GENERAL";"TAB2",#N/A,TRUE,"GENERAL";"TAB3",#N/A,TRUE,"GENERAL";"TAB4",#N/A,TRUE,"GENERAL";"TAB5",#N/A,TRUE,"GENERAL"}</definedName>
    <definedName name="rege" localSheetId="6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>#REF!</definedName>
    <definedName name="regresd" localSheetId="7" hidden="1">{"TAB1",#N/A,TRUE,"GENERAL";"TAB2",#N/A,TRUE,"GENERAL";"TAB3",#N/A,TRUE,"GENERAL";"TAB4",#N/A,TRUE,"GENERAL";"TAB5",#N/A,TRUE,"GENERAL"}</definedName>
    <definedName name="regresd" localSheetId="6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7" hidden="1">{"TAB1",#N/A,TRUE,"GENERAL";"TAB2",#N/A,TRUE,"GENERAL";"TAB3",#N/A,TRUE,"GENERAL";"TAB4",#N/A,TRUE,"GENERAL";"TAB5",#N/A,TRUE,"GENERAL"}</definedName>
    <definedName name="regthio" localSheetId="6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7">'AIU PMT'!ERR</definedName>
    <definedName name="REICIO" localSheetId="6">'PPTO PMT'!ERR</definedName>
    <definedName name="REICIO">[0]!ERR</definedName>
    <definedName name="Reimbursement">"Reembolso"</definedName>
    <definedName name="reinicio" localSheetId="7">'AIU PMT'!ERR</definedName>
    <definedName name="reinicio" localSheetId="6">'PPTO PMT'!ERR</definedName>
    <definedName name="reinicio">[0]!ERR</definedName>
    <definedName name="REJHE" localSheetId="7" hidden="1">{"via1",#N/A,TRUE,"general";"via2",#N/A,TRUE,"general";"via3",#N/A,TRUE,"general"}</definedName>
    <definedName name="REJHE" localSheetId="6" hidden="1">{"via1",#N/A,TRUE,"general";"via2",#N/A,TRUE,"general";"via3",#N/A,TRUE,"general"}</definedName>
    <definedName name="REJHE" hidden="1">{"via1",#N/A,TRUE,"general";"via2",#N/A,TRUE,"general";"via3",#N/A,TRUE,"general"}</definedName>
    <definedName name="rell">#REF!</definedName>
    <definedName name="remanentes">#REF!,#REF!,#REF!,#REF!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7" hidden="1">{"via1",#N/A,TRUE,"general";"via2",#N/A,TRUE,"general";"via3",#N/A,TRUE,"general"}</definedName>
    <definedName name="rer" localSheetId="6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7" hidden="1">{"TAB1",#N/A,TRUE,"GENERAL";"TAB2",#N/A,TRUE,"GENERAL";"TAB3",#N/A,TRUE,"GENERAL";"TAB4",#N/A,TRUE,"GENERAL";"TAB5",#N/A,TRUE,"GENERAL"}</definedName>
    <definedName name="rererw" localSheetId="6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7" hidden="1">{"TAB1",#N/A,TRUE,"GENERAL";"TAB2",#N/A,TRUE,"GENERAL";"TAB3",#N/A,TRUE,"GENERAL";"TAB4",#N/A,TRUE,"GENERAL";"TAB5",#N/A,TRUE,"GENERAL"}</definedName>
    <definedName name="rerg" localSheetId="6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7" hidden="1">{"TAB1",#N/A,TRUE,"GENERAL";"TAB2",#N/A,TRUE,"GENERAL";"TAB3",#N/A,TRUE,"GENERAL";"TAB4",#N/A,TRUE,"GENERAL";"TAB5",#N/A,TRUE,"GENERAL"}</definedName>
    <definedName name="rerrrrw" localSheetId="6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#REF!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#REF!</definedName>
    <definedName name="RETTRE" localSheetId="7" hidden="1">{"via1",#N/A,TRUE,"general";"via2",#N/A,TRUE,"general";"via3",#N/A,TRUE,"general"}</definedName>
    <definedName name="RETTRE" localSheetId="6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7" hidden="1">{"TAB1",#N/A,TRUE,"GENERAL";"TAB2",#N/A,TRUE,"GENERAL";"TAB3",#N/A,TRUE,"GENERAL";"TAB4",#N/A,TRUE,"GENERAL";"TAB5",#N/A,TRUE,"GENERAL"}</definedName>
    <definedName name="rety" localSheetId="6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7" hidden="1">{"via1",#N/A,TRUE,"general";"via2",#N/A,TRUE,"general";"via3",#N/A,TRUE,"general"}</definedName>
    <definedName name="rewfreg" localSheetId="6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7" hidden="1">{"via1",#N/A,TRUE,"general";"via2",#N/A,TRUE,"general";"via3",#N/A,TRUE,"general"}</definedName>
    <definedName name="rewr" localSheetId="6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7" hidden="1">{"TAB1",#N/A,TRUE,"GENERAL";"TAB2",#N/A,TRUE,"GENERAL";"TAB3",#N/A,TRUE,"GENERAL";"TAB4",#N/A,TRUE,"GENERAL";"TAB5",#N/A,TRUE,"GENERAL"}</definedName>
    <definedName name="REWWER" localSheetId="6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7" hidden="1">{"TAB1",#N/A,TRUE,"GENERAL";"TAB2",#N/A,TRUE,"GENERAL";"TAB3",#N/A,TRUE,"GENERAL";"TAB4",#N/A,TRUE,"GENERAL";"TAB5",#N/A,TRUE,"GENERAL"}</definedName>
    <definedName name="reyepoi" localSheetId="6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7" hidden="1">{"via1",#N/A,TRUE,"general";"via2",#N/A,TRUE,"general";"via3",#N/A,TRUE,"general"}</definedName>
    <definedName name="reyety" localSheetId="6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7" hidden="1">{"via1",#N/A,TRUE,"general";"via2",#N/A,TRUE,"general";"via3",#N/A,TRUE,"general"}</definedName>
    <definedName name="reyty" localSheetId="6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7" hidden="1">{"via1",#N/A,TRUE,"general";"via2",#N/A,TRUE,"general";"via3",#N/A,TRUE,"general"}</definedName>
    <definedName name="reyyt" localSheetId="6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7" hidden="1">{"TAB1",#N/A,TRUE,"GENERAL";"TAB2",#N/A,TRUE,"GENERAL";"TAB3",#N/A,TRUE,"GENERAL";"TAB4",#N/A,TRUE,"GENERAL";"TAB5",#N/A,TRUE,"GENERAL"}</definedName>
    <definedName name="rfhnhjyu" localSheetId="6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7" hidden="1">{"via1",#N/A,TRUE,"general";"via2",#N/A,TRUE,"general";"via3",#N/A,TRUE,"general"}</definedName>
    <definedName name="rfrf" localSheetId="6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7" hidden="1">{"via1",#N/A,TRUE,"general";"via2",#N/A,TRUE,"general";"via3",#N/A,TRUE,"general"}</definedName>
    <definedName name="rge" localSheetId="6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7" hidden="1">{"via1",#N/A,TRUE,"general";"via2",#N/A,TRUE,"general";"via3",#N/A,TRUE,"general"}</definedName>
    <definedName name="rgegg" localSheetId="6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7" hidden="1">{"TAB1",#N/A,TRUE,"GENERAL";"TAB2",#N/A,TRUE,"GENERAL";"TAB3",#N/A,TRUE,"GENERAL";"TAB4",#N/A,TRUE,"GENERAL";"TAB5",#N/A,TRUE,"GENERAL"}</definedName>
    <definedName name="rhh" localSheetId="6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7" hidden="1">{"TAB1",#N/A,TRUE,"GENERAL";"TAB2",#N/A,TRUE,"GENERAL";"TAB3",#N/A,TRUE,"GENERAL";"TAB4",#N/A,TRUE,"GENERAL";"TAB5",#N/A,TRUE,"GENERAL"}</definedName>
    <definedName name="rhrtd" localSheetId="6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7" hidden="1">{"TAB1",#N/A,TRUE,"GENERAL";"TAB2",#N/A,TRUE,"GENERAL";"TAB3",#N/A,TRUE,"GENERAL";"TAB4",#N/A,TRUE,"GENERAL";"TAB5",#N/A,TRUE,"GENERAL"}</definedName>
    <definedName name="rhtry" localSheetId="6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#REF!</definedName>
    <definedName name="RISP">#REF!</definedName>
    <definedName name="rj" localSheetId="7" hidden="1">{"TAB1",#N/A,TRUE,"GENERAL";"TAB2",#N/A,TRUE,"GENERAL";"TAB3",#N/A,TRUE,"GENERAL";"TAB4",#N/A,TRUE,"GENERAL";"TAB5",#N/A,TRUE,"GENERAL"}</definedName>
    <definedName name="rj" localSheetId="6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7" hidden="1">{"TAB1",#N/A,TRUE,"GENERAL";"TAB2",#N/A,TRUE,"GENERAL";"TAB3",#N/A,TRUE,"GENERAL";"TAB4",#N/A,TRUE,"GENERAL";"TAB5",#N/A,TRUE,"GENERAL"}</definedName>
    <definedName name="rjjth" localSheetId="6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7" hidden="1">{"via1",#N/A,TRUE,"general";"via2",#N/A,TRUE,"general";"via3",#N/A,TRUE,"general"}</definedName>
    <definedName name="rjy" localSheetId="6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7" hidden="1">{"TAB1",#N/A,TRUE,"GENERAL";"TAB2",#N/A,TRUE,"GENERAL";"TAB3",#N/A,TRUE,"GENERAL";"TAB4",#N/A,TRUE,"GENERAL";"TAB5",#N/A,TRUE,"GENERAL"}</definedName>
    <definedName name="rkjyk" localSheetId="6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7" hidden="1">{"via1",#N/A,TRUE,"general";"via2",#N/A,TRUE,"general";"via3",#N/A,TRUE,"general"}</definedName>
    <definedName name="rkru" localSheetId="6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7" hidden="1">{"TAB1",#N/A,TRUE,"GENERAL";"TAB2",#N/A,TRUE,"GENERAL";"TAB3",#N/A,TRUE,"GENERAL";"TAB4",#N/A,TRUE,"GENERAL";"TAB5",#N/A,TRUE,"GENERAL"}</definedName>
    <definedName name="rky" localSheetId="6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#REF!</definedName>
    <definedName name="Ro">#REF!,#REF!,#REF!</definedName>
    <definedName name="rr" localSheetId="7">'AIU PMT'!ERR</definedName>
    <definedName name="rr" localSheetId="6">'PPTO PMT'!ERR</definedName>
    <definedName name="rr">[0]!ERR</definedName>
    <definedName name="rrr" localSheetId="7" hidden="1">{"via1",#N/A,TRUE,"general";"via2",#N/A,TRUE,"general";"via3",#N/A,TRUE,"general"}</definedName>
    <definedName name="rrr" localSheetId="6" hidden="1">{"via1",#N/A,TRUE,"general";"via2",#N/A,TRUE,"general";"via3",#N/A,TRUE,"general"}</definedName>
    <definedName name="rrr" hidden="1">{"via1",#N/A,TRUE,"general";"via2",#N/A,TRUE,"general";"via3",#N/A,TRUE,"general"}</definedName>
    <definedName name="rrrr">#REF!</definedName>
    <definedName name="rrrrrb" localSheetId="7" hidden="1">{"via1",#N/A,TRUE,"general";"via2",#N/A,TRUE,"general";"via3",#N/A,TRUE,"general"}</definedName>
    <definedName name="rrrrrb" localSheetId="6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7" hidden="1">{"TAB1",#N/A,TRUE,"GENERAL";"TAB2",#N/A,TRUE,"GENERAL";"TAB3",#N/A,TRUE,"GENERAL";"TAB4",#N/A,TRUE,"GENERAL";"TAB5",#N/A,TRUE,"GENERAL"}</definedName>
    <definedName name="rrrrrrre" localSheetId="6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7" hidden="1">{"via1",#N/A,TRUE,"general";"via2",#N/A,TRUE,"general";"via3",#N/A,TRUE,"general"}</definedName>
    <definedName name="rrrrt" localSheetId="6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7" hidden="1">{"TAB1",#N/A,TRUE,"GENERAL";"TAB2",#N/A,TRUE,"GENERAL";"TAB3",#N/A,TRUE,"GENERAL";"TAB4",#N/A,TRUE,"GENERAL";"TAB5",#N/A,TRUE,"GENERAL"}</definedName>
    <definedName name="rsdgsd5" localSheetId="6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7" hidden="1">{"TAB1",#N/A,TRUE,"GENERAL";"TAB2",#N/A,TRUE,"GENERAL";"TAB3",#N/A,TRUE,"GENERAL";"TAB4",#N/A,TRUE,"GENERAL";"TAB5",#N/A,TRUE,"GENERAL"}</definedName>
    <definedName name="rt" localSheetId="6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7" hidden="1">{"TAB1",#N/A,TRUE,"GENERAL";"TAB2",#N/A,TRUE,"GENERAL";"TAB3",#N/A,TRUE,"GENERAL";"TAB4",#N/A,TRUE,"GENERAL";"TAB5",#N/A,TRUE,"GENERAL"}</definedName>
    <definedName name="rte" localSheetId="6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7" hidden="1">{"via1",#N/A,TRUE,"general";"via2",#N/A,TRUE,"general";"via3",#N/A,TRUE,"general"}</definedName>
    <definedName name="rteg" localSheetId="6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7" hidden="1">{"TAB1",#N/A,TRUE,"GENERAL";"TAB2",#N/A,TRUE,"GENERAL";"TAB3",#N/A,TRUE,"GENERAL";"TAB4",#N/A,TRUE,"GENERAL";"TAB5",#N/A,TRUE,"GENERAL"}</definedName>
    <definedName name="rtert" localSheetId="6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7" hidden="1">{"via1",#N/A,TRUE,"general";"via2",#N/A,TRUE,"general";"via3",#N/A,TRUE,"general"}</definedName>
    <definedName name="rtes" localSheetId="6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7" hidden="1">{"TAB1",#N/A,TRUE,"GENERAL";"TAB2",#N/A,TRUE,"GENERAL";"TAB3",#N/A,TRUE,"GENERAL";"TAB4",#N/A,TRUE,"GENERAL";"TAB5",#N/A,TRUE,"GENERAL"}</definedName>
    <definedName name="rtewth" localSheetId="6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7" hidden="1">{"TAB1",#N/A,TRUE,"GENERAL";"TAB2",#N/A,TRUE,"GENERAL";"TAB3",#N/A,TRUE,"GENERAL";"TAB4",#N/A,TRUE,"GENERAL";"TAB5",#N/A,TRUE,"GENERAL"}</definedName>
    <definedName name="rthjtj" localSheetId="6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7" hidden="1">{"via1",#N/A,TRUE,"general";"via2",#N/A,TRUE,"general";"via3",#N/A,TRUE,"general"}</definedName>
    <definedName name="rthrthg" localSheetId="6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7" hidden="1">{"via1",#N/A,TRUE,"general";"via2",#N/A,TRUE,"general";"via3",#N/A,TRUE,"general"}</definedName>
    <definedName name="rthtrh" localSheetId="6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7" hidden="1">{"via1",#N/A,TRUE,"general";"via2",#N/A,TRUE,"general";"via3",#N/A,TRUE,"general"}</definedName>
    <definedName name="rtkk" localSheetId="6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7" hidden="1">{"via1",#N/A,TRUE,"general";"via2",#N/A,TRUE,"general";"via3",#N/A,TRUE,"general"}</definedName>
    <definedName name="rttthy" localSheetId="6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7" hidden="1">{"via1",#N/A,TRUE,"general";"via2",#N/A,TRUE,"general";"via3",#N/A,TRUE,"general"}</definedName>
    <definedName name="rtu" localSheetId="6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7" hidden="1">{"TAB1",#N/A,TRUE,"GENERAL";"TAB2",#N/A,TRUE,"GENERAL";"TAB3",#N/A,TRUE,"GENERAL";"TAB4",#N/A,TRUE,"GENERAL";"TAB5",#N/A,TRUE,"GENERAL"}</definedName>
    <definedName name="rtug" localSheetId="6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7" hidden="1">{"TAB1",#N/A,TRUE,"GENERAL";"TAB2",#N/A,TRUE,"GENERAL";"TAB3",#N/A,TRUE,"GENERAL";"TAB4",#N/A,TRUE,"GENERAL";"TAB5",#N/A,TRUE,"GENERAL"}</definedName>
    <definedName name="rtugsd" localSheetId="6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7" hidden="1">{"via1",#N/A,TRUE,"general";"via2",#N/A,TRUE,"general";"via3",#N/A,TRUE,"general"}</definedName>
    <definedName name="rturtu" localSheetId="6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7" hidden="1">{"via1",#N/A,TRUE,"general";"via2",#N/A,TRUE,"general";"via3",#N/A,TRUE,"general"}</definedName>
    <definedName name="rturu" localSheetId="6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7" hidden="1">{"via1",#N/A,TRUE,"general";"via2",#N/A,TRUE,"general";"via3",#N/A,TRUE,"general"}</definedName>
    <definedName name="rtut" localSheetId="6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7" hidden="1">{"via1",#N/A,TRUE,"general";"via2",#N/A,TRUE,"general";"via3",#N/A,TRUE,"general"}</definedName>
    <definedName name="rtutru" localSheetId="6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7" hidden="1">{"via1",#N/A,TRUE,"general";"via2",#N/A,TRUE,"general";"via3",#N/A,TRUE,"general"}</definedName>
    <definedName name="rtuy" localSheetId="6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7" hidden="1">{"TAB1",#N/A,TRUE,"GENERAL";"TAB2",#N/A,TRUE,"GENERAL";"TAB3",#N/A,TRUE,"GENERAL";"TAB4",#N/A,TRUE,"GENERAL";"TAB5",#N/A,TRUE,"GENERAL"}</definedName>
    <definedName name="rtyhr" localSheetId="6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7" hidden="1">{"via1",#N/A,TRUE,"general";"via2",#N/A,TRUE,"general";"via3",#N/A,TRUE,"general"}</definedName>
    <definedName name="rtym" localSheetId="6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7" hidden="1">{"TAB1",#N/A,TRUE,"GENERAL";"TAB2",#N/A,TRUE,"GENERAL";"TAB3",#N/A,TRUE,"GENERAL";"TAB4",#N/A,TRUE,"GENERAL";"TAB5",#N/A,TRUE,"GENERAL"}</definedName>
    <definedName name="rtyrey" localSheetId="6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7" hidden="1">{"via1",#N/A,TRUE,"general";"via2",#N/A,TRUE,"general";"via3",#N/A,TRUE,"general"}</definedName>
    <definedName name="rtyrh" localSheetId="6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7" hidden="1">{"via1",#N/A,TRUE,"general";"via2",#N/A,TRUE,"general";"via3",#N/A,TRUE,"general"}</definedName>
    <definedName name="RTYRTY" localSheetId="6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7" hidden="1">{"TAB1",#N/A,TRUE,"GENERAL";"TAB2",#N/A,TRUE,"GENERAL";"TAB3",#N/A,TRUE,"GENERAL";"TAB4",#N/A,TRUE,"GENERAL";"TAB5",#N/A,TRUE,"GENERAL"}</definedName>
    <definedName name="rtyt" localSheetId="6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7" hidden="1">{"via1",#N/A,TRUE,"general";"via2",#N/A,TRUE,"general";"via3",#N/A,TRUE,"general"}</definedName>
    <definedName name="rtytry" localSheetId="6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7" hidden="1">{"TAB1",#N/A,TRUE,"GENERAL";"TAB2",#N/A,TRUE,"GENERAL";"TAB3",#N/A,TRUE,"GENERAL";"TAB4",#N/A,TRUE,"GENERAL";"TAB5",#N/A,TRUE,"GENERAL"}</definedName>
    <definedName name="ruru" localSheetId="6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7" hidden="1">{"via1",#N/A,TRUE,"general";"via2",#N/A,TRUE,"general";"via3",#N/A,TRUE,"general"}</definedName>
    <definedName name="rutu" localSheetId="6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7" hidden="1">{"via1",#N/A,TRUE,"general";"via2",#N/A,TRUE,"general";"via3",#N/A,TRUE,"general"}</definedName>
    <definedName name="rwt" localSheetId="6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7" hidden="1">{"via1",#N/A,TRUE,"general";"via2",#N/A,TRUE,"general";"via3",#N/A,TRUE,"general"}</definedName>
    <definedName name="ry" localSheetId="6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7" hidden="1">{"TAB1",#N/A,TRUE,"GENERAL";"TAB2",#N/A,TRUE,"GENERAL";"TAB3",#N/A,TRUE,"GENERAL";"TAB4",#N/A,TRUE,"GENERAL";"TAB5",#N/A,TRUE,"GENERAL"}</definedName>
    <definedName name="ryeryb" localSheetId="6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7" hidden="1">{"via1",#N/A,TRUE,"general";"via2",#N/A,TRUE,"general";"via3",#N/A,TRUE,"general"}</definedName>
    <definedName name="rytrsdg" localSheetId="6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7">'AIU PMT'!ERR</definedName>
    <definedName name="s" localSheetId="6">'PPTO PMT'!ERR</definedName>
    <definedName name="s">[0]!ERR</definedName>
    <definedName name="saa" localSheetId="7" hidden="1">{"via1",#N/A,TRUE,"general";"via2",#N/A,TRUE,"general";"via3",#N/A,TRUE,"general"}</definedName>
    <definedName name="saa" localSheetId="6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7" hidden="1">{"via1",#N/A,TRUE,"general";"via2",#N/A,TRUE,"general";"via3",#N/A,TRUE,"general"}</definedName>
    <definedName name="SAD" localSheetId="6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7" hidden="1">{"via1",#N/A,TRUE,"general";"via2",#N/A,TRUE,"general";"via3",#N/A,TRUE,"general"}</definedName>
    <definedName name="SADF" localSheetId="6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7" hidden="1">{"TAB1",#N/A,TRUE,"GENERAL";"TAB2",#N/A,TRUE,"GENERAL";"TAB3",#N/A,TRUE,"GENERAL";"TAB4",#N/A,TRUE,"GENERAL";"TAB5",#N/A,TRUE,"GENERAL"}</definedName>
    <definedName name="sadff" localSheetId="6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7" hidden="1">{"via1",#N/A,TRUE,"general";"via2",#N/A,TRUE,"general";"via3",#N/A,TRUE,"general"}</definedName>
    <definedName name="sadfo" localSheetId="6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7" hidden="1">{"TAB1",#N/A,TRUE,"GENERAL";"TAB2",#N/A,TRUE,"GENERAL";"TAB3",#N/A,TRUE,"GENERAL";"TAB4",#N/A,TRUE,"GENERAL";"TAB5",#N/A,TRUE,"GENERAL"}</definedName>
    <definedName name="safdp" localSheetId="6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7">'AIU PMT'!ERR</definedName>
    <definedName name="salarios" localSheetId="6">'PPTO PMT'!ERR</definedName>
    <definedName name="salarios">[0]!ERR</definedName>
    <definedName name="SalConv">#REF!</definedName>
    <definedName name="SALID1">#REF!</definedName>
    <definedName name="SalMinimo">#REF!</definedName>
    <definedName name="sbgfbgdr" localSheetId="7" hidden="1">{"via1",#N/A,TRUE,"general";"via2",#N/A,TRUE,"general";"via3",#N/A,TRUE,"general"}</definedName>
    <definedName name="sbgfbgdr" localSheetId="6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7" hidden="1">{"TAB1",#N/A,TRUE,"GENERAL";"TAB2",#N/A,TRUE,"GENERAL";"TAB3",#N/A,TRUE,"GENERAL";"TAB4",#N/A,TRUE,"GENERAL";"TAB5",#N/A,TRUE,"GENERAL"}</definedName>
    <definedName name="sd" localSheetId="6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7" hidden="1">{"via1",#N/A,TRUE,"general";"via2",#N/A,TRUE,"general";"via3",#N/A,TRUE,"general"}</definedName>
    <definedName name="sdaf" localSheetId="6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7" hidden="1">{"via1",#N/A,TRUE,"general";"via2",#N/A,TRUE,"general";"via3",#N/A,TRUE,"general"}</definedName>
    <definedName name="sdas" localSheetId="6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7" hidden="1">{"via1",#N/A,TRUE,"general";"via2",#N/A,TRUE,"general";"via3",#N/A,TRUE,"general"}</definedName>
    <definedName name="sdasdf" localSheetId="6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7" hidden="1">{"TAB1",#N/A,TRUE,"GENERAL";"TAB2",#N/A,TRUE,"GENERAL";"TAB3",#N/A,TRUE,"GENERAL";"TAB4",#N/A,TRUE,"GENERAL";"TAB5",#N/A,TRUE,"GENERAL"}</definedName>
    <definedName name="SDCDSCT" localSheetId="6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7" hidden="1">{#N/A,#N/A,TRUE,"1842CWN0"}</definedName>
    <definedName name="SDDSAFF" localSheetId="6" hidden="1">{#N/A,#N/A,TRUE,"1842CWN0"}</definedName>
    <definedName name="SDDSAFF" hidden="1">{#N/A,#N/A,TRUE,"1842CWN0"}</definedName>
    <definedName name="SDFCE" localSheetId="7" hidden="1">{"TAB1",#N/A,TRUE,"GENERAL";"TAB2",#N/A,TRUE,"GENERAL";"TAB3",#N/A,TRUE,"GENERAL";"TAB4",#N/A,TRUE,"GENERAL";"TAB5",#N/A,TRUE,"GENERAL"}</definedName>
    <definedName name="SDFCE" localSheetId="6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7" hidden="1">{"via1",#N/A,TRUE,"general";"via2",#N/A,TRUE,"general";"via3",#N/A,TRUE,"general"}</definedName>
    <definedName name="sdfd" localSheetId="6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7" hidden="1">{#N/A,#N/A,TRUE,"1842CWN0"}</definedName>
    <definedName name="SDFDG" localSheetId="6" hidden="1">{#N/A,#N/A,TRUE,"1842CWN0"}</definedName>
    <definedName name="SDFDG" hidden="1">{#N/A,#N/A,TRUE,"1842CWN0"}</definedName>
    <definedName name="sdfds" localSheetId="7" hidden="1">{"via1",#N/A,TRUE,"general";"via2",#N/A,TRUE,"general";"via3",#N/A,TRUE,"general"}</definedName>
    <definedName name="sdfds" localSheetId="6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7" hidden="1">{"via1",#N/A,TRUE,"general";"via2",#N/A,TRUE,"general";"via3",#N/A,TRUE,"general"}</definedName>
    <definedName name="SDFDSO" localSheetId="6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7" hidden="1">{"TAB1",#N/A,TRUE,"GENERAL";"TAB2",#N/A,TRUE,"GENERAL";"TAB3",#N/A,TRUE,"GENERAL";"TAB4",#N/A,TRUE,"GENERAL";"TAB5",#N/A,TRUE,"GENERAL"}</definedName>
    <definedName name="sdfdstp" localSheetId="6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7" hidden="1">{"via1",#N/A,TRUE,"general";"via2",#N/A,TRUE,"general";"via3",#N/A,TRUE,"general"}</definedName>
    <definedName name="SDFEO" localSheetId="6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7" hidden="1">{"TAB1",#N/A,TRUE,"GENERAL";"TAB2",#N/A,TRUE,"GENERAL";"TAB3",#N/A,TRUE,"GENERAL";"TAB4",#N/A,TRUE,"GENERAL";"TAB5",#N/A,TRUE,"GENERAL"}</definedName>
    <definedName name="sdfg" localSheetId="6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7" hidden="1">{"via1",#N/A,TRUE,"general";"via2",#N/A,TRUE,"general";"via3",#N/A,TRUE,"general"}</definedName>
    <definedName name="sdfgdsfk" localSheetId="6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7" hidden="1">{"via1",#N/A,TRUE,"general";"via2",#N/A,TRUE,"general";"via3",#N/A,TRUE,"general"}</definedName>
    <definedName name="sdfgsg" localSheetId="6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7" hidden="1">{"TAB1",#N/A,TRUE,"GENERAL";"TAB2",#N/A,TRUE,"GENERAL";"TAB3",#N/A,TRUE,"GENERAL";"TAB4",#N/A,TRUE,"GENERAL";"TAB5",#N/A,TRUE,"GENERAL"}</definedName>
    <definedName name="SDFLJK" localSheetId="6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7" hidden="1">{"via1",#N/A,TRUE,"general";"via2",#N/A,TRUE,"general";"via3",#N/A,TRUE,"general"}</definedName>
    <definedName name="sdfsd4" localSheetId="6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7" hidden="1">{"TAB1",#N/A,TRUE,"GENERAL";"TAB2",#N/A,TRUE,"GENERAL";"TAB3",#N/A,TRUE,"GENERAL";"TAB4",#N/A,TRUE,"GENERAL";"TAB5",#N/A,TRUE,"GENERAL"}</definedName>
    <definedName name="SDFSDF" localSheetId="6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7" hidden="1">{"via1",#N/A,TRUE,"general";"via2",#N/A,TRUE,"general";"via3",#N/A,TRUE,"general"}</definedName>
    <definedName name="sdfsdfb" localSheetId="6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7" hidden="1">{#N/A,#N/A,TRUE,"INGENIERIA";#N/A,#N/A,TRUE,"COMPRAS";#N/A,#N/A,TRUE,"DIRECCION";#N/A,#N/A,TRUE,"RESUMEN"}</definedName>
    <definedName name="sdfsdgg" localSheetId="6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7" hidden="1">{"TAB1",#N/A,TRUE,"GENERAL";"TAB2",#N/A,TRUE,"GENERAL";"TAB3",#N/A,TRUE,"GENERAL";"TAB4",#N/A,TRUE,"GENERAL";"TAB5",#N/A,TRUE,"GENERAL"}</definedName>
    <definedName name="SDFSF" localSheetId="6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7" hidden="1">{"TAB1",#N/A,TRUE,"GENERAL";"TAB2",#N/A,TRUE,"GENERAL";"TAB3",#N/A,TRUE,"GENERAL";"TAB4",#N/A,TRUE,"GENERAL";"TAB5",#N/A,TRUE,"GENERAL"}</definedName>
    <definedName name="sdfsv" localSheetId="6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7" hidden="1">{"TAB1",#N/A,TRUE,"GENERAL";"TAB2",#N/A,TRUE,"GENERAL";"TAB3",#N/A,TRUE,"GENERAL";"TAB4",#N/A,TRUE,"GENERAL";"TAB5",#N/A,TRUE,"GENERAL"}</definedName>
    <definedName name="sdgfd" localSheetId="6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7" hidden="1">{"via1",#N/A,TRUE,"general";"via2",#N/A,TRUE,"general";"via3",#N/A,TRUE,"general"}</definedName>
    <definedName name="sdgfgp" localSheetId="6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7" hidden="1">{"via1",#N/A,TRUE,"general";"via2",#N/A,TRUE,"general";"via3",#N/A,TRUE,"general"}</definedName>
    <definedName name="sdgfiu" localSheetId="6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7" hidden="1">{"TAB1",#N/A,TRUE,"GENERAL";"TAB2",#N/A,TRUE,"GENERAL";"TAB3",#N/A,TRUE,"GENERAL";"TAB4",#N/A,TRUE,"GENERAL";"TAB5",#N/A,TRUE,"GENERAL"}</definedName>
    <definedName name="sdgsd" localSheetId="6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7" hidden="1">{"via1",#N/A,TRUE,"general";"via2",#N/A,TRUE,"general";"via3",#N/A,TRUE,"general"}</definedName>
    <definedName name="sdgsg" localSheetId="6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7" hidden="1">{"TAB1",#N/A,TRUE,"GENERAL";"TAB2",#N/A,TRUE,"GENERAL";"TAB3",#N/A,TRUE,"GENERAL";"TAB4",#N/A,TRUE,"GENERAL";"TAB5",#N/A,TRUE,"GENERAL"}</definedName>
    <definedName name="SDIKOM" localSheetId="6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7" hidden="1">{"via1",#N/A,TRUE,"general";"via2",#N/A,TRUE,"general";"via3",#N/A,TRUE,"general"}</definedName>
    <definedName name="sdsdfh" localSheetId="6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7" hidden="1">{#N/A,#N/A,TRUE,"1842CWN0"}</definedName>
    <definedName name="sdsdfsdff" localSheetId="6" hidden="1">{#N/A,#N/A,TRUE,"1842CWN0"}</definedName>
    <definedName name="sdsdfsdff" hidden="1">{#N/A,#N/A,TRUE,"1842CWN0"}</definedName>
    <definedName name="SECTOR">#REF!</definedName>
    <definedName name="SEMANA_C3">#REF!</definedName>
    <definedName name="sena">#REF!</definedName>
    <definedName name="SERO" localSheetId="7">'AIU PMT'!ERR</definedName>
    <definedName name="SERO" localSheetId="6">'PPTO PMT'!ERR</definedName>
    <definedName name="SERO">[0]!ERR</definedName>
    <definedName name="setrj" localSheetId="7" hidden="1">{"via1",#N/A,TRUE,"general";"via2",#N/A,TRUE,"general";"via3",#N/A,TRUE,"general"}</definedName>
    <definedName name="setrj" localSheetId="6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7" hidden="1">{"via1",#N/A,TRUE,"general";"via2",#N/A,TRUE,"general";"via3",#N/A,TRUE,"general"}</definedName>
    <definedName name="sett" localSheetId="6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localSheetId="7" hidden="1">{"TAB1",#N/A,TRUE,"GENERAL";"TAB2",#N/A,TRUE,"GENERAL";"TAB3",#N/A,TRUE,"GENERAL";"TAB4",#N/A,TRUE,"GENERAL";"TAB5",#N/A,TRUE,"GENERAL"}</definedName>
    <definedName name="sfasf" localSheetId="6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7" hidden="1">{"TAB1",#N/A,TRUE,"GENERAL";"TAB2",#N/A,TRUE,"GENERAL";"TAB3",#N/A,TRUE,"GENERAL";"TAB4",#N/A,TRUE,"GENERAL";"TAB5",#N/A,TRUE,"GENERAL"}</definedName>
    <definedName name="SFHSGFH" localSheetId="6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7" hidden="1">{"via1",#N/A,TRUE,"general";"via2",#N/A,TRUE,"general";"via3",#N/A,TRUE,"general"}</definedName>
    <definedName name="sfsd" localSheetId="6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7" hidden="1">{"TAB1",#N/A,TRUE,"GENERAL";"TAB2",#N/A,TRUE,"GENERAL";"TAB3",#N/A,TRUE,"GENERAL";"TAB4",#N/A,TRUE,"GENERAL";"TAB5",#N/A,TRUE,"GENERAL"}</definedName>
    <definedName name="sfsdf" localSheetId="6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7" hidden="1">{"TAB1",#N/A,TRUE,"GENERAL";"TAB2",#N/A,TRUE,"GENERAL";"TAB3",#N/A,TRUE,"GENERAL";"TAB4",#N/A,TRUE,"GENERAL";"TAB5",#N/A,TRUE,"GENERAL"}</definedName>
    <definedName name="sfsdferg" localSheetId="6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7" hidden="1">{"TAB1",#N/A,TRUE,"GENERAL";"TAB2",#N/A,TRUE,"GENERAL";"TAB3",#N/A,TRUE,"GENERAL";"TAB4",#N/A,TRUE,"GENERAL";"TAB5",#N/A,TRUE,"GENERAL"}</definedName>
    <definedName name="sfsdfs" localSheetId="6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7">'AIU PMT'!ERR</definedName>
    <definedName name="SI" localSheetId="6">'PPTO PMT'!ERR</definedName>
    <definedName name="SI">[0]!ERR</definedName>
    <definedName name="SINGOLO">#REF!</definedName>
    <definedName name="SISISIS" localSheetId="7">'AIU PMT'!ERR</definedName>
    <definedName name="SISISIS" localSheetId="6">'PPTO PMT'!ERR</definedName>
    <definedName name="SISISIS">[0]!ERR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OLD._4_">#REF!</definedName>
    <definedName name="SOLD._6_">#REF!</definedName>
    <definedName name="SOLD._8_">#REF!</definedName>
    <definedName name="srwrwr" localSheetId="7" hidden="1">{"TAB1",#N/A,TRUE,"GENERAL";"TAB2",#N/A,TRUE,"GENERAL";"TAB3",#N/A,TRUE,"GENERAL";"TAB4",#N/A,TRUE,"GENERAL";"TAB5",#N/A,TRUE,"GENERAL"}</definedName>
    <definedName name="srwrwr" localSheetId="6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h">#REF!</definedName>
    <definedName name="sss" localSheetId="7">MODULO10.auto_abrir</definedName>
    <definedName name="sss" localSheetId="3">MODULO10.auto_abrir</definedName>
    <definedName name="sss" localSheetId="6">MODULO10.auto_abrir</definedName>
    <definedName name="sss">MODULO10.auto_abrir</definedName>
    <definedName name="SSSS" localSheetId="7">'AIU PMT'!ERR</definedName>
    <definedName name="SSSS" localSheetId="6">'PPTO PMT'!ERR</definedName>
    <definedName name="SSSS">[0]!ERR</definedName>
    <definedName name="sssss7" localSheetId="7" hidden="1">{"via1",#N/A,TRUE,"general";"via2",#N/A,TRUE,"general";"via3",#N/A,TRUE,"general"}</definedName>
    <definedName name="sssss7" localSheetId="6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7" hidden="1">{"TAB1",#N/A,TRUE,"GENERAL";"TAB2",#N/A,TRUE,"GENERAL";"TAB3",#N/A,TRUE,"GENERAL";"TAB4",#N/A,TRUE,"GENERAL";"TAB5",#N/A,TRUE,"GENERAL"}</definedName>
    <definedName name="sssssa" localSheetId="6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7" hidden="1">{"via1",#N/A,TRUE,"general";"via2",#N/A,TRUE,"general";"via3",#N/A,TRUE,"general"}</definedName>
    <definedName name="sssssy" localSheetId="6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localSheetId="7" hidden="1">{"via1",#N/A,TRUE,"general";"via2",#N/A,TRUE,"general";"via3",#N/A,TRUE,"general"}</definedName>
    <definedName name="stt" localSheetId="6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w" localSheetId="7">'AIU PMT'!ERR</definedName>
    <definedName name="sw" localSheetId="6">'PPTO PMT'!ERR</definedName>
    <definedName name="sw">[0]!ERR</definedName>
    <definedName name="swsw" localSheetId="7" hidden="1">{"via1",#N/A,TRUE,"general";"via2",#N/A,TRUE,"general";"via3",#N/A,TRUE,"general"}</definedName>
    <definedName name="swsw" localSheetId="6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7" hidden="1">{"TAB1",#N/A,TRUE,"GENERAL";"TAB2",#N/A,TRUE,"GENERAL";"TAB3",#N/A,TRUE,"GENERAL";"TAB4",#N/A,TRUE,"GENERAL";"TAB5",#N/A,TRUE,"GENERAL"}</definedName>
    <definedName name="swsw3" localSheetId="6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_1" localSheetId="7">Scheduled_Payment+Extra_Payment</definedName>
    <definedName name="t_1" localSheetId="3">Scheduled_Payment+Extra_Payment</definedName>
    <definedName name="t_1" localSheetId="6">Scheduled_Payment+Extra_Payment</definedName>
    <definedName name="t_1">Scheduled_Payment+Extra_Payment</definedName>
    <definedName name="t5t5" localSheetId="7" hidden="1">{"TAB1",#N/A,TRUE,"GENERAL";"TAB2",#N/A,TRUE,"GENERAL";"TAB3",#N/A,TRUE,"GENERAL";"TAB4",#N/A,TRUE,"GENERAL";"TAB5",#N/A,TRUE,"GENERAL"}</definedName>
    <definedName name="t5t5" localSheetId="6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#REF!</definedName>
    <definedName name="TABLA">#REF!</definedName>
    <definedName name="tabla1">#REF!</definedName>
    <definedName name="TABLEKP">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#REF!</definedName>
    <definedName name="TARIFAS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x">#REF!</definedName>
    <definedName name="TB_EVENTOS_OTS_ANUAL">#REF!</definedName>
    <definedName name="tc">#REF!</definedName>
    <definedName name="tdy" localSheetId="7" hidden="1">{"TAB1",#N/A,TRUE,"GENERAL";"TAB2",#N/A,TRUE,"GENERAL";"TAB3",#N/A,TRUE,"GENERAL";"TAB4",#N/A,TRUE,"GENERAL";"TAB5",#N/A,TRUE,"GENERAL"}</definedName>
    <definedName name="tdy" localSheetId="6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7">'AIU PMT'!ERR</definedName>
    <definedName name="TER" localSheetId="6">'PPTO PMT'!ERR</definedName>
    <definedName name="TER">[0]!ERR</definedName>
    <definedName name="TERM" localSheetId="7">'AIU PMT'!ERR</definedName>
    <definedName name="TERM" localSheetId="6">'PPTO PMT'!ERR</definedName>
    <definedName name="TERM">[0]!ERR</definedName>
    <definedName name="TÉRMINOS" localSheetId="7">'AIU PMT'!ERR</definedName>
    <definedName name="TÉRMINOS" localSheetId="6">'PPTO PMT'!ERR</definedName>
    <definedName name="TÉRMINOS">[0]!ERR</definedName>
    <definedName name="TERR">#REF!</definedName>
    <definedName name="tewst" localSheetId="7" hidden="1">{"TAB1",#N/A,TRUE,"GENERAL";"TAB2",#N/A,TRUE,"GENERAL";"TAB3",#N/A,TRUE,"GENERAL";"TAB4",#N/A,TRUE,"GENERAL";"TAB5",#N/A,TRUE,"GENERAL"}</definedName>
    <definedName name="tewst" localSheetId="6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7" hidden="1">{"via1",#N/A,TRUE,"general";"via2",#N/A,TRUE,"general";"via3",#N/A,TRUE,"general"}</definedName>
    <definedName name="teytrh" localSheetId="6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7" hidden="1">{"TAB1",#N/A,TRUE,"GENERAL";"TAB2",#N/A,TRUE,"GENERAL";"TAB3",#N/A,TRUE,"GENERAL";"TAB4",#N/A,TRUE,"GENERAL";"TAB5",#N/A,TRUE,"GENERAL"}</definedName>
    <definedName name="thdh" localSheetId="6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7" hidden="1">{"via1",#N/A,TRUE,"general";"via2",#N/A,TRUE,"general";"via3",#N/A,TRUE,"general"}</definedName>
    <definedName name="thtj" localSheetId="6" hidden="1">{"via1",#N/A,TRUE,"general";"via2",#N/A,TRUE,"general";"via3",#N/A,TRUE,"general"}</definedName>
    <definedName name="thtj" hidden="1">{"via1",#N/A,TRUE,"general";"via2",#N/A,TRUE,"general";"via3",#N/A,TRUE,"general"}</definedName>
    <definedName name="TIEMPO">#REF!</definedName>
    <definedName name="TIPO">#REF!</definedName>
    <definedName name="TIPO_GRUPO">#REF!</definedName>
    <definedName name="TipoGC">#REF!</definedName>
    <definedName name="TipoNeces">#REF!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#REF!</definedName>
    <definedName name="TK_1" hidden="1">#REF!</definedName>
    <definedName name="TKSLCI07">#REF!</definedName>
    <definedName name="tld">#REF!</definedName>
    <definedName name="TOPGENER">#REF!</definedName>
    <definedName name="TOPGENER1">#REF!</definedName>
    <definedName name="TOPMENU">#REF!</definedName>
    <definedName name="Torres">#REF!</definedName>
    <definedName name="tortas" localSheetId="7" hidden="1">{"TAB1",#N/A,TRUE,"GENERAL";"TAB2",#N/A,TRUE,"GENERAL";"TAB3",#N/A,TRUE,"GENERAL";"TAB4",#N/A,TRUE,"GENERAL";"TAB5",#N/A,TRUE,"GENERAL"}</definedName>
    <definedName name="tortas" localSheetId="6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7" hidden="1">{"via1",#N/A,TRUE,"general";"via2",#N/A,TRUE,"general";"via3",#N/A,TRUE,"general"}</definedName>
    <definedName name="tortas2" localSheetId="6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7">Scheduled_Payment+Extra_Payment</definedName>
    <definedName name="Total_Payment" localSheetId="3">Scheduled_Payment+Extra_Payment</definedName>
    <definedName name="Total_Payment" localSheetId="6">Scheduled_Payment+Extra_Payment</definedName>
    <definedName name="Total_Payment">Scheduled_Payment+Extra_Payment</definedName>
    <definedName name="Total_Payment1" localSheetId="7">Scheduled_Payment+Extra_Payment</definedName>
    <definedName name="Total_Payment1" localSheetId="3">Scheduled_Payment+Extra_Payment</definedName>
    <definedName name="Total_Payment1" localSheetId="6">Scheduled_Payment+Extra_Payment</definedName>
    <definedName name="Total_Payment1">Scheduled_Payment+Extra_Payment</definedName>
    <definedName name="total1">#REF!</definedName>
    <definedName name="TotalCesantias">#REF!</definedName>
    <definedName name="TOTALHH">#REF!</definedName>
    <definedName name="TOTALHH1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r" localSheetId="7" hidden="1">{"TAB1",#N/A,TRUE,"GENERAL";"TAB2",#N/A,TRUE,"GENERAL";"TAB3",#N/A,TRUE,"GENERAL";"TAB4",#N/A,TRUE,"GENERAL";"TAB5",#N/A,TRUE,"GENERAL"}</definedName>
    <definedName name="tr" localSheetId="6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#REF!</definedName>
    <definedName name="TRAT">#REF!</definedName>
    <definedName name="TREM">#REF!</definedName>
    <definedName name="Trenes">#REF!</definedName>
    <definedName name="trest" localSheetId="7" hidden="1">{"TAB1",#N/A,TRUE,"GENERAL";"TAB2",#N/A,TRUE,"GENERAL";"TAB3",#N/A,TRUE,"GENERAL";"TAB4",#N/A,TRUE,"GENERAL";"TAB5",#N/A,TRUE,"GENERAL"}</definedName>
    <definedName name="trest" localSheetId="6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7" hidden="1">{"TAB1",#N/A,TRUE,"GENERAL";"TAB2",#N/A,TRUE,"GENERAL";"TAB3",#N/A,TRUE,"GENERAL";"TAB4",#N/A,TRUE,"GENERAL";"TAB5",#N/A,TRUE,"GENERAL"}</definedName>
    <definedName name="tret" localSheetId="6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7" hidden="1">{"via1",#N/A,TRUE,"general";"via2",#N/A,TRUE,"general";"via3",#N/A,TRUE,"general"}</definedName>
    <definedName name="trh" localSheetId="6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7" hidden="1">{"via1",#N/A,TRUE,"general";"via2",#N/A,TRUE,"general";"via3",#N/A,TRUE,"general"}</definedName>
    <definedName name="trhfh" localSheetId="6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7" hidden="1">{"via1",#N/A,TRUE,"general";"via2",#N/A,TRUE,"general";"via3",#N/A,TRUE,"general"}</definedName>
    <definedName name="trjfgjh" localSheetId="6" hidden="1">{"via1",#N/A,TRUE,"general";"via2",#N/A,TRUE,"general";"via3",#N/A,TRUE,"general"}</definedName>
    <definedName name="trjfgjh" hidden="1">{"via1",#N/A,TRUE,"general";"via2",#N/A,TRUE,"general";"via3",#N/A,TRUE,"general"}</definedName>
    <definedName name="TRM">#REF!</definedName>
    <definedName name="tru" localSheetId="7" hidden="1">{"via1",#N/A,TRUE,"general";"via2",#N/A,TRUE,"general";"via3",#N/A,TRUE,"general"}</definedName>
    <definedName name="tru" localSheetId="6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7" hidden="1">{"via1",#N/A,TRUE,"general";"via2",#N/A,TRUE,"general";"via3",#N/A,TRUE,"general"}</definedName>
    <definedName name="truds" localSheetId="6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7" hidden="1">{"via1",#N/A,TRUE,"general";"via2",#N/A,TRUE,"general";"via3",#N/A,TRUE,"general"}</definedName>
    <definedName name="trutu" localSheetId="6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7" hidden="1">{"via1",#N/A,TRUE,"general";"via2",#N/A,TRUE,"general";"via3",#N/A,TRUE,"general"}</definedName>
    <definedName name="trydfg" localSheetId="6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7" hidden="1">{"via1",#N/A,TRUE,"general";"via2",#N/A,TRUE,"general";"via3",#N/A,TRUE,"general"}</definedName>
    <definedName name="trydtrygf" localSheetId="6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7" hidden="1">{"TAB1",#N/A,TRUE,"GENERAL";"TAB2",#N/A,TRUE,"GENERAL";"TAB3",#N/A,TRUE,"GENERAL";"TAB4",#N/A,TRUE,"GENERAL";"TAB5",#N/A,TRUE,"GENERAL"}</definedName>
    <definedName name="tryery" localSheetId="6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7" hidden="1">{"TAB1",#N/A,TRUE,"GENERAL";"TAB2",#N/A,TRUE,"GENERAL";"TAB3",#N/A,TRUE,"GENERAL";"TAB4",#N/A,TRUE,"GENERAL";"TAB5",#N/A,TRUE,"GENERAL"}</definedName>
    <definedName name="tryi6" localSheetId="6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7" hidden="1">{"via1",#N/A,TRUE,"general";"via2",#N/A,TRUE,"general";"via3",#N/A,TRUE,"general"}</definedName>
    <definedName name="tryrth" localSheetId="6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7" hidden="1">{"TAB1",#N/A,TRUE,"GENERAL";"TAB2",#N/A,TRUE,"GENERAL";"TAB3",#N/A,TRUE,"GENERAL";"TAB4",#N/A,TRUE,"GENERAL";"TAB5",#N/A,TRUE,"GENERAL"}</definedName>
    <definedName name="tsert" localSheetId="6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localSheetId="7" hidden="1">{"via1",#N/A,TRUE,"general";"via2",#N/A,TRUE,"general";"via3",#N/A,TRUE,"general"}</definedName>
    <definedName name="TTR" localSheetId="6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7" hidden="1">{"via1",#N/A,TRUE,"general";"via2",#N/A,TRUE,"general";"via3",#N/A,TRUE,"general"}</definedName>
    <definedName name="ttrff" localSheetId="6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7" hidden="1">{"TAB1",#N/A,TRUE,"GENERAL";"TAB2",#N/A,TRUE,"GENERAL";"TAB3",#N/A,TRUE,"GENERAL";"TAB4",#N/A,TRUE,"GENERAL";"TAB5",#N/A,TRUE,"GENERAL"}</definedName>
    <definedName name="ttt" localSheetId="6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7" hidden="1">{"via1",#N/A,TRUE,"general";"via2",#N/A,TRUE,"general";"via3",#N/A,TRUE,"general"}</definedName>
    <definedName name="tttt7" localSheetId="6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7" hidden="1">{"TAB1",#N/A,TRUE,"GENERAL";"TAB2",#N/A,TRUE,"GENERAL";"TAB3",#N/A,TRUE,"GENERAL";"TAB4",#N/A,TRUE,"GENERAL";"TAB5",#N/A,TRUE,"GENERAL"}</definedName>
    <definedName name="tttthy" localSheetId="6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7" hidden="1">{"via1",#N/A,TRUE,"general";"via2",#N/A,TRUE,"general";"via3",#N/A,TRUE,"general"}</definedName>
    <definedName name="ttttr" localSheetId="6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7" hidden="1">{"TAB1",#N/A,TRUE,"GENERAL";"TAB2",#N/A,TRUE,"GENERAL";"TAB3",#N/A,TRUE,"GENERAL";"TAB4",#N/A,TRUE,"GENERAL";"TAB5",#N/A,TRUE,"GENERAL"}</definedName>
    <definedName name="ttttt" localSheetId="6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7" hidden="1">{"via1",#N/A,TRUE,"general";"via2",#N/A,TRUE,"general";"via3",#N/A,TRUE,"general"}</definedName>
    <definedName name="tu" localSheetId="6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7" hidden="1">{"TAB1",#N/A,TRUE,"GENERAL";"TAB2",#N/A,TRUE,"GENERAL";"TAB3",#N/A,TRUE,"GENERAL";"TAB4",#N/A,TRUE,"GENERAL";"TAB5",#N/A,TRUE,"GENERAL"}</definedName>
    <definedName name="tur" localSheetId="6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7" hidden="1">{"TAB1",#N/A,TRUE,"GENERAL";"TAB2",#N/A,TRUE,"GENERAL";"TAB3",#N/A,TRUE,"GENERAL";"TAB4",#N/A,TRUE,"GENERAL";"TAB5",#N/A,TRUE,"GENERAL"}</definedName>
    <definedName name="turu" localSheetId="6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localSheetId="7" hidden="1">{"TAB1",#N/A,TRUE,"GENERAL";"TAB2",#N/A,TRUE,"GENERAL";"TAB3",#N/A,TRUE,"GENERAL";"TAB4",#N/A,TRUE,"GENERAL";"TAB5",#N/A,TRUE,"GENERAL"}</definedName>
    <definedName name="twer" localSheetId="6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7" hidden="1">{"TAB1",#N/A,TRUE,"GENERAL";"TAB2",#N/A,TRUE,"GENERAL";"TAB3",#N/A,TRUE,"GENERAL";"TAB4",#N/A,TRUE,"GENERAL";"TAB5",#N/A,TRUE,"GENERAL"}</definedName>
    <definedName name="twet" localSheetId="6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7" hidden="1">{"via1",#N/A,TRUE,"general";"via2",#N/A,TRUE,"general";"via3",#N/A,TRUE,"general"}</definedName>
    <definedName name="ty" localSheetId="6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7" hidden="1">{"via1",#N/A,TRUE,"general";"via2",#N/A,TRUE,"general";"via3",#N/A,TRUE,"general"}</definedName>
    <definedName name="tyery" localSheetId="6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7" hidden="1">{"TAB1",#N/A,TRUE,"GENERAL";"TAB2",#N/A,TRUE,"GENERAL";"TAB3",#N/A,TRUE,"GENERAL";"TAB4",#N/A,TRUE,"GENERAL";"TAB5",#N/A,TRUE,"GENERAL"}</definedName>
    <definedName name="tyj" localSheetId="6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7" hidden="1">{"TAB1",#N/A,TRUE,"GENERAL";"TAB2",#N/A,TRUE,"GENERAL";"TAB3",#N/A,TRUE,"GENERAL";"TAB4",#N/A,TRUE,"GENERAL";"TAB5",#N/A,TRUE,"GENERAL"}</definedName>
    <definedName name="tyjtyj" localSheetId="6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7" hidden="1">{"TAB1",#N/A,TRUE,"GENERAL";"TAB2",#N/A,TRUE,"GENERAL";"TAB3",#N/A,TRUE,"GENERAL";"TAB4",#N/A,TRUE,"GENERAL";"TAB5",#N/A,TRUE,"GENERAL"}</definedName>
    <definedName name="tyjytjuyjuy" localSheetId="6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7" hidden="1">{"via1",#N/A,TRUE,"general";"via2",#N/A,TRUE,"general";"via3",#N/A,TRUE,"general"}</definedName>
    <definedName name="tyk" localSheetId="6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7" hidden="1">{"via1",#N/A,TRUE,"general";"via2",#N/A,TRUE,"general";"via3",#N/A,TRUE,"general"}</definedName>
    <definedName name="tym" localSheetId="6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7" hidden="1">{"via1",#N/A,TRUE,"general";"via2",#N/A,TRUE,"general";"via3",#N/A,TRUE,"general"}</definedName>
    <definedName name="tyr" localSheetId="6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7" hidden="1">{"TAB1",#N/A,TRUE,"GENERAL";"TAB2",#N/A,TRUE,"GENERAL";"TAB3",#N/A,TRUE,"GENERAL";"TAB4",#N/A,TRUE,"GENERAL";"TAB5",#N/A,TRUE,"GENERAL"}</definedName>
    <definedName name="tytgfhgfh" localSheetId="6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7" hidden="1">{"TAB1",#N/A,TRUE,"GENERAL";"TAB2",#N/A,TRUE,"GENERAL";"TAB3",#N/A,TRUE,"GENERAL";"TAB4",#N/A,TRUE,"GENERAL";"TAB5",#N/A,TRUE,"GENERAL"}</definedName>
    <definedName name="tyty" localSheetId="6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7" hidden="1">{"TAB1",#N/A,TRUE,"GENERAL";"TAB2",#N/A,TRUE,"GENERAL";"TAB3",#N/A,TRUE,"GENERAL";"TAB4",#N/A,TRUE,"GENERAL";"TAB5",#N/A,TRUE,"GENERAL"}</definedName>
    <definedName name="TYUIYI" localSheetId="6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7" hidden="1">{"TAB1",#N/A,TRUE,"GENERAL";"TAB2",#N/A,TRUE,"GENERAL";"TAB3",#N/A,TRUE,"GENERAL";"TAB4",#N/A,TRUE,"GENERAL";"TAB5",#N/A,TRUE,"GENERAL"}</definedName>
    <definedName name="tyujh" localSheetId="6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7" hidden="1">{"TAB1",#N/A,TRUE,"GENERAL";"TAB2",#N/A,TRUE,"GENERAL";"TAB3",#N/A,TRUE,"GENERAL";"TAB4",#N/A,TRUE,"GENERAL";"TAB5",#N/A,TRUE,"GENERAL"}</definedName>
    <definedName name="tyuty" localSheetId="6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7" hidden="1">{"via1",#N/A,TRUE,"general";"via2",#N/A,TRUE,"general";"via3",#N/A,TRUE,"general"}</definedName>
    <definedName name="tyutyu" localSheetId="6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7" hidden="1">{"via1",#N/A,TRUE,"general";"via2",#N/A,TRUE,"general";"via3",#N/A,TRUE,"general"}</definedName>
    <definedName name="tyxg" localSheetId="6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localSheetId="7" hidden="1">{"TAB1",#N/A,TRUE,"GENERAL";"TAB2",#N/A,TRUE,"GENERAL";"TAB3",#N/A,TRUE,"GENERAL";"TAB4",#N/A,TRUE,"GENERAL";"TAB5",#N/A,TRUE,"GENERAL"}</definedName>
    <definedName name="u3u" localSheetId="6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7" hidden="1">{"TAB1",#N/A,TRUE,"GENERAL";"TAB2",#N/A,TRUE,"GENERAL";"TAB3",#N/A,TRUE,"GENERAL";"TAB4",#N/A,TRUE,"GENERAL";"TAB5",#N/A,TRUE,"GENERAL"}</definedName>
    <definedName name="u7u7" localSheetId="6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localSheetId="7" hidden="1">{"via1",#N/A,TRUE,"general";"via2",#N/A,TRUE,"general";"via3",#N/A,TRUE,"general"}</definedName>
    <definedName name="UI" localSheetId="6" hidden="1">{"via1",#N/A,TRUE,"general";"via2",#N/A,TRUE,"general";"via3",#N/A,TRUE,"general"}</definedName>
    <definedName name="UI" hidden="1">{"via1",#N/A,TRUE,"general";"via2",#N/A,TRUE,"general";"via3",#N/A,TRUE,"general"}</definedName>
    <definedName name="UIC">#REF!</definedName>
    <definedName name="uijhj" localSheetId="7" hidden="1">{"via1",#N/A,TRUE,"general";"via2",#N/A,TRUE,"general";"via3",#N/A,TRUE,"general"}</definedName>
    <definedName name="uijhj" localSheetId="6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7" hidden="1">{"TAB1",#N/A,TRUE,"GENERAL";"TAB2",#N/A,TRUE,"GENERAL";"TAB3",#N/A,TRUE,"GENERAL";"TAB4",#N/A,TRUE,"GENERAL";"TAB5",#N/A,TRUE,"GENERAL"}</definedName>
    <definedName name="uio" localSheetId="6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7" hidden="1">{"TAB1",#N/A,TRUE,"GENERAL";"TAB2",#N/A,TRUE,"GENERAL";"TAB3",#N/A,TRUE,"GENERAL";"TAB4",#N/A,TRUE,"GENERAL";"TAB5",#N/A,TRUE,"GENERAL"}</definedName>
    <definedName name="uiou" localSheetId="6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7" hidden="1">{"via1",#N/A,TRUE,"general";"via2",#N/A,TRUE,"general";"via3",#N/A,TRUE,"general"}</definedName>
    <definedName name="uir" localSheetId="6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7" hidden="1">{"TAB1",#N/A,TRUE,"GENERAL";"TAB2",#N/A,TRUE,"GENERAL";"TAB3",#N/A,TRUE,"GENERAL";"TAB4",#N/A,TRUE,"GENERAL";"TAB5",#N/A,TRUE,"GENERAL"}</definedName>
    <definedName name="uituii" localSheetId="6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7" hidden="1">{"via1",#N/A,TRUE,"general";"via2",#N/A,TRUE,"general";"via3",#N/A,TRUE,"general"}</definedName>
    <definedName name="uityjj" localSheetId="6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7" hidden="1">{"TAB1",#N/A,TRUE,"GENERAL";"TAB2",#N/A,TRUE,"GENERAL";"TAB3",#N/A,TRUE,"GENERAL";"TAB4",#N/A,TRUE,"GENERAL";"TAB5",#N/A,TRUE,"GENERAL"}</definedName>
    <definedName name="uiufgj" localSheetId="6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7" hidden="1">{"TAB1",#N/A,TRUE,"GENERAL";"TAB2",#N/A,TRUE,"GENERAL";"TAB3",#N/A,TRUE,"GENERAL";"TAB4",#N/A,TRUE,"GENERAL";"TAB5",#N/A,TRUE,"GENERAL"}</definedName>
    <definedName name="UIUYI" localSheetId="6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#REF!</definedName>
    <definedName name="UNITARIO">#REF!</definedName>
    <definedName name="Unitarios">#REF!</definedName>
    <definedName name="unj" hidden="1">#REF!</definedName>
    <definedName name="uno" localSheetId="7">'AIU PMT'!ERR</definedName>
    <definedName name="uno" localSheetId="6">'PPTO PMT'!ERR</definedName>
    <definedName name="uno">[0]!ERR</definedName>
    <definedName name="UOUIV" localSheetId="7" hidden="1">{"TAB1",#N/A,TRUE,"GENERAL";"TAB2",#N/A,TRUE,"GENERAL";"TAB3",#N/A,TRUE,"GENERAL";"TAB4",#N/A,TRUE,"GENERAL";"TAB5",#N/A,TRUE,"GENERAL"}</definedName>
    <definedName name="UOUIV" localSheetId="6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7">'AIU PMT'!ERR</definedName>
    <definedName name="uriel" localSheetId="6">'PPTO PMT'!ERR</definedName>
    <definedName name="uriel">[0]!ERR</definedName>
    <definedName name="uryur" localSheetId="7" hidden="1">{"TAB1",#N/A,TRUE,"GENERAL";"TAB2",#N/A,TRUE,"GENERAL";"TAB3",#N/A,TRUE,"GENERAL";"TAB4",#N/A,TRUE,"GENERAL";"TAB5",#N/A,TRUE,"GENERAL"}</definedName>
    <definedName name="uryur" localSheetId="6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#REF!</definedName>
    <definedName name="UTL">#REF!</definedName>
    <definedName name="uu" localSheetId="7" hidden="1">{"TAB1",#N/A,TRUE,"GENERAL";"TAB2",#N/A,TRUE,"GENERAL";"TAB3",#N/A,TRUE,"GENERAL";"TAB4",#N/A,TRUE,"GENERAL";"TAB5",#N/A,TRUE,"GENERAL"}</definedName>
    <definedName name="uu" localSheetId="6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7" hidden="1">{"TAB1",#N/A,TRUE,"GENERAL";"TAB2",#N/A,TRUE,"GENERAL";"TAB3",#N/A,TRUE,"GENERAL";"TAB4",#N/A,TRUE,"GENERAL";"TAB5",#N/A,TRUE,"GENERAL"}</definedName>
    <definedName name="uuu" localSheetId="6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7" hidden="1">{"TAB1",#N/A,TRUE,"GENERAL";"TAB2",#N/A,TRUE,"GENERAL";"TAB3",#N/A,TRUE,"GENERAL";"TAB4",#N/A,TRUE,"GENERAL";"TAB5",#N/A,TRUE,"GENERAL"}</definedName>
    <definedName name="uuuuo" localSheetId="6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7" hidden="1">{"via1",#N/A,TRUE,"general";"via2",#N/A,TRUE,"general";"via3",#N/A,TRUE,"general"}</definedName>
    <definedName name="uuuuuj" localSheetId="6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7" hidden="1">{"TAB1",#N/A,TRUE,"GENERAL";"TAB2",#N/A,TRUE,"GENERAL";"TAB3",#N/A,TRUE,"GENERAL";"TAB4",#N/A,TRUE,"GENERAL";"TAB5",#N/A,TRUE,"GENERAL"}</definedName>
    <definedName name="uwkap" localSheetId="6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7" hidden="1">{"TAB1",#N/A,TRUE,"GENERAL";"TAB2",#N/A,TRUE,"GENERAL";"TAB3",#N/A,TRUE,"GENERAL";"TAB4",#N/A,TRUE,"GENERAL";"TAB5",#N/A,TRUE,"GENERAL"}</definedName>
    <definedName name="uyiyiy" localSheetId="6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7" hidden="1">{"TAB1",#N/A,TRUE,"GENERAL";"TAB2",#N/A,TRUE,"GENERAL";"TAB3",#N/A,TRUE,"GENERAL";"TAB4",#N/A,TRUE,"GENERAL";"TAB5",#N/A,TRUE,"GENERAL"}</definedName>
    <definedName name="uytu" localSheetId="6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7" hidden="1">{"via1",#N/A,TRUE,"general";"via2",#N/A,TRUE,"general";"via3",#N/A,TRUE,"general"}</definedName>
    <definedName name="uyur" localSheetId="6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7" hidden="1">{"TAB1",#N/A,TRUE,"GENERAL";"TAB2",#N/A,TRUE,"GENERAL";"TAB3",#N/A,TRUE,"GENERAL";"TAB4",#N/A,TRUE,"GENERAL";"TAB5",#N/A,TRUE,"GENERAL"}</definedName>
    <definedName name="v" localSheetId="6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ues_Entered" localSheetId="7">IF(Loan_Amount*Interest_Rate*Loan_Years*Loan_Start&gt;0,1,0)</definedName>
    <definedName name="Values_Entered" localSheetId="6">IF(Loan_Amount*Interest_Rate*Loan_Years*Loan_Start&gt;0,1,0)</definedName>
    <definedName name="Values_Entered">IF(Loan_Amount*Interest_Rate*Loan_Years*Loan_Start&gt;0,1,0)</definedName>
    <definedName name="Válvulas">#REF!</definedName>
    <definedName name="Var">#REF!</definedName>
    <definedName name="VARIACION1">#REF!</definedName>
    <definedName name="Varios">#REF!</definedName>
    <definedName name="vbvbvbvb" localSheetId="7" hidden="1">{"TAB1",#N/A,TRUE,"GENERAL";"TAB2",#N/A,TRUE,"GENERAL";"TAB3",#N/A,TRUE,"GENERAL";"TAB4",#N/A,TRUE,"GENERAL";"TAB5",#N/A,TRUE,"GENERAL"}</definedName>
    <definedName name="vbvbvbvb" localSheetId="6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7" hidden="1">{"via1",#N/A,TRUE,"general";"via2",#N/A,TRUE,"general";"via3",#N/A,TRUE,"general"}</definedName>
    <definedName name="vdfvuio" localSheetId="6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7" hidden="1">{"via1",#N/A,TRUE,"general";"via2",#N/A,TRUE,"general";"via3",#N/A,TRUE,"general"}</definedName>
    <definedName name="vdsvnj" localSheetId="6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7" hidden="1">{"via1",#N/A,TRUE,"general";"via2",#N/A,TRUE,"general";"via3",#N/A,TRUE,"general"}</definedName>
    <definedName name="vfbgnhyt" localSheetId="6" hidden="1">{"via1",#N/A,TRUE,"general";"via2",#N/A,TRUE,"general";"via3",#N/A,TRUE,"general"}</definedName>
    <definedName name="vfbgnhyt" hidden="1">{"via1",#N/A,TRUE,"general";"via2",#N/A,TRUE,"general";"via3",#N/A,TRUE,"general"}</definedName>
    <definedName name="vfh">#REF!</definedName>
    <definedName name="VFR">#REF!</definedName>
    <definedName name="vfvdv" localSheetId="7" hidden="1">{"TAB1",#N/A,TRUE,"GENERAL";"TAB2",#N/A,TRUE,"GENERAL";"TAB3",#N/A,TRUE,"GENERAL";"TAB4",#N/A,TRUE,"GENERAL";"TAB5",#N/A,TRUE,"GENERAL"}</definedName>
    <definedName name="vfvdv" localSheetId="6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7" hidden="1">{"TAB1",#N/A,TRUE,"GENERAL";"TAB2",#N/A,TRUE,"GENERAL";"TAB3",#N/A,TRUE,"GENERAL";"TAB4",#N/A,TRUE,"GENERAL";"TAB5",#N/A,TRUE,"GENERAL"}</definedName>
    <definedName name="vfvf" localSheetId="6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#REF!</definedName>
    <definedName name="VigenciaDolares">#REF!</definedName>
    <definedName name="VigenciaPesos">#REF!</definedName>
    <definedName name="VIGFUTURA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localSheetId="7" hidden="1">{"via1",#N/A,TRUE,"general";"via2",#N/A,TRUE,"general";"via3",#N/A,TRUE,"general"}</definedName>
    <definedName name="vk" localSheetId="6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7" hidden="1">{"via1",#N/A,TRUE,"general";"via2",#N/A,TRUE,"general";"via3",#N/A,TRUE,"general"}</definedName>
    <definedName name="vnbvxb" localSheetId="6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7" hidden="1">{"TAB1",#N/A,TRUE,"GENERAL";"TAB2",#N/A,TRUE,"GENERAL";"TAB3",#N/A,TRUE,"GENERAL";"TAB4",#N/A,TRUE,"GENERAL";"TAB5",#N/A,TRUE,"GENERAL"}</definedName>
    <definedName name="VNVBN" localSheetId="6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localSheetId="7" hidden="1">{"via1",#N/A,TRUE,"general";"via2",#N/A,TRUE,"general";"via3",#N/A,TRUE,"general"}</definedName>
    <definedName name="vsdfj" localSheetId="6" hidden="1">{"via1",#N/A,TRUE,"general";"via2",#N/A,TRUE,"general";"via3",#N/A,TRUE,"general"}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localSheetId="7" hidden="1">{"via1",#N/A,TRUE,"general";"via2",#N/A,TRUE,"general";"via3",#N/A,TRUE,"general"}</definedName>
    <definedName name="vt" localSheetId="6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7" hidden="1">{"TAB1",#N/A,TRUE,"GENERAL";"TAB2",#N/A,TRUE,"GENERAL";"TAB3",#N/A,TRUE,"GENERAL";"TAB4",#N/A,TRUE,"GENERAL";"TAB5",#N/A,TRUE,"GENERAL"}</definedName>
    <definedName name="vvcxv" localSheetId="6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7" hidden="1">{"via1",#N/A,TRUE,"general";"via2",#N/A,TRUE,"general";"via3",#N/A,TRUE,"general"}</definedName>
    <definedName name="vvvvt" localSheetId="6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7" hidden="1">{"via1",#N/A,TRUE,"general";"via2",#N/A,TRUE,"general";"via3",#N/A,TRUE,"general"}</definedName>
    <definedName name="vvvvvvf" localSheetId="6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7" hidden="1">{"TAB1",#N/A,TRUE,"GENERAL";"TAB2",#N/A,TRUE,"GENERAL";"TAB3",#N/A,TRUE,"GENERAL";"TAB4",#N/A,TRUE,"GENERAL";"TAB5",#N/A,TRUE,"GENERAL"}</definedName>
    <definedName name="vy" localSheetId="6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7" hidden="1">{"via1",#N/A,TRUE,"general";"via2",#N/A,TRUE,"general";"via3",#N/A,TRUE,"general"}</definedName>
    <definedName name="w2w2w" localSheetId="6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localSheetId="7" hidden="1">{#N/A,#N/A,FALSE,"orthoflow";#N/A,#N/A,FALSE,"Miscelaneos";#N/A,#N/A,FALSE,"Instrumentacio";#N/A,#N/A,FALSE,"Electrico";#N/A,#N/A,FALSE,"Valv. Seguridad"}</definedName>
    <definedName name="WDD" localSheetId="6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dw">#REF!</definedName>
    <definedName name="WEFWE">#REF!</definedName>
    <definedName name="WER">#REF!</definedName>
    <definedName name="werew" localSheetId="7" hidden="1">{"TAB1",#N/A,TRUE,"GENERAL";"TAB2",#N/A,TRUE,"GENERAL";"TAB3",#N/A,TRUE,"GENERAL";"TAB4",#N/A,TRUE,"GENERAL";"TAB5",#N/A,TRUE,"GENERAL"}</definedName>
    <definedName name="werew" localSheetId="6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7" hidden="1">{"via1",#N/A,TRUE,"general";"via2",#N/A,TRUE,"general";"via3",#N/A,TRUE,"general"}</definedName>
    <definedName name="WEREWR" localSheetId="6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7" hidden="1">{"TAB1",#N/A,TRUE,"GENERAL";"TAB2",#N/A,TRUE,"GENERAL";"TAB3",#N/A,TRUE,"GENERAL";"TAB4",#N/A,TRUE,"GENERAL";"TAB5",#N/A,TRUE,"GENERAL"}</definedName>
    <definedName name="werfdsf" localSheetId="6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7" hidden="1">{"via1",#N/A,TRUE,"general";"via2",#N/A,TRUE,"general";"via3",#N/A,TRUE,"general"}</definedName>
    <definedName name="werh" localSheetId="6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7" hidden="1">{"via1",#N/A,TRUE,"general";"via2",#N/A,TRUE,"general";"via3",#N/A,TRUE,"general"}</definedName>
    <definedName name="wersfdfrguyo" localSheetId="6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7" hidden="1">{"via1",#N/A,TRUE,"general";"via2",#N/A,TRUE,"general";"via3",#N/A,TRUE,"general"}</definedName>
    <definedName name="werwr" localSheetId="6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7" hidden="1">{"TAB1",#N/A,TRUE,"GENERAL";"TAB2",#N/A,TRUE,"GENERAL";"TAB3",#N/A,TRUE,"GENERAL";"TAB4",#N/A,TRUE,"GENERAL";"TAB5",#N/A,TRUE,"GENERAL"}</definedName>
    <definedName name="WERWVN" localSheetId="6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7" hidden="1">{"via1",#N/A,TRUE,"general";"via2",#N/A,TRUE,"general";"via3",#N/A,TRUE,"general"}</definedName>
    <definedName name="wetrew" localSheetId="6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7" hidden="1">{"via1",#N/A,TRUE,"general";"via2",#N/A,TRUE,"general";"via3",#N/A,TRUE,"general"}</definedName>
    <definedName name="wettt" localSheetId="6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7" hidden="1">{"via1",#N/A,TRUE,"general";"via2",#N/A,TRUE,"general";"via3",#N/A,TRUE,"general"}</definedName>
    <definedName name="wetwretd" localSheetId="6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7" hidden="1">{"via1",#N/A,TRUE,"general";"via2",#N/A,TRUE,"general";"via3",#N/A,TRUE,"general"}</definedName>
    <definedName name="wew" localSheetId="6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7" hidden="1">{"via1",#N/A,TRUE,"general";"via2",#N/A,TRUE,"general";"via3",#N/A,TRUE,"general"}</definedName>
    <definedName name="wffag" localSheetId="6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Q">#REF!</definedName>
    <definedName name="WQEEWQ" localSheetId="7" hidden="1">{"TAB1",#N/A,TRUE,"GENERAL";"TAB2",#N/A,TRUE,"GENERAL";"TAB3",#N/A,TRUE,"GENERAL";"TAB4",#N/A,TRUE,"GENERAL";"TAB5",#N/A,TRUE,"GENERAL"}</definedName>
    <definedName name="WQEEWQ" localSheetId="6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7" hidden="1">{#N/A,#N/A,TRUE,"1842CWN0"}</definedName>
    <definedName name="wrn.civil._.works." localSheetId="6" hidden="1">{#N/A,#N/A,TRUE,"1842CWN0"}</definedName>
    <definedName name="wrn.civil._.works." hidden="1">{#N/A,#N/A,TRUE,"1842CWN0"}</definedName>
    <definedName name="wrn.FINAN97." localSheetId="7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6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7" hidden="1">{"TAB1",#N/A,TRUE,"GENERAL";"TAB2",#N/A,TRUE,"GENERAL";"TAB3",#N/A,TRUE,"GENERAL";"TAB4",#N/A,TRUE,"GENERAL";"TAB5",#N/A,TRUE,"GENERAL"}</definedName>
    <definedName name="wrn.GENERAL." localSheetId="6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7" hidden="1">{#N/A,#N/A,TRUE,"INGENIERIA";#N/A,#N/A,TRUE,"COMPRAS";#N/A,#N/A,TRUE,"DIRECCION";#N/A,#N/A,TRUE,"RESUMEN"}</definedName>
    <definedName name="wrn.GERENCIA." localSheetId="6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7" hidden="1">{#N/A,#N/A,TRUE,"T1"}</definedName>
    <definedName name="wrn.OPERADORES." localSheetId="6" hidden="1">{#N/A,#N/A,TRUE,"T1"}</definedName>
    <definedName name="wrn.OPERADORES." hidden="1">{#N/A,#N/A,TRUE,"T1"}</definedName>
    <definedName name="wrn.res7" localSheetId="7" hidden="1">{#N/A,#N/A,FALSE,"Hoja1";#N/A,#N/A,FALSE,"Hoja2"}</definedName>
    <definedName name="wrn.res7" localSheetId="6" hidden="1">{#N/A,#N/A,FALSE,"Hoja1";#N/A,#N/A,FALSE,"Hoja2"}</definedName>
    <definedName name="wrn.res7" hidden="1">{#N/A,#N/A,FALSE,"Hoja1";#N/A,#N/A,FALSE,"Hoja2"}</definedName>
    <definedName name="wrn.Resumen." localSheetId="7" hidden="1">{#N/A,#N/A,FALSE,"Hoja1";#N/A,#N/A,FALSE,"Hoja2"}</definedName>
    <definedName name="wrn.Resumen." localSheetId="6" hidden="1">{#N/A,#N/A,FALSE,"Hoja1";#N/A,#N/A,FALSE,"Hoja2"}</definedName>
    <definedName name="wrn.Resumen." hidden="1">{#N/A,#N/A,FALSE,"Hoja1";#N/A,#N/A,FALSE,"Hoja2"}</definedName>
    <definedName name="wrn.TRABFENO." localSheetId="7" hidden="1">{#N/A,#N/A,FALSE,"Estatico";#N/A,#N/A,FALSE,"Tuberia";#N/A,#N/A,FALSE,"Instrumentación";#N/A,#N/A,FALSE,"Mecanica";#N/A,#N/A,FALSE,"Electrico";#N/A,#N/A,FALSE,"Ofic.Civiles"}</definedName>
    <definedName name="wrn.TRABFENO." localSheetId="6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7" hidden="1">{"via1",#N/A,TRUE,"general";"via2",#N/A,TRUE,"general";"via3",#N/A,TRUE,"general"}</definedName>
    <definedName name="wrn.via." localSheetId="6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7" hidden="1">{"via1",#N/A,TRUE,"general";"via2",#N/A,TRUE,"general";"via3",#N/A,TRUE,"general"}</definedName>
    <definedName name="wsnhed" localSheetId="6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7" hidden="1">{"via1",#N/A,TRUE,"general";"via2",#N/A,TRUE,"general";"via3",#N/A,TRUE,"general"}</definedName>
    <definedName name="wswswsqa" localSheetId="6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7" hidden="1">{"TAB1",#N/A,TRUE,"GENERAL";"TAB2",#N/A,TRUE,"GENERAL";"TAB3",#N/A,TRUE,"GENERAL";"TAB4",#N/A,TRUE,"GENERAL";"TAB5",#N/A,TRUE,"GENERAL"}</definedName>
    <definedName name="wtt" localSheetId="6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7" hidden="1">{"via1",#N/A,TRUE,"general";"via2",#N/A,TRUE,"general";"via3",#N/A,TRUE,"general"}</definedName>
    <definedName name="wwded3" localSheetId="6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7" hidden="1">{"TAB1",#N/A,TRUE,"GENERAL";"TAB2",#N/A,TRUE,"GENERAL";"TAB3",#N/A,TRUE,"GENERAL";"TAB4",#N/A,TRUE,"GENERAL";"TAB5",#N/A,TRUE,"GENERAL"}</definedName>
    <definedName name="wwwwe" localSheetId="6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7" hidden="1">{"via1",#N/A,TRUE,"general";"via2",#N/A,TRUE,"general";"via3",#N/A,TRUE,"general"}</definedName>
    <definedName name="wyty" localSheetId="6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7" hidden="1">{"TAB1",#N/A,TRUE,"GENERAL";"TAB2",#N/A,TRUE,"GENERAL";"TAB3",#N/A,TRUE,"GENERAL";"TAB4",#N/A,TRUE,"GENERAL";"TAB5",#N/A,TRUE,"GENERAL"}</definedName>
    <definedName name="xcbvbs" localSheetId="6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localSheetId="7" hidden="1">{#N/A,#N/A,TRUE,"1842CWN0"}</definedName>
    <definedName name="XSW" localSheetId="6" hidden="1">{#N/A,#N/A,TRUE,"1842CWN0"}</definedName>
    <definedName name="XSW" hidden="1">{#N/A,#N/A,TRUE,"1842CWN0"}</definedName>
    <definedName name="xsxs" localSheetId="7" hidden="1">{"TAB1",#N/A,TRUE,"GENERAL";"TAB2",#N/A,TRUE,"GENERAL";"TAB3",#N/A,TRUE,"GENERAL";"TAB4",#N/A,TRUE,"GENERAL";"TAB5",#N/A,TRUE,"GENERAL"}</definedName>
    <definedName name="xsxs" localSheetId="6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localSheetId="7" hidden="1">{"via1",#N/A,TRUE,"general";"via2",#N/A,TRUE,"general";"via3",#N/A,TRUE,"general"}</definedName>
    <definedName name="xxfg" localSheetId="6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>#REF!</definedName>
    <definedName name="xxxxxds" localSheetId="7" hidden="1">{"via1",#N/A,TRUE,"general";"via2",#N/A,TRUE,"general";"via3",#N/A,TRUE,"general"}</definedName>
    <definedName name="xxxxxds" localSheetId="6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7" hidden="1">{#N/A,#N/A,FALSE,"orthoflow";#N/A,#N/A,FALSE,"Miscelaneos";#N/A,#N/A,FALSE,"Instrumentacio";#N/A,#N/A,FALSE,"Electrico";#N/A,#N/A,FALSE,"Valv. Seguridad"}</definedName>
    <definedName name="XXXXXX" localSheetId="6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localSheetId="7" hidden="1">{"via1",#N/A,TRUE,"general";"via2",#N/A,TRUE,"general";"via3",#N/A,TRUE,"general"}</definedName>
    <definedName name="xxxxxxxxxx29" localSheetId="6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localSheetId="7" hidden="1">{"via1",#N/A,TRUE,"general";"via2",#N/A,TRUE,"general";"via3",#N/A,TRUE,"general"}</definedName>
    <definedName name="XZXZV" localSheetId="6" hidden="1">{"via1",#N/A,TRUE,"general";"via2",#N/A,TRUE,"general";"via3",#N/A,TRUE,"general"}</definedName>
    <definedName name="XZXZV" hidden="1">{"via1",#N/A,TRUE,"general";"via2",#N/A,TRUE,"general";"via3",#N/A,TRUE,"general"}</definedName>
    <definedName name="Y">#REF!</definedName>
    <definedName name="y6y6" localSheetId="7" hidden="1">{"via1",#N/A,TRUE,"general";"via2",#N/A,TRUE,"general";"via3",#N/A,TRUE,"general"}</definedName>
    <definedName name="y6y6" localSheetId="6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7" hidden="1">{"via1",#N/A,TRUE,"general";"via2",#N/A,TRUE,"general";"via3",#N/A,TRUE,"general"}</definedName>
    <definedName name="yery" localSheetId="6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7" hidden="1">{"TAB1",#N/A,TRUE,"GENERAL";"TAB2",#N/A,TRUE,"GENERAL";"TAB3",#N/A,TRUE,"GENERAL";"TAB4",#N/A,TRUE,"GENERAL";"TAB5",#N/A,TRUE,"GENERAL"}</definedName>
    <definedName name="yhy" localSheetId="6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7" hidden="1">{"TAB1",#N/A,TRUE,"GENERAL";"TAB2",#N/A,TRUE,"GENERAL";"TAB3",#N/A,TRUE,"GENERAL";"TAB4",#N/A,TRUE,"GENERAL";"TAB5",#N/A,TRUE,"GENERAL"}</definedName>
    <definedName name="yjyj" localSheetId="6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#REF!</definedName>
    <definedName name="yrey" localSheetId="7" hidden="1">{"via1",#N/A,TRUE,"general";"via2",#N/A,TRUE,"general";"via3",#N/A,TRUE,"general"}</definedName>
    <definedName name="yrey" localSheetId="6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7" hidden="1">{"via1",#N/A,TRUE,"general";"via2",#N/A,TRUE,"general";"via3",#N/A,TRUE,"general"}</definedName>
    <definedName name="yry" localSheetId="6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7" hidden="1">{"TAB1",#N/A,TRUE,"GENERAL";"TAB2",#N/A,TRUE,"GENERAL";"TAB3",#N/A,TRUE,"GENERAL";"TAB4",#N/A,TRUE,"GENERAL";"TAB5",#N/A,TRUE,"GENERAL"}</definedName>
    <definedName name="ytj" localSheetId="6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7" hidden="1">{"via1",#N/A,TRUE,"general";"via2",#N/A,TRUE,"general";"via3",#N/A,TRUE,"general"}</definedName>
    <definedName name="ytjt6" localSheetId="6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7" hidden="1">{"TAB1",#N/A,TRUE,"GENERAL";"TAB2",#N/A,TRUE,"GENERAL";"TAB3",#N/A,TRUE,"GENERAL";"TAB4",#N/A,TRUE,"GENERAL";"TAB5",#N/A,TRUE,"GENERAL"}</definedName>
    <definedName name="ytrwyr" localSheetId="6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7" hidden="1">{"via1",#N/A,TRUE,"general";"via2",#N/A,TRUE,"general";"via3",#N/A,TRUE,"general"}</definedName>
    <definedName name="ytry" localSheetId="6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7" hidden="1">{"via1",#N/A,TRUE,"general";"via2",#N/A,TRUE,"general";"via3",#N/A,TRUE,"general"}</definedName>
    <definedName name="ytryrty" localSheetId="6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7" hidden="1">{"TAB1",#N/A,TRUE,"GENERAL";"TAB2",#N/A,TRUE,"GENERAL";"TAB3",#N/A,TRUE,"GENERAL";"TAB4",#N/A,TRUE,"GENERAL";"TAB5",#N/A,TRUE,"GENERAL"}</definedName>
    <definedName name="YTRYUYT" localSheetId="6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7" hidden="1">{"TAB1",#N/A,TRUE,"GENERAL";"TAB2",#N/A,TRUE,"GENERAL";"TAB3",#N/A,TRUE,"GENERAL";"TAB4",#N/A,TRUE,"GENERAL";"TAB5",#N/A,TRUE,"GENERAL"}</definedName>
    <definedName name="ytudfgd" localSheetId="6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7" hidden="1">{"TAB1",#N/A,TRUE,"GENERAL";"TAB2",#N/A,TRUE,"GENERAL";"TAB3",#N/A,TRUE,"GENERAL";"TAB4",#N/A,TRUE,"GENERAL";"TAB5",#N/A,TRUE,"GENERAL"}</definedName>
    <definedName name="yturtu7" localSheetId="6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7" hidden="1">{"TAB1",#N/A,TRUE,"GENERAL";"TAB2",#N/A,TRUE,"GENERAL";"TAB3",#N/A,TRUE,"GENERAL";"TAB4",#N/A,TRUE,"GENERAL";"TAB5",#N/A,TRUE,"GENERAL"}</definedName>
    <definedName name="yturu" localSheetId="6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7" hidden="1">{"via1",#N/A,TRUE,"general";"via2",#N/A,TRUE,"general";"via3",#N/A,TRUE,"general"}</definedName>
    <definedName name="ytuytfgh" localSheetId="6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7" hidden="1">{"TAB1",#N/A,TRUE,"GENERAL";"TAB2",#N/A,TRUE,"GENERAL";"TAB3",#N/A,TRUE,"GENERAL";"TAB4",#N/A,TRUE,"GENERAL";"TAB5",#N/A,TRUE,"GENERAL"}</definedName>
    <definedName name="yty" localSheetId="6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7" hidden="1">{"via1",#N/A,TRUE,"general";"via2",#N/A,TRUE,"general";"via3",#N/A,TRUE,"general"}</definedName>
    <definedName name="ytyyh" localSheetId="6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7" hidden="1">{"TAB1",#N/A,TRUE,"GENERAL";"TAB2",#N/A,TRUE,"GENERAL";"TAB3",#N/A,TRUE,"GENERAL";"TAB4",#N/A,TRUE,"GENERAL";"TAB5",#N/A,TRUE,"GENERAL"}</definedName>
    <definedName name="ytzacdfg" localSheetId="6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7" hidden="1">{"TAB1",#N/A,TRUE,"GENERAL";"TAB2",#N/A,TRUE,"GENERAL";"TAB3",#N/A,TRUE,"GENERAL";"TAB4",#N/A,TRUE,"GENERAL";"TAB5",#N/A,TRUE,"GENERAL"}</definedName>
    <definedName name="yu" localSheetId="6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7" hidden="1">{"TAB1",#N/A,TRUE,"GENERAL";"TAB2",#N/A,TRUE,"GENERAL";"TAB3",#N/A,TRUE,"GENERAL";"TAB4",#N/A,TRUE,"GENERAL";"TAB5",#N/A,TRUE,"GENERAL"}</definedName>
    <definedName name="yudre54" localSheetId="6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7" hidden="1">{"TAB1",#N/A,TRUE,"GENERAL";"TAB2",#N/A,TRUE,"GENERAL";"TAB3",#N/A,TRUE,"GENERAL";"TAB4",#N/A,TRUE,"GENERAL";"TAB5",#N/A,TRUE,"GENERAL"}</definedName>
    <definedName name="yuhgh" localSheetId="6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7" hidden="1">{"via1",#N/A,TRUE,"general";"via2",#N/A,TRUE,"general";"via3",#N/A,TRUE,"general"}</definedName>
    <definedName name="yutu" localSheetId="6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7" hidden="1">{"via1",#N/A,TRUE,"general";"via2",#N/A,TRUE,"general";"via3",#N/A,TRUE,"general"}</definedName>
    <definedName name="yuuiiy" localSheetId="6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7" hidden="1">{"via1",#N/A,TRUE,"general";"via2",#N/A,TRUE,"general";"via3",#N/A,TRUE,"general"}</definedName>
    <definedName name="yuuuuuu" localSheetId="6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7" hidden="1">{"via1",#N/A,TRUE,"general";"via2",#N/A,TRUE,"general";"via3",#N/A,TRUE,"general"}</definedName>
    <definedName name="yy" localSheetId="6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7" hidden="1">{"TAB1",#N/A,TRUE,"GENERAL";"TAB2",#N/A,TRUE,"GENERAL";"TAB3",#N/A,TRUE,"GENERAL";"TAB4",#N/A,TRUE,"GENERAL";"TAB5",#N/A,TRUE,"GENERAL"}</definedName>
    <definedName name="yyy" localSheetId="6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7" hidden="1">{"TAB1",#N/A,TRUE,"GENERAL";"TAB2",#N/A,TRUE,"GENERAL";"TAB3",#N/A,TRUE,"GENERAL";"TAB4",#N/A,TRUE,"GENERAL";"TAB5",#N/A,TRUE,"GENERAL"}</definedName>
    <definedName name="yyyuh" localSheetId="6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7" hidden="1">{"TAB1",#N/A,TRUE,"GENERAL";"TAB2",#N/A,TRUE,"GENERAL";"TAB3",#N/A,TRUE,"GENERAL";"TAB4",#N/A,TRUE,"GENERAL";"TAB5",#N/A,TRUE,"GENERAL"}</definedName>
    <definedName name="yyyyhhh" localSheetId="6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7" hidden="1">{"via1",#N/A,TRUE,"general";"via2",#N/A,TRUE,"general";"via3",#N/A,TRUE,"general"}</definedName>
    <definedName name="yyyyyf" localSheetId="6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7" hidden="1">{#N/A,#N/A,TRUE,"INGENIERIA";#N/A,#N/A,TRUE,"COMPRAS";#N/A,#N/A,TRUE,"DIRECCION";#N/A,#N/A,TRUE,"RESUMEN"}</definedName>
    <definedName name="ZAQ" localSheetId="6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7" hidden="1">{"via1",#N/A,TRUE,"general";"via2",#N/A,TRUE,"general";"via3",#N/A,TRUE,"general"}</definedName>
    <definedName name="zdervr" localSheetId="6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 localSheetId="7">'AIU PMT'!ERR</definedName>
    <definedName name="zx" localSheetId="6">'PPTO PMT'!ERR</definedName>
    <definedName name="zx">[0]!ERR</definedName>
    <definedName name="zxczds" localSheetId="7" hidden="1">{"TAB1",#N/A,TRUE,"GENERAL";"TAB2",#N/A,TRUE,"GENERAL";"TAB3",#N/A,TRUE,"GENERAL";"TAB4",#N/A,TRUE,"GENERAL";"TAB5",#N/A,TRUE,"GENERAL"}</definedName>
    <definedName name="zxczds" localSheetId="6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7" hidden="1">{"via1",#N/A,TRUE,"general";"via2",#N/A,TRUE,"general";"via3",#N/A,TRUE,"general"}</definedName>
    <definedName name="zxsdftyu" localSheetId="6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7" hidden="1">{"via1",#N/A,TRUE,"general";"via2",#N/A,TRUE,"general";"via3",#N/A,TRUE,"general"}</definedName>
    <definedName name="zxvxczv" localSheetId="6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6" i="19" l="1"/>
  <c r="G28" i="20" l="1"/>
  <c r="G26" i="20"/>
  <c r="F57" i="7"/>
  <c r="F54" i="7"/>
  <c r="G29" i="21"/>
  <c r="J29" i="21" s="1"/>
  <c r="I35" i="7"/>
  <c r="H57" i="7"/>
  <c r="H54" i="7"/>
  <c r="F21" i="19"/>
  <c r="F22" i="19"/>
  <c r="F23" i="19"/>
  <c r="F24" i="19"/>
  <c r="C23" i="19"/>
  <c r="C24" i="19"/>
  <c r="C22" i="19"/>
  <c r="C21" i="19"/>
  <c r="H23" i="19"/>
  <c r="H24" i="19"/>
  <c r="H22" i="19"/>
  <c r="H21" i="19"/>
  <c r="G28" i="21"/>
  <c r="G27" i="21"/>
  <c r="G26" i="21"/>
  <c r="B26" i="21"/>
  <c r="B27" i="21" s="1"/>
  <c r="B28" i="21" s="1"/>
  <c r="B29" i="21" s="1"/>
  <c r="B17" i="21"/>
  <c r="B18" i="21" s="1"/>
  <c r="B19" i="21" s="1"/>
  <c r="B20" i="21" s="1"/>
  <c r="B21" i="21" s="1"/>
  <c r="K57" i="7" l="1"/>
  <c r="F55" i="7"/>
  <c r="F56" i="7" s="1"/>
  <c r="K54" i="7"/>
  <c r="G29" i="20"/>
  <c r="G27" i="20"/>
  <c r="B26" i="20"/>
  <c r="B27" i="20" s="1"/>
  <c r="B28" i="20" s="1"/>
  <c r="B29" i="20" s="1"/>
  <c r="B17" i="20"/>
  <c r="B18" i="20" s="1"/>
  <c r="B19" i="20" s="1"/>
  <c r="B20" i="20" s="1"/>
  <c r="B21" i="20" s="1"/>
  <c r="C25" i="19"/>
  <c r="I24" i="19"/>
  <c r="I23" i="19"/>
  <c r="I22" i="19"/>
  <c r="I21" i="19"/>
  <c r="C17" i="19"/>
  <c r="E16" i="19"/>
  <c r="I16" i="19" s="1"/>
  <c r="E14" i="19"/>
  <c r="G26" i="15"/>
  <c r="G28" i="15"/>
  <c r="C29" i="7"/>
  <c r="C24" i="7"/>
  <c r="H56" i="7"/>
  <c r="K56" i="7" l="1"/>
  <c r="I14" i="19"/>
  <c r="I17" i="19" s="1"/>
  <c r="I25" i="19"/>
  <c r="D55" i="8"/>
  <c r="F55" i="8"/>
  <c r="H55" i="8"/>
  <c r="I55" i="8" s="1"/>
  <c r="D56" i="8"/>
  <c r="F56" i="8"/>
  <c r="H56" i="8"/>
  <c r="I56" i="8" s="1"/>
  <c r="H50" i="8"/>
  <c r="I50" i="8" s="1"/>
  <c r="F50" i="8"/>
  <c r="C50" i="8"/>
  <c r="H49" i="8"/>
  <c r="I49" i="8" s="1"/>
  <c r="F49" i="8"/>
  <c r="C49" i="8"/>
  <c r="H48" i="8"/>
  <c r="I48" i="8" s="1"/>
  <c r="F48" i="8"/>
  <c r="C48" i="8"/>
  <c r="C18" i="8"/>
  <c r="F18" i="8"/>
  <c r="H18" i="8"/>
  <c r="I18" i="8" s="1"/>
  <c r="C19" i="8"/>
  <c r="F19" i="8"/>
  <c r="H19" i="8"/>
  <c r="I19" i="8" s="1"/>
  <c r="H25" i="8"/>
  <c r="I25" i="8" s="1"/>
  <c r="F25" i="8"/>
  <c r="C25" i="8"/>
  <c r="I34" i="7"/>
  <c r="D10" i="14"/>
  <c r="G29" i="15"/>
  <c r="J29" i="15" s="1"/>
  <c r="G27" i="15"/>
  <c r="B26" i="15"/>
  <c r="B27" i="15" s="1"/>
  <c r="B28" i="15" s="1"/>
  <c r="B29" i="15" s="1"/>
  <c r="B17" i="15"/>
  <c r="B18" i="15" s="1"/>
  <c r="B19" i="15" s="1"/>
  <c r="B20" i="15" s="1"/>
  <c r="B21" i="15" s="1"/>
  <c r="I57" i="8" l="1"/>
  <c r="I27" i="19"/>
  <c r="F11" i="20" s="1"/>
  <c r="I36" i="7"/>
  <c r="D36" i="7"/>
  <c r="D35" i="7"/>
  <c r="D34" i="7"/>
  <c r="H30" i="7"/>
  <c r="H29" i="7"/>
  <c r="D30" i="7"/>
  <c r="D29" i="7"/>
  <c r="C39" i="9"/>
  <c r="C33" i="9"/>
  <c r="C31" i="9"/>
  <c r="H30" i="9"/>
  <c r="I30" i="9" s="1"/>
  <c r="F30" i="9"/>
  <c r="C30" i="9"/>
  <c r="H29" i="9"/>
  <c r="I29" i="9" s="1"/>
  <c r="F29" i="9"/>
  <c r="C29" i="9"/>
  <c r="H28" i="9"/>
  <c r="I28" i="9" s="1"/>
  <c r="F28" i="9"/>
  <c r="C28" i="9"/>
  <c r="C25" i="9"/>
  <c r="H24" i="9"/>
  <c r="I24" i="9" s="1"/>
  <c r="F24" i="9"/>
  <c r="C24" i="9"/>
  <c r="H23" i="9"/>
  <c r="I23" i="9" s="1"/>
  <c r="F23" i="9"/>
  <c r="C23" i="9"/>
  <c r="C20" i="9"/>
  <c r="H19" i="9"/>
  <c r="I19" i="9" s="1"/>
  <c r="I20" i="9" s="1"/>
  <c r="F19" i="9"/>
  <c r="C19" i="9"/>
  <c r="C14" i="9"/>
  <c r="E13" i="9"/>
  <c r="C63" i="8"/>
  <c r="C57" i="8"/>
  <c r="H38" i="8"/>
  <c r="I38" i="8" s="1"/>
  <c r="H37" i="8"/>
  <c r="I37" i="8" s="1"/>
  <c r="H36" i="8"/>
  <c r="I36" i="8" s="1"/>
  <c r="H32" i="8"/>
  <c r="I32" i="8" s="1"/>
  <c r="H31" i="8"/>
  <c r="I31" i="8" s="1"/>
  <c r="H30" i="8"/>
  <c r="I30" i="8" s="1"/>
  <c r="F38" i="8"/>
  <c r="F37" i="8"/>
  <c r="F36" i="8"/>
  <c r="D38" i="8"/>
  <c r="D37" i="8"/>
  <c r="D36" i="8"/>
  <c r="C51" i="8"/>
  <c r="H47" i="8"/>
  <c r="I47" i="8" s="1"/>
  <c r="F47" i="8"/>
  <c r="H46" i="8"/>
  <c r="I46" i="8" s="1"/>
  <c r="F46" i="8"/>
  <c r="H45" i="8"/>
  <c r="I45" i="8" s="1"/>
  <c r="F45" i="8"/>
  <c r="C47" i="8"/>
  <c r="C46" i="8"/>
  <c r="C45" i="8"/>
  <c r="C41" i="8"/>
  <c r="F32" i="8"/>
  <c r="F31" i="8"/>
  <c r="F30" i="8"/>
  <c r="D31" i="8"/>
  <c r="D32" i="8"/>
  <c r="D30" i="8"/>
  <c r="C39" i="8"/>
  <c r="C33" i="8"/>
  <c r="C27" i="8"/>
  <c r="H26" i="8"/>
  <c r="I26" i="8" s="1"/>
  <c r="F26" i="8"/>
  <c r="C26" i="8"/>
  <c r="C20" i="8"/>
  <c r="C14" i="8"/>
  <c r="E13" i="8"/>
  <c r="C54" i="7"/>
  <c r="C55" i="7" s="1"/>
  <c r="C56" i="7" s="1"/>
  <c r="C57" i="7" s="1"/>
  <c r="C45" i="7"/>
  <c r="C46" i="7" s="1"/>
  <c r="C47" i="7" s="1"/>
  <c r="C48" i="7" s="1"/>
  <c r="C49" i="7" s="1"/>
  <c r="H55" i="7"/>
  <c r="C34" i="7"/>
  <c r="C35" i="7" s="1"/>
  <c r="C36" i="7" s="1"/>
  <c r="J36" i="7"/>
  <c r="J35" i="7"/>
  <c r="K35" i="7" s="1"/>
  <c r="J34" i="7"/>
  <c r="K34" i="7" s="1"/>
  <c r="C30" i="7"/>
  <c r="J30" i="7"/>
  <c r="J29" i="7"/>
  <c r="J25" i="7"/>
  <c r="J26" i="7"/>
  <c r="J27" i="7"/>
  <c r="K27" i="7" s="1"/>
  <c r="J24" i="7"/>
  <c r="C25" i="7"/>
  <c r="C26" i="7" s="1"/>
  <c r="C27" i="7" s="1"/>
  <c r="J57" i="3"/>
  <c r="J19" i="3"/>
  <c r="J18" i="3"/>
  <c r="I17" i="3"/>
  <c r="I25" i="9" l="1"/>
  <c r="I29" i="19"/>
  <c r="I31" i="19" s="1"/>
  <c r="K36" i="7"/>
  <c r="K24" i="7"/>
  <c r="I31" i="9"/>
  <c r="I13" i="9"/>
  <c r="I14" i="9" s="1"/>
  <c r="I20" i="8"/>
  <c r="I13" i="8"/>
  <c r="I14" i="8" s="1"/>
  <c r="K29" i="7"/>
  <c r="I51" i="8"/>
  <c r="I39" i="8"/>
  <c r="I33" i="8"/>
  <c r="I27" i="8"/>
  <c r="K26" i="7"/>
  <c r="K25" i="7"/>
  <c r="K30" i="7"/>
  <c r="J20" i="20" l="1"/>
  <c r="J21" i="20"/>
  <c r="J17" i="20"/>
  <c r="J18" i="20"/>
  <c r="J19" i="20"/>
  <c r="E26" i="20"/>
  <c r="G14" i="7"/>
  <c r="I41" i="8"/>
  <c r="I33" i="9"/>
  <c r="I35" i="9" s="1"/>
  <c r="K37" i="7"/>
  <c r="K31" i="7"/>
  <c r="D14" i="14" l="1"/>
  <c r="I59" i="8"/>
  <c r="F11" i="21" s="1"/>
  <c r="J26" i="20"/>
  <c r="E27" i="20"/>
  <c r="J22" i="20"/>
  <c r="F11" i="15"/>
  <c r="J18" i="15" s="1"/>
  <c r="I37" i="9"/>
  <c r="K39" i="7"/>
  <c r="E28" i="20" l="1"/>
  <c r="J27" i="20"/>
  <c r="J20" i="21"/>
  <c r="J18" i="21"/>
  <c r="J21" i="21"/>
  <c r="J19" i="21"/>
  <c r="J17" i="21"/>
  <c r="I61" i="8"/>
  <c r="I63" i="8" s="1"/>
  <c r="J19" i="15"/>
  <c r="J21" i="15"/>
  <c r="J17" i="15"/>
  <c r="J20" i="15"/>
  <c r="K40" i="7"/>
  <c r="E26" i="21" l="1"/>
  <c r="E29" i="20"/>
  <c r="J29" i="20" s="1"/>
  <c r="J28" i="20"/>
  <c r="J22" i="21"/>
  <c r="G12" i="7"/>
  <c r="D12" i="14"/>
  <c r="J22" i="15"/>
  <c r="K48" i="7"/>
  <c r="K46" i="7"/>
  <c r="K49" i="7"/>
  <c r="K47" i="7"/>
  <c r="K55" i="7"/>
  <c r="K45" i="7"/>
  <c r="J31" i="20" l="1"/>
  <c r="J33" i="20" s="1"/>
  <c r="J34" i="20" s="1"/>
  <c r="J36" i="20" s="1"/>
  <c r="J40" i="20" s="1"/>
  <c r="J26" i="21"/>
  <c r="E27" i="21"/>
  <c r="K50" i="7"/>
  <c r="I39" i="9"/>
  <c r="D13" i="14" l="1"/>
  <c r="J27" i="21"/>
  <c r="E28" i="21"/>
  <c r="E27" i="15"/>
  <c r="J27" i="15" s="1"/>
  <c r="E28" i="15"/>
  <c r="J28" i="15" s="1"/>
  <c r="E26" i="15"/>
  <c r="J26" i="15" s="1"/>
  <c r="G13" i="7"/>
  <c r="J28" i="21" l="1"/>
  <c r="J31" i="15"/>
  <c r="J31" i="21" l="1"/>
  <c r="J33" i="21" s="1"/>
  <c r="J34" i="21" s="1"/>
  <c r="J36" i="21" s="1"/>
  <c r="J40" i="21" s="1"/>
  <c r="J33" i="15"/>
  <c r="J34" i="15" s="1"/>
  <c r="J36" i="15" s="1"/>
  <c r="J40" i="15" s="1"/>
  <c r="K59" i="7" l="1"/>
  <c r="K61" i="7" s="1"/>
  <c r="K62" i="7" s="1"/>
  <c r="K64" i="7" s="1"/>
  <c r="K68" i="7" s="1"/>
  <c r="H11" i="7" s="1"/>
  <c r="G11" i="7" s="1"/>
  <c r="H15" i="7" l="1"/>
  <c r="I15" i="7" s="1"/>
  <c r="C11" i="14"/>
  <c r="D11" i="14" s="1"/>
  <c r="D15" i="14" s="1"/>
  <c r="D16" i="14" l="1"/>
</calcChain>
</file>

<file path=xl/sharedStrings.xml><?xml version="1.0" encoding="utf-8"?>
<sst xmlns="http://schemas.openxmlformats.org/spreadsheetml/2006/main" count="1866" uniqueCount="671">
  <si>
    <t>Código</t>
  </si>
  <si>
    <t>DESCRIPCIÓN</t>
  </si>
  <si>
    <t>CANTIDAD</t>
  </si>
  <si>
    <t>M2</t>
  </si>
  <si>
    <t>M3</t>
  </si>
  <si>
    <t>UN</t>
  </si>
  <si>
    <t>ML</t>
  </si>
  <si>
    <t>KG</t>
  </si>
  <si>
    <t>HR</t>
  </si>
  <si>
    <t>SISTEMA DE GESTIÓN AMBIENTAL, SEGURIDAD Y SALUD EN EL TRABAJO (Incl. AIU)</t>
  </si>
  <si>
    <t>PLAN DE GESTION SOCIAL PGS (Incl. AIU)</t>
  </si>
  <si>
    <t xml:space="preserve">NO INCLUYE FACTOR PRESTACIONAL </t>
  </si>
  <si>
    <t>TARIFA MES - PERSONAL DE OBRA - AYUDANTE (INCLUYE FACTOR DE PRESTACIONES)</t>
  </si>
  <si>
    <t>MES</t>
  </si>
  <si>
    <t>TARIFA MES - PERSONAL AUXILIAR TÉCNICO - CADENERO 1 (NO INCLUYE FACTOR DE PRESTACIONES)</t>
  </si>
  <si>
    <t>TARIFA MES - PERSONAL AUXILIAR TÉCNICO - CADENERO 2 (NO INCLUYE FACTOR DE PRESTACIONES)</t>
  </si>
  <si>
    <t>TARIFA MES - PERSONAL AUXILIAR TÉCNICO - CONDUCTOR O MOTORISTA (NO INCLUYE FACTOR DE PRESTACIONES)</t>
  </si>
  <si>
    <t>TARIFA MES - PERSONAL DE OBRA - MAESTRO DE OBRA (NO INCLUYE FACTOR DE PRESTACIONES)</t>
  </si>
  <si>
    <t>TARIFA MES - PERSONAL ADMINISTRATIVO - ADMINISTRADOR (NO INCLUYE FACTOR DE PRESTACIONES)</t>
  </si>
  <si>
    <t>TARIFA MES - PERSONAL ADMINISTRATIVO - AUXILIAR ADMINISTRATIVO-ALMACENISTA (NO INCLUYE FACTOR DE PRESTACIONES)</t>
  </si>
  <si>
    <t>TARIFA MES - PERSONAL ADMINISTRATIVO - SECRETARIA 1 (NO INCLUYE FACTOR DE PRESTACIONES)</t>
  </si>
  <si>
    <t>TARIFA MES - PERSONAL ADMINISTRATIVO - SECRETARIA 2 (NO INCLUYE FACTOR DE PRESTACIONES)</t>
  </si>
  <si>
    <t>TARIFA MES - PROFESIONAL CATEGORÍA 1 (NO INCLUYE FACTOR DE PRESTACIONES)</t>
  </si>
  <si>
    <t>TARIFA MES - PROFESIONAL CATEGORÍA 2 (NO INCLUYE FACTOR DE PRESTACIONES)</t>
  </si>
  <si>
    <t>TARIFA MES - PROFESIONAL CATEGORÍA 3 (NO INCLUYE FACTOR DE PRESTACIONES)</t>
  </si>
  <si>
    <t>TARIFA MES - PROFESIONAL CATEGORÍA 4 (NO INCLUYE FACTOR DE PRESTACIONES)</t>
  </si>
  <si>
    <t>TARIFA MES - PROFESIONAL CATEGORÍA 5 (NO INCLUYE FACTOR DE PRESTACIONES)</t>
  </si>
  <si>
    <t>TARIFA MES - PROFESIONAL CATEGORÍA 6 (NO INCLUYE FACTOR DE PRESTACIONES)</t>
  </si>
  <si>
    <t>TARIFA MES - PROFESIONAL CATEGORÍA 7 (NO INCLUYE FACTOR DE PRESTACIONES)</t>
  </si>
  <si>
    <t>TARIFA MES - PERSONAL TÉCNICO-TECNÓLOGO EN ÁREAS DE INGENIERÍA (NO INCLUYE FACTOR DE PRESTACIONES)</t>
  </si>
  <si>
    <t>TARIFA MES - PERSONAL TÉCNICO - AUXILIAR DE INGENIERÍA (NO INCLUYE FACTOR DE PRESTACIONES)</t>
  </si>
  <si>
    <t>TARIFA MES - PERSONAL TÉCNICO - DIBUJANTE 1 (NO INCLUYE FACTOR DE PRESTACIONES)</t>
  </si>
  <si>
    <t>TARIFA MES - PERSONAL TÉCNICO - DIBUJANTE 2 (NO INCLUYE FACTOR DE PRESTACIONES)</t>
  </si>
  <si>
    <t>TARIFA MES - PERSONAL TÉCNICO - TOPÓGRAFO INSPECTOR (NO INCLUYE FACTOR DE PRESTACIONES)</t>
  </si>
  <si>
    <t>TARIFA MES - PERSONAL TÉCNICO - LABORATORISTA INSPECTOR (NO INCLUYE FACTOR DE PRESTACIONES)</t>
  </si>
  <si>
    <t>TARIFA MES - PERSONAL TÉCNICO - LABORATORISTA AUXILIAR (NO INCLUYE FACTOR DE PRESTACIONES)</t>
  </si>
  <si>
    <t>TARIFA MES - PERSONAL TÉCNICO - OPERADOR EQUIPO PERFORACIÓN (INCLUYE FACTOR DE PRESTACIONES)</t>
  </si>
  <si>
    <t>TARIFA MES - PERSONAL TÉCNICO - OPERADOR AUXILIAR DE EQUIPO (INCLUYE FACTOR DE PRESTACIONES)</t>
  </si>
  <si>
    <t>TARIFA MES - PERSONAL TÉCNICO - INSPECTOR 1 (NO INCLUYE FACTOR DE PRESTACIONES)</t>
  </si>
  <si>
    <t>TARIFA MES - PERSONAL TÉCNICO - INSPECTOR 2 (NO INCLUYE FACTOR DE PRESTACIONES)</t>
  </si>
  <si>
    <t>TARIFA MES - PERSONAL TÉCNICO - TOPÓGRAFO AUXILIAR (NO INCLUYE FACTOR DE PRESTACIONES)</t>
  </si>
  <si>
    <t>TARIFA MES - PERSONAL TÉCNICO - BATIMETRISTA INSPECTOR (NO INCLUYE FACTOR DE PRESTACIONES)</t>
  </si>
  <si>
    <t>TARIFA MES - PERSONAL TÉCNICO - BATIMETRISTA AUXILIAR (NO INCLUYE FACTOR DE PRESTACIONES)</t>
  </si>
  <si>
    <t xml:space="preserve"> INCLUYE FACTOR PRESTACIONAL </t>
  </si>
  <si>
    <t>TARIFA MES - PROFESIONAL CATEGORÍA 1 (INCLUYE FACTOR DE PRESTACIONES)</t>
  </si>
  <si>
    <t>TARIFA MES - PROFESIONAL CATEGORÍA 2 (INCLUYE FACTOR DE PRESTACIONES)</t>
  </si>
  <si>
    <t>TARIFA MES - PROFESIONAL CATEGORÍA 3 (INCLUYE FACTOR DE PRESTACIONES)</t>
  </si>
  <si>
    <t>TARIFA MES - PROFESIONAL CATEGORÍA 4 (INCLUYE FACTOR DE PRESTACIONES)</t>
  </si>
  <si>
    <t>TARIFA MES - PROFESIONAL CATEGORÍA 5 (INCLUYE FACTOR DE PRESTACIONES)</t>
  </si>
  <si>
    <t>TARIFA MES - PROFESIONAL CATEGORÍA 6 (INCLUYE FACTOR DE PRESTACIONES)</t>
  </si>
  <si>
    <t>TARIFA MES - PROFESIONAL CATEGORÍA 7 (INCLUYE FACTOR DE PRESTACIONES)</t>
  </si>
  <si>
    <t>TARIFA MES - PERSONAL TÉCNICO - TECNÓLOGO EN ÁREAS DE INGENIERÍA (INCLUYE FACTOR DE PRESTACIONES)</t>
  </si>
  <si>
    <t>TARIFA MES - PERSONAL TÉCNICO - AUXILIAR DE INGENIERÍA (INCLUYE FACTOR DE PRESTACIONES)</t>
  </si>
  <si>
    <t>TARIFA MES - PERSONAL TÉCNICO - DIBUJANTE 1 (INCLUYE FACTOR DE PRESTACIONES)</t>
  </si>
  <si>
    <t>TARIFA MES - PERSONAL TÉCNICO - DIBUJANTE 2 (INCLUYE FACTOR DE PRESTACIONES)</t>
  </si>
  <si>
    <t>TARIFA MES - PERSONAL TÉCNICO - TOPÓGRAFO INSPECTOR (INCLUYE FACTOR DE PRESTACIONES)</t>
  </si>
  <si>
    <t>TARIFA MES - PERSONAL TÉCNICO - TOPÓGRAFO AUXILIAR (INCLUYE FACTOR DE PRESTACIONES)</t>
  </si>
  <si>
    <t>TARIFA MES - PERSONAL TÉCNICO - BATIMETRISTA INSPECTOR (INCLUYE FACTOR DE PRESTACIONES)</t>
  </si>
  <si>
    <t>TARIFA MES - PERSONAL TÉCNICO - BATIMETRISTA AUXILIAR (INCLUYE FACTOR DE PRESTACIONES)</t>
  </si>
  <si>
    <t>TARIFA MES - PERSONAL TÉCNICO - LABORATORISTA INSPECTOR (INCLUYE FACTOR DE PRESTACIONES)</t>
  </si>
  <si>
    <t>TARIFA MES - PERSONAL TÉCNICO - LABORATORISTA AUXILIAR (INCLUYE FACTOR DE PRESTACIONES)</t>
  </si>
  <si>
    <t>TARIFA MES - PERSONAL TÉCNICO - INSPECTOR 1 (INCLUYE FACTOR DE PRESTACIONES)</t>
  </si>
  <si>
    <t>TARIFA MES - PERSONAL TÉCNICO - INSPECTOR 2 (INCLUYE FACTOR DE PRESTACIONES)</t>
  </si>
  <si>
    <t>TARIFA MES - PERSONAL ADMINISTRATIVO - ADMINISTRADOR (INCLUYE FACTOR DE PRESTACIONES)</t>
  </si>
  <si>
    <t>TARIFA MES - PERSONAL ADMINISTRATIVO - AUXILIAR ADMINISTRATIVO-ALMACENISTA (INCLUYE FACTOR DE PRESTACIONES)</t>
  </si>
  <si>
    <t>TARIFA MES - PERSONAL ADMINISTRATIVO - SECRETARIA 1 (INCLUYE FACTOR DE PRESTACIONES)</t>
  </si>
  <si>
    <t>TARIFA MES - PERSONAL ADMINISTRATIVO - SECRETARIA 2 (INCLUYE FACTOR DE PRESTACIONES)</t>
  </si>
  <si>
    <t>TARIFA MES - PERSONAL AUXILIAR TÉCNICO - CADENERO 1 (INCLUYE FACTOR DE PRESTACIONES)</t>
  </si>
  <si>
    <t>TARIFA MES - PERSONAL AUXILIAR TÉCNICO - CADENERO 2 (INCLUYE FACTOR DE PRESTACIONES)</t>
  </si>
  <si>
    <t>TARIFA MES - PERSONAL AUXILIAR TÉCNICO - SECRETARIA - CONDUCTOR O MOTORISTA (INCLUYE FACTOR DE PRESTACIONES)</t>
  </si>
  <si>
    <t>TARIFA MES - PERSONAL DE OBRA - MAESTRO DE OBRA (INCLUYE FACTOR DE PRESTACIONES)</t>
  </si>
  <si>
    <t>TARIFA MES - PERSONAL DE OBRA - OFICIAL (INCLUYE FACTOR DE PRESTACIONES)</t>
  </si>
  <si>
    <t>TARIFA MES - PERSONAL DE OBRA - OPERARIO (INCLUYE FACTOR DE PRESTACIONES)</t>
  </si>
  <si>
    <t>GASTOS OPERACIONALES</t>
  </si>
  <si>
    <t>TARIFA MES - ALQUILER DE VEHICULO: CAMPERO, PICK-UP, CAMIONETA, CAMION O SIMILAR DE 1300cc A 2000cc DE CILINDRADA, MODELO 2026 A 2023. 100% DE LA TARIFA ESTABLECIDA. INCLUYE TODOS LOS COSTOS DE OPERACIÓN Y MANTENIMIENTO EXCEPTO EL SALARIO DEL CONDUCTOR</t>
  </si>
  <si>
    <t>TARIFA _ ALQUILER DE VEHICULO</t>
  </si>
  <si>
    <t>TARIFA MES - ALQUILER CAMPAMENTOS INCL. SERVICIOS PÚBLICOS PROVISIONALES</t>
  </si>
  <si>
    <t>M2/MES</t>
  </si>
  <si>
    <t>TARIFA _ OPERACIÓN OFICINA</t>
  </si>
  <si>
    <t xml:space="preserve">TARIFA MES - EQUIPO COMPLETO DE LABORATORIO - ESTUDIOS </t>
  </si>
  <si>
    <t>TARIFA _ EQUIPO</t>
  </si>
  <si>
    <t>TARIFA MES - GASTOS OFICINA (PAPELERIA, FOTOCOPIAS Y OTROS)</t>
  </si>
  <si>
    <t>GLB/MS</t>
  </si>
  <si>
    <t>EQUIPO DE TOPOGRAFÍA. ESTACION TOTAL, Precisión lineal ≤ (2 mm + 2 ppm x D), precisión angular ≤ 3".  Alcance: con un prisma hasta 2000 metros en buenas condiciones. (Accesorios: Trípodes, bastones, prismas, cintas metálicas, baterías, entre otros). TARIFA MES</t>
  </si>
  <si>
    <t>VALLA MÓVIL DE 1.20m x 1.20m EN LÁMINA GALVANIZADA CALIBRE 20, ÁNGULO EN HIERRO DE 2 x 1-1/8" IMPRESO EN VINILO ADHESIVO. Incluye suministro e instalación. Impresión 720 DPI; Tintas para exteriores.</t>
  </si>
  <si>
    <t>INSUMOS</t>
  </si>
  <si>
    <t>PROTECCIÓN A ÁRBOLES (INCLUYE SUMINISTRO Y COLOCACIÓN DE DURMIENTES DE 2.90M X 0.04M X 0.04M Y POLISOMBRA AL 47% DE TAL MANERA QUE GARANTICE LA PROTECCIÓN AL INDIVIDUO VEGETAL.</t>
  </si>
  <si>
    <t>ALQUILER DE CERRAMIENTO TIPO 2: CONSTA DE POSTES ROLLIZOS DE 1.90MT DE ALTURA LIBRE CON BASE EN CONCRETO 1500 PSI DE 30CM X 30CM, DOBLE CINTA PELIGRO CAL. 4, TELA PARA CERRAMIENTO.(INCL INSTALACION, MANTENIMIENTO Y DESINSTALACIÓN).</t>
  </si>
  <si>
    <t>ML/MES</t>
  </si>
  <si>
    <t>BAÑO TIPO FLUSHING - ALQUILER MANTENIMIENTO Y ASEO DE BAÑOS PORTÁTILES VIP MENSUAL_(Según Apéndice Bioseguridad Covid 19_V1 y V2)</t>
  </si>
  <si>
    <t>UN/MES</t>
  </si>
  <si>
    <t>ALQUILER CARPA VESTIER 2.0M X 2.0M CON ESTRUCTURA, TECHO Y LATERALES EN LONA.</t>
  </si>
  <si>
    <t>CANECA PLÁSTICA NEGRA DE 55 GALONES CON TAPA PLANA.</t>
  </si>
  <si>
    <t>BOLSA PARA BASURA TIPO INDUSTRIAL NEGRA DE 60 x 90 Cm CALIBRE 2 (PAQUETE DE 30 UNIDADES)</t>
  </si>
  <si>
    <t>CINTA PARA SEÑALIZACION DE 500MT X 4" PELIGRO CALIBRE 3.5</t>
  </si>
  <si>
    <t>ROLLO</t>
  </si>
  <si>
    <t>PLASTICO NEGRO CALIBRE 6</t>
  </si>
  <si>
    <t>SEÑALIZACION TUBULAR COLOMBINA PLASTICA</t>
  </si>
  <si>
    <t>CONOS H= 0,9- 1,0mt</t>
  </si>
  <si>
    <t>BOTIQUIN TIPO A DOTADO PORTÁTIL</t>
  </si>
  <si>
    <t>CAMILLA FÉRULA ESPINAL LARGA - FEL PARA ADULTO (POLIETILENO). INCLUYE ARNES TIPO ARAÑA CON SECCIONES REFLECTIVAS ._(Según Apéndice Bioseguridad Covid 19_V1 y V2)</t>
  </si>
  <si>
    <t>EXTINTOR POLVO QUIMICO SECO DE 20LB TIPO ABC METALICO CON GANCHO Y AVISO</t>
  </si>
  <si>
    <t>SEÑAL EN POLIESTIRENO (30cm x 20cm) FOTOLUMINISCENTE - NORMA NTC - ISO</t>
  </si>
  <si>
    <t>SEÑAL EN POLIESTRIENO (30cm x 45cm) REFLECTIVO GRADO INGENIERÍA - NORMA ISO</t>
  </si>
  <si>
    <t>VÍDEO BEAM - ALQUILER POR DIA</t>
  </si>
  <si>
    <t>DIA</t>
  </si>
  <si>
    <t>AFICHE TAMAÑO MEDIO PLIEGO A 4X0 TINTAS EN PROPALCOTE DE 115 GR.</t>
  </si>
  <si>
    <t>PLEGABLES DE SOSTENIBILIDAD EN TRES CUERPOS TAMAÑO CARTA A 4X4 TINTAS EN PROPALCOTE.</t>
  </si>
  <si>
    <t>CARTELERA CON MARCO EN ALUMINIO ANODIZADO, PAÑO COLOR GRIS CON CENEFA SUPERIOR, PUERTAS CORREDIZAS. Incl. transporte</t>
  </si>
  <si>
    <t>AVISO PUNTO IDU 1.50M X 0.90M (MATERIAL DE IMPRESIÓN VINILO PARA EXTERIORES. INCLUYE SUMINISTRO E INSTALACIÓN).</t>
  </si>
  <si>
    <t>PORTÁTILES - Procesador minimo: intel, Core i3 4005U, celeron o similar, Memoria RAM de 4 GB(2x2048 MB) Disco duro de 500gb a 7200 rpm Pantalla LED HP BrightView widescreen alta definición con 35,6 cm</t>
  </si>
  <si>
    <t>IMPRESORA MULTIFUNCIONAL MONOCROMÁTICA 4 en 1, COPIADORA, IMPRESORA, SCANER Y FAX. 35 ppm, RENDIMIENTO 5000 PAG.</t>
  </si>
  <si>
    <t>SEÑAL VERTICAL PREVENTIVA SP-46B TIPO CUADRADO CON FLECHA. Lámina galvanizada Cal. 16, Ángulo de 2x14. Reflectivo diamante tipo XI, verde limón. Pintura electrostática.</t>
  </si>
  <si>
    <t>BARRERA RELLENABLE (2.00x0.55x1.00m) CON CINTA RET</t>
  </si>
  <si>
    <t>PASACALLE EN BANNER 13 ONZAS MATE, DE 7.00m x 1.00m, INCLUYE UN PALO DE 1,20m DE LARGO EN CADA EXTREMO.</t>
  </si>
  <si>
    <t>PALETA PARE-SIGA REGLAMENTADA</t>
  </si>
  <si>
    <t>BOTA CUERO LISA NEGRA SEGURIDAD PUNTERA DE ACERO</t>
  </si>
  <si>
    <t>PAR</t>
  </si>
  <si>
    <t>PROTECTOR AUDITIVO TIPO TAPON INSERCION EN SILICONA CON CORDEL EN ESTUCHE</t>
  </si>
  <si>
    <t>MASCARILLA DESECHABLE CONTRA POLVOS Y PARTICULAS NO TOXICAS</t>
  </si>
  <si>
    <t>CASCO DE SEGURIDAD DIELECTRICO</t>
  </si>
  <si>
    <t>GAFAS DE SEGURIDAD</t>
  </si>
  <si>
    <t>OVEROL EN DRILL DOS PIEZAS, CAMISA Y PANTALÓN</t>
  </si>
  <si>
    <t>GUANTE CAUCHO NEGRO CORRUGADO CALIBRE 35</t>
  </si>
  <si>
    <t>ALQUILER KIT DE EMERGENCIAS (INCLUYE EXTINTOR DE 10 LBS, CAMILLA EN POLIETILENO PRIMEROS AUXILIOS, INMOVILIZADOR CABEZA, CONO DE H= 1.0M Y BOTIQUÍN.</t>
  </si>
  <si>
    <t>ALQUILER BARRERA RELLENABLE (2.00X0.55X1.00M)</t>
  </si>
  <si>
    <t>ALQUILER DE MESA PLÁSTICA DE 0.72m x 0.72m x 0.72m_(Según Apéndice Bioseguridad Covid 19)</t>
  </si>
  <si>
    <t>CANALIZACIÓN DE TRÁFICO (INSTALACIÓN, MANTENIMIENTO Y DESINSTALACIÓN MENSUAL) CON SEÑALIZADORES TUBULARES COLOMBINA PLÁSTICA Y TRIPLE CINTA DE SEÑALIZACIÓN (INCLUYE ALQUILER DE SEÑALIZADORES TUBULARES). LONGITUD 3 METROS.</t>
  </si>
  <si>
    <t>CINTA DE SEÑALIZACION CAL 4 (ROLLO 500mx0.10m)</t>
  </si>
  <si>
    <t>UM</t>
  </si>
  <si>
    <t>Precio</t>
  </si>
  <si>
    <t>Grupo de base de datos</t>
  </si>
  <si>
    <t>GLN</t>
  </si>
  <si>
    <t>TARIFA JORNAL - PERSONAL DE OBRA - AYUDANTE (INCLUYE FACTOR DE PRESTACIONES)</t>
  </si>
  <si>
    <t>JR</t>
  </si>
  <si>
    <t>TARIFA JORNAL - PERSONAL DE OBRA - OFICIAL (INCLUYE FACTOR DE PRESTACIONES)</t>
  </si>
  <si>
    <t>LT</t>
  </si>
  <si>
    <t>TARIFA HORA - PERSONAL DE OBRA - OFICIAL (INCLUYE FACTOR DE PRESTACIONES)</t>
  </si>
  <si>
    <t>TARIFA HORA - PERSONAL DE OBRA - AYUDANTE (INCLUYE FACTOR DE PRESTACIONES)</t>
  </si>
  <si>
    <t>TARIFA JORNAL - PERSONAL DE OBRA- TÉCNICO ELÉCTRICO (INCLUYE FACTOR DE PRESTACIONES)</t>
  </si>
  <si>
    <t>TARIFA HORA - PERSONAL DE OBRA- TÉCNICO ELÉCTRICO (INCLUYE FACTOR DE PRESTACIONES)</t>
  </si>
  <si>
    <t>TARIFA JORNAL - PERSONAL DE OBRA -  TECNICO PLOMERO (INCLUYE FACTOR DE PRESTACIONES)</t>
  </si>
  <si>
    <t>TARIFA HORA - PERSONAL DE OBRA -  TECNICO PLOMERO (INCLUYE FACTOR DE PRESTACIONES)</t>
  </si>
  <si>
    <t>TARIFA MES - SMMLV</t>
  </si>
  <si>
    <t>TARIFA MES - AUXILIO DE TRANSPORTE</t>
  </si>
  <si>
    <t>ELEMENTOS DE BIOSEGURIDAD</t>
  </si>
  <si>
    <t>EXTINTOR x 5LB</t>
  </si>
  <si>
    <t>DOTACIÓN (EPP) Y SEGURIDAD INDUSTRIAL</t>
  </si>
  <si>
    <t>CAPA IMPERMEABLE CALIBRE 14 - 16</t>
  </si>
  <si>
    <t>PROTECCION AUDITIVA DE INSERTAR (PAR)</t>
  </si>
  <si>
    <t>GUANTES DE VAQUETA</t>
  </si>
  <si>
    <t>MASCARILLA DESECHABLE</t>
  </si>
  <si>
    <t>PETO EN CARNAZA</t>
  </si>
  <si>
    <t>PROTECTOR AUDITIVO TIPO COPA</t>
  </si>
  <si>
    <t>BOTA LISA DIELECTRICA CON PUNTERA EN ACERO DE CAUCHO, CINTA AMARILLA, PUNTERA Y PLANTILLA EN ACERO</t>
  </si>
  <si>
    <t>BOTA DE CAUCHO CON PUNTERA Y ENTRESUELA EN ACERO,  CINTA AMARILLA</t>
  </si>
  <si>
    <t>PROTECTOR AUDITIVO TIPO TAPON DESECHABLE SIN CORDON</t>
  </si>
  <si>
    <t>MASCARILLA DESECHABLE CON VALVULA CONTRA POLVO Y PARTICULAS NO TOXICAS</t>
  </si>
  <si>
    <t>BARBUQUEJO EN REATA CON MENTONERA CON TRES APOYOS PARA CASCO</t>
  </si>
  <si>
    <t>ARNES MULTIPROPOSITO CON ESLINGA - 4 ANILLOS - PARA RESTRICCION Y DETENCION DE CAIDAS CON PUNTO FIJO</t>
  </si>
  <si>
    <t>ESLINGA SEGURIDAD CINTA DE NYLON EN Y CON AMORTIGUADOR Y 2 MOSQUETONES GRANDES</t>
  </si>
  <si>
    <t>IMPERMEABLE INDUSTRIAL PVC CON CAPUCHA EN NYLON</t>
  </si>
  <si>
    <t>OVEROL IMPERMEABLE INDUSTRIAL AMARILLO 2 PIEZAS CON CAPUCHA</t>
  </si>
  <si>
    <t>GUANTE NITRILO 13" RESISTENTE CONTRA QUIMICOS COMBUSTIBLES SOLVENTES GRASAS</t>
  </si>
  <si>
    <t xml:space="preserve">GUANTE DE CARNAZA LARGO REFORZADO </t>
  </si>
  <si>
    <t>MUEBLES - EQUIPOS Y ELEMENTOS OFICINA</t>
  </si>
  <si>
    <t>GESTIÓN SOCIAL ELEMENTOS DE PUBLICIDAD</t>
  </si>
  <si>
    <t>VIAJE</t>
  </si>
  <si>
    <t>TARIFA MES OPERADOR EQUIPO (INCLUYE FACTOR DE PRESTACIONES)</t>
  </si>
  <si>
    <t>TARIFA JORNAL - PERSONAL DE OBRA - SOLDADOR (INCLUYE FACTOR DE PRESTACIONES)</t>
  </si>
  <si>
    <t>TARIFA JORNAL - PERSONAL DE OBRA - AYUDANTE HORARIO NOCTURNO (INCLUYE FACTOR DE PRESTACIONES)</t>
  </si>
  <si>
    <t>TARIFA JORNAL - PERSONAL DE OBRA - OFICIAL HORARIO NOCTURNO (INCLUYE FACTOR DE PRESTACIONES)</t>
  </si>
  <si>
    <t>TARIFA MES - PERSONAL DE OBRA - OPERADOR EQUIPO DE SEÑALIZACIÓN (INCLUYE FACTOR DE PRESTACIONES)</t>
  </si>
  <si>
    <t>TARIFA JORNAL - PERSONAL DE OBRA - OPERADOR EQUIPO DE SEÑALIZACIÓN (INCLUYE FACTOR DE PRESTACIONES)</t>
  </si>
  <si>
    <t>TARIFA JORNAL - PERSONAL DE OBRA - TECNICO SOLDADOR (INCLUYE FACTOR DE PRESTACIONES)</t>
  </si>
  <si>
    <t>TARIFA JORNAL - PERSONAL DE OBRA - TÉCNICO (SOLDADOR 1 A) (INCLUYE FACTOR DE PRESTACIONES)</t>
  </si>
  <si>
    <t>TARIFA JORNAL - PERSONAL DE OBRA - TÉCNICO (INCLUYE FACTOR DE PRESTACIONES)</t>
  </si>
  <si>
    <t>TARIFA JORNAL - PERSONAL DE OBRA - OPERADOR EQUIPO DE SEÑALIZACIÓN HORARIO NOCTURNO (INCLUYE FACTOR DE PRESTACIONES)</t>
  </si>
  <si>
    <t>CAMARA DIGITAL COMPACTA MINIMO 16.2 MEGAPIXELES, MEMORIA DE 8 GB, VIDEO HD CON PAUSA Y ZOOM (UN)</t>
  </si>
  <si>
    <t xml:space="preserve">TARIFA DIA - EQUIPO COMPLETO DE LABORATORIO - ESTUDIOS </t>
  </si>
  <si>
    <t xml:space="preserve">TARIFA DIA - EQUIPO COMPLETO DE LABORATORIO - INTERVENTORIAS </t>
  </si>
  <si>
    <t xml:space="preserve">TARIFA MES - EQUIPO COMPLETO DE LABORATORIO - INTERVENTORIAS </t>
  </si>
  <si>
    <t>TARIFA DIA - EQUIPO COMPLETO DE BATIMETRIA, HIDROMETRIA O SEDIMENTOMETRIA</t>
  </si>
  <si>
    <t xml:space="preserve">TARIFA MES - EQUIPO COMPLETO DE BATIMETRIA, HIDROMETRIA O SEDIMENTOMETRIA </t>
  </si>
  <si>
    <t xml:space="preserve">TARIFA DIA - PLOTTER </t>
  </si>
  <si>
    <t xml:space="preserve">TARIFA MES - PLOTTER </t>
  </si>
  <si>
    <t>TARIFA DIA - ALQUILER DE VEHICULO: CAMPERO, PICK-UP, CAMIONETA, CAMION O SIMILAR MAYOR A 2000cc DE CILINDRADA, MODELO 2026 A 2023. 100% DE LA TARIFA ESTABLECIDA. INCLUYE TODOS LOS COSTOS DE OPERACIÓN Y MANTENIMIENTO EXCEPTO EL SALARIO DEL CONDUCTOR.</t>
  </si>
  <si>
    <t>TARIFA MES - ALQUILER DE VEHICULO: CAMPERO, PICK-UP, CAMIONETA, CAMION O SIMILAR MAYOR A 2000cc DE CILINDRADA, MODELO 2026 A 2023. 100% DE LA TARIFA ESTABLECIDA. INCLUYE TODOS LOS COSTOS DE OPERACIÓN Y MANTENIMIENTO EXCEPTO EL SALARIO DEL CONDUCTOR</t>
  </si>
  <si>
    <t>TARIFA DIA - ALQUILER DE VEHICULO: CAMPERO, PICK-UP, CAMIONETA, CAMION O SIMILAR CON CAPACIDAD DE CARGA DE 3 TON O MAS, MODELO 2026 A 2023. 100% DE LA TARIFA ESTABLECIDA. INCLUYE TODOS LOS COSTOS DE OPERACIÓN Y MANTENIMIENTO EXCEPTO EL SALARIO DEL CONDUCTOR.</t>
  </si>
  <si>
    <t>TARIFA MES - ALQUILER DE VEHICULO: CAMPERO, PICK-UP, CAMIONETA, CAMION O SIMILAR CON CAPACIDAD DE CARGA DE 3 TON O MAS, MODELO 2026 A 2023. 100% DE LA TARIFA ESTABLECIDA. INCLUYE TODOS LOS COSTOS DE OPERACIÓN Y MANTENIMIENTO EXCEPTO EL SALARIO DEL CONDUCTOR</t>
  </si>
  <si>
    <t>EQUIPO ANDROIDE CON GPS, CAMARA Y WIFI</t>
  </si>
  <si>
    <t>TARIFA JORNAL - PROFESIONAL CATEGORÍA 6 (NO INCLUYE FACTOR DE PRESTACIONES)</t>
  </si>
  <si>
    <t>BOTIQUIN PRIMEROS AUXILIOS METÁLICO DE 40cm x 27cm x 10cm, INCLUYE MEDICAMENTOS</t>
  </si>
  <si>
    <t>FILTRO PARTICULAS PARA RESPIRADOR</t>
  </si>
  <si>
    <t>TARIFA JORNAL - PERSONAL DE OBRA - PLOMERO ELECTRICISTA (INCLUYE FACTOR DE PRESTACIONES)</t>
  </si>
  <si>
    <t>TARIFA JORNAL - PERSONAL DE OBRA - OPERARIO (INCLUYE FACTOR DE PRESTACIONES)</t>
  </si>
  <si>
    <t>TARIFA HORA - PERSONAL DE OBRA - OPERARIO (INCLUYE FACTOR DE PRESTACIONES)</t>
  </si>
  <si>
    <t>TARIFA JORNAL- PERSONAL DE OBRA - OPERARIO HORARIO NOCTURNO (INCLUYE FACTOR DE PRESTACIONES)</t>
  </si>
  <si>
    <t>TARIFA JORNAL - PERSONAL TÉCNICO - INSPECTOR 2 (INCLUYE FACTOR DE PRESTACIONES)</t>
  </si>
  <si>
    <t>TARIFA JORNAL - PERSONAL TÉCNICO - INSPECTOR 1 (INCLUYE FACTOR DE PRESTACIONES)</t>
  </si>
  <si>
    <t>TARIFA JORNAL - PERSONAL TÉCNICO - TOPÓGRAFO INSPECTOR (INCLUYE FACTOR DE PRESTACIONES)</t>
  </si>
  <si>
    <t>TARIFA JORNAL - PERSONAL AUXILIAR TÉCNICO - CADENERO 2 (INCLUYE FACTOR DE PRESTACIONES)</t>
  </si>
  <si>
    <t>PUESTO DE TRABAJO - ESCRITORIO 75x120x50</t>
  </si>
  <si>
    <t>SILLA ESCRITORIO GIRATORIA CON BRAZOS</t>
  </si>
  <si>
    <t>SILLA PLÁSTICA SIN BRAZOS</t>
  </si>
  <si>
    <t>TARIFA MES - PERSONAL DE OBRA - TÉCNICO (PLOMERO_ELECTRICISTA) (INCLUYE FACTOR DE PRESTACIONES)</t>
  </si>
  <si>
    <t>COSTO DE LA REPRODUCCIÓN DE PLANOS TAMAÑO PLIEGO</t>
  </si>
  <si>
    <t>COSTO DE CERTIFICADO DE TRADICIÓN Y LIBERTAD DE INMUEBLES</t>
  </si>
  <si>
    <t>TARIFA _ OBRA</t>
  </si>
  <si>
    <t>TARIFA MES - PERSONAL DE OBRA - AYUDANTE (NO INCLUYE FACTOR DE PRESTACIONES)</t>
  </si>
  <si>
    <t>TARIFA MES - ALQUILER DE VEHICULO: CAMPERO, PICK-UP, CAMIONETA, CAMION O SIMILAR DE 1300cc A 2000cc DE CILINDRADA, MODELO 2018 A 2015. 75% DE LA TARIFA ESTABLECIDA. INCLUYE TODOS LOS COSTOS DE OPERACIÓN Y MANTENIMIENTO EXCEPTO EL SALARIO DEL CONDUCTOR</t>
  </si>
  <si>
    <t>TARIFA MES - PERSONAL DE OBRA - INSPECTOR 1 HORARIO NOCTURNO (NO INCLUYE FACTOR DE PRESTACIONES)</t>
  </si>
  <si>
    <t>TARIFA MES - PERSONAL TÉCNICO - OPERADOR EQUIPO PERFORACIÓN (NO INCLUYE FACTOR DE PRESTACIONES)</t>
  </si>
  <si>
    <t>TARIFA MES - PERSONAL TÉCNICO - OPERADOR AUXILIAR DE EQUIPO (NO INCLUYE FACTOR DE PRESTACIONES)</t>
  </si>
  <si>
    <t>TARIFA MES - PERSONAL DE OBRA - OFICIAL (NO INCLUYE FACTOR DE PRESTACIONES)</t>
  </si>
  <si>
    <t>TARIFA MES - PERSONAL DE OBRA - PLOMERO (NO INCLUYE FACTOR DE PRESTACIONES)</t>
  </si>
  <si>
    <t>TARIFA MES - PERSONAL DE OBRA - TÉCNICO ELÉCTRICO (NO INCLUYE FACTOR DE PRESTACIONES)</t>
  </si>
  <si>
    <t>TARIFA MES - PERSONAL DE OBRA - OPERARIO (NO INCLUYE FACTOR DE PRESTACIONES)</t>
  </si>
  <si>
    <t>TARIFA HORA - PERSONAL DE OBRA - AYUDANTE - HORARIO NOCTURNO (INCLUYE FACTOR DE PRESTACIONES)</t>
  </si>
  <si>
    <t>TARIFA JORNAL- PROFESIONAL CATEGORÍA 1 (INCLUYE FACTOR DE PRESTACIONES)</t>
  </si>
  <si>
    <t>TARIFA JORNAL - PROFESIONAL CATEGORÍA 2 (INCLUYE FACTOR DE PRESTACIONES)</t>
  </si>
  <si>
    <t>TARIFA JORNAL - PROFESIONAL CATEGORÍA 3 (INCLUYE FACTOR DE PRESTACIONES)</t>
  </si>
  <si>
    <t>TARIFA JORNAL - PROFESIONAL CATEGORÍA 4 (INCLUYE FACTOR DE PRESTACIONES)</t>
  </si>
  <si>
    <t>TARIFA JORNAL - PROFESIONAL CATEGORÍA 5 (INCLUYE FACTOR DE PRESTACIONES)</t>
  </si>
  <si>
    <t>TARIFA JORNAL - PROFESIONAL CATEGORÍA 6 (INCLUYE FACTOR DE PRESTACIONES)</t>
  </si>
  <si>
    <t>TARIFA JORNAL - PROFESIONAL CATEGORÍA 7 (INCLUYE FACTOR DE PRESTACIONES)</t>
  </si>
  <si>
    <t>TARIFA JORNAL - PERSONAL TÉCNICO - TECNÓLOGO EN ÁREAS DE INGENIERÍA (INCLUYE FACTOR DE PRESTACIONES)</t>
  </si>
  <si>
    <t>TARIFA JORNAL - PERSONAL TÉCNICO - AUXILIAR DE INGENIERÍA (INCLUYE FACTOR DE PRESTACIONES)</t>
  </si>
  <si>
    <t>TARIFA JORNAL - PERSONAL TÉCNICO - DIBUJANTE 1 (INCLUYE FACTOR DE PRESTACIONES)</t>
  </si>
  <si>
    <t>TARIFA JORNAL - PERSONAL TÉCNICO - DIBUJANTE 2 (INCLUYE FACTOR DE PRESTACIONES)</t>
  </si>
  <si>
    <t>TARIFA JORNAL - PERSONAL TÉCNICO - TOPÓGRAFO AUXILIAR (INCLUYE FACTOR DE PRESTACIONES)</t>
  </si>
  <si>
    <t>TARIFA JORNAL - PERSONAL TÉCNICO - BATIMETRISTA INSPECTOR (INCLUYE FACTOR DE PRESTACIONES)</t>
  </si>
  <si>
    <t>TARIFA JORNAL - PERSONAL TÉCNICO - BATIMETRISTA AUXILIAR (INCLUYE FACTOR DE PRESTACIONES)</t>
  </si>
  <si>
    <t>TARIFA JORNAL - PERSONAL TÉCNICO - LABORATORISTA INSPECTOR (INCLUYE FACTOR DE PRESTACIONES)</t>
  </si>
  <si>
    <t>TARIFA JORNAL - PERSONAL TÉCNICO - LABORATORISTA AUXILIAR (INCLUYE FACTOR DE PRESTACIONES)</t>
  </si>
  <si>
    <t>TARIFA JORNAL - PERSONAL TÉCNICO - OPERADOR EQUIPO PERFORACIÓN (INCLUYE FACTOR DE PRESTACIONES)</t>
  </si>
  <si>
    <t>TARIFA JORNAL - PERSONAL TÉCNICO - OPERADOR AUXILIAR DE EQUIPO (INCLUYE FACTOR DE PRESTACIONES)</t>
  </si>
  <si>
    <t>TARIFA JORNAL- PERSONAL ADMINISTRATIVO - ADMINISTRADOR (INCLUYE FACTOR DE PRESTACIONES)</t>
  </si>
  <si>
    <t>TARIFA JORNAL - PERSONAL ADMINISTRATIVO - AUXILIAR ADMINISTRATIVO-ALMACENISTA (INCLUYE FACTOR DE PRESTACIONES)</t>
  </si>
  <si>
    <t>TARIFA JORNAL - PERSONAL ADMINISTRATIVO - SECRETARIA 1 (INCLUYE FACTOR DE PRESTACIONES)</t>
  </si>
  <si>
    <t>TARIFA JORNAL - PERSONAL ADMINISTRATIVO - SECRETARIA 2 (INCLUYE FACTOR DE PRESTACIONES)</t>
  </si>
  <si>
    <t>TARIFA JORNAL - PERSONAL AUXILIAR TÉCNICO - CADENERO 1 (INCLUYE FACTOR DE PRESTACIONES)</t>
  </si>
  <si>
    <t>TARIFA JORNAL - PERSONAL AUXILIAR TÉCNICO - SECRETARIA - CONDUCTOR O MOTORISTA (INCLUYE FACTOR DE PRESTACIONES)</t>
  </si>
  <si>
    <t>TARIFA JORNAL- PERSONAL DE OBRA - MAESTRO DE OBRA (INCLUYE FACTOR DE PRESTACIONES)</t>
  </si>
  <si>
    <t>TARIFA MES - PERSONAL DE OBRA - TÉCNICO ELÉCTRICO (INCLUYE FACTOR DE PRESTACIONES)</t>
  </si>
  <si>
    <t>TARIFA HORA - PROFESIONAL CATEGORIA 1 (INCLUYE FACTOR DE PRESTACIONES)</t>
  </si>
  <si>
    <t>TARIFA HORA - PROFESIONAL CATEGORÍA 2 (INCLUYE FACTOR DE PRESTACIONES)</t>
  </si>
  <si>
    <t>TARIFA HORA - PROFESIONAL CATEGORÍA 3 (INCLUYE FACTOR DE PRESTACIONES)</t>
  </si>
  <si>
    <t>TARIFA HORA - PROFESIONAL CATEGORÍA 4 (INCLUYE FACTOR DE PRESTACIONES)</t>
  </si>
  <si>
    <t>TARIFA HORA - PROFESIONAL CATEGORÍA 5 (INCLUYE FACTOR DE PRESTACIONES)</t>
  </si>
  <si>
    <t>TARIFA HORA - PROFESIONAL CATEGORÍA 6 (INCLUYE FACTOR DE PRESTACIONES)</t>
  </si>
  <si>
    <t>TARIFA HORA - PROFESIONAL CATEGORÍA 7 (INCLUYE FACTOR DE PRESTACIONES)</t>
  </si>
  <si>
    <t>TARIFA HORA - PERSONAL TÉCNICO - TECNÓLOGO EN ÁREAS DE INGENIERÍA (INCLUYE FACTOR DE PRESTACIONES)</t>
  </si>
  <si>
    <t>TARIFA HORA - PERSONAL TÉCNICO - AUXILIAR DE INGENIERÍA (INCLUYE FACTOR DE PRESTACIONES)</t>
  </si>
  <si>
    <t>TARIFA HORA - PERSONAL TÉCNICO - DIBUJANTE 1 (INCLUYE FACTOR DE PRESTACIONES)</t>
  </si>
  <si>
    <t>TARIFA HORA - PERSONAL TÉCNICO - DIBUJANTE 2 (INCLUYE FACTOR DE PRESTACIONES)</t>
  </si>
  <si>
    <t>TARIFA HORA - PERSONAL TÉCNICO - TOPÓGRAFO INSPECTOR (INCLUYE FACTOR DE PRESTACIONES)</t>
  </si>
  <si>
    <t>TARIFA HORA - PERSONAL TÉCNICO - TOPÓGRAFO AUXILIAR (INCLUYE FACTOR DE PRESTACIONES)</t>
  </si>
  <si>
    <t>TARIFA HORA - PERSONAL TÉCNICO - BATIMETRISTA INSPECTOR (INCLUYE FACTOR DE PRESTACIONES)</t>
  </si>
  <si>
    <t>TARIFA HORA - PERSONAL TÉCNICO - BATIMETRISTA AUXILIAR (INCLUYE FACTOR DE PRESTACIONES)</t>
  </si>
  <si>
    <t>TARIFA HORA - PERSONAL TÉCNICO - LABORATORISTA INSPECTOR (INCLUYE FACTOR DE PRESTACIONES)</t>
  </si>
  <si>
    <t>TARIFA HORA - PERSONAL TÉCNICO - LABORATORISTA AUXILIAR (INCLUYE FACTOR DE PRESTACIONES)</t>
  </si>
  <si>
    <t>TARIFA HORA - PERSONAL TÉCNICO - OPERADOR EQUIPO PERFORACIÓN (INCLUYE FACTOR DE PRESTACIONES)</t>
  </si>
  <si>
    <t>TARIFA HORA - PERSONAL TÉCNICO - OPERADOR AUXILIAR DE EQUIPO (INCLUYE FACTOR DE PRESTACIONES)</t>
  </si>
  <si>
    <t>TARIFA HORA - PERSONAL TÉCNICO - INSPECTOR 1 (INCLUYE FACTOR DE PRESTACIONES)</t>
  </si>
  <si>
    <t>TARIFA HORA - PERSONAL TÉCNICO - INSPECTOR 2 (INCLUYE FACTOR DE PRESTACIONES)</t>
  </si>
  <si>
    <t>TARIFA HORA- PERSONAL ADMINISTRATIVO - ADMINISTRADOR (INCLUYE FACTOR DE PRESTACIONES)</t>
  </si>
  <si>
    <t>TARIFA HORA - PERSONAL ADMINISTRATIVO - AUXILIAR ADMINISTRATIVO-ALMACENISTA (INCLUYE FACTOR DE PRESTACIONES)</t>
  </si>
  <si>
    <t>TARIFA HORA - PERSONAL ADMINISTRATIVO - SECRETARIA 1 (INCLUYE FACTOR DE PRESTACIONES)</t>
  </si>
  <si>
    <t>TARIFA HORA - PERSONAL ADMINISTRATIVO - SECRETARIA 2 (INCLUYE FACTOR DE PRESTACIONES)</t>
  </si>
  <si>
    <t>TARIFA HORA - PERSONAL AUXILIAR TÉCNICO - CADENERO 1 (INCLUYE FACTOR DE PRESTACIONES)</t>
  </si>
  <si>
    <t>TARIFA HORA - PERSONAL AUXILIAR TÉCNICO - CADENERO 2 (INCLUYE FACTOR DE PRESTACIONES)</t>
  </si>
  <si>
    <t>TARIFA HORA - PERSONAL AUXILIAR TÉCNICO - SECRETARIA - CONDUCTOR O MOTORISTA (INCLUYE FACTOR DE PRESTACIONES)</t>
  </si>
  <si>
    <t>TARIFA HORA - PERSONAL DE OBRA - MAESTRO DE OBRA (INCLUYE FACTOR DE PRESTACIONES)</t>
  </si>
  <si>
    <t>TARIFA MES - PERSONAL TÉCNICO - CELADOR ARMADO (24 horas por 30 dias dividos en 3 turnos de 8 horas diarias. Incluye prestaciones de ley, Administraciòn y servicios).</t>
  </si>
  <si>
    <t>TARIFA MES - ARRIENDO OFICINA INCL. ADMINISTRACIÓN, SERVICIOS PÚBLICOS, COMUNICACIONES</t>
  </si>
  <si>
    <t>TARIFA MES - PERSONAL TÉCNICO - TOPÓGRAFO INSPECTOR HORARIO NOCTURNO (NO INCLUYE FACTOR DE PRESTACIONES)</t>
  </si>
  <si>
    <t>TARIFA MES - PERSONAL TÉCNICO - LABORATORISTA INSPECTOR HORARIO NOCTURNO (NO INCLUYE FACTOR DE PRESTACIONES)</t>
  </si>
  <si>
    <t>TARIFA MES - PERSONAL TÉCNICO - INSPECTOR 2 HORARIO NOCTURNO (NO INCLUYE FACTOR DE PRESTACIONES)</t>
  </si>
  <si>
    <t>TARIFA MES - PERSONAL AUXILIAR TÉCNICO - CADENERO 1 - HORARIO NOCTURNO (NO INCLUYE FACTOR DE PRESTACIONES)</t>
  </si>
  <si>
    <t>TARIFA MES - PERSONAL AUXILIAR TÉCNICO - CADENERO 2 - HORARIO NOCTURNO (NO INCLUYE FACTOR DE PRESTACIONES)</t>
  </si>
  <si>
    <t>TARIFA MES - PERSONAL AUXILIAR TÉCNICO -  CONDUCTOR O MOTORISTA - HORARIO NOCTURNO (No incluye Factor de Prestaciones)</t>
  </si>
  <si>
    <t>TARIFA MES - PERSONAL DE OBRA - MAESTRO DE OBRA - HORARIO NOCTURNO (NO INCLUYE FACTOR DE PRESTACIONES)</t>
  </si>
  <si>
    <t>CÁMARA DIGITAL COMPACTA MÍNIMO 16.2 MEGAPIXELES, MEMORIA DE 8 GB, VÍDEO HD CON PAUSA Y ZOOM (DIA)</t>
  </si>
  <si>
    <t>TARIFA HORA - PERSONAL DE OBRA - OFICIAL NOCTURNO (INCLUYE FACTOR DE PRESTACIONES)</t>
  </si>
  <si>
    <t>TARIFA MES - SERVICIO TELEFONIA LOCAL ILIMITADA E INTERNET ILIMITADO VELOCIDAD PROMEDIO (50-500 MB) ESTRATOS 1 Y 2</t>
  </si>
  <si>
    <t>TARIFA MES - SERVICIO TELEFONIA LOCAL ILIMITADA E INTERNET ILIMITADO VELOCIDAD PROMEDIO (80-500 MB) ESTRATO 3</t>
  </si>
  <si>
    <t>TARIFA MES - SERVICIO TELEFONIA LOCAL ILIMITADA E INTERNET ILIMITADO VELOCIDAD PROMEDIO (80-500 MB) ESTRATO 4</t>
  </si>
  <si>
    <t>TARIFA MES - SERVICIO TELEFONIA LOCAL ILIMITADA E INTERNET ILIMITADO VELOCIDAD PROMEDIO (80-500 MB) ESTRATO 5</t>
  </si>
  <si>
    <t>TARIFA MES - SERVICIO TELEFONIA LOCAL ILIMITADA E INTERNET ILIMITADO VELOCIDAD PROMEDIO (80-500 MB) ESTRATO 6</t>
  </si>
  <si>
    <t>LEVANTAMIENTO DE ACTAS DE FACHADA (Incluye personal, logística, papelería, fotografía)</t>
  </si>
  <si>
    <t>TARIFA MES - EDICIÓN DE INFORME MENSUAL DE INTERVENTORÍA O CONSULTORÍA. Incluye 4 tapas plastificadas tamaño carta color blanco, con 6 tornillos, hojas de papel bond tamaño carta 75 gramos, 170 folios</t>
  </si>
  <si>
    <t>SEÑAL CICLORUTA SIC-02, TABLERO 0.70M X 0.18M. INCLUYE POSTE. SUMINISTRO E INSTALACIÓN</t>
  </si>
  <si>
    <t>SEÑAL CICLORUTA SIC-02, TABLERO 0.70M X 0.30M. INCLUYE POSTE. SUMINISTRO E INSTALACIÓN</t>
  </si>
  <si>
    <t>SEÑAL CICLORUTA SIC-02, TABLERO 0.80M X 0.18M. INCLUYE POSTE. SUMINISTRO E INSTALACIÓN</t>
  </si>
  <si>
    <t>RUTEROS MONTANTE SERVICIOS Y HORARIOS + INFORMACIÓN + RIELES. SEGÚN MANUAL DE IMAGEN TRANSMILENIO. SUMINISTRO E INSTALACIÓN.</t>
  </si>
  <si>
    <t>EXTINTOR x 10 LB</t>
  </si>
  <si>
    <t>CAMILLA FÉRULA ESPINAL LARGA - FEL PARA ADULTO (POLIETILENO). INCLUYE ARNES TIPO ARAÑA CON SECCIONES REFLECTIVAS</t>
  </si>
  <si>
    <t>GESTIÓN SOCIAL ELEMENTOS DE IDENTIFICACIÓN EN OBRA</t>
  </si>
  <si>
    <t>ALQUILER DE GPS DE MANO GARMIN GPSMAP Serie 64 x Día, CON ALTÍMETRO Y BRÚJULA. PANTALLA A COLOR DE 2.6"</t>
  </si>
  <si>
    <t>CHALECO SENCILLO EN DRIL SIN LOGO DOS BOLSILLOS</t>
  </si>
  <si>
    <t>CHALECO REFLECTIVO EN TELA</t>
  </si>
  <si>
    <t>CARTUCHO RESPIRADOR P-100 VAPORES ORGÁNICOS</t>
  </si>
  <si>
    <t>GUANTE SOLDADOR</t>
  </si>
  <si>
    <t>DESCENDEDOR ANTICAIDA</t>
  </si>
  <si>
    <t>MUEBLE O MESA CON PUERTAS EN ACERO INOXIDABLE 1.23m x 0.60m x 0.90m</t>
  </si>
  <si>
    <t>MUEBLE O MESA CON PUERTAS EN ACERO INOXIDABLE 2.65m x 0.60m x 0.90m</t>
  </si>
  <si>
    <t>GABINETE CONTRAINCENDIO T2</t>
  </si>
  <si>
    <t>ALCOHOL ANTISÉPTICO (ALCOHOL AL 70%). (Según Apéndice Bioseguridad Covid 19)</t>
  </si>
  <si>
    <t>TOALLAS DE PAPEL PARA MANOS. TIPO Z.  DOBLE HOJA. (PAQUETE 150 HOJAS)_(Según Apéndice Bioseguridad Covid 19)</t>
  </si>
  <si>
    <t>DISPENSADOR PLÁSTICO DE TOALLAS TIPO Z._(Según Apéndice Bioseguridad Covid 19)</t>
  </si>
  <si>
    <t>MESA PLÁSTICA DE 0.72m x 0.72m x 0.72m._(Según Apéndice Bioseguridad Covid 19)</t>
  </si>
  <si>
    <t>TERMOMETRO INFRARROJO PARA USO EN HUMANOS, LIBRE DE CONTACTO, IMPERMEABLE. (Según Apéndice Bioseguridad Covid 19)</t>
  </si>
  <si>
    <t>JABÓN LIQUIDO PARA MANOS._(Según Apéndice Bioseguridad Covid 19)</t>
  </si>
  <si>
    <t>LAVAMANOS PORTÁTIL EN ACERO INOXIDABLE CON DOS TANQUES PARA AGUA LIMPIA Y RESIDUAL DE 20 LT C/U_ (Según Apéndice Bioseguridad Covid 19)</t>
  </si>
  <si>
    <t>GEL ANTIBACTERIAL Antiséptico para manos sin enjuague, a base de glicerina, alcohol antiséptico al 70%, contenido máx. de agua 30%._(Según Apéndice Bioseguridad Covid 19)</t>
  </si>
  <si>
    <t>FUMIGADORA DE ESPALDA. ASPERSOR BOMBA MANUAL 20 LITROS. DESINFECCIÓN._ (Según Apéndice Bioseguridad Covid 19)</t>
  </si>
  <si>
    <t>BIG BAG TELA POLIPROPILENO R220 GM/2 Rollo de 100m-100cm x 100cm x 160cm Solapa/Fondo Ciego. Reata 25/30 blancos</t>
  </si>
  <si>
    <t>OVEROL TYVEK BLANCO</t>
  </si>
  <si>
    <t>RESPIRADOR ELASTOMÉRICO MEDIA CARA</t>
  </si>
  <si>
    <t>FILTRO P-100 PARTÍCULAS S/ACEITE HUMOS METÁLICOS VAPORES</t>
  </si>
  <si>
    <t>MONOGAFAS CON VENTILACIÓN DIRECTA</t>
  </si>
  <si>
    <t>GORRO DESECHABLE COFIA BLANCO</t>
  </si>
  <si>
    <t>VYNIPEL DE 50cm x 50cm CALIBRE 6</t>
  </si>
  <si>
    <t>DISPOSICIÓN FINAL DE RESIDUOS PELIGROSOS (MATERIALES CON CARACTERÍSTICAS DE PELIGROSIDAD TÓXICA, CORROSIVO, INFLAMABLES, EXPLOSIVOS Y/O ESPECIALES (RESIDUOS APROVECHABLES MEZCLADOS, COLCHONES, SOFÁS, FIBRAS DE VIDRIO Y BOLSAS DE CEMENTOS)</t>
  </si>
  <si>
    <t>PETO PVC</t>
  </si>
  <si>
    <t>CANECA PLÁSTICA CON TAPA 60 LTS</t>
  </si>
  <si>
    <t>TAPABOCAS N95 SIN FILTRO. (Según Apéndice Bioseguridad Covid 19)</t>
  </si>
  <si>
    <t>TAPABOCAS DESECHABLE. _(Según Apéndice Bioseguridad Covid 19)</t>
  </si>
  <si>
    <t>HIPOCLORITO AL 5%._ (Según Apéndice Bioseguridad Covid 19)</t>
  </si>
  <si>
    <t>LAVAMANOS PORTATIL DE PEDAL TIPO MANOS LIBRES.</t>
  </si>
  <si>
    <t>CALIBRACION TERMOMETRO DIGITAL</t>
  </si>
  <si>
    <t>TERMOMETRO DIGITAL INFRAROJO PARA USO EN HUMANOS, LIBRE DE CONTACTO, IMPERMEABLE</t>
  </si>
  <si>
    <t>DISPENSADOR DE JABÓN LÍQUIDO O GEL ANTIBACTERIAL - ALCOHOL, CON PEDAL METÁLICO</t>
  </si>
  <si>
    <t>RECOLECCION, TRANSPORTE Y DISPOSICION DE RESIDUOS LÍQUIDOS PROVENIENTES DE LAVAMANOS PORTATILES. (INCLUYE EQUIPO DE SUCCIÓN)</t>
  </si>
  <si>
    <t>BOTIQUIN TIPO B DOTADO PORTÁTIL</t>
  </si>
  <si>
    <t>FUMIGADORA DE ESPALDA. ASPERSOR BOMBA MANUAL 20 LITROS. DESINFECCIÓN._(Según Apéndice Bioseguridad Covid 19_V1 y V2)</t>
  </si>
  <si>
    <t>ELEMENTOS DE BIOSEGURIDAD SEGÚN APÉNDICE</t>
  </si>
  <si>
    <t>TAPABOCAS N95 SIN FILTRO._(Según Apéndice Bioseguridad Covid 19_V1 y V2)</t>
  </si>
  <si>
    <t>GEL ANTIBACTERIAL Antiséptico para manos sin enjuague, a base de glicerina, alcohol antiséptico al 70%, contenido máx. de agua 30%._(Según Apéndice Bioseguridad Covid 19_V1 y V2)</t>
  </si>
  <si>
    <t>BOLSA PARA BASURA TIPO INDUSTRIAL NEGRA DE 60 x 90 Cm CALIBRE 2 (PAQUETE DE 30 UNIDADES)_(Según Apéndice Bioseguridad Covid 19_V2)</t>
  </si>
  <si>
    <t>RECOLECCION, TRANSPORTE Y DISPOSICION DE RESIDUOS LÍQUIDOS PROVENIENTES DE LAVAMANOS PORTATILES. (INCLUYE EQUIPO DE SUCCIÓN)_(Según Apéndice Bioseguridad Covid 19_V2)</t>
  </si>
  <si>
    <t>ELEMENTO DE BIOSEGURIDAD SEGÚN APÉNDICE</t>
  </si>
  <si>
    <t>HIPOCLORITO AL 5%._(Según Apéndice Bioseguridad Covid 19_V1 y V2)</t>
  </si>
  <si>
    <t>BOTIQUIN TIPO A DOTADO PORTÁTIL_(Según Apéndice Bioseguridad Covid 19_V2)</t>
  </si>
  <si>
    <t>JABÓN LIQUIDO PARA MANOS._(Según Apéndice Bioseguridad Covid 19_V1 y V2)</t>
  </si>
  <si>
    <t>RESPIRADOR ELASTOMÉRICO MEDIA CARA_(Según Apéndice Bioseguridad Covid 19)</t>
  </si>
  <si>
    <t>BOTIQUIN TIPO B DOTADO PORTÁTIL_(Según Apéndice Bioseguridad Covid 19_V1)</t>
  </si>
  <si>
    <t>LAVAMANOS PORTÁTIL EN ACERO INOXIDABLE CON DOS TANQUES PARA AGUA LIMPIA Y RESIDUAL DE 20 LT C/U_(Según Apéndice Bioseguridad Covid 19_V1)</t>
  </si>
  <si>
    <t>CALIBRACION TERMOMETRO DIGITAL_(Según Apéndice Bioseguridad Covid 19_V2)</t>
  </si>
  <si>
    <t>CANECA PLÁSTICA CON TAPA 60 LTS_(Según Apéndice Bioseguridad Covid 19_V1 y V2)</t>
  </si>
  <si>
    <t>CARPA VESTIER 2.0m x 2.0m TECHO Y ESTRUCTURA CON LATERALES EN LONA._(Según Apéndice Bioseguridad Covid 19_V1 y V2)</t>
  </si>
  <si>
    <t>CARROTANQUE IRRIGADOR DE AGUA. ( VIAJE DE 10 M3 )_(Según Apéndice Bioseguridad Covid 19_V1 y V2)</t>
  </si>
  <si>
    <t>CHALECO REFLECTIVO EN TELA._(Según Apéndice Bioseguridad Covid 19_V1 y V2)</t>
  </si>
  <si>
    <t>TERMOMETRO DIGITAL INFRAROJO PARA USO EN HUMANOS, LIBRE DE CONTACTO, IMPERMEABLE_(Según Apéndice Bioseguridad Covid 19_V2)</t>
  </si>
  <si>
    <t>TERMOMETRO INFRARROJO PARA USO EN HUMANOS, LIBRE DE CONTACTO, IMPERMEABLE._(Según Apéndice Bioseguridad Covid 19_V1)</t>
  </si>
  <si>
    <t>TOALLAS DE PAPEL PARA MANOS. TIPO Z.  DOBLE HOJA. (PAQUETE 150 HOJAS)_(Según Apéndice Bioseguridad Covid 19_V1 y V2)</t>
  </si>
  <si>
    <t>PETO PVC - (Según Apéndice Bioseguridad Covid 19)</t>
  </si>
  <si>
    <t>MONOGAFAS CON VENTILACIÓN DIRECTA _(Según Apéndice Bioseguridad Covid 19)</t>
  </si>
  <si>
    <t>VYNIPEL DE 50cm x 50cm CALIBRE 6 - (Según apéndice de Bioseguridad Covid 19)</t>
  </si>
  <si>
    <t>LAVAMANOS PORTATIL DE PEDAL TIPO MANOS LIBRES._(Según Apéndice Bioseguridad Covid 19_V2)</t>
  </si>
  <si>
    <t>BIG BAG TELA POLIPROPILENO R220 GM/2 Rollo de 100m-100cm x 100cm x 160cm Solapa/Fondo Ciego. Reata 25/30 blancos (Según Apéndice Bioseguridad Covid 19)</t>
  </si>
  <si>
    <t>DISPOSICIÓN FINAL DE RESIDUOS PELIGROSOS (MATERIALES CON CARACTERÍSTICAS DE PELIGROSIDAD TÓXICA, CORROSIVO, INFLAMABLES, EXPLOSIVOS Y/O ESPECIALES (RESIDUOS APROVECHABLES MEZCLADOS, COLCHONES, SOFÁS, FIBRAS DE VIDRIO Y BOLSAS DE CEMENTOS)_(Según Apéndice Bioseguridad Covid 19)</t>
  </si>
  <si>
    <t>FILTRO P-100 PARTÍCULAS S/ACEITE HUMOS METÁLICOS VAPORES_(Según Apéndice Bioseguridad Covid 19)</t>
  </si>
  <si>
    <t>GORRO DESECHABLE COFIA BLANCO_(Según Apéndice Bioseguridad Covid 19)</t>
  </si>
  <si>
    <t>TAPABOCAS DESECHABLE. _(Según Apéndice Bioseguridad Covid 19_V1 y V2)</t>
  </si>
  <si>
    <t>DISPENSADOR DE JABÓN LÍQUIDO O GEL ANTIBACTERIAL - ALCOHOL, CON PEDAL METÁLICO_(Según Apéndice Bioseguridad Covid 19_V2)</t>
  </si>
  <si>
    <t>ALCOHOL ANTISÉPTICO (ALCOHOL AL 70%)._(Según Apéndice Bioseguridad Covid 19_V1 y V2)</t>
  </si>
  <si>
    <t>DISPENSADOR DE JABÓN METÁLICO DE 1 LT_(Según Apéndice Bioseguridad Covid 19_V1)</t>
  </si>
  <si>
    <t>AGUA._(Según Apéndice Bioseguridad Covid 19_V1 y V2)</t>
  </si>
  <si>
    <t>CHALECO SENCILLO EN DRIL SIN LOGO DOS BOLSILLOS._(Según Apéndice Bioseguridad Covid 19_V1 y V2)</t>
  </si>
  <si>
    <t>MASCARILLA DESECHABLE_(Según Apéndice Bioseguridad Covid 19_V1 y V2)</t>
  </si>
  <si>
    <t>MESA PLÁSTICA DE 0.72m x 0.72m x 0.72m._(Según Apéndice Bioseguridad Covid 19_V1 y V2)</t>
  </si>
  <si>
    <t>SILLA PLÁSTICA SIN BRAZOS._(Según Apéndice Bioseguridad Covid 19_V1 y V2)</t>
  </si>
  <si>
    <t>DISPENSADOR PLÁSTICO DE TOALLAS TIPO Z._((Según Apéndice Bioseguridad Covid 19_V1 y V2)</t>
  </si>
  <si>
    <t>OVEROL EN DRILL DOS PIEZAS, CAMISA Y PANTALÓN._(Según Apéndice Bioseguridad Covid 19_V1 y V2)</t>
  </si>
  <si>
    <t>OVEROL TYVEK BLANCO._(Según Apéndice Bioseguridad Covid 19_V1 y V2)</t>
  </si>
  <si>
    <t>MALLA TEXTIL EN POLIESTER DE 2,8m X 7,0m CON SUBLIMACIÓN EN EL TOTAL DE LA SUPERFICIE Y REFUERZO EXTERNO EN REATA PARA TENSAR, Y OJALES EN REATA CADA 75cm, INCLUYE TRANSPORTE</t>
  </si>
  <si>
    <t>FUMIGADORA DE ESPALDA. ASPERSOR BOMBA MANUAL 20 LITROS. DESINFECCIÓN._(Según Apéndice Bioseguridad Covid 19_V3)</t>
  </si>
  <si>
    <t>HIPOCLORITO AL 5%._(Según Apéndice Bioseguridad Covid 19_V3)</t>
  </si>
  <si>
    <t>JABÓN LIQUIDO PARA MANOS._(Según Apéndice Bioseguridad Covid 19_V3)</t>
  </si>
  <si>
    <t>CARROTANQUE IRRIGADOR DE AGUA. ( VIAJE DE 10 M3 )_(Según Apéndice Bioseguridad Covid 19_V3)</t>
  </si>
  <si>
    <t>CHALECO REFLECTIVO EN TELA._(Según Apéndice Bioseguridad Covid 19_V3)</t>
  </si>
  <si>
    <t>TOALLAS DE PAPEL PARA MANOS. TIPO Z.  DOBLE HOJA. (PAQUETE 150 HOJAS)_(Según Apéndice Bioseguridad Covid 19_V3)</t>
  </si>
  <si>
    <t>LAVAMANOS PORTATIL DE PEDAL TIPO MANOS LIBRES._(Según Apéndice Bioseguridad Covid 19_V3)</t>
  </si>
  <si>
    <t>RECOLECCION, TRANSPORTE Y DISPOSICION DE RESIDUOS LÍQUIDOS PROVENIENTES DE LAVAMANOS PORTATILES. (INCLUYE EQUIPO DE SUCCIÓN)_(Según Apéndice Bioseguridad Covid 19_V3)</t>
  </si>
  <si>
    <t>TAPABOCAS DESECHABLE._(Según Apéndice Bioseguridad Covid 19_V3)</t>
  </si>
  <si>
    <t>MASCARILLA DESECHABLE._(Según Apéndice Bioseguridad Covid 19_V3)</t>
  </si>
  <si>
    <t>DISPENSADOR PLÁSTICO DE TOALLAS TIPO Z._(Según Apéndice Bioseguridad Covid 19_V3)</t>
  </si>
  <si>
    <t>OVEROL EN DRILL DOS PIEZAS, CAMISA Y PANTALÓN._(Según Apéndice Bioseguridad Covid 19_V3)</t>
  </si>
  <si>
    <t>ALCOHOL GLICERINADO 70%._(Según Apéndice Bioseguridad Covid 19_V3)</t>
  </si>
  <si>
    <t>DISPENSADOR DE JABÓN LÍQUIDO O ALCOHOL GLICERINADO, CON PEDAL METÁLICO._(Según Apéndice Bioseguridad Covid 19_V3)</t>
  </si>
  <si>
    <t>AGUA (Según Apéndice Bioseguridad Covid 19_V3)</t>
  </si>
  <si>
    <t>TARIFA DIA - ALQUILER DE VEHICULO: CAMPERO, PICK-UP, CAMIONETA, CAMION O SIMILAR DE 1300cc A 2000cc DE CILINDRADA, MODELO 2022 A 2019. 80% DE LA TARIFA ESTABLECIDA. INCLUYE TODOS LOS COSTOS DE OPERACIÓN Y MANTENIMIENTO EXCEPTO EL SALARIO DEL CONDUCTOR.</t>
  </si>
  <si>
    <t>TARIFA MES - ALQUILER DE VEHICULO MES: CAMPERO, PICK-UP, CAMIONETA, CAMION O SIMILAR DE 1300cc A 2000cc DE CILINDRADA, MODELO 2022 A 2019. 80% DE LA TARIFA ESTABLECIDA. INCLUYE TODOS LOS COSTOS DE OPERACIÓN Y MANTENIMIENTO EXCEPTO EL SALARIO DEL CONDUCTOR.</t>
  </si>
  <si>
    <t>TARIFA DIA - ALQUILER DE VEHICULO: CAMPERO, PICK-UP, CAMIONETA, CAMION O SIMILAR MAYOR A 2000cc DE CILINDRADA, MODELO 2022 A 2019. 80% DE LA TARIFA ESTABLECIDA. INCLUYE TODOS LOS COSTOS DE OPERACIÓN Y MANTENIMIENTO EXCEPTO EL SALARIO DEL CONDUCTOR.</t>
  </si>
  <si>
    <t>TARIFA MES - ALQUILER DE VEHICULO MES: CAMPERO, PICK-UP, CAMIONETA, CAMION O SIMILAR MAYOR A 2000cc DE CILINDRADA, MODELO 2022 A 2019. 80% DE LA TARIFA ESTABLECIDA. INCLUYE TODOS LOS COSTOS DE OPERACIÓN Y MANTENIMIENTO EXCEPTO EL SALARIO DEL CONDUCTOR.</t>
  </si>
  <si>
    <t>TARIFA DIA - ALQUILER DE VEHICULO: CAMPERO, PICK-UP, CAMIONETA, CAMION O SIMILAR MAYOR A 2000cc DE CILINDRADA, MODELO 2018 A 2015. 75% DE LA TARIFA ESTABLECIDA. INCLUYE TODOS LOS COSTOS DE OPERACIÓN Y MANTENIMIENTO EXCEPTO EL SALARIO DEL CONDUCTOR.</t>
  </si>
  <si>
    <t>TARIFA MES - ALQUILER DE VEHICULO MES: CAMPERO, PICK-UP, CAMIONETA, CAMION O SIMILAR MAYOR A 2000cc DE CILINDRADA, MODELO 2018 A 2015. 75% DE LA TARIFA ESTABLECIDA. INCLUYE TODOS LOS COSTOS DE OPERACIÓN Y MANTENIMIENTO EXCEPTO EL SALARIO DEL CONDUCTOR.</t>
  </si>
  <si>
    <t>TARIFA DIA - ALQUILER DE VEHICULO: CAMPERO, PICK-UP, CAMIONETA, CAMION O SIMILAR CON CAPACIDAD DE CARGA DE 3 TON O MAS, MODELO 2022 A 2019. 80% DE LA TARIFA ESTABLECIDA. INCLUYE TODOS LOS COSTOS DE OPERACIÓN Y MANTENIMIENTO EXCEPTO EL SALARIO DEL CONDUCTOR.</t>
  </si>
  <si>
    <t>TARIFA MES - ALQUILER DE VEHICULO MES: CAMPERO, PICK-UP, CAMIONETA, CAMION O SIMILAR CON CAPACIDAD DE CARGA DE 3 TON O MAS, MODELO 2022 A 2019. 80% DE LA TARIFA ESTABLECIDA. INCLUYE TODOS LOS COSTOS DE OPERACIÓN Y MANTENIMIENTO EXCEPTO EL SALARIO DEL CONDUCTOR.</t>
  </si>
  <si>
    <t>TAPABOCAS DESECHABLE._(Según Apéndice Bioseguridad Covid 19_V4)</t>
  </si>
  <si>
    <t>MASCARILLA DESECHABLE._(Según Apéndice Bioseguridad Covid 19_V4)</t>
  </si>
  <si>
    <t>JABÓN LIQUIDO PARA MANOS._(Según Apéndice Bioseguridad Covid 19_V4)</t>
  </si>
  <si>
    <t>CARROTANQUE IRRIGADOR DE AGUA. ( VIAJE DE 10 M3 )_(Según Apéndice Bioseguridad Covid 19_V4)</t>
  </si>
  <si>
    <t>TOALLAS DE PAPEL PARA MANOS. TIPO Z.  DOBLE HOJA. (PAQUETE 150 HOJAS)_(Según Apéndice Bioseguridad Covid 19_V4)</t>
  </si>
  <si>
    <t>DISPENSADOR DE JABÓN LÍQUIDO O ALCOHOL GLICERINADO, CON PEDAL METÁLICO._(Según Apéndice Bioseguridad Covid 19_V4)</t>
  </si>
  <si>
    <t>RECOLECCION, TRANSPORTE Y DISPOSICION DE RESIDUOS LÍQUIDOS PROVENIENTES DE LAVAMANOS PORTATILES. (INCLUYE EQUIPO DE SUCCIÓN)_(Según Apéndice Bioseguridad Covid 19_V4)</t>
  </si>
  <si>
    <t>LAVAMANOS PORTATIL DE PEDAL TIPO MANOS LIBRES._(Según Apéndice Bioseguridad Covid 19_V4)</t>
  </si>
  <si>
    <t>ALCOHOL GLICERINADO 70%._(Según Apéndice Bioseguridad Covid 19_V4)</t>
  </si>
  <si>
    <t>DISPENSADOR PLÁSTICO DE TOALLAS TIPO Z._(Según Apéndice Bioseguridad Covid 19_V4)</t>
  </si>
  <si>
    <t>VALLA UNA CARA, DE 3.0M X 6.0M CON ESTRUCTURA METÁLICA - ESTRUCTURA TIPO VALLA EN CERCHA + BANNER. INCLUYE SUMINISTRO E INSTALACIÓN. IMPRESIÓN 720 DPI; TINTAS PARA EXTERIORES. ESTRUCTURA METÁLICA, INCLUYE BANDEJAS EN ALUMINIO, CERCHAS, 6 METROS HORIZONTALES Y 3 VERTICALES, CON 2 METROS DE PROFUNDIDAD, 9 BANDEJAS EN LAMINA GALVANIZADA CALIBRE 24, 4 CERCHAS EN ÁNGULO DE 1 1/2" Y ÁNGULOS DE 1" X 1/8", CERCHA CON ANTICORROSIVO NEGRO. BANNER DE 13 OZ EN TINTAS PARA EXTERIOR Y RESISTENTES A LA INTERPERIE.</t>
  </si>
  <si>
    <t>VALLA DOBLE CARA, DE 3.0M X 6.0M CON ESTRUCTURA METÁLICA - ESTRUCTURA TIPO VALLA EN CERCHA + BANNER. INCLUYE SUMINISTRO E INSTALACIÓN. IMPRESIÓN 720 DPI; TINTAS PARA EXTERIORES. ESTRUCTURA METÁLICA, INCLUYE BANDEJAS EN ALUMINIO, CERCHAS, 6 METROS HORIZONTALES Y 3 VERTICALES, CON 2 METROS DE PROFUNDIDAD - 9 BANDEJAS EN LAMINA GALVANIZADA CALIBRE 24 - 4 CERCHAS EN ÁNGULO DE 1 1/2" Y ÁNGULOS DE 1" X 1/8" - CERCHA CON ANTICORROSIVO NEGRO. BANNER DE 13 OZ EN TINTAS PARA EXTERIOR Y RESISTENTES A LA INTERPERIE.</t>
  </si>
  <si>
    <t>TARIFA DE SERVICIO ESPECIAL PARA LA RECOLECCION DE ESCOMBROS POR PARTE DE EMPRESA OPERADORA DE ASEO (MATERIALES RESULTANTES DE CONSTRUCCION O DEMOLICION, RESIDUOS VEGETALES PRODUCTO DE ARREGLOS DE ZONAS VERDES PRIVADAS, RESIDUOS VOLUMINOSOS O INSERVIBLES COMO MUEBLES VIEJOS, COLCHONES, SANITARIOS ENTRE OTROS).</t>
  </si>
  <si>
    <t>AVISO EN BANNER 13 ONZAS MATE, DE 7, 00m X 1,00m, CON OJALETES Y ARANDELAS METÁLICAS DE 3/8, HORIZONTALES Y VERTICALES CADA 50 CM.</t>
  </si>
  <si>
    <t>AVISO EN BANNER 13 ONZAS MATE, DE 5,00m X 1,00m, CON OJALETES Y ARANDELAS METÁLICAS DE 3/8, HORIZONTALES Y VERTICALES CADA 50 CM.</t>
  </si>
  <si>
    <t>VALLA MÓVIL DE PISO, UNA CARA, DE 1.80M X 1.20M, EN VINILO ADHESIVO SOBRE ALUCOBOND DE 4MM, ÁNGULO EN HIERRO DE 2 X 1-1/8".  IMPRESIÓN 720 DPI; TINTAS PARA EXTERIORES.</t>
  </si>
  <si>
    <t xml:space="preserve">VALLA MÓVIL DE PISO, UNA CARA, DE 1.80M X 1.20M, EN LÁMINA GALVANIZADA CALIBRE 20, ÁNGULO EN HIERRO DE 2 X 1-1/8" IMPRESO EN VINILO ADHESIVO. IMPRESIÓN 720 DPI; TINTAS PARA EXTERIORES. </t>
  </si>
  <si>
    <t>TARIFA MES - PERSONAL TÉCNICO - TOPÓGRAFO INSPECTOR HORARIO NOCTURNO (INCLUYE FACTOR DE PRESTACIONES)</t>
  </si>
  <si>
    <t>TARIFA MES - PERSONAL AUXILIAR TÉCNICO - CADENERO 2 - HORARIO NOCTURNO (INCLUYE FACTOR DE PRESTACIONES)</t>
  </si>
  <si>
    <t>TARIFA MES - PERSONAL DE OBRA - INSPECTOR 1 HORARIO NOCTURNO (INCLUYE FACTOR DE PRESTACIONES)</t>
  </si>
  <si>
    <t>TARIFA MES - PERSONAL AUXILIAR TÉCNICO -  CONDUCTOR O MOTORISTA - HORARIO NOCTURNO (INCLUYE FACTOR DE PRESTACIONES)</t>
  </si>
  <si>
    <t>GESTION SOCIAL</t>
  </si>
  <si>
    <t>H/ME</t>
  </si>
  <si>
    <t>ALQUILER KIT DE EMERGENCIAS (INCLUYE EXTINTOR DE 5 LBS, CAMILLA FÉRULA ESPINAL LARGA - FEL PARA ADULTO (POLIETILENO), CONO DE H= 1.0M Y BOTIQUÍN TIPO A)</t>
  </si>
  <si>
    <t>GESTIÓN AMBIENTAL</t>
  </si>
  <si>
    <t>ACCESO TEMPORAL A VIVIENDA EN MADERA. SUMINISTRO Y CONSTRUCCIÓN.</t>
  </si>
  <si>
    <t>BARRERA DE CONTENCIÓN MATERIAL DE ARRASTRE (INCLUYE SUMINISTRO Y COLOCACIÓN DE MALLA DE GALLINERO 1 1/4" Y POLISOMBRA 47%).</t>
  </si>
  <si>
    <t>ALQUILER DE CERRAMIENTO TIPO 1: CONSTA DE SEÑALIZADORES TUBULARES PLÁSTICOS, TRIPLE CINTA PELIGRO CAL. 4, POLISOMBRA 65% PARA CERRAMIENTO. (INCLUYE INSTALACIÓN, MANTENIMIENTO Y DESINSTALACIÓN).</t>
  </si>
  <si>
    <t>FRANJA EN ADHESIVO VINILICO ESMERILADO EFECTO STAND BLASTED FROSTED CRYSTAL, SUMINISTRO E INSTALACION, GARANTIA DE 5 AÑOS AL EXTERIOR. SEGUN MANUAL DE IMAGEN DE TRANSMILENIO S.A.</t>
  </si>
  <si>
    <t>OTROS-SEÑALIZACIÓN</t>
  </si>
  <si>
    <t>FRANJA EN VINILO CON ADHESIVO EN VINILO ALTO 6CM, GARANTIA DE 5 AÑOS AL EXTERIOR SEGUN COLOR. SUMINISTRO E INSTALACION. SEGUN MANUAL DE IMAGEN DE TRANSMILENIO S.A.</t>
  </si>
  <si>
    <t>FRANJA EN VINILO CON ADHESIVO EN VINILO ALTO 3CM, SUMINISTRO E INSTALACION, GARANTIA DE 5 AÑOS AL EXTERIOR SEGUN COLOR. SEGUN MANUAL DE IMAGEN DE TRANSMILENIO S.A.</t>
  </si>
  <si>
    <t>ALQUILER DE CERRAMIENTO TIPO 3, CONSTA DE SEÑALIZADORES TUBULARES PLASTICOS SEPARADOS ENTRE SI MAXIMO 3MTS TRIPLE CINTA PELIGRO CAL 4 (INCLUYE INSTALACIÓN, MANTENIMEINTO Y DESINSTALACIÓN).</t>
  </si>
  <si>
    <t>ML/ME</t>
  </si>
  <si>
    <t>PERSONAL DE BRIGADA Y ASEO (INCLUYE HERRAMIENTA MENOR). SUMINISTRO.</t>
  </si>
  <si>
    <t>PROTECCION A SUMIDEROS. (INCLUYE SUMINISTRO Y COLOCACION DE BOLSAS DE LONA Y GEOTEXTIL NO TEJIDO CON RESISTENCIA A LA TENSION GRAB DE 400 N).</t>
  </si>
  <si>
    <t>PLAFONADO DE POZOS (INCLUYE SUMINISTRO Y COLOCACIÓN DE PUNTILLA, TABLA BURRA DE 2.90 X0.28X0.025M, CINTA DE SEÑALIZACION CAL 4 ROLLO 500MX0.10M Y SEÑALIZACIÓN TUBULAR COLOMBINA PLÁSTICA).</t>
  </si>
  <si>
    <t>ALQUILER ELEMENTOS DE PROTECCION PERSONAL BASICO CONSTRUCCION VIAS CUADRILLAS 5 PERSONAS (PARA PERSONAL OPERATIVO DE LOS FRENTES DE OBRA).</t>
  </si>
  <si>
    <t>MALLA ESLABONADA CALIBRE 10.5 2" ALTURA MAYOR A 2.20M. SUMINISTRO E INSTALACION.</t>
  </si>
  <si>
    <t>SEPARADOR TIPO TRANSMILENIO (BLOQUE CANALIZADOR AMARILLO) SUMINISTRO E INSTALACIÓN (1.75MX0.25MX0.15M) PINTADO CON PINTURA DE TRAFICO AMARILLA CON MICROESFERAS DE VIDRIO.</t>
  </si>
  <si>
    <t>RETIRO Y REINSTALACIÓN DE SEÑAL BANDERA. INCLUYE SERVICIO DE GRUA. (DISTANCIA MAXIMA DE REUBICACION 200M).</t>
  </si>
  <si>
    <t>CIMENTACION TIPO PILOTE PREEXCAVADO PARA SEÑAL ELEVADA TIPO BANDERA (LONGITUD ENTRE 4 Y 9 M). INCLUYE EXCAVACION</t>
  </si>
  <si>
    <t>SEPARADORES TIPO TRANSMILENIO DELINEADOR TIPO A EN POLIETILENO (0.77M X 0.15M X 0.10M) Y 4 TORNILLOS EN ACERO INOXIDABLE DE 1/2" DE ANCHO Y 4 TORNILLOS DE 1/2" DE LARGO. SUMINISTRO E INSTALACION.</t>
  </si>
  <si>
    <t>SEPARADORES TIPO TRANSMILENIO DELINEADOR TIPO B EN POLIETILENO (0.78M X 0.20M X 0.15M) Y 4 TORNILLOS EN ACERO INOXIDABLE DE 1/2" DE ANCHO Y 5 TORNILLOS DE 1/2" DE LARGO. SUMINISTRO E INSTALACION.</t>
  </si>
  <si>
    <t>SEPARADORES TIPO TRANSMILENIO DELINEADOR TIPO C EN POLIETILENO (0.405M X 0.15M X 0.85M) Y 2 TORNILLOS EN ACERO INOXIDABLE DE 1/2" DE ANCHO Y 4 TORNILLOS DE 1/2" DE LARGO. SUMINISTRO E INSTALACION.</t>
  </si>
  <si>
    <t>CARTELERA TIPO PUNTO CREA DE 1.00M X 1.00M EN ALUMINIO ANODIZADO, CON PAÑO COLOR GRIS, CENEFA SUPERIOR, PUERTAS CORREDIZAS, LOGO INSTITUCIONAL. INCLUYE SUMINISTRO E INSTALACION.</t>
  </si>
  <si>
    <t>CAMARA FOTOGRAFICA DIGITAL COMPACTA. ALQUILER. DE 16.2 MEGAPIXELES. MEMORIA DE 6 GB. VIDEO HD CON PAUSA Y ZOOM. INCLUYE TRANSPORTE, SOPORTE TECNICO.</t>
  </si>
  <si>
    <t>TORRE DE ILUMINACIÓN DE 4 BOMBILLAS DE 1000 WATS CADA UNA. ALQUILER. INCLUYE COMBUSTIBLE A.C.P.M.</t>
  </si>
  <si>
    <t>EDICION, IMPRESION Y DISTRIBUCION DE PIEZAS DE DIVULGACION (PIEZAS EN PAPEL BOND, TAMAÑO CARTA, TIPO FOTOCOPIA).</t>
  </si>
  <si>
    <t>LEVANTAMIENTO DE ACTA DE VECINDAD COMPLETA. (INCLUYE PERSONAL, LOGISTICA, ELABORACION DE FORMATO, PAPELERIA, FOTOGRAFIA Y VIDEO).</t>
  </si>
  <si>
    <t>UN PRE</t>
  </si>
  <si>
    <t>ACTUALIZACION DE SISTEMA DE GESTION DEL ARBOLADO URBANO UBICADO EN TERRENO. SIGAU POR ARBOL PARA TALA, BLOQUEO Y TRASLADO</t>
  </si>
  <si>
    <t>ACTUALIZACION DE SISTEMA DE GESTION DEL ARBOLADO URBANO UBICADO EN TERRENO. SIGAU POR ARBOL PARA PLANTACION</t>
  </si>
  <si>
    <t>LEVANTAMIENTO DE INVENTARIO FORESTAL. INCLUYE ELABORACION FICHA FORESTAL Y VISITA A TERRENO</t>
  </si>
  <si>
    <t>FICHA</t>
  </si>
  <si>
    <t>CANALIZACIÓN DE TRÁFICO (INSTALACIÓN, MANTENIMIENTO Y DESINSTALACIÓN DIARIO) CON SEÑALIZADORES TUBULARES COLOMBINA PLÁSTICA Y TRIPLE CINTA DE SEÑALIZACIÓN (INCLUYE ALQUILER DE SEÑALIZADORES TUBULARES). LONGITUD 50 METROS.</t>
  </si>
  <si>
    <t>UN/DIA</t>
  </si>
  <si>
    <t>SEÑAL ELEVADA BS, TABLERO 3.097M X 2.228M REFLECTIVO DIAMANTE, SOPORTE EN TUBO GALVANIZADO DE 12" EN 7M. CERCHA EN TUBO DE 4" EN 3MM Y 2" EN 2MM. INCLUYE SUMINISTRO E INSTALACIÓN</t>
  </si>
  <si>
    <t>SEÑAL INFORMATIVA SI-05, TABLERO 1.401M X 0.512M REFLECTIVO ALTA INTENSIDAD, PEDESTAL EN ÁNGULO DE 2"X2"X1/4" H= 2.60M EN PINTURA ELECTROSTÁTICA. INCLUYE SUMINISTRO E INSTALACIÓN</t>
  </si>
  <si>
    <t>SEÑAL INFORMATIVA SI-05, TABLERO 1.167M X 0.512M REFLECTIVO ALTA INTENSIDAD, PEDESTAL EN ÁNGULO DE 2"X2"X1/4" H= 2.60M EN PINTURA ELECTROSTÁTICA. INCLUYE SUMINISTRO E INSTALACIÓN</t>
  </si>
  <si>
    <t>SEÑAL INFORMATIVA SI-05, TABLERO 1.190M X 0.512M REFLECTIVO ALTA INTENSIDAD, PEDESTAL EN ÁNGULO DE 2"X2"X1/4" H= 2.60M EN PINTURA ELECTROSTÁTICA. INCLUYE SUMINISTRO E INSTALACIÓN</t>
  </si>
  <si>
    <t>SEÑAL ELEVADA BS, TABLERO 2.414M X 1.380M REFLECTIVO DIAMANTE, SOPORTE EN TUBO GALVANIZADO DE 12" EN 7M. CERCHA EN TUBO DE 4" EN 3MM Y 2" EN 2MM. INCLUYE SUMINISTRO E INSTALACIÓN</t>
  </si>
  <si>
    <t>SEÑAL ELEVADA BS, TABLERO 3.322M X 2.111M REFLECTIVO DIAMANTE, SOPORTE EN TUBO GALVANIZADO DE 12" EN 7M. CERCHA EN TUBO DE 4" EN 3MM Y 2" EN 2MM. INCLUYE SUMINISTRO E INSTALACIÓN</t>
  </si>
  <si>
    <t>REEMPLAZO DE TABLERO SEÑAL ELEVADA BS, POR TABLERO GALVANIZADO CALIBRE 20 3.914M X 1.972M REFLECTIVO DIAMANTE. INCLUYE SUMINISTRO E INSTALACIÓN</t>
  </si>
  <si>
    <t>SEÑAL INFORMATIVA SI-05C, TABLERO 60.64CM X 82.50CM REFLECTIVO ALTA INTENSIDAD, PEDESTAL EN ÁNGULO DE 2"X2"X1/4" H= 2.60M EN PINTURA ELECTROSTÁTICA. INCLUYE SUMINISTRO E INSTALACIÓN</t>
  </si>
  <si>
    <t>SEÑAL INFORMATIVA SI-05C, TABLERO 75.09CM X 82.50CM REFLECTIVO ALTA INTENSIDAD, PEDESTAL EN ÁNGULO DE 2"X2"X1/4" H= 2.60M EN PINTURA ELECTROSTÁTICA. INCLUYE SUMINISTRO E INSTALACIÓN</t>
  </si>
  <si>
    <t>SEÑAL INFORMATIVA SI-05C, TABLERO 76.09CM X 97.51CM REFLECTIVO ALTA INTENSIDAD, PEDESTAL EN ÁNGULO DE 2"X2"X1/4" H= 2.60M EN PINTURA ELECTROSTÁTICA. INCLUYE SUMINISTRO E INSTALACIÓN</t>
  </si>
  <si>
    <t>SEÑAL INFORMATIVA SI-05C, TABLERO 75.01CM X 82.50CM REFLECTIVO ALTA INTENSIDAD, PEDESTAL EN ÁNGULO DE 2"X2"X1/4" H= 2.60M EN PINTURA ELECTROSTÁTICA. INCLUYE SUMINISTRO E INSTALACIÓN</t>
  </si>
  <si>
    <t>SEÑAL INFORMATIVA SI-05, TABLERO 1.119M X 0.512M REFLECTIVO ALTA INTENSIDAD, PEDESTAL EN ÁNGULO DE 2"X2"X1/4" H= 2.60M EN PINTURA ELECTROSTÁTICA. INCLUYE SUMINISTRO E INSTALACIÓN</t>
  </si>
  <si>
    <t>VINILO ADHESIVO FABRICADA EN LAMINA DE ALUMINIO PARA SALIDAS LATERALES (275CM X 31,6CM) SEGÚN MANUAL DE IMAGEN DE TRANSMILENIO. SUMINISTRO E INSTALACIÓN.</t>
  </si>
  <si>
    <t>CANALIZACIÓN DE TRÁFICO CON SEÑALIZADORES TUBULARES COLOMBINA PLÁSTICA Y TRIPLE CINTA DE SEÑALIZACIÓN (INCLUYE ALQUILER DE SEÑALIZADORES TUBULARES). (NO INCLUYE INSTALACIÓN, MANTENIMIENTO Y DESINSTALACIÓN)</t>
  </si>
  <si>
    <t>SEÑALIZACIÓN PREVENTIVA PARA REDES DE SERVICIOS PÚBLICOS CON CINTA DE 500 MT X 4" PELIGRO CALIBRE 3.5 (INCLUYE SUMINISTRO Y COLOCACIÓN)</t>
  </si>
  <si>
    <t>CHEVRON 90 CM X 40 CM, REFLECTIVO PRISMÁTICO TIPO VII O SUPERIOR, AMARILLO LIMÓN FLUORESCENTE EN LÁMINA GALVANIZADA, PEDESTAL EN ÁNGULO. SUMINISTRO E INSTALACIÓN.</t>
  </si>
  <si>
    <t>SEÑALIZACIÓN CON CINTA DE DEMARCACION CALIBRE 3 (INCLUYE SUMINISTRO Y COLOCACIÓN)</t>
  </si>
  <si>
    <t>SEÑALIZACIÓN CON COLOMBINA TUBULAR PLASTICA (INCLUYE SUMINISTRO E INSTALACIÓN)</t>
  </si>
  <si>
    <t>FLECHA LUMINOSA INTERMITENTE DE 1.10 MTS DE LONGITUD Y 40 CMS DE ANCHO CON ESTRUCTURA EN TUBO CUADRADO DE 1" DE 1.60 CMS DE ALTO. (SUMINISTRO E INSTALACIÓN)</t>
  </si>
  <si>
    <t>TOMA DE INFORMACION DE TRANSITO DURANTE LA OBRA (INCLUYE PROCESAMIENTO Y LOGISTICA)</t>
  </si>
  <si>
    <t>OTROS</t>
  </si>
  <si>
    <t>SEÑAL CICLORUTA SIC-02, TABLERO 0.70M X 0.40M. EN LÁMINA GALVANIZADA CAL-16. INCLUYE SOPORTE EN TUBO REDONDO 2" EN REFLECTIVO CON PINTURA ELECTROSTÁTICA. SUMINISTRO E INSTALACIÓN</t>
  </si>
  <si>
    <t>SEÑAL CICLORUTA SIC-02, TABLERO 0.80M X 0.80M. EN LÁMINA GALVANIZADA C-16. INCLUYE SOPORTE EN TUBO REDONDO 2" EN REFLECTIVO CON PINTURA ELECTROSTÁTICA. SUMINISTRO E INSTALACIÓN</t>
  </si>
  <si>
    <t>SEÑAL VERTICAL SR 90X30 , INCLUYE POSTE. SUMINISTRO E INSTALACIÓN</t>
  </si>
  <si>
    <t>SEÑAL VERTICAL DE TRÁNSITO TIPO SR CON LÁMINA REFLECTIVA PARA CICLORUTA D=0.45M. INCLUYE POSTE. SUMINISTRO E INSTALACIÓN</t>
  </si>
  <si>
    <t>SEÑAL VERTICAL DE PEDESTAL SITP 1-2 RUTAS H=3.75. (INCLUYE CENEFA, FABRICACIÓN, SUMINISTRO E INSTALACIÓN).</t>
  </si>
  <si>
    <t>CERRAMIENTO EN MALLA ELECTROSOLDADA H= 1.50M CALIBRE 10.5 HUECO DE 2". SUMINISTRO E INSTALACIÓN.</t>
  </si>
  <si>
    <t>DELINEADOR DE OBSTÁCULO PARA EL TRÁSITO POR UN LADO DEL OBTÁCULO DE 90CM X 20CM, REFLECTIVO PRISMÁTICO TIPO VII O SUPERIOR, AMARILLO LIMÓN FLUORESCENTE EN LÁMINA GALVANIZADA, PEDESTAL EN ÁNGULO. SUMINISTRO E INSTALACIÓN.</t>
  </si>
  <si>
    <t>DELINEADOR DE CURVA HORIZONTAL DE 40CM X 50CM. REFLECTIVO PRISMÁTICO TIPO VII O SUPERIOR, AMARILLO LIMÓN FLUORESCENTE EN LÁMINA GALVANIZADA, PEDESTAL EN ÁNGULO. SUMINISTRO E INSTALACIÓN</t>
  </si>
  <si>
    <t>SEÑAL DOBLE DE 0.75X0.75M REFLECTIVO ALTA DENSIDAD TIPO IV EN LÁMINA GALVANIZADA, PEDESTAL EN ÁNGULO SP/SR/SI. SUMINISTRO E INSTALACIÓN.</t>
  </si>
  <si>
    <t>SEÑAL DOBLE DE 60 CM, REFLECTIVO ALTA DENSIDAD TIPO IV EN LAMINA GALVANIZADA, PEDESTAL EN ANGULO SP/SR/SI. (INCLUYE SUMINISTRO E INSTALACIÓN)</t>
  </si>
  <si>
    <t>SEÑAL VERTICAL REGLAMENTARIA CICLORUTA (D= 45 CM) CON PLAQUETA. INCLUYE POSTE. SUMINISTRO E INSTALACIÓN.</t>
  </si>
  <si>
    <t>SEÑAL VERTICAL INFORMATIVA CICLORUTA (D= 45CMX45CM) CON PLAQUETA. INCLUYE POSTE. SUMINISTRO E INSTALACIÓN.</t>
  </si>
  <si>
    <t>SEÑAL VERTICAL GRUPO DE REGLAMENTARIAS TIPO CIRCULO (D= 60CM). INCLUYE POSTE. SUMINISTRO E INSTALACIÓN.</t>
  </si>
  <si>
    <t>SEÑAL VERTICAL GRUPO DE REGLAMENTARIAS TIPO CIRCULO (D= 60CM). CON PLAQUETA INCLUYE POSTE. SUMINISTRO E INSTALACIÓN.</t>
  </si>
  <si>
    <t>BARRERA RELLENABLE (2.00X0.55X1.00M) CON CINTA REFLECTIVA (INCLUYE SUMINISTRO E INSTALACIÓN)</t>
  </si>
  <si>
    <t>PINTURA DE TRÁFICO ESPESOR SECO 4MILS PARA SEÑALIZACIÓN DE PISO EN PUERTA CORREDIZA SENCILLA, SEGÚN MANUAL DE IMAGEN DE TRANSMILENIO - INCLUYE SUMINISTRO Y APLICACIÓN</t>
  </si>
  <si>
    <t>PINTURA DE TRÁFICO ESPESOR SECO 4MILS PARA SEÑALIZACIÓN DE PISO EN PUERTA CORREDIZA TELESCÓPICA, SEGÚN MANUAL DE IMAGEN DE TRANSMILENIO - INCLUYE SUMINISTRO Y APLICACIÓN</t>
  </si>
  <si>
    <t>SEÑAL TIPO DE FRECUENCIA EN LÁMINA, RECUBRIMIENTO POR AMBAS CARAS EN PELÍCULA REFLECTORA GRADO INGENIERÍA AZUL PARA EL FONDO Y BLANCO PARA NÚMERO O LETRA. SEGÚN MANUAL DE IMAGEN TRANSMILENIO. SUMINISTRO E INSTALACIÓN.</t>
  </si>
  <si>
    <t>RUTEROS MONTANTE RUTA FÁCIL EN VINILO CON ADHESIVO EN VINILO FUNDIDO 32CM X 16CM SOBRE IMPRESIÓN. SEGÚN MANUAL DE IMAGEN TRANSMILENIO. SUMINISTRO E INSTALACIÓN</t>
  </si>
  <si>
    <t>CERRAMIENTO ANTICOLADO, INCLUYE PERFIL TUBULAR 3" ALTURA 2.50 M EMBEBIDOS EN CONCRETO CON SEPARACIÓN ENTRE TUBOS DE 19 CM, EXCAVACIÓN, VIGA DE PISO (0.45 M X 0.20 M). SUMINISTRO E INSTALACIÓN</t>
  </si>
  <si>
    <t>VALLA DE 3.00 M X 6.00 M CON ESTRUCTURA METÁLICA - ESTRUCTURA TIPO VALLA EN CERCHA + BANNER. INCLUYE SUMINISTRO E INSTALACIÓN. IMPRESIÓN 720 DPI; TINTAS PARA EXTERIORES.</t>
  </si>
  <si>
    <t>VALLA MÓVIL DE 1.20M X 1.20M EN LÁMINA GALVANIZADA CALIBRE 20, ÁNGULO EN HIERRO DE 2 X 1-1/8" IMPRESO EN VINILO ADHESIVO. INCLUYE SUMINISTRO E INSTALACIÓN. IMPRESIÓN 720 DPI; TINTAS PARA EXTERIORES.</t>
  </si>
  <si>
    <t>PROTECCION A ALCANTARILLAS. (INCLUYE SUMINISTRO Y COLOCACION DE BOLSAS DE LONA Y GEOTEXTIL GEOTEXTIL NO TEJIDO CON RESISTENCIA A LA TENSION GRAB DE 400 N).</t>
  </si>
  <si>
    <t>PROTECCIÓN A SUMIDEROS CON POLISOMBRA 47% (INCLUYE SUMINISTRO Y COLOCACIÓN DE POLISOMBRA 47% ASEGURADO CON PUNTILLA GRAPA).</t>
  </si>
  <si>
    <t>TRATAMIENTO Y DISPOSICIÓN FINAL DE RESIDUOS PELIGROSOS.</t>
  </si>
  <si>
    <t>PENDONES ELABORADOS EN BANNER, CON UNA DIMENSIÓN DE 1.00 M DE ANCHO POR 1.50 M DE LARGO. IMPRESIÓN A FULL COLOR SEGÚN DISEÑOS DE OJALETES.</t>
  </si>
  <si>
    <t>ALQUILER BASTÓN LUMINOSO 5 FUNCIONES GRANDE ST -900 -1 55 X 4.5 CM RECARGABLE.</t>
  </si>
  <si>
    <t>PROTECCIÓN A ALCANTARILLAS CON POLISOMBRA 47%. (INCLUYE SUMINISTRO Y COLOCACIÓN DE POLISOMBRA 47%)</t>
  </si>
  <si>
    <t>RETIRO DE SEÑAL VERTICAL CON ENTREGA A ALMACÉN DE LA SDM (APLICA PARA SEÑALES SENCILLAS Y DÚPLEX) (INCLUYE RETIRO DE PEDESTAL Y TABLERO. INCLUYE DEMOLICIÓN DE PISO, RETIRO Y DISPOSICIÓN FINAL DE ESCOMBROS)</t>
  </si>
  <si>
    <t>REUBICACIÓN DE SEÑALES VERTICALES (APLICA PARA RETIRO Y REINSTALACIÓN DE SEÑALES SENCILLAS Y DÚPLEX. INCLUYE DEMOLICIÓN DE PISO, RETIRO Y DISPOSICIÓN FINAL DE ESCOMBROS)</t>
  </si>
  <si>
    <t>SEPARADORES TIPO TRANSMILENIO DELINEADOR TIPO C EN POLIETILENO (1M X 0.15M X 0.8M) Y 2 TORNILLOS EN ACERO INOXIDABLE DE 1/2" DE ANCHO Y 4 TORNILLOS DE 1/2" DE LARGO. SUMINISTRO E INSTALACION.</t>
  </si>
  <si>
    <t>CAJA PARA VALVULAS GN EN MAMPOSTERÍA 0,5M X 0,5M X 0,7M (INCLUYE SUMINISTRO DE MATERIALES E INSTALACIÓN)</t>
  </si>
  <si>
    <t>RETIRO DE CERCA EN MADERA. (INCLUYE CARGUE MANUAL). NO INCLUYE TRANSPORTE Y DISPOSICIÓN FINAL DE SOBRANTES</t>
  </si>
  <si>
    <t>DEMARCACION PICTOGRAMA TEXTOS DERECHOS DE LOS NIÑOS CON PINTURA ACRILICA BASE SOLVENTE (INCLUYE SUMINISTRO Y APLICACIÓN MEDIDO COMO EL AREA DEL PAÑO QUE CONTIENE EL TEXTO)</t>
  </si>
  <si>
    <t>RETIRO SEÑALIZACIÓN TIPO BANDERA</t>
  </si>
  <si>
    <t>SEÑAL VERTICAL GRUPO DE PREVENTIVAS TIPO CUADRADO (45CM X 45CM). INCLUYE SUMINISTRO E INSTALACION.</t>
  </si>
  <si>
    <t>SEÑAL VERTICAL GRUPO DE REGLAMENTARIAS SR-01 TIPO OCTAGONO CON ALTURA DE 45CM. INCLUYE SUMINISTRO E INSTALACION.</t>
  </si>
  <si>
    <t>SEÑAL DOBLE DE 0.45X0.45M REFLECTIVO ALTA DENSIDAD TIPO IV EN LÁMINA GALVANIZADA, PEDESTAL EN ÁNGULO SP/SR/SI. SUMINISTRO E INSTALACIÓN.</t>
  </si>
  <si>
    <t>PROTECCIÓN TEMPORAL PARA CERRAMIENTOS Y/O FACHADAS DE BIENES INMUEBLES DE INTERÉS CULTURAL, INCLUYE VARA MADERA ROLLIZA H=1.22 m, LISTÓN DE MADERA, TELA COLOR BLANCO, ESPUMA DE POLIETILENO e=5 mm (Incluye suministro y colocación).</t>
  </si>
  <si>
    <t>BARRERA DE SEGURIDAD EN CONCRETO A-165 ( 53x60x150cm). (Suministro, transporte e Instalación).</t>
  </si>
  <si>
    <t>INSTALACIÓN BARRERA DE SEGURIDAD EN CONCRETO (A-165 - 53*60*150). (Instalación).</t>
  </si>
  <si>
    <t>INSTALACIÓN HITO DE 75cm DE ALTURA Y 8 cm DE DIAMETRO CON REFLECTIVOS DE COLOR AMARILLO. (Instalación).</t>
  </si>
  <si>
    <t>INSTALACIÓN SEGREGADOR BICICLETA (TACHÓN PLÁSTICO O CAUCHO ALTA RESISTENCIA COMO POLIPROPILENO DE ALTO IMPACTO, CON INSTALACIÓN ESTRUCTURA DE REFUERZO, ELEMENTOS REFLECTIVOS DE ALTA EFICIENCIA. TIPO TRANSMILENIO 40.5cmx15cmx8.5cm).(Instalación).</t>
  </si>
  <si>
    <t>ALQUILER DE DISPENSADOR PLÁSTICO DE TOALLAS TIPO Z_(Según Apéndice Bioseguridad Covid 19)</t>
  </si>
  <si>
    <t>ALQUILER DE TERMÓMETRO INFRARROJO PARA USO EN HUMANOS, LIBRE DE CONTACTO, IMPERMEABLE_(Según Apéndice Bioseguridad Covid 19)</t>
  </si>
  <si>
    <t>ALQUILER LAVAMANOS PORTÁTIL EN ACERO INOXIDABLE CON DOS TANQUES PARA AGUA LIMPIA Y RESIDUAL DE 20 LT C/U_ (Según Apéndice Bioseguridad Covid 19)</t>
  </si>
  <si>
    <t>ALQUILER CAMILLA EN FIBRA CON ARNÉS - INMOVILIZADOR Y SEÑAL. _(Según Apéndice Bioseguridad Covid 19)</t>
  </si>
  <si>
    <t>ALQUILER DE DISPENSADOR DE JABÓN, METÁLICO DE 1LT. _(Según Apéndice Bioseguridad Covid 19)</t>
  </si>
  <si>
    <t>PAQUETE DE ELEMENTOS PARA LIMPIEZA Y DESINFECCIÓN PARA 10 TRABAJADORES DE OBRA - HERRAMIENTAS-MAQUINARIA Y EQUIPO MENOR (INCLUYE ALCOHOL ANTISÉPTICO-70%, TOALLAS DE PAPEL PARA MANOS, JABÓN LIQUIDO PARA MANOS, GEL ANTIBACTERIAL, ALQUILER DE DISPENSADOR DE TOALLAS, ALQUILER DISPENSADOR METÁLICO DE JABÓN, ALQUILER LAVAMANOS PORTÁTIL ACERO INOX. INCLUYE AGUA)</t>
  </si>
  <si>
    <t>PAQUETE DE ELEMENTOS PARA LIMPIEZA Y DESINFECCIÓN PARA 10 TRABAJADORES DE CONSULTORÍA / INTERVENTORÍA (INCLUYE ALCOHOL ANTISÉPTICO-70%, TOALLAS DE PAPEL PARA MANOS, JABÓN LIQUIDO PARA MANOS, GEL ANTIBACTERIAL, ALQUILER DE DISPENSADOR DE TOALLAS, ALQUILER DISPENSADOR METÁLICO DE JABÓN)</t>
  </si>
  <si>
    <t>ALQUILER DE FUMIGADORA DE ESPALDA. ASPERSOR BOMBA MANUAL 20 LITROS. DESINFECCIÓN_ (Según Apéndice Bioseguridad Covid 19) INCLUYE MEZCLA AGUA-HIPOCLORITO 20 mml/LITRO</t>
  </si>
  <si>
    <t>ALQUILER DE LAVAMANOS PORTATIL DE PEDAL TIPO MANOS LIBRES</t>
  </si>
  <si>
    <t>ALQUILER DE TERMOMETRO DIGITAL, INFRAROJO PARA USO EN HUMANOS, LIBRE DE CONTACTO, IMPERMEABLE. (INCLUYE CALIBRACION)</t>
  </si>
  <si>
    <t>ALQUILER DE DISPENSADOR DE JABÓN LÍQUIDO O GEL ANTIBACTERIAL - ALCOHOL, CON PEDAL METÁLICO</t>
  </si>
  <si>
    <t>ALQUILER DE DISPENSADOR PLÁSTICO DE TOALLAS DE PAPEL</t>
  </si>
  <si>
    <t>PAQUETE DE ELEMENTOS PARA LIMPIEZA Y DESINFECCIÓN PARA 10 TRABAJADORES EN OBRA (INCLUYE ALCOHOL, TOALLAS DE PAPEL, JABON LIQUIDO, GEL ANTIBACTERIAL, SUMINISTRO AGUA PARA EL LAVAMANOS)</t>
  </si>
  <si>
    <t>ALQUILER DE BOTIQUIN TIPO B DOTADO PORTATIL</t>
  </si>
  <si>
    <t>MALLA TEXTIL EN POLIESTER DE 2,8m X 7,0m CON SUBLIMACIÓN EN EL TOTAL DE LA SUPERFICIE Y REFUERZO EXTERNO EN REATA PARA TENSAR, Y OJALES EN REATA CADA 75cm. SUMINISTRO, INSTALACION Y TRANSPORTE.(CON VARA DE CORREDOR DE 14cm DE DIÁMETRO Y 4,00m DE ALTURA, ENTERRADO COMO MIN. 0.80, CON 1,50m., ENTRE VARAS)</t>
  </si>
  <si>
    <t>POLISOMBRA VERDE PARA CERRAMIENTO. (INCLUYE SUMINISTRO E INSTALACION).</t>
  </si>
  <si>
    <t>BANDAS SONORAS REDUCTORAS DE VELOCIDAD DE 5CM DE ALTURA POR 10CM DE ANCHO, CONSTRUIDA CON GRAVILLA DE 1/2", PINTURA DE LARGA DURACIÓN BLANCA Y RESINA EPÓXICA.</t>
  </si>
  <si>
    <t>BANDAS SONORAS REDUCTORAS DE VELOCIDAD DE 2CM DE ALTURA, CONSTRUIDA CON GRAVILLA DE 1/2", PINTURA DE LARGA DURACIÓN BLANCA Y RESINA EPÓXICA</t>
  </si>
  <si>
    <t>BANDAS SONORAS REDUCTORAS DE VELOCIDAD DE 3CM DE ALTURA, CONSTRUIDA CON GRAVILLA DE 1/2", PINTURA DE LARGA DURACIÓN BLANCA Y RESINA EPÓXICA.</t>
  </si>
  <si>
    <t>PASACALLE EN BANNER 13 ONZAS MATE, DE 7.00m x 1.00m, INCLUYE UN PALO DE 1,20m DE LARGO EN CADA EXTREMO. INCLUYE SUMINISTRO E INSTALACION.</t>
  </si>
  <si>
    <t>ÍTEM</t>
  </si>
  <si>
    <t>FORMATO</t>
  </si>
  <si>
    <t>MATRIZ PARA CÁLCULO DE AIU</t>
  </si>
  <si>
    <t>AREA DE INFRAESTRUCTURA Y LOGISTICA</t>
  </si>
  <si>
    <t>COSTO DIRECTO ESTIMADO DE OBRA (CD)</t>
  </si>
  <si>
    <t>FECHA: XX/XX/2026</t>
  </si>
  <si>
    <t>AIU</t>
  </si>
  <si>
    <t>PLAN DE GESTION SOCIAL (PGS)</t>
  </si>
  <si>
    <t>VALOR TOTAL DEL CONTRATO</t>
  </si>
  <si>
    <t>TERMINO ESTIMADO DE EJECUCIÓN DE OBRA</t>
  </si>
  <si>
    <t>MESES</t>
  </si>
  <si>
    <t>COD IDU</t>
  </si>
  <si>
    <t>A. ADMINISTRACIÓN</t>
  </si>
  <si>
    <t>1. COSTOS MENSUALES DE PERSONAL</t>
  </si>
  <si>
    <t>CARGO</t>
  </si>
  <si>
    <t>DEDICACIÓN
MES</t>
  </si>
  <si>
    <t>TOPE SALARIO (MES)</t>
  </si>
  <si>
    <t>FACTOR PRESTACIONAL</t>
  </si>
  <si>
    <t>N. MESES</t>
  </si>
  <si>
    <t>SALARIO + PRESTACIONES</t>
  </si>
  <si>
    <t>B</t>
  </si>
  <si>
    <t>C</t>
  </si>
  <si>
    <t>D</t>
  </si>
  <si>
    <t>E</t>
  </si>
  <si>
    <t>F=A*B*C*D*E</t>
  </si>
  <si>
    <t>PERSONAL PROFESIONAL (Ingenieros y Otros)</t>
  </si>
  <si>
    <t>FONDO DE DESARROLLO LOCAL DE CIUDAD BOLIVAR</t>
  </si>
  <si>
    <t>OBJETO DE LA LICITACIÓN:</t>
  </si>
  <si>
    <t>DIRECTOR DE OBRA PROFESIONAL</t>
  </si>
  <si>
    <t>RESIDENTE DE OBRA PROFESIONAL</t>
  </si>
  <si>
    <t>PERSONAL ADMINISTRATIVO</t>
  </si>
  <si>
    <t>N/A</t>
  </si>
  <si>
    <t xml:space="preserve">SUBTOTAL COSTOS PERSONAL </t>
  </si>
  <si>
    <t>GASTOS OPERACIONALES MENSUALES</t>
  </si>
  <si>
    <t>CANT.</t>
  </si>
  <si>
    <t>AREA (M2)</t>
  </si>
  <si>
    <t>DEDICACIÓN</t>
  </si>
  <si>
    <t>DEDICACIÓN X ÁREA (M2)</t>
  </si>
  <si>
    <t>COSTO ($/M2.MES)</t>
  </si>
  <si>
    <t>VALOR ($)</t>
  </si>
  <si>
    <t>TOTAL COSTOS PERSONAL + GASTOS OPERACIONALES POR EL TÉRMINO DE EJECUCIÓN</t>
  </si>
  <si>
    <t>TOTAL COSTOS PERSONAL + GASTOS OPERACIONALES POR EL TÉRMINO DE EJECUCIÓN EN PORCENTAJE DEL COSTO DIRECTO</t>
  </si>
  <si>
    <t>IMPUESTOS</t>
  </si>
  <si>
    <t>IMPUESTO</t>
  </si>
  <si>
    <t>3. IMPUESTOS Y GARANTÍAS</t>
  </si>
  <si>
    <t>Contribución Especial (Impuesto de Guerra Ley 1738 DIC18-2014 prorroga 4 años)</t>
  </si>
  <si>
    <t>ICA (Ley 14 6jul1983, Res 219 25feb2004)</t>
  </si>
  <si>
    <t>Cuatro por mil</t>
  </si>
  <si>
    <t>Retefuente Obra</t>
  </si>
  <si>
    <t>Estampilla Unipedagógica (Dec 584 de 19 dic 2014)</t>
  </si>
  <si>
    <t>SUBTOTAL COSTOS OPERACIONALES</t>
  </si>
  <si>
    <t>SUBTOTAL IMPUESTOS</t>
  </si>
  <si>
    <t>GARANTIAS</t>
  </si>
  <si>
    <t>VR. BASE</t>
  </si>
  <si>
    <t>% ASEGURADO</t>
  </si>
  <si>
    <t>VIGENCIA AMPARO (MESES)</t>
  </si>
  <si>
    <t>TASA ASEGURADORA</t>
  </si>
  <si>
    <t>Cumplimiento</t>
  </si>
  <si>
    <t>GARANTIA UNICA</t>
  </si>
  <si>
    <t>Salarios y Prestaciones Sociales</t>
  </si>
  <si>
    <t>Estabilidad y Calidad de la Obra</t>
  </si>
  <si>
    <t>Predios, labores y Operaciones- Vigencia (Decreto 1082 de 2015 Sección III)</t>
  </si>
  <si>
    <t>RESPONSABILIDAD CIVIL EXTRACONTRACTUAL</t>
  </si>
  <si>
    <t>SUBTOTAL GARANTIAS</t>
  </si>
  <si>
    <t>TOTAL IMPUESTOS Y GARANTÍAS</t>
  </si>
  <si>
    <t>TOTAL IMPUESTOS Y GARANTÍAS EN PORCENTAJE DEL COSTO DIRECTO</t>
  </si>
  <si>
    <t>A. ADMINISTRACIÓN (1 + 2 + 3)</t>
  </si>
  <si>
    <t xml:space="preserve">I. IMPREVISTOS </t>
  </si>
  <si>
    <t>U. UTILIDAD</t>
  </si>
  <si>
    <t>A.I.U. (ADMINISTRACIÓN, IMPREVISTOS Y UTILIDAD)</t>
  </si>
  <si>
    <t>COMPONENTE A. PERSONAL</t>
  </si>
  <si>
    <t>CANTIDAD
(A)</t>
  </si>
  <si>
    <t>MESES
(B)</t>
  </si>
  <si>
    <t>DEDICACIÓN (%)</t>
  </si>
  <si>
    <t>SALARIO BASE
(C)</t>
  </si>
  <si>
    <t>FACTOR PRESTACIONAL
(D)</t>
  </si>
  <si>
    <t>SALARIO MÁS PRESTACIONES
(E = A * B * C * D)</t>
  </si>
  <si>
    <t>DURACIÓN</t>
  </si>
  <si>
    <t>U.M.</t>
  </si>
  <si>
    <t>VR. UNITARIO</t>
  </si>
  <si>
    <t>VR. TOTAL</t>
  </si>
  <si>
    <t>COMPONENTE B - MANEJO DE LA VEGETACION E INDIVIDUOS FORESTALES</t>
  </si>
  <si>
    <t xml:space="preserve">COMPONTE C. GESTION AMBIENTAL - ACTIVIDADES CONSTRUCTIVAS </t>
  </si>
  <si>
    <t>C1. MANEJO DE CAMPAMENTOS Y CENTROS DE ACOPIO</t>
  </si>
  <si>
    <t>C2. MANEJO DE MATERIALES DE CONSTRUCCIÓN</t>
  </si>
  <si>
    <t>PUNTO DE ACOPIO DE MATERIALES</t>
  </si>
  <si>
    <t>C3. MANEJO INTEGRAL DE RESIDUOS SÓLIDOS</t>
  </si>
  <si>
    <t>ACOPIO TEMPORAL DE RCD EN FRENTES DE OBRA</t>
  </si>
  <si>
    <t>COMPONENTE D - GESTIÓN EN SEGURIDAD Y SALUD EN EL TRABAJO (SG-SST)</t>
  </si>
  <si>
    <t>SEÑALES DE CAMPAMENTO Y FRENTES DE OBRA</t>
  </si>
  <si>
    <t>COMPONENTE E. PLAN DE SEÑALIZACIÓN</t>
  </si>
  <si>
    <t>SUBTOTAL COMPONENTES A+B+C+D+E</t>
  </si>
  <si>
    <t>COMPONENTE A - PERSONAL PROFESIONAL GESTION SOCIAL</t>
  </si>
  <si>
    <t>COMPONENTE B - PLAN DE GESTION SOCIAL</t>
  </si>
  <si>
    <t>B.1. PROGRAMA DE DIVULGACIÓN AL CIUDADANO</t>
  </si>
  <si>
    <t>B.2. PROGRAMA DE DIVULGACIÓN AL CIUDADANO</t>
  </si>
  <si>
    <t>B.3. Programa de Atención al ciudadano - Adecuación del punto CREA</t>
  </si>
  <si>
    <t>SUBTOTAL COMPONENTES A+B</t>
  </si>
  <si>
    <t>PLAN DE GESTION AMBIENTAL (PGA) Y SST</t>
  </si>
  <si>
    <t>MODALIDAD DE PROYECTO</t>
  </si>
  <si>
    <t>LICITACION PÚBLICA</t>
  </si>
  <si>
    <t>ACTIVIDADES</t>
  </si>
  <si>
    <t>COSTO DIRECTO OBRAS</t>
  </si>
  <si>
    <t>VALOR FIJO</t>
  </si>
  <si>
    <t>COSTO TOTAL DEL PROYECTO EN PESOS:</t>
  </si>
  <si>
    <t>COSTO TOTAL DEL PROYECTO EN SMMLV 2026:</t>
  </si>
  <si>
    <t>COSTO DIRECTO ESTIMADO SOCIAL</t>
  </si>
  <si>
    <t>Retefuente en la fuente</t>
  </si>
  <si>
    <t>GL</t>
  </si>
  <si>
    <t>PROFESIONAL SOCIAL</t>
  </si>
  <si>
    <t>ESPECIALISTA EN ESTRUCTURAS</t>
  </si>
  <si>
    <t>ESPECIALISTA ELECTRICO</t>
  </si>
  <si>
    <t>Nombre PERSONAL</t>
  </si>
  <si>
    <t>Nombre GASTOS OPERACIONALES</t>
  </si>
  <si>
    <t>7819.</t>
  </si>
  <si>
    <t>PROFESIONAL SISOAMBIENTAL</t>
  </si>
  <si>
    <t>COMPONENTE A - PERSONAL PROFESIONAL</t>
  </si>
  <si>
    <t>PALETERO</t>
  </si>
  <si>
    <t>COMPONENTE B - SEÑALIZACION TEMPORAL</t>
  </si>
  <si>
    <t>PMT</t>
  </si>
  <si>
    <t>PMT (Incl. AIU)</t>
  </si>
  <si>
    <t xml:space="preserve">    </t>
  </si>
  <si>
    <t>COSTO DIRECTO ESTIMADO SISOAMBIENTAL</t>
  </si>
  <si>
    <t>COSTO DIRECTO ESTIMADO PMT</t>
  </si>
  <si>
    <t>GESTIÓN PMT PROFESIONALES</t>
  </si>
  <si>
    <t>RESIDENTE EN TRÁNSITO Y TRANSPORTE</t>
  </si>
  <si>
    <t>CANTIDAD
A</t>
  </si>
  <si>
    <t>EJECUTAR LAS OBRAS DE INTERVENCIÓN Y/O ADECUACIÓN Y/O MANTENIMIENTO PREVENTIVO Y/O CORRECTIVO DE LAS UNIDADES OPERATIVAS (JARDINES INFANTILES, CENTROS CRECER Y CENTRO DE DESARROLLO COMUNITARIO), A MONTO AGOTABLE POR EL SISTEMA DE PRECIOS UNITARIOS SIN FÓRMULA DE REAJUSTE, UBICADOS EN LA LOCALIDAD DE CIUDAD BOLIVAR EN BOGOTÁ D.C</t>
  </si>
  <si>
    <t>SUBTOTAL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</si>
</sst>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;[Red]&quot;$&quot;\ \-#,##0.00"/>
    <numFmt numFmtId="165" formatCode="_ &quot;$&quot;\ * #,##0_ ;_ &quot;$&quot;\ * \-#,##0_ ;_ &quot;$&quot;\ * &quot;-&quot;_ ;_ @_ "/>
    <numFmt numFmtId="166" formatCode="&quot;$&quot;\ #,##0.00"/>
    <numFmt numFmtId="167" formatCode="_-[$$-240A]* #,##0.00_-;\-[$$-240A]* #,##0.00_-;_-[$$-240A]* &quot;-&quot;??_-;_-@_-"/>
    <numFmt numFmtId="168" formatCode="_-* #,##0.00\ &quot;Pts&quot;_-;\-* #,##0.00\ &quot;Pts&quot;_-;_-* &quot;-&quot;??\ &quot;Pts&quot;_-;_-@_-"/>
    <numFmt numFmtId="169" formatCode="_(&quot;$&quot;\ * #,##0_);_(&quot;$&quot;\ * \(#,##0\);_(&quot;$&quot;\ * &quot;-&quot;??_);_(@_)"/>
    <numFmt numFmtId="170" formatCode="_-&quot;$&quot;\ * #,##0_-;\-&quot;$&quot;\ * #,##0_-;_-&quot;$&quot;\ * &quot;-&quot;??_-;_-@_-"/>
    <numFmt numFmtId="171" formatCode="_-* #,##0.00\ _€_-;\-* #,##0.00\ _€_-;_-* &quot;-&quot;??\ _€_-;_-@_-"/>
    <numFmt numFmtId="172" formatCode="[$$-240A]#,##0.0;[Red]\([$$-240A]#,##0.0\)"/>
    <numFmt numFmtId="173" formatCode="_-&quot;$&quot;* #,##0.00_-;\-&quot;$&quot;* #,##0.00_-;_-&quot;$&quot;* &quot;-&quot;??_-;_-@_-"/>
    <numFmt numFmtId="174" formatCode="_-&quot;$&quot;* #,##0_-;\-&quot;$&quot;* #,##0_-;_-&quot;$&quot;* &quot;-&quot;??_-;_-@_-"/>
    <numFmt numFmtId="175" formatCode="#,##0.0000"/>
    <numFmt numFmtId="176" formatCode="[$$-240A]#,##0.00;[Red]\([$$-240A]#,##0.00\)"/>
    <numFmt numFmtId="177" formatCode="#,##0.0;\-#,##0.0"/>
    <numFmt numFmtId="178" formatCode="0.0"/>
    <numFmt numFmtId="179" formatCode="0.000"/>
    <numFmt numFmtId="180" formatCode="0.00000%"/>
    <numFmt numFmtId="181" formatCode="0.000%"/>
    <numFmt numFmtId="182" formatCode="0.00_ ;[Red]\-0.00\ "/>
    <numFmt numFmtId="183" formatCode="_-[$$-240A]\ * #,##0.00_-;\-[$$-240A]\ * #,##0.00_-;_-[$$-240A]\ * &quot;-&quot;??_-;_-@_-"/>
    <numFmt numFmtId="184" formatCode="0_ ;[Red]\-0\ "/>
    <numFmt numFmtId="185" formatCode="#,##0.0"/>
    <numFmt numFmtId="186" formatCode="&quot;$&quot;\ #,##0"/>
  </numFmts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  <charset val="1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1"/>
      <color rgb="FF000000"/>
      <name val="Calibri"/>
      <family val="2"/>
      <scheme val="minor"/>
    </font>
    <font>
      <sz val="10"/>
      <color rgb="FF000000"/>
      <name val="Segoe UI"/>
      <family val="2"/>
    </font>
    <font>
      <sz val="8"/>
      <color rgb="FF000000"/>
      <name val="Segoe UI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</font>
    <font>
      <sz val="10"/>
      <name val="Segoe UI"/>
      <family val="2"/>
    </font>
    <font>
      <b/>
      <sz val="11"/>
      <name val="Segoe UI"/>
      <family val="2"/>
    </font>
    <font>
      <b/>
      <sz val="10"/>
      <color rgb="FFFF000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1"/>
    </font>
    <font>
      <b/>
      <sz val="7"/>
      <name val="Arial"/>
      <family val="2"/>
    </font>
    <font>
      <sz val="7"/>
      <name val="Arial"/>
      <family val="2"/>
    </font>
    <font>
      <b/>
      <sz val="8"/>
      <color theme="1"/>
      <name val="Arial Narrow"/>
      <family val="2"/>
    </font>
    <font>
      <sz val="7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color rgb="FFFF0000"/>
      <name val="Segoe UI"/>
      <family val="2"/>
    </font>
    <font>
      <sz val="7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DFDFD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BE5F1"/>
        <bgColor rgb="FFDBE5F1"/>
      </patternFill>
    </fill>
  </fills>
  <borders count="6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8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0" fontId="1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8" fontId="4" fillId="0" borderId="0" applyFont="0" applyFill="0" applyBorder="0" applyAlignment="0" applyProtection="0"/>
    <xf numFmtId="0" fontId="4" fillId="0" borderId="0"/>
    <xf numFmtId="0" fontId="4" fillId="0" borderId="0"/>
    <xf numFmtId="0" fontId="15" fillId="0" borderId="0"/>
    <xf numFmtId="44" fontId="15" fillId="0" borderId="0" applyFont="0" applyFill="0" applyBorder="0" applyAlignment="0" applyProtection="0"/>
    <xf numFmtId="0" fontId="15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9" fontId="4" fillId="0" borderId="0" applyFill="0" applyBorder="0" applyAlignment="0" applyProtection="0"/>
    <xf numFmtId="0" fontId="4" fillId="0" borderId="0"/>
    <xf numFmtId="9" fontId="4" fillId="0" borderId="0" applyFill="0" applyBorder="0" applyAlignment="0" applyProtection="0"/>
    <xf numFmtId="171" fontId="4" fillId="0" borderId="0" applyFont="0" applyFill="0" applyBorder="0" applyAlignment="0" applyProtection="0"/>
    <xf numFmtId="0" fontId="4" fillId="0" borderId="0"/>
  </cellStyleXfs>
  <cellXfs count="451">
    <xf numFmtId="0" fontId="0" fillId="0" borderId="0" xfId="0"/>
    <xf numFmtId="0" fontId="0" fillId="0" borderId="0" xfId="0" applyAlignment="1">
      <alignment horizontal="left" vertical="top"/>
    </xf>
    <xf numFmtId="0" fontId="8" fillId="2" borderId="13" xfId="0" applyFont="1" applyFill="1" applyBorder="1" applyAlignment="1">
      <alignment horizontal="left" vertical="center"/>
    </xf>
    <xf numFmtId="0" fontId="8" fillId="2" borderId="14" xfId="0" applyFont="1" applyFill="1" applyBorder="1" applyAlignment="1">
      <alignment horizontal="left" vertical="center"/>
    </xf>
    <xf numFmtId="169" fontId="8" fillId="2" borderId="14" xfId="1" applyNumberFormat="1" applyFont="1" applyFill="1" applyBorder="1" applyAlignment="1">
      <alignment horizontal="left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left" vertical="center"/>
    </xf>
    <xf numFmtId="169" fontId="8" fillId="2" borderId="6" xfId="1" applyNumberFormat="1" applyFont="1" applyFill="1" applyBorder="1" applyAlignment="1">
      <alignment horizontal="left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8" fillId="4" borderId="5" xfId="0" applyFont="1" applyFill="1" applyBorder="1" applyAlignment="1">
      <alignment horizontal="left" vertical="center"/>
    </xf>
    <xf numFmtId="0" fontId="8" fillId="4" borderId="6" xfId="0" applyFont="1" applyFill="1" applyBorder="1" applyAlignment="1">
      <alignment horizontal="left" vertical="center"/>
    </xf>
    <xf numFmtId="169" fontId="8" fillId="4" borderId="6" xfId="1" applyNumberFormat="1" applyFont="1" applyFill="1" applyBorder="1" applyAlignment="1">
      <alignment horizontal="left" vertical="center"/>
    </xf>
    <xf numFmtId="0" fontId="7" fillId="4" borderId="6" xfId="0" applyFont="1" applyFill="1" applyBorder="1" applyAlignment="1">
      <alignment horizontal="left" vertical="center"/>
    </xf>
    <xf numFmtId="169" fontId="9" fillId="2" borderId="41" xfId="1" applyNumberFormat="1" applyFont="1" applyFill="1" applyBorder="1" applyAlignment="1">
      <alignment horizontal="right" vertical="center"/>
    </xf>
    <xf numFmtId="2" fontId="0" fillId="0" borderId="0" xfId="2" applyNumberFormat="1" applyFont="1"/>
    <xf numFmtId="0" fontId="7" fillId="4" borderId="7" xfId="0" applyFont="1" applyFill="1" applyBorder="1" applyAlignment="1">
      <alignment horizontal="left" vertical="center"/>
    </xf>
    <xf numFmtId="2" fontId="0" fillId="0" borderId="0" xfId="0" applyNumberFormat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170" fontId="0" fillId="0" borderId="6" xfId="1" applyNumberFormat="1" applyFont="1" applyBorder="1" applyAlignment="1">
      <alignment horizontal="left"/>
    </xf>
    <xf numFmtId="0" fontId="0" fillId="0" borderId="7" xfId="0" applyBorder="1" applyAlignment="1">
      <alignment horizontal="left"/>
    </xf>
    <xf numFmtId="170" fontId="0" fillId="0" borderId="6" xfId="1" applyNumberFormat="1" applyFont="1" applyFill="1" applyBorder="1" applyAlignment="1">
      <alignment horizontal="left"/>
    </xf>
    <xf numFmtId="0" fontId="0" fillId="4" borderId="5" xfId="0" applyFill="1" applyBorder="1" applyAlignment="1">
      <alignment horizontal="left"/>
    </xf>
    <xf numFmtId="0" fontId="4" fillId="4" borderId="6" xfId="0" applyFont="1" applyFill="1" applyBorder="1" applyAlignment="1">
      <alignment horizontal="left"/>
    </xf>
    <xf numFmtId="0" fontId="0" fillId="4" borderId="6" xfId="0" applyFill="1" applyBorder="1" applyAlignment="1">
      <alignment horizontal="left"/>
    </xf>
    <xf numFmtId="170" fontId="0" fillId="4" borderId="6" xfId="1" applyNumberFormat="1" applyFont="1" applyFill="1" applyBorder="1" applyAlignment="1">
      <alignment horizontal="left"/>
    </xf>
    <xf numFmtId="0" fontId="4" fillId="0" borderId="6" xfId="0" applyFont="1" applyBorder="1" applyAlignment="1">
      <alignment horizontal="left"/>
    </xf>
    <xf numFmtId="0" fontId="0" fillId="4" borderId="7" xfId="0" applyFill="1" applyBorder="1" applyAlignment="1">
      <alignment horizontal="left"/>
    </xf>
    <xf numFmtId="0" fontId="0" fillId="4" borderId="16" xfId="0" applyFill="1" applyBorder="1" applyAlignment="1">
      <alignment horizontal="left"/>
    </xf>
    <xf numFmtId="0" fontId="0" fillId="4" borderId="17" xfId="0" applyFill="1" applyBorder="1" applyAlignment="1">
      <alignment horizontal="left"/>
    </xf>
    <xf numFmtId="170" fontId="0" fillId="4" borderId="17" xfId="1" applyNumberFormat="1" applyFont="1" applyFill="1" applyBorder="1" applyAlignment="1">
      <alignment horizontal="left"/>
    </xf>
    <xf numFmtId="0" fontId="0" fillId="4" borderId="18" xfId="0" applyFill="1" applyBorder="1" applyAlignment="1">
      <alignment horizontal="left"/>
    </xf>
    <xf numFmtId="0" fontId="0" fillId="0" borderId="0" xfId="0" applyAlignment="1">
      <alignment horizontal="left"/>
    </xf>
    <xf numFmtId="170" fontId="0" fillId="0" borderId="0" xfId="1" applyNumberFormat="1" applyFont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170" fontId="0" fillId="0" borderId="3" xfId="1" applyNumberFormat="1" applyFont="1" applyBorder="1" applyAlignment="1">
      <alignment horizontal="left"/>
    </xf>
    <xf numFmtId="0" fontId="0" fillId="0" borderId="4" xfId="0" applyBorder="1"/>
    <xf numFmtId="0" fontId="0" fillId="0" borderId="7" xfId="0" applyBorder="1"/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horizontal="center" vertical="center"/>
    </xf>
    <xf numFmtId="169" fontId="11" fillId="0" borderId="3" xfId="1" applyNumberFormat="1" applyFont="1" applyFill="1" applyBorder="1" applyAlignment="1">
      <alignment horizontal="right" vertical="center"/>
    </xf>
    <xf numFmtId="0" fontId="12" fillId="0" borderId="3" xfId="0" applyFont="1" applyBorder="1" applyAlignment="1">
      <alignment horizontal="left" vertical="center"/>
    </xf>
    <xf numFmtId="0" fontId="4" fillId="0" borderId="3" xfId="0" applyFont="1" applyBorder="1"/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left" vertical="center"/>
    </xf>
    <xf numFmtId="0" fontId="13" fillId="0" borderId="6" xfId="0" applyFont="1" applyBorder="1" applyAlignment="1">
      <alignment horizontal="center" vertical="center"/>
    </xf>
    <xf numFmtId="169" fontId="13" fillId="0" borderId="6" xfId="1" applyNumberFormat="1" applyFont="1" applyFill="1" applyBorder="1" applyAlignment="1">
      <alignment horizontal="right" vertical="center"/>
    </xf>
    <xf numFmtId="0" fontId="14" fillId="0" borderId="6" xfId="0" applyFont="1" applyBorder="1" applyAlignment="1">
      <alignment horizontal="left" vertical="center"/>
    </xf>
    <xf numFmtId="0" fontId="0" fillId="0" borderId="6" xfId="0" applyBorder="1"/>
    <xf numFmtId="0" fontId="0" fillId="0" borderId="5" xfId="0" applyBorder="1" applyAlignment="1">
      <alignment horizont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left" vertical="center"/>
    </xf>
    <xf numFmtId="0" fontId="8" fillId="2" borderId="17" xfId="0" applyFont="1" applyFill="1" applyBorder="1" applyAlignment="1">
      <alignment horizontal="center" vertical="center"/>
    </xf>
    <xf numFmtId="169" fontId="8" fillId="2" borderId="17" xfId="1" applyNumberFormat="1" applyFont="1" applyFill="1" applyBorder="1" applyAlignment="1">
      <alignment horizontal="right" vertical="center"/>
    </xf>
    <xf numFmtId="0" fontId="0" fillId="0" borderId="17" xfId="0" applyBorder="1" applyAlignment="1">
      <alignment horizontal="left"/>
    </xf>
    <xf numFmtId="0" fontId="0" fillId="0" borderId="18" xfId="0" applyBorder="1"/>
    <xf numFmtId="170" fontId="0" fillId="0" borderId="0" xfId="1" applyNumberFormat="1" applyFont="1" applyAlignment="1">
      <alignment horizontal="left"/>
    </xf>
    <xf numFmtId="0" fontId="8" fillId="0" borderId="45" xfId="14" applyFont="1" applyBorder="1" applyAlignment="1">
      <alignment horizontal="left"/>
    </xf>
    <xf numFmtId="0" fontId="8" fillId="2" borderId="45" xfId="0" applyFont="1" applyFill="1" applyBorder="1" applyAlignment="1">
      <alignment horizontal="center" vertical="center"/>
    </xf>
    <xf numFmtId="0" fontId="8" fillId="2" borderId="45" xfId="0" applyFont="1" applyFill="1" applyBorder="1" applyAlignment="1">
      <alignment horizontal="left" vertical="center"/>
    </xf>
    <xf numFmtId="169" fontId="8" fillId="2" borderId="45" xfId="1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left" vertical="center"/>
    </xf>
    <xf numFmtId="169" fontId="8" fillId="2" borderId="0" xfId="1" applyNumberFormat="1" applyFont="1" applyFill="1" applyBorder="1" applyAlignment="1">
      <alignment horizontal="right" vertical="center"/>
    </xf>
    <xf numFmtId="44" fontId="0" fillId="0" borderId="0" xfId="1" applyFont="1"/>
    <xf numFmtId="0" fontId="4" fillId="0" borderId="0" xfId="17" applyAlignment="1">
      <alignment horizontal="center" vertical="center"/>
    </xf>
    <xf numFmtId="0" fontId="10" fillId="0" borderId="53" xfId="17" applyFont="1" applyBorder="1" applyAlignment="1">
      <alignment horizontal="center" vertical="center"/>
    </xf>
    <xf numFmtId="0" fontId="4" fillId="0" borderId="54" xfId="17" applyBorder="1" applyAlignment="1">
      <alignment horizontal="center" vertical="center"/>
    </xf>
    <xf numFmtId="0" fontId="4" fillId="0" borderId="0" xfId="17" applyAlignment="1">
      <alignment vertical="center"/>
    </xf>
    <xf numFmtId="0" fontId="4" fillId="0" borderId="23" xfId="17" applyBorder="1" applyAlignment="1">
      <alignment vertical="top" wrapText="1"/>
    </xf>
    <xf numFmtId="0" fontId="4" fillId="0" borderId="0" xfId="17" applyAlignment="1">
      <alignment vertical="top" wrapText="1"/>
    </xf>
    <xf numFmtId="0" fontId="4" fillId="0" borderId="24" xfId="17" applyBorder="1" applyAlignment="1">
      <alignment vertical="top" wrapText="1"/>
    </xf>
    <xf numFmtId="43" fontId="19" fillId="0" borderId="6" xfId="19" applyFont="1" applyFill="1" applyBorder="1" applyAlignment="1" applyProtection="1">
      <alignment vertical="center"/>
    </xf>
    <xf numFmtId="15" fontId="4" fillId="0" borderId="6" xfId="17" applyNumberFormat="1" applyBorder="1" applyAlignment="1">
      <alignment horizontal="center" vertical="center"/>
    </xf>
    <xf numFmtId="15" fontId="4" fillId="0" borderId="7" xfId="17" applyNumberFormat="1" applyBorder="1" applyAlignment="1">
      <alignment horizontal="center" vertical="center"/>
    </xf>
    <xf numFmtId="44" fontId="4" fillId="0" borderId="6" xfId="17" applyNumberFormat="1" applyBorder="1" applyAlignment="1">
      <alignment vertical="center"/>
    </xf>
    <xf numFmtId="0" fontId="5" fillId="0" borderId="6" xfId="18" applyFont="1" applyBorder="1" applyAlignment="1">
      <alignment vertical="center"/>
    </xf>
    <xf numFmtId="0" fontId="5" fillId="0" borderId="6" xfId="18" applyFont="1" applyBorder="1" applyAlignment="1">
      <alignment horizontal="center" vertical="center"/>
    </xf>
    <xf numFmtId="0" fontId="5" fillId="5" borderId="6" xfId="18" applyFont="1" applyFill="1" applyBorder="1" applyAlignment="1">
      <alignment horizontal="center" vertical="center" wrapText="1"/>
    </xf>
    <xf numFmtId="0" fontId="5" fillId="5" borderId="7" xfId="18" applyFont="1" applyFill="1" applyBorder="1" applyAlignment="1">
      <alignment horizontal="center" vertical="center" wrapText="1"/>
    </xf>
    <xf numFmtId="0" fontId="6" fillId="5" borderId="6" xfId="18" applyFont="1" applyFill="1" applyBorder="1" applyAlignment="1">
      <alignment horizontal="center" vertical="center" wrapText="1"/>
    </xf>
    <xf numFmtId="0" fontId="6" fillId="5" borderId="7" xfId="18" applyFont="1" applyFill="1" applyBorder="1" applyAlignment="1">
      <alignment horizontal="center" vertical="center" wrapText="1"/>
    </xf>
    <xf numFmtId="0" fontId="5" fillId="5" borderId="5" xfId="18" applyFont="1" applyFill="1" applyBorder="1" applyAlignment="1">
      <alignment horizontal="center" vertical="center" wrapText="1"/>
    </xf>
    <xf numFmtId="0" fontId="5" fillId="5" borderId="48" xfId="18" applyFont="1" applyFill="1" applyBorder="1" applyAlignment="1">
      <alignment vertical="center"/>
    </xf>
    <xf numFmtId="0" fontId="5" fillId="5" borderId="31" xfId="18" applyFont="1" applyFill="1" applyBorder="1" applyAlignment="1">
      <alignment vertical="center"/>
    </xf>
    <xf numFmtId="0" fontId="5" fillId="5" borderId="0" xfId="18" applyFont="1" applyFill="1" applyAlignment="1">
      <alignment vertical="center"/>
    </xf>
    <xf numFmtId="0" fontId="5" fillId="5" borderId="9" xfId="18" applyFont="1" applyFill="1" applyBorder="1" applyAlignment="1">
      <alignment vertical="center"/>
    </xf>
    <xf numFmtId="0" fontId="5" fillId="5" borderId="10" xfId="18" applyFont="1" applyFill="1" applyBorder="1" applyAlignment="1">
      <alignment vertical="center"/>
    </xf>
    <xf numFmtId="0" fontId="4" fillId="0" borderId="51" xfId="17" applyBorder="1" applyAlignment="1">
      <alignment horizontal="center" vertical="center"/>
    </xf>
    <xf numFmtId="0" fontId="10" fillId="0" borderId="6" xfId="17" applyFont="1" applyBorder="1" applyAlignment="1">
      <alignment horizontal="center" vertical="center"/>
    </xf>
    <xf numFmtId="0" fontId="5" fillId="5" borderId="54" xfId="18" applyFont="1" applyFill="1" applyBorder="1" applyAlignment="1">
      <alignment horizontal="center" vertical="center" wrapText="1"/>
    </xf>
    <xf numFmtId="10" fontId="19" fillId="0" borderId="6" xfId="21" applyNumberFormat="1" applyFont="1" applyFill="1" applyBorder="1" applyAlignment="1" applyProtection="1">
      <alignment horizontal="center" vertical="center"/>
    </xf>
    <xf numFmtId="0" fontId="5" fillId="0" borderId="0" xfId="18" applyFont="1" applyAlignment="1">
      <alignment vertical="center"/>
    </xf>
    <xf numFmtId="0" fontId="3" fillId="6" borderId="54" xfId="18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5" borderId="6" xfId="18" applyFont="1" applyFill="1" applyBorder="1" applyAlignment="1">
      <alignment horizontal="center" vertical="center"/>
    </xf>
    <xf numFmtId="0" fontId="5" fillId="5" borderId="6" xfId="18" applyFont="1" applyFill="1" applyBorder="1" applyAlignment="1">
      <alignment vertical="center" wrapText="1"/>
    </xf>
    <xf numFmtId="0" fontId="8" fillId="0" borderId="6" xfId="14" applyFont="1" applyBorder="1" applyAlignment="1">
      <alignment horizontal="center"/>
    </xf>
    <xf numFmtId="0" fontId="8" fillId="0" borderId="6" xfId="14" applyFont="1" applyBorder="1" applyAlignment="1">
      <alignment horizontal="left"/>
    </xf>
    <xf numFmtId="170" fontId="16" fillId="0" borderId="6" xfId="15" applyNumberFormat="1" applyFont="1" applyFill="1" applyBorder="1" applyAlignment="1">
      <alignment horizontal="left"/>
    </xf>
    <xf numFmtId="0" fontId="16" fillId="0" borderId="6" xfId="14" applyFont="1" applyBorder="1" applyAlignment="1">
      <alignment horizontal="left"/>
    </xf>
    <xf numFmtId="0" fontId="8" fillId="2" borderId="6" xfId="0" applyFont="1" applyFill="1" applyBorder="1" applyAlignment="1">
      <alignment horizontal="center" vertical="center"/>
    </xf>
    <xf numFmtId="169" fontId="8" fillId="2" borderId="6" xfId="1" applyNumberFormat="1" applyFont="1" applyFill="1" applyBorder="1" applyAlignment="1">
      <alignment horizontal="right" vertical="center"/>
    </xf>
    <xf numFmtId="170" fontId="8" fillId="0" borderId="6" xfId="15" applyNumberFormat="1" applyFont="1" applyFill="1" applyBorder="1" applyAlignment="1">
      <alignment horizontal="left"/>
    </xf>
    <xf numFmtId="0" fontId="8" fillId="0" borderId="5" xfId="14" applyFont="1" applyBorder="1" applyAlignment="1">
      <alignment horizontal="center"/>
    </xf>
    <xf numFmtId="0" fontId="8" fillId="2" borderId="5" xfId="0" applyFont="1" applyFill="1" applyBorder="1" applyAlignment="1">
      <alignment horizontal="center" vertical="center"/>
    </xf>
    <xf numFmtId="176" fontId="6" fillId="0" borderId="7" xfId="18" applyNumberFormat="1" applyFont="1" applyBorder="1" applyAlignment="1">
      <alignment horizontal="right" vertical="center"/>
    </xf>
    <xf numFmtId="176" fontId="5" fillId="0" borderId="7" xfId="18" applyNumberFormat="1" applyFont="1" applyBorder="1" applyAlignment="1">
      <alignment vertical="center"/>
    </xf>
    <xf numFmtId="0" fontId="5" fillId="5" borderId="5" xfId="18" applyFont="1" applyFill="1" applyBorder="1" applyAlignment="1">
      <alignment horizontal="center" vertical="center"/>
    </xf>
    <xf numFmtId="0" fontId="5" fillId="5" borderId="7" xfId="18" applyFont="1" applyFill="1" applyBorder="1" applyAlignment="1">
      <alignment horizontal="center" vertical="center"/>
    </xf>
    <xf numFmtId="0" fontId="5" fillId="5" borderId="54" xfId="18" applyFont="1" applyFill="1" applyBorder="1" applyAlignment="1">
      <alignment vertical="center" wrapText="1"/>
    </xf>
    <xf numFmtId="0" fontId="5" fillId="5" borderId="9" xfId="18" applyFont="1" applyFill="1" applyBorder="1" applyAlignment="1">
      <alignment vertical="center" wrapText="1"/>
    </xf>
    <xf numFmtId="0" fontId="5" fillId="5" borderId="26" xfId="18" applyFont="1" applyFill="1" applyBorder="1" applyAlignment="1">
      <alignment vertical="center" wrapText="1"/>
    </xf>
    <xf numFmtId="178" fontId="5" fillId="5" borderId="54" xfId="18" applyNumberFormat="1" applyFont="1" applyFill="1" applyBorder="1" applyAlignment="1">
      <alignment vertical="center"/>
    </xf>
    <xf numFmtId="178" fontId="5" fillId="0" borderId="0" xfId="18" applyNumberFormat="1" applyFont="1" applyAlignment="1">
      <alignment vertical="center"/>
    </xf>
    <xf numFmtId="0" fontId="5" fillId="0" borderId="0" xfId="18" applyFont="1" applyAlignment="1">
      <alignment horizontal="center" vertical="center"/>
    </xf>
    <xf numFmtId="0" fontId="5" fillId="5" borderId="54" xfId="18" applyFont="1" applyFill="1" applyBorder="1" applyAlignment="1">
      <alignment vertical="center"/>
    </xf>
    <xf numFmtId="179" fontId="3" fillId="0" borderId="5" xfId="18" applyNumberFormat="1" applyFont="1" applyBorder="1" applyAlignment="1">
      <alignment horizontal="center" vertical="center"/>
    </xf>
    <xf numFmtId="176" fontId="6" fillId="0" borderId="7" xfId="18" applyNumberFormat="1" applyFont="1" applyBorder="1" applyAlignment="1">
      <alignment horizontal="right" vertical="center" wrapText="1"/>
    </xf>
    <xf numFmtId="10" fontId="5" fillId="0" borderId="7" xfId="18" applyNumberFormat="1" applyFont="1" applyBorder="1" applyAlignment="1">
      <alignment horizontal="center" vertical="center"/>
    </xf>
    <xf numFmtId="10" fontId="20" fillId="0" borderId="18" xfId="18" applyNumberFormat="1" applyFont="1" applyBorder="1" applyAlignment="1">
      <alignment horizontal="center" vertical="center"/>
    </xf>
    <xf numFmtId="0" fontId="5" fillId="6" borderId="49" xfId="18" applyFont="1" applyFill="1" applyBorder="1" applyAlignment="1">
      <alignment horizontal="center" vertical="center" wrapText="1"/>
    </xf>
    <xf numFmtId="0" fontId="5" fillId="5" borderId="56" xfId="18" applyFont="1" applyFill="1" applyBorder="1" applyAlignment="1">
      <alignment horizontal="center" vertical="center" wrapText="1"/>
    </xf>
    <xf numFmtId="0" fontId="5" fillId="5" borderId="50" xfId="18" applyFont="1" applyFill="1" applyBorder="1" applyAlignment="1">
      <alignment vertical="center"/>
    </xf>
    <xf numFmtId="0" fontId="0" fillId="0" borderId="6" xfId="0" applyBorder="1" applyAlignment="1">
      <alignment horizontal="center"/>
    </xf>
    <xf numFmtId="9" fontId="0" fillId="0" borderId="6" xfId="2" applyFont="1" applyBorder="1" applyAlignment="1">
      <alignment horizontal="center"/>
    </xf>
    <xf numFmtId="44" fontId="0" fillId="0" borderId="6" xfId="1" applyFont="1" applyBorder="1"/>
    <xf numFmtId="0" fontId="0" fillId="0" borderId="6" xfId="0" applyBorder="1" applyAlignment="1">
      <alignment wrapText="1"/>
    </xf>
    <xf numFmtId="9" fontId="5" fillId="5" borderId="6" xfId="21" applyFont="1" applyFill="1" applyBorder="1" applyAlignment="1" applyProtection="1">
      <alignment horizontal="center" vertical="center" wrapText="1"/>
    </xf>
    <xf numFmtId="176" fontId="6" fillId="5" borderId="6" xfId="18" applyNumberFormat="1" applyFont="1" applyFill="1" applyBorder="1" applyAlignment="1">
      <alignment horizontal="right" vertical="center" wrapText="1"/>
    </xf>
    <xf numFmtId="0" fontId="4" fillId="0" borderId="6" xfId="0" applyFont="1" applyBorder="1" applyAlignment="1">
      <alignment horizontal="center"/>
    </xf>
    <xf numFmtId="43" fontId="0" fillId="0" borderId="6" xfId="0" applyNumberFormat="1" applyBorder="1"/>
    <xf numFmtId="0" fontId="6" fillId="0" borderId="6" xfId="0" applyFont="1" applyBorder="1" applyAlignment="1">
      <alignment horizontal="center" vertical="center" wrapText="1"/>
    </xf>
    <xf numFmtId="177" fontId="5" fillId="0" borderId="0" xfId="18" applyNumberFormat="1" applyFont="1" applyAlignment="1">
      <alignment vertical="center"/>
    </xf>
    <xf numFmtId="0" fontId="5" fillId="5" borderId="8" xfId="18" applyFont="1" applyFill="1" applyBorder="1" applyAlignment="1">
      <alignment vertical="center"/>
    </xf>
    <xf numFmtId="0" fontId="6" fillId="0" borderId="6" xfId="18" applyFont="1" applyBorder="1" applyAlignment="1">
      <alignment vertical="center"/>
    </xf>
    <xf numFmtId="178" fontId="5" fillId="5" borderId="9" xfId="18" applyNumberFormat="1" applyFont="1" applyFill="1" applyBorder="1" applyAlignment="1">
      <alignment vertical="center"/>
    </xf>
    <xf numFmtId="0" fontId="5" fillId="0" borderId="0" xfId="18" applyFont="1" applyAlignment="1">
      <alignment horizontal="center" vertical="center" wrapText="1"/>
    </xf>
    <xf numFmtId="179" fontId="3" fillId="0" borderId="0" xfId="18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4" xfId="0" applyBorder="1"/>
    <xf numFmtId="0" fontId="0" fillId="0" borderId="54" xfId="0" applyBorder="1" applyAlignment="1">
      <alignment wrapText="1"/>
    </xf>
    <xf numFmtId="172" fontId="5" fillId="0" borderId="36" xfId="20" applyNumberFormat="1" applyFont="1" applyBorder="1" applyAlignment="1">
      <alignment vertical="center"/>
    </xf>
    <xf numFmtId="0" fontId="4" fillId="0" borderId="35" xfId="17" applyBorder="1" applyAlignment="1">
      <alignment vertical="center"/>
    </xf>
    <xf numFmtId="44" fontId="4" fillId="0" borderId="35" xfId="17" applyNumberFormat="1" applyBorder="1" applyAlignment="1">
      <alignment vertical="center"/>
    </xf>
    <xf numFmtId="0" fontId="4" fillId="0" borderId="47" xfId="17" applyBorder="1" applyAlignment="1">
      <alignment vertical="center"/>
    </xf>
    <xf numFmtId="44" fontId="0" fillId="0" borderId="7" xfId="0" applyNumberFormat="1" applyBorder="1"/>
    <xf numFmtId="0" fontId="0" fillId="0" borderId="5" xfId="0" applyBorder="1" applyAlignment="1">
      <alignment horizontal="center" wrapText="1"/>
    </xf>
    <xf numFmtId="44" fontId="0" fillId="0" borderId="7" xfId="0" applyNumberFormat="1" applyBorder="1" applyAlignment="1">
      <alignment wrapText="1"/>
    </xf>
    <xf numFmtId="175" fontId="6" fillId="5" borderId="7" xfId="18" applyNumberFormat="1" applyFont="1" applyFill="1" applyBorder="1" applyAlignment="1">
      <alignment horizontal="center" vertical="center" wrapText="1"/>
    </xf>
    <xf numFmtId="0" fontId="0" fillId="0" borderId="23" xfId="0" applyBorder="1"/>
    <xf numFmtId="0" fontId="0" fillId="0" borderId="24" xfId="0" applyBorder="1"/>
    <xf numFmtId="10" fontId="10" fillId="0" borderId="7" xfId="21" applyNumberFormat="1" applyFont="1" applyFill="1" applyBorder="1" applyAlignment="1" applyProtection="1">
      <alignment horizontal="center" vertical="center"/>
    </xf>
    <xf numFmtId="178" fontId="5" fillId="5" borderId="10" xfId="18" applyNumberFormat="1" applyFont="1" applyFill="1" applyBorder="1" applyAlignment="1">
      <alignment vertical="center"/>
    </xf>
    <xf numFmtId="179" fontId="3" fillId="0" borderId="56" xfId="18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10" fontId="10" fillId="0" borderId="7" xfId="23" applyNumberFormat="1" applyFont="1" applyFill="1" applyBorder="1" applyAlignment="1" applyProtection="1">
      <alignment horizontal="center" vertical="center"/>
    </xf>
    <xf numFmtId="0" fontId="22" fillId="7" borderId="6" xfId="24" applyFont="1" applyFill="1" applyBorder="1" applyAlignment="1">
      <alignment horizontal="center" vertical="center"/>
    </xf>
    <xf numFmtId="0" fontId="5" fillId="5" borderId="3" xfId="24" applyFont="1" applyFill="1" applyBorder="1" applyAlignment="1">
      <alignment horizontal="center" vertical="center" wrapText="1"/>
    </xf>
    <xf numFmtId="0" fontId="6" fillId="0" borderId="6" xfId="0" applyFont="1" applyBorder="1"/>
    <xf numFmtId="0" fontId="21" fillId="5" borderId="6" xfId="24" applyFont="1" applyFill="1" applyBorder="1" applyAlignment="1">
      <alignment horizontal="center" vertical="center"/>
    </xf>
    <xf numFmtId="0" fontId="21" fillId="7" borderId="33" xfId="24" applyFont="1" applyFill="1" applyBorder="1" applyAlignment="1">
      <alignment vertical="center"/>
    </xf>
    <xf numFmtId="0" fontId="21" fillId="7" borderId="33" xfId="24" applyFont="1" applyFill="1" applyBorder="1" applyAlignment="1">
      <alignment horizontal="center" vertical="center"/>
    </xf>
    <xf numFmtId="182" fontId="22" fillId="0" borderId="6" xfId="26" applyNumberFormat="1" applyFont="1" applyFill="1" applyBorder="1" applyAlignment="1">
      <alignment horizontal="center" vertical="center"/>
    </xf>
    <xf numFmtId="183" fontId="0" fillId="0" borderId="0" xfId="0" applyNumberFormat="1"/>
    <xf numFmtId="0" fontId="6" fillId="0" borderId="6" xfId="0" applyFont="1" applyBorder="1" applyAlignment="1">
      <alignment horizontal="center"/>
    </xf>
    <xf numFmtId="9" fontId="6" fillId="7" borderId="6" xfId="25" applyFont="1" applyFill="1" applyBorder="1" applyAlignment="1">
      <alignment horizontal="center" vertical="center"/>
    </xf>
    <xf numFmtId="44" fontId="6" fillId="0" borderId="6" xfId="1" applyFont="1" applyBorder="1"/>
    <xf numFmtId="2" fontId="22" fillId="7" borderId="6" xfId="22" applyNumberFormat="1" applyFont="1" applyFill="1" applyBorder="1" applyAlignment="1">
      <alignment horizontal="center" vertical="center"/>
    </xf>
    <xf numFmtId="0" fontId="21" fillId="7" borderId="6" xfId="24" applyFont="1" applyFill="1" applyBorder="1" applyAlignment="1">
      <alignment vertical="center"/>
    </xf>
    <xf numFmtId="0" fontId="21" fillId="7" borderId="6" xfId="24" applyFont="1" applyFill="1" applyBorder="1" applyAlignment="1">
      <alignment horizontal="center" vertical="center"/>
    </xf>
    <xf numFmtId="0" fontId="22" fillId="0" borderId="0" xfId="27" applyFont="1" applyAlignment="1">
      <alignment horizontal="left" vertical="center" wrapText="1"/>
    </xf>
    <xf numFmtId="0" fontId="6" fillId="0" borderId="5" xfId="0" applyFont="1" applyBorder="1" applyAlignment="1">
      <alignment horizontal="center"/>
    </xf>
    <xf numFmtId="167" fontId="6" fillId="7" borderId="7" xfId="22" applyNumberFormat="1" applyFont="1" applyFill="1" applyBorder="1" applyAlignment="1">
      <alignment horizontal="center" vertical="center"/>
    </xf>
    <xf numFmtId="183" fontId="21" fillId="8" borderId="7" xfId="27" applyNumberFormat="1" applyFont="1" applyFill="1" applyBorder="1" applyAlignment="1">
      <alignment horizontal="left" vertical="center" wrapText="1"/>
    </xf>
    <xf numFmtId="0" fontId="21" fillId="5" borderId="7" xfId="24" applyFont="1" applyFill="1" applyBorder="1" applyAlignment="1">
      <alignment horizontal="center" vertical="center"/>
    </xf>
    <xf numFmtId="167" fontId="22" fillId="7" borderId="7" xfId="22" applyNumberFormat="1" applyFont="1" applyFill="1" applyBorder="1" applyAlignment="1">
      <alignment horizontal="center" vertical="center"/>
    </xf>
    <xf numFmtId="0" fontId="21" fillId="7" borderId="7" xfId="24" applyFont="1" applyFill="1" applyBorder="1" applyAlignment="1">
      <alignment vertical="center"/>
    </xf>
    <xf numFmtId="0" fontId="21" fillId="0" borderId="23" xfId="27" applyFont="1" applyBorder="1" applyAlignment="1">
      <alignment horizontal="left" vertical="center" wrapText="1"/>
    </xf>
    <xf numFmtId="0" fontId="22" fillId="0" borderId="24" xfId="27" applyFont="1" applyBorder="1" applyAlignment="1">
      <alignment horizontal="left" vertical="center" wrapText="1"/>
    </xf>
    <xf numFmtId="183" fontId="21" fillId="8" borderId="18" xfId="27" applyNumberFormat="1" applyFont="1" applyFill="1" applyBorder="1" applyAlignment="1">
      <alignment horizontal="left" vertical="center" wrapText="1"/>
    </xf>
    <xf numFmtId="0" fontId="5" fillId="0" borderId="55" xfId="17" applyFont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170" fontId="0" fillId="0" borderId="17" xfId="1" applyNumberFormat="1" applyFont="1" applyBorder="1" applyAlignment="1">
      <alignment horizontal="left"/>
    </xf>
    <xf numFmtId="183" fontId="21" fillId="5" borderId="7" xfId="27" applyNumberFormat="1" applyFont="1" applyFill="1" applyBorder="1" applyAlignment="1">
      <alignment horizontal="left" vertical="center" wrapText="1"/>
    </xf>
    <xf numFmtId="0" fontId="21" fillId="5" borderId="3" xfId="24" applyFont="1" applyFill="1" applyBorder="1" applyAlignment="1">
      <alignment horizontal="center" vertical="center"/>
    </xf>
    <xf numFmtId="0" fontId="21" fillId="5" borderId="4" xfId="24" applyFont="1" applyFill="1" applyBorder="1" applyAlignment="1">
      <alignment horizontal="center" vertical="center"/>
    </xf>
    <xf numFmtId="0" fontId="5" fillId="5" borderId="2" xfId="24" applyFont="1" applyFill="1" applyBorder="1" applyAlignment="1">
      <alignment horizontal="center" vertical="center" wrapText="1"/>
    </xf>
    <xf numFmtId="0" fontId="5" fillId="5" borderId="4" xfId="24" applyFont="1" applyFill="1" applyBorder="1" applyAlignment="1">
      <alignment horizontal="center" vertical="center" wrapText="1"/>
    </xf>
    <xf numFmtId="0" fontId="24" fillId="0" borderId="0" xfId="27" applyFont="1" applyAlignment="1">
      <alignment horizontal="right" vertical="center"/>
    </xf>
    <xf numFmtId="0" fontId="21" fillId="7" borderId="32" xfId="24" applyFont="1" applyFill="1" applyBorder="1" applyAlignment="1">
      <alignment horizontal="left" vertical="center"/>
    </xf>
    <xf numFmtId="0" fontId="21" fillId="7" borderId="34" xfId="24" applyFont="1" applyFill="1" applyBorder="1" applyAlignment="1">
      <alignment vertical="center"/>
    </xf>
    <xf numFmtId="0" fontId="8" fillId="2" borderId="59" xfId="0" applyFont="1" applyFill="1" applyBorder="1" applyAlignment="1">
      <alignment horizontal="center" vertical="center"/>
    </xf>
    <xf numFmtId="0" fontId="0" fillId="0" borderId="56" xfId="0" applyBorder="1" applyAlignment="1">
      <alignment horizontal="center"/>
    </xf>
    <xf numFmtId="0" fontId="4" fillId="0" borderId="36" xfId="0" applyFont="1" applyBorder="1" applyAlignment="1">
      <alignment horizontal="left"/>
    </xf>
    <xf numFmtId="0" fontId="0" fillId="0" borderId="36" xfId="0" applyBorder="1" applyAlignment="1">
      <alignment horizontal="left"/>
    </xf>
    <xf numFmtId="170" fontId="0" fillId="0" borderId="36" xfId="1" applyNumberFormat="1" applyFont="1" applyFill="1" applyBorder="1" applyAlignment="1">
      <alignment horizontal="left"/>
    </xf>
    <xf numFmtId="0" fontId="0" fillId="0" borderId="37" xfId="0" applyBorder="1"/>
    <xf numFmtId="0" fontId="0" fillId="0" borderId="36" xfId="0" applyBorder="1" applyAlignment="1">
      <alignment horizontal="center"/>
    </xf>
    <xf numFmtId="0" fontId="26" fillId="0" borderId="5" xfId="0" applyFont="1" applyBorder="1" applyAlignment="1">
      <alignment horizontal="center" vertical="center"/>
    </xf>
    <xf numFmtId="0" fontId="25" fillId="0" borderId="23" xfId="0" applyFont="1" applyBorder="1" applyAlignment="1">
      <alignment vertical="center"/>
    </xf>
    <xf numFmtId="0" fontId="25" fillId="0" borderId="0" xfId="0" applyFont="1" applyAlignment="1">
      <alignment horizontal="center" vertical="center"/>
    </xf>
    <xf numFmtId="0" fontId="25" fillId="0" borderId="24" xfId="0" applyFont="1" applyBorder="1" applyAlignment="1">
      <alignment vertical="center"/>
    </xf>
    <xf numFmtId="0" fontId="26" fillId="11" borderId="13" xfId="0" applyFont="1" applyFill="1" applyBorder="1" applyAlignment="1">
      <alignment horizontal="center" vertical="center"/>
    </xf>
    <xf numFmtId="0" fontId="26" fillId="11" borderId="53" xfId="0" applyFont="1" applyFill="1" applyBorder="1" applyAlignment="1">
      <alignment horizontal="center" vertical="center"/>
    </xf>
    <xf numFmtId="0" fontId="26" fillId="11" borderId="15" xfId="0" applyFont="1" applyFill="1" applyBorder="1" applyAlignment="1">
      <alignment horizontal="center" vertical="center"/>
    </xf>
    <xf numFmtId="0" fontId="26" fillId="0" borderId="5" xfId="0" applyFont="1" applyBorder="1" applyAlignment="1">
      <alignment horizontal="right" vertical="center"/>
    </xf>
    <xf numFmtId="0" fontId="27" fillId="12" borderId="60" xfId="0" applyFont="1" applyFill="1" applyBorder="1" applyAlignment="1">
      <alignment horizontal="center" vertical="center"/>
    </xf>
    <xf numFmtId="166" fontId="4" fillId="0" borderId="7" xfId="19" applyNumberFormat="1" applyFont="1" applyFill="1" applyBorder="1" applyAlignment="1" applyProtection="1">
      <alignment horizontal="right" vertical="center" wrapText="1"/>
    </xf>
    <xf numFmtId="10" fontId="26" fillId="0" borderId="6" xfId="0" applyNumberFormat="1" applyFont="1" applyBorder="1" applyAlignment="1">
      <alignment horizontal="center" vertical="center"/>
    </xf>
    <xf numFmtId="0" fontId="26" fillId="0" borderId="5" xfId="0" applyFont="1" applyBorder="1" applyAlignment="1">
      <alignment horizontal="right" vertical="center" wrapText="1"/>
    </xf>
    <xf numFmtId="10" fontId="28" fillId="0" borderId="6" xfId="0" applyNumberFormat="1" applyFont="1" applyBorder="1" applyAlignment="1">
      <alignment horizontal="center" vertical="center"/>
    </xf>
    <xf numFmtId="0" fontId="26" fillId="0" borderId="6" xfId="0" applyFont="1" applyBorder="1" applyAlignment="1">
      <alignment horizontal="center" vertical="center"/>
    </xf>
    <xf numFmtId="166" fontId="10" fillId="0" borderId="7" xfId="19" applyNumberFormat="1" applyFont="1" applyFill="1" applyBorder="1" applyAlignment="1" applyProtection="1">
      <alignment horizontal="right" vertical="center" wrapText="1"/>
    </xf>
    <xf numFmtId="0" fontId="26" fillId="0" borderId="16" xfId="0" applyFont="1" applyBorder="1" applyAlignment="1">
      <alignment horizontal="right" vertical="center"/>
    </xf>
    <xf numFmtId="0" fontId="26" fillId="0" borderId="17" xfId="0" applyFont="1" applyBorder="1" applyAlignment="1">
      <alignment horizontal="center" vertical="center"/>
    </xf>
    <xf numFmtId="2" fontId="10" fillId="0" borderId="18" xfId="19" applyNumberFormat="1" applyFont="1" applyFill="1" applyBorder="1" applyAlignment="1" applyProtection="1">
      <alignment horizontal="right" vertical="center" wrapText="1"/>
    </xf>
    <xf numFmtId="0" fontId="4" fillId="0" borderId="23" xfId="0" applyFont="1" applyBorder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185" fontId="4" fillId="0" borderId="24" xfId="0" applyNumberFormat="1" applyFont="1" applyBorder="1" applyAlignment="1">
      <alignment vertical="center" wrapText="1"/>
    </xf>
    <xf numFmtId="44" fontId="0" fillId="0" borderId="0" xfId="0" applyNumberFormat="1"/>
    <xf numFmtId="0" fontId="25" fillId="0" borderId="6" xfId="0" applyFont="1" applyBorder="1" applyAlignment="1">
      <alignment horizontal="center"/>
    </xf>
    <xf numFmtId="9" fontId="25" fillId="0" borderId="6" xfId="2" applyFont="1" applyBorder="1" applyAlignment="1">
      <alignment horizontal="center"/>
    </xf>
    <xf numFmtId="44" fontId="25" fillId="0" borderId="7" xfId="1" applyFont="1" applyBorder="1"/>
    <xf numFmtId="0" fontId="25" fillId="0" borderId="24" xfId="0" applyFont="1" applyBorder="1"/>
    <xf numFmtId="10" fontId="30" fillId="0" borderId="7" xfId="18" applyNumberFormat="1" applyFont="1" applyBorder="1" applyAlignment="1">
      <alignment horizontal="center" vertical="center"/>
    </xf>
    <xf numFmtId="0" fontId="29" fillId="0" borderId="6" xfId="0" applyFont="1" applyBorder="1" applyAlignment="1">
      <alignment horizontal="center"/>
    </xf>
    <xf numFmtId="44" fontId="29" fillId="0" borderId="6" xfId="1" applyFont="1" applyBorder="1"/>
    <xf numFmtId="43" fontId="6" fillId="0" borderId="6" xfId="0" applyNumberFormat="1" applyFont="1" applyBorder="1"/>
    <xf numFmtId="9" fontId="6" fillId="0" borderId="6" xfId="2" applyFont="1" applyBorder="1" applyAlignment="1">
      <alignment horizontal="center"/>
    </xf>
    <xf numFmtId="44" fontId="29" fillId="0" borderId="7" xfId="1" applyFont="1" applyBorder="1"/>
    <xf numFmtId="9" fontId="29" fillId="0" borderId="6" xfId="2" applyFont="1" applyBorder="1" applyAlignment="1">
      <alignment horizontal="center"/>
    </xf>
    <xf numFmtId="9" fontId="4" fillId="0" borderId="6" xfId="2" applyFont="1" applyBorder="1" applyAlignment="1">
      <alignment horizontal="center"/>
    </xf>
    <xf numFmtId="43" fontId="0" fillId="0" borderId="0" xfId="0" applyNumberFormat="1"/>
    <xf numFmtId="10" fontId="21" fillId="0" borderId="6" xfId="2" applyNumberFormat="1" applyFont="1" applyBorder="1" applyAlignment="1">
      <alignment horizontal="center" vertical="center"/>
    </xf>
    <xf numFmtId="1" fontId="17" fillId="5" borderId="46" xfId="0" applyNumberFormat="1" applyFont="1" applyFill="1" applyBorder="1" applyAlignment="1">
      <alignment horizontal="center" vertical="center"/>
    </xf>
    <xf numFmtId="0" fontId="17" fillId="5" borderId="46" xfId="0" applyFont="1" applyFill="1" applyBorder="1" applyAlignment="1">
      <alignment horizontal="center" vertical="center" wrapText="1"/>
    </xf>
    <xf numFmtId="0" fontId="17" fillId="5" borderId="46" xfId="0" applyFont="1" applyFill="1" applyBorder="1" applyAlignment="1">
      <alignment horizontal="center" vertical="center"/>
    </xf>
    <xf numFmtId="186" fontId="17" fillId="5" borderId="46" xfId="0" applyNumberFormat="1" applyFont="1" applyFill="1" applyBorder="1" applyAlignment="1">
      <alignment horizontal="center" vertical="center"/>
    </xf>
    <xf numFmtId="0" fontId="31" fillId="2" borderId="45" xfId="0" applyFont="1" applyFill="1" applyBorder="1" applyAlignment="1">
      <alignment horizontal="left" vertical="center"/>
    </xf>
    <xf numFmtId="0" fontId="31" fillId="2" borderId="45" xfId="0" applyFont="1" applyFill="1" applyBorder="1" applyAlignment="1">
      <alignment horizontal="center" vertical="center"/>
    </xf>
    <xf numFmtId="169" fontId="31" fillId="2" borderId="45" xfId="1" applyNumberFormat="1" applyFont="1" applyFill="1" applyBorder="1" applyAlignment="1">
      <alignment horizontal="right" vertical="center"/>
    </xf>
    <xf numFmtId="0" fontId="8" fillId="2" borderId="56" xfId="0" applyFont="1" applyFill="1" applyBorder="1" applyAlignment="1">
      <alignment horizontal="center" vertical="center"/>
    </xf>
    <xf numFmtId="0" fontId="8" fillId="2" borderId="36" xfId="0" applyFont="1" applyFill="1" applyBorder="1" applyAlignment="1">
      <alignment horizontal="left" vertical="center"/>
    </xf>
    <xf numFmtId="0" fontId="8" fillId="2" borderId="36" xfId="0" applyFont="1" applyFill="1" applyBorder="1" applyAlignment="1">
      <alignment horizontal="center" vertical="center"/>
    </xf>
    <xf numFmtId="169" fontId="8" fillId="2" borderId="36" xfId="1" applyNumberFormat="1" applyFont="1" applyFill="1" applyBorder="1" applyAlignment="1">
      <alignment horizontal="right" vertical="center"/>
    </xf>
    <xf numFmtId="167" fontId="32" fillId="7" borderId="7" xfId="22" applyNumberFormat="1" applyFont="1" applyFill="1" applyBorder="1" applyAlignment="1">
      <alignment horizontal="center" vertical="center"/>
    </xf>
    <xf numFmtId="0" fontId="8" fillId="0" borderId="45" xfId="14" applyFont="1" applyBorder="1" applyAlignment="1">
      <alignment horizontal="center"/>
    </xf>
    <xf numFmtId="170" fontId="16" fillId="0" borderId="45" xfId="15" applyNumberFormat="1" applyFont="1" applyFill="1" applyBorder="1" applyAlignment="1">
      <alignment horizontal="left"/>
    </xf>
    <xf numFmtId="170" fontId="8" fillId="0" borderId="45" xfId="15" applyNumberFormat="1" applyFont="1" applyFill="1" applyBorder="1" applyAlignment="1">
      <alignment horizontal="left"/>
    </xf>
    <xf numFmtId="0" fontId="8" fillId="3" borderId="45" xfId="14" applyFont="1" applyFill="1" applyBorder="1" applyAlignment="1">
      <alignment horizontal="center"/>
    </xf>
    <xf numFmtId="0" fontId="8" fillId="3" borderId="45" xfId="14" applyFont="1" applyFill="1" applyBorder="1" applyAlignment="1">
      <alignment horizontal="left"/>
    </xf>
    <xf numFmtId="170" fontId="16" fillId="3" borderId="45" xfId="15" applyNumberFormat="1" applyFont="1" applyFill="1" applyBorder="1" applyAlignment="1">
      <alignment horizontal="left"/>
    </xf>
    <xf numFmtId="170" fontId="8" fillId="3" borderId="45" xfId="15" applyNumberFormat="1" applyFont="1" applyFill="1" applyBorder="1" applyAlignment="1">
      <alignment horizontal="left"/>
    </xf>
    <xf numFmtId="167" fontId="22" fillId="0" borderId="7" xfId="22" applyNumberFormat="1" applyFont="1" applyFill="1" applyBorder="1" applyAlignment="1">
      <alignment horizontal="center" vertical="center"/>
    </xf>
    <xf numFmtId="9" fontId="0" fillId="0" borderId="6" xfId="2" applyFont="1" applyFill="1" applyBorder="1" applyAlignment="1">
      <alignment horizontal="center"/>
    </xf>
    <xf numFmtId="0" fontId="4" fillId="0" borderId="6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wrapText="1"/>
    </xf>
    <xf numFmtId="9" fontId="4" fillId="0" borderId="6" xfId="0" applyNumberFormat="1" applyFont="1" applyBorder="1" applyAlignment="1">
      <alignment horizontal="center"/>
    </xf>
    <xf numFmtId="9" fontId="4" fillId="0" borderId="6" xfId="2" applyFont="1" applyFill="1" applyBorder="1" applyAlignment="1">
      <alignment horizontal="center"/>
    </xf>
    <xf numFmtId="44" fontId="4" fillId="0" borderId="6" xfId="1" applyFont="1" applyFill="1" applyBorder="1"/>
    <xf numFmtId="9" fontId="25" fillId="0" borderId="6" xfId="2" applyFont="1" applyFill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31" xfId="0" applyFont="1" applyBorder="1" applyAlignment="1">
      <alignment horizontal="center"/>
    </xf>
    <xf numFmtId="0" fontId="5" fillId="0" borderId="31" xfId="0" applyFont="1" applyBorder="1"/>
    <xf numFmtId="0" fontId="6" fillId="0" borderId="31" xfId="0" applyFont="1" applyBorder="1"/>
    <xf numFmtId="9" fontId="6" fillId="7" borderId="31" xfId="25" applyFont="1" applyFill="1" applyBorder="1" applyAlignment="1">
      <alignment horizontal="center" vertical="center"/>
    </xf>
    <xf numFmtId="44" fontId="6" fillId="0" borderId="31" xfId="1" applyFont="1" applyBorder="1"/>
    <xf numFmtId="44" fontId="6" fillId="0" borderId="50" xfId="1" applyFont="1" applyBorder="1"/>
    <xf numFmtId="0" fontId="29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 wrapText="1"/>
    </xf>
    <xf numFmtId="43" fontId="6" fillId="3" borderId="6" xfId="0" applyNumberFormat="1" applyFont="1" applyFill="1" applyBorder="1"/>
    <xf numFmtId="0" fontId="10" fillId="0" borderId="19" xfId="17" applyFont="1" applyBorder="1" applyAlignment="1">
      <alignment horizontal="center" vertical="center"/>
    </xf>
    <xf numFmtId="0" fontId="4" fillId="0" borderId="0" xfId="0" applyFont="1"/>
    <xf numFmtId="0" fontId="6" fillId="0" borderId="0" xfId="17" applyFont="1" applyAlignment="1">
      <alignment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32" fillId="0" borderId="6" xfId="24" applyFont="1" applyBorder="1" applyAlignment="1">
      <alignment horizontal="center" vertical="center"/>
    </xf>
    <xf numFmtId="2" fontId="32" fillId="0" borderId="6" xfId="22" applyNumberFormat="1" applyFont="1" applyFill="1" applyBorder="1" applyAlignment="1">
      <alignment horizontal="center" vertical="center"/>
    </xf>
    <xf numFmtId="44" fontId="29" fillId="0" borderId="6" xfId="1" applyFont="1" applyFill="1" applyBorder="1"/>
    <xf numFmtId="167" fontId="32" fillId="0" borderId="7" xfId="22" applyNumberFormat="1" applyFont="1" applyFill="1" applyBorder="1" applyAlignment="1">
      <alignment horizontal="center" vertical="center"/>
    </xf>
    <xf numFmtId="0" fontId="22" fillId="0" borderId="6" xfId="24" applyFont="1" applyBorder="1" applyAlignment="1">
      <alignment horizontal="center" vertical="center"/>
    </xf>
    <xf numFmtId="44" fontId="6" fillId="0" borderId="6" xfId="1" applyFont="1" applyFill="1" applyBorder="1"/>
    <xf numFmtId="184" fontId="22" fillId="0" borderId="6" xfId="26" applyNumberFormat="1" applyFont="1" applyFill="1" applyBorder="1" applyAlignment="1">
      <alignment horizontal="center" vertical="center"/>
    </xf>
    <xf numFmtId="10" fontId="0" fillId="0" borderId="0" xfId="2" applyNumberFormat="1" applyFont="1"/>
    <xf numFmtId="2" fontId="22" fillId="0" borderId="6" xfId="22" applyNumberFormat="1" applyFont="1" applyFill="1" applyBorder="1" applyAlignment="1">
      <alignment horizontal="center" vertical="center"/>
    </xf>
    <xf numFmtId="9" fontId="29" fillId="7" borderId="6" xfId="25" applyFont="1" applyFill="1" applyBorder="1" applyAlignment="1">
      <alignment horizontal="center" vertical="center"/>
    </xf>
    <xf numFmtId="9" fontId="29" fillId="7" borderId="31" xfId="25" applyFont="1" applyFill="1" applyBorder="1" applyAlignment="1">
      <alignment horizontal="center" vertical="center"/>
    </xf>
    <xf numFmtId="44" fontId="29" fillId="0" borderId="31" xfId="1" applyFont="1" applyBorder="1"/>
    <xf numFmtId="9" fontId="25" fillId="0" borderId="6" xfId="2" applyFont="1" applyBorder="1" applyAlignment="1">
      <alignment horizontal="center" wrapText="1"/>
    </xf>
    <xf numFmtId="44" fontId="25" fillId="0" borderId="6" xfId="1" applyFont="1" applyBorder="1"/>
    <xf numFmtId="44" fontId="25" fillId="0" borderId="6" xfId="1" applyFont="1" applyFill="1" applyBorder="1"/>
    <xf numFmtId="9" fontId="4" fillId="0" borderId="6" xfId="2" applyBorder="1" applyAlignment="1">
      <alignment horizontal="center" vertical="center"/>
    </xf>
    <xf numFmtId="44" fontId="0" fillId="0" borderId="0" xfId="0" applyNumberFormat="1" applyAlignment="1">
      <alignment wrapText="1"/>
    </xf>
    <xf numFmtId="43" fontId="4" fillId="0" borderId="6" xfId="17" applyNumberFormat="1" applyBorder="1" applyAlignment="1">
      <alignment horizontal="center" vertical="center"/>
    </xf>
    <xf numFmtId="0" fontId="10" fillId="0" borderId="19" xfId="17" applyFont="1" applyBorder="1" applyAlignment="1">
      <alignment horizontal="center" vertical="center" wrapText="1"/>
    </xf>
    <xf numFmtId="0" fontId="10" fillId="10" borderId="14" xfId="0" applyFont="1" applyFill="1" applyBorder="1" applyAlignment="1">
      <alignment horizontal="center" vertical="center" wrapText="1"/>
    </xf>
    <xf numFmtId="0" fontId="10" fillId="10" borderId="15" xfId="0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10" fillId="10" borderId="6" xfId="0" applyFont="1" applyFill="1" applyBorder="1" applyAlignment="1">
      <alignment horizontal="center" vertical="center" wrapText="1"/>
    </xf>
    <xf numFmtId="0" fontId="10" fillId="10" borderId="7" xfId="0" applyFont="1" applyFill="1" applyBorder="1" applyAlignment="1">
      <alignment horizontal="center" vertical="center" wrapText="1"/>
    </xf>
    <xf numFmtId="0" fontId="10" fillId="10" borderId="54" xfId="0" applyFont="1" applyFill="1" applyBorder="1" applyAlignment="1">
      <alignment horizontal="center" vertical="center" wrapText="1"/>
    </xf>
    <xf numFmtId="0" fontId="18" fillId="10" borderId="10" xfId="0" applyFont="1" applyFill="1" applyBorder="1" applyAlignment="1">
      <alignment horizontal="center" vertical="center" wrapText="1"/>
    </xf>
    <xf numFmtId="0" fontId="26" fillId="10" borderId="54" xfId="0" applyFont="1" applyFill="1" applyBorder="1" applyAlignment="1">
      <alignment horizontal="center" vertical="center" wrapText="1"/>
    </xf>
    <xf numFmtId="0" fontId="26" fillId="10" borderId="10" xfId="0" applyFont="1" applyFill="1" applyBorder="1" applyAlignment="1">
      <alignment horizontal="center" vertical="center" wrapText="1"/>
    </xf>
    <xf numFmtId="0" fontId="0" fillId="0" borderId="54" xfId="0" applyBorder="1" applyAlignment="1">
      <alignment horizontal="center"/>
    </xf>
    <xf numFmtId="0" fontId="0" fillId="0" borderId="26" xfId="0" applyBorder="1" applyAlignment="1">
      <alignment horizontal="center"/>
    </xf>
    <xf numFmtId="0" fontId="5" fillId="5" borderId="54" xfId="18" applyFont="1" applyFill="1" applyBorder="1" applyAlignment="1">
      <alignment horizontal="center" vertical="center" wrapText="1"/>
    </xf>
    <xf numFmtId="0" fontId="5" fillId="5" borderId="26" xfId="18" applyFont="1" applyFill="1" applyBorder="1" applyAlignment="1">
      <alignment horizontal="center" vertical="center" wrapText="1"/>
    </xf>
    <xf numFmtId="0" fontId="5" fillId="5" borderId="49" xfId="18" applyFont="1" applyFill="1" applyBorder="1" applyAlignment="1">
      <alignment horizontal="center" vertical="center" wrapText="1"/>
    </xf>
    <xf numFmtId="0" fontId="5" fillId="5" borderId="61" xfId="18" applyFont="1" applyFill="1" applyBorder="1" applyAlignment="1">
      <alignment horizontal="center" vertical="center" wrapText="1"/>
    </xf>
    <xf numFmtId="0" fontId="5" fillId="5" borderId="62" xfId="18" applyFont="1" applyFill="1" applyBorder="1" applyAlignment="1">
      <alignment horizontal="center" vertical="center" wrapText="1"/>
    </xf>
    <xf numFmtId="0" fontId="5" fillId="5" borderId="63" xfId="18" applyFont="1" applyFill="1" applyBorder="1" applyAlignment="1">
      <alignment horizontal="center" vertical="center" wrapText="1"/>
    </xf>
    <xf numFmtId="0" fontId="10" fillId="0" borderId="29" xfId="17" applyFont="1" applyBorder="1" applyAlignment="1">
      <alignment horizontal="center" vertical="center"/>
    </xf>
    <xf numFmtId="0" fontId="10" fillId="0" borderId="52" xfId="17" applyFont="1" applyBorder="1" applyAlignment="1">
      <alignment horizontal="center" vertical="center"/>
    </xf>
    <xf numFmtId="0" fontId="10" fillId="0" borderId="14" xfId="17" applyFont="1" applyBorder="1" applyAlignment="1">
      <alignment horizontal="center" vertical="center"/>
    </xf>
    <xf numFmtId="0" fontId="5" fillId="0" borderId="56" xfId="20" applyFont="1" applyBorder="1" applyAlignment="1">
      <alignment horizontal="center" vertical="center"/>
    </xf>
    <xf numFmtId="0" fontId="5" fillId="0" borderId="36" xfId="20" applyFont="1" applyBorder="1" applyAlignment="1">
      <alignment horizontal="center" vertical="center"/>
    </xf>
    <xf numFmtId="0" fontId="4" fillId="0" borderId="51" xfId="17" applyBorder="1" applyAlignment="1">
      <alignment horizontal="center" vertical="center"/>
    </xf>
    <xf numFmtId="0" fontId="4" fillId="0" borderId="35" xfId="17" applyBorder="1" applyAlignment="1">
      <alignment horizontal="center" vertical="center"/>
    </xf>
    <xf numFmtId="0" fontId="4" fillId="0" borderId="47" xfId="17" applyBorder="1" applyAlignment="1">
      <alignment horizontal="center" vertical="center"/>
    </xf>
    <xf numFmtId="0" fontId="4" fillId="0" borderId="23" xfId="17" applyBorder="1" applyAlignment="1">
      <alignment horizontal="center" vertical="center"/>
    </xf>
    <xf numFmtId="0" fontId="4" fillId="0" borderId="0" xfId="17" applyAlignment="1">
      <alignment horizontal="center" vertical="center"/>
    </xf>
    <xf numFmtId="0" fontId="4" fillId="0" borderId="24" xfId="17" applyBorder="1" applyAlignment="1">
      <alignment horizontal="center" vertical="center"/>
    </xf>
    <xf numFmtId="0" fontId="4" fillId="0" borderId="11" xfId="17" applyBorder="1" applyAlignment="1">
      <alignment horizontal="center" vertical="center"/>
    </xf>
    <xf numFmtId="0" fontId="4" fillId="0" borderId="1" xfId="17" applyBorder="1" applyAlignment="1">
      <alignment horizontal="center" vertical="center"/>
    </xf>
    <xf numFmtId="0" fontId="4" fillId="0" borderId="12" xfId="17" applyBorder="1" applyAlignment="1">
      <alignment horizontal="center" vertical="center"/>
    </xf>
    <xf numFmtId="0" fontId="4" fillId="0" borderId="8" xfId="17" applyBorder="1" applyAlignment="1">
      <alignment horizontal="center" vertical="center"/>
    </xf>
    <xf numFmtId="0" fontId="4" fillId="0" borderId="26" xfId="17" applyBorder="1" applyAlignment="1">
      <alignment horizontal="center" vertical="center"/>
    </xf>
    <xf numFmtId="0" fontId="4" fillId="0" borderId="6" xfId="17" applyBorder="1" applyAlignment="1">
      <alignment horizontal="center" vertical="center"/>
    </xf>
    <xf numFmtId="0" fontId="10" fillId="0" borderId="8" xfId="17" applyFont="1" applyBorder="1" applyAlignment="1">
      <alignment horizontal="center" vertical="center"/>
    </xf>
    <xf numFmtId="0" fontId="10" fillId="0" borderId="9" xfId="17" applyFont="1" applyBorder="1" applyAlignment="1">
      <alignment horizontal="center" vertical="center"/>
    </xf>
    <xf numFmtId="0" fontId="10" fillId="0" borderId="27" xfId="17" applyFont="1" applyBorder="1" applyAlignment="1">
      <alignment horizontal="center" vertical="center"/>
    </xf>
    <xf numFmtId="0" fontId="10" fillId="0" borderId="28" xfId="17" applyFont="1" applyBorder="1" applyAlignment="1">
      <alignment horizontal="center" vertical="center"/>
    </xf>
    <xf numFmtId="174" fontId="0" fillId="0" borderId="6" xfId="22" applyNumberFormat="1" applyFont="1" applyBorder="1" applyAlignment="1">
      <alignment horizontal="center" vertical="center"/>
    </xf>
    <xf numFmtId="174" fontId="0" fillId="0" borderId="7" xfId="22" applyNumberFormat="1" applyFont="1" applyBorder="1" applyAlignment="1">
      <alignment horizontal="center" vertical="center"/>
    </xf>
    <xf numFmtId="0" fontId="10" fillId="0" borderId="19" xfId="17" applyFont="1" applyBorder="1" applyAlignment="1">
      <alignment horizontal="center" vertical="center"/>
    </xf>
    <xf numFmtId="0" fontId="10" fillId="0" borderId="25" xfId="17" applyFont="1" applyBorder="1" applyAlignment="1">
      <alignment horizontal="center" vertical="center"/>
    </xf>
    <xf numFmtId="0" fontId="6" fillId="0" borderId="20" xfId="17" applyFont="1" applyBorder="1" applyAlignment="1">
      <alignment horizontal="left" vertical="center" wrapText="1"/>
    </xf>
    <xf numFmtId="0" fontId="6" fillId="0" borderId="21" xfId="17" applyFont="1" applyBorder="1" applyAlignment="1">
      <alignment horizontal="left" vertical="center" wrapText="1"/>
    </xf>
    <xf numFmtId="0" fontId="5" fillId="0" borderId="5" xfId="18" applyFont="1" applyBorder="1" applyAlignment="1">
      <alignment horizontal="center" vertical="center"/>
    </xf>
    <xf numFmtId="0" fontId="5" fillId="0" borderId="6" xfId="18" applyFont="1" applyBorder="1" applyAlignment="1">
      <alignment horizontal="center" vertical="center"/>
    </xf>
    <xf numFmtId="0" fontId="10" fillId="0" borderId="54" xfId="17" applyFont="1" applyBorder="1" applyAlignment="1">
      <alignment horizontal="center" vertical="center"/>
    </xf>
    <xf numFmtId="0" fontId="10" fillId="0" borderId="10" xfId="17" applyFont="1" applyBorder="1" applyAlignment="1">
      <alignment horizontal="center" vertical="center"/>
    </xf>
    <xf numFmtId="0" fontId="5" fillId="0" borderId="8" xfId="18" applyFont="1" applyBorder="1" applyAlignment="1">
      <alignment horizontal="center" vertical="center"/>
    </xf>
    <xf numFmtId="0" fontId="5" fillId="0" borderId="9" xfId="18" applyFont="1" applyBorder="1" applyAlignment="1">
      <alignment horizontal="center" vertical="center"/>
    </xf>
    <xf numFmtId="0" fontId="5" fillId="0" borderId="26" xfId="18" applyFont="1" applyBorder="1" applyAlignment="1">
      <alignment horizontal="center" vertical="center"/>
    </xf>
    <xf numFmtId="44" fontId="10" fillId="0" borderId="36" xfId="17" applyNumberFormat="1" applyFont="1" applyBorder="1" applyAlignment="1">
      <alignment horizontal="center" vertical="center"/>
    </xf>
    <xf numFmtId="0" fontId="10" fillId="0" borderId="36" xfId="17" applyFont="1" applyBorder="1" applyAlignment="1">
      <alignment horizontal="center" vertical="center"/>
    </xf>
    <xf numFmtId="0" fontId="10" fillId="0" borderId="37" xfId="17" applyFont="1" applyBorder="1" applyAlignment="1">
      <alignment horizontal="center" vertical="center"/>
    </xf>
    <xf numFmtId="0" fontId="5" fillId="5" borderId="5" xfId="18" applyFont="1" applyFill="1" applyBorder="1" applyAlignment="1">
      <alignment horizontal="center" vertical="center" wrapText="1"/>
    </xf>
    <xf numFmtId="0" fontId="5" fillId="5" borderId="6" xfId="18" applyFont="1" applyFill="1" applyBorder="1" applyAlignment="1">
      <alignment horizontal="left" vertical="center"/>
    </xf>
    <xf numFmtId="0" fontId="5" fillId="5" borderId="7" xfId="18" applyFont="1" applyFill="1" applyBorder="1" applyAlignment="1">
      <alignment horizontal="left" vertical="center"/>
    </xf>
    <xf numFmtId="0" fontId="5" fillId="5" borderId="54" xfId="18" applyFont="1" applyFill="1" applyBorder="1" applyAlignment="1">
      <alignment horizontal="left" vertical="center"/>
    </xf>
    <xf numFmtId="0" fontId="5" fillId="5" borderId="9" xfId="18" applyFont="1" applyFill="1" applyBorder="1" applyAlignment="1">
      <alignment horizontal="left" vertical="center"/>
    </xf>
    <xf numFmtId="0" fontId="5" fillId="5" borderId="10" xfId="18" applyFont="1" applyFill="1" applyBorder="1" applyAlignment="1">
      <alignment horizontal="left" vertical="center"/>
    </xf>
    <xf numFmtId="0" fontId="5" fillId="5" borderId="6" xfId="18" applyFont="1" applyFill="1" applyBorder="1" applyAlignment="1">
      <alignment horizontal="center" vertical="center" wrapText="1"/>
    </xf>
    <xf numFmtId="10" fontId="6" fillId="0" borderId="6" xfId="18" applyNumberFormat="1" applyFont="1" applyBorder="1" applyAlignment="1">
      <alignment horizontal="center" vertical="center" wrapText="1"/>
    </xf>
    <xf numFmtId="180" fontId="6" fillId="0" borderId="6" xfId="18" applyNumberFormat="1" applyFont="1" applyBorder="1" applyAlignment="1">
      <alignment horizontal="center" vertical="center" wrapText="1"/>
    </xf>
    <xf numFmtId="181" fontId="6" fillId="0" borderId="6" xfId="18" applyNumberFormat="1" applyFont="1" applyBorder="1" applyAlignment="1">
      <alignment horizontal="center" vertical="center" wrapText="1"/>
    </xf>
    <xf numFmtId="177" fontId="5" fillId="0" borderId="8" xfId="18" applyNumberFormat="1" applyFont="1" applyBorder="1" applyAlignment="1">
      <alignment horizontal="right" vertical="center"/>
    </xf>
    <xf numFmtId="177" fontId="5" fillId="0" borderId="9" xfId="18" applyNumberFormat="1" applyFont="1" applyBorder="1" applyAlignment="1">
      <alignment horizontal="right" vertical="center"/>
    </xf>
    <xf numFmtId="177" fontId="5" fillId="0" borderId="26" xfId="18" applyNumberFormat="1" applyFont="1" applyBorder="1" applyAlignment="1">
      <alignment horizontal="right" vertical="center"/>
    </xf>
    <xf numFmtId="10" fontId="29" fillId="0" borderId="6" xfId="18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5" xfId="18" applyFont="1" applyBorder="1" applyAlignment="1">
      <alignment horizontal="left" vertical="center"/>
    </xf>
    <xf numFmtId="0" fontId="5" fillId="0" borderId="6" xfId="18" applyFont="1" applyBorder="1" applyAlignment="1">
      <alignment horizontal="left" vertical="center"/>
    </xf>
    <xf numFmtId="0" fontId="5" fillId="0" borderId="16" xfId="18" applyFont="1" applyBorder="1" applyAlignment="1">
      <alignment horizontal="left" vertical="center"/>
    </xf>
    <xf numFmtId="0" fontId="5" fillId="0" borderId="17" xfId="18" applyFont="1" applyBorder="1" applyAlignment="1">
      <alignment horizontal="left" vertical="center"/>
    </xf>
    <xf numFmtId="0" fontId="6" fillId="0" borderId="54" xfId="18" applyFont="1" applyBorder="1" applyAlignment="1">
      <alignment horizontal="left" vertical="center"/>
    </xf>
    <xf numFmtId="0" fontId="6" fillId="0" borderId="9" xfId="18" applyFont="1" applyBorder="1" applyAlignment="1">
      <alignment horizontal="left" vertical="center"/>
    </xf>
    <xf numFmtId="0" fontId="6" fillId="0" borderId="26" xfId="18" applyFont="1" applyBorder="1" applyAlignment="1">
      <alignment horizontal="left" vertical="center"/>
    </xf>
    <xf numFmtId="0" fontId="5" fillId="0" borderId="54" xfId="18" applyFont="1" applyBorder="1" applyAlignment="1">
      <alignment horizontal="left" vertical="center"/>
    </xf>
    <xf numFmtId="0" fontId="5" fillId="0" borderId="9" xfId="18" applyFont="1" applyBorder="1" applyAlignment="1">
      <alignment horizontal="left" vertical="center"/>
    </xf>
    <xf numFmtId="0" fontId="5" fillId="0" borderId="26" xfId="18" applyFont="1" applyBorder="1" applyAlignment="1">
      <alignment horizontal="left" vertical="center"/>
    </xf>
    <xf numFmtId="0" fontId="21" fillId="7" borderId="8" xfId="24" applyFont="1" applyFill="1" applyBorder="1" applyAlignment="1">
      <alignment horizontal="left" vertical="center"/>
    </xf>
    <xf numFmtId="0" fontId="21" fillId="7" borderId="9" xfId="24" applyFont="1" applyFill="1" applyBorder="1" applyAlignment="1">
      <alignment horizontal="left" vertical="center"/>
    </xf>
    <xf numFmtId="0" fontId="21" fillId="7" borderId="26" xfId="24" applyFont="1" applyFill="1" applyBorder="1" applyAlignment="1">
      <alignment horizontal="left" vertical="center"/>
    </xf>
    <xf numFmtId="0" fontId="22" fillId="0" borderId="5" xfId="24" applyFont="1" applyBorder="1" applyAlignment="1">
      <alignment horizontal="left" vertical="center" wrapText="1"/>
    </xf>
    <xf numFmtId="0" fontId="22" fillId="0" borderId="6" xfId="24" applyFont="1" applyBorder="1" applyAlignment="1">
      <alignment horizontal="left" vertical="center" wrapText="1"/>
    </xf>
    <xf numFmtId="0" fontId="21" fillId="5" borderId="5" xfId="27" applyFont="1" applyFill="1" applyBorder="1" applyAlignment="1">
      <alignment horizontal="left" vertical="center" wrapText="1"/>
    </xf>
    <xf numFmtId="0" fontId="21" fillId="5" borderId="6" xfId="27" applyFont="1" applyFill="1" applyBorder="1" applyAlignment="1">
      <alignment horizontal="left" vertical="center" wrapText="1"/>
    </xf>
    <xf numFmtId="0" fontId="22" fillId="7" borderId="5" xfId="24" applyFont="1" applyFill="1" applyBorder="1" applyAlignment="1">
      <alignment horizontal="left" vertical="center" wrapText="1"/>
    </xf>
    <xf numFmtId="0" fontId="22" fillId="7" borderId="6" xfId="24" applyFont="1" applyFill="1" applyBorder="1" applyAlignment="1">
      <alignment horizontal="left" vertical="center" wrapText="1"/>
    </xf>
    <xf numFmtId="0" fontId="32" fillId="0" borderId="5" xfId="24" applyFont="1" applyBorder="1" applyAlignment="1">
      <alignment horizontal="left" vertical="center" wrapText="1"/>
    </xf>
    <xf numFmtId="0" fontId="32" fillId="0" borderId="6" xfId="24" applyFont="1" applyBorder="1" applyAlignment="1">
      <alignment horizontal="left" vertical="center" wrapText="1"/>
    </xf>
    <xf numFmtId="0" fontId="10" fillId="0" borderId="51" xfId="17" applyFont="1" applyBorder="1" applyAlignment="1">
      <alignment horizontal="center" vertical="center"/>
    </xf>
    <xf numFmtId="0" fontId="10" fillId="0" borderId="35" xfId="17" applyFont="1" applyBorder="1" applyAlignment="1">
      <alignment horizontal="center" vertical="center"/>
    </xf>
    <xf numFmtId="0" fontId="10" fillId="0" borderId="47" xfId="17" applyFont="1" applyBorder="1" applyAlignment="1">
      <alignment horizontal="center" vertical="center"/>
    </xf>
    <xf numFmtId="0" fontId="10" fillId="0" borderId="32" xfId="17" applyFont="1" applyBorder="1" applyAlignment="1">
      <alignment horizontal="center" vertical="center"/>
    </xf>
    <xf numFmtId="0" fontId="10" fillId="0" borderId="33" xfId="17" applyFont="1" applyBorder="1" applyAlignment="1">
      <alignment horizontal="center" vertical="center"/>
    </xf>
    <xf numFmtId="0" fontId="10" fillId="0" borderId="34" xfId="17" applyFont="1" applyBorder="1" applyAlignment="1">
      <alignment horizontal="center" vertical="center"/>
    </xf>
    <xf numFmtId="0" fontId="10" fillId="0" borderId="30" xfId="17" applyFont="1" applyBorder="1" applyAlignment="1">
      <alignment horizontal="center" vertical="center"/>
    </xf>
    <xf numFmtId="0" fontId="10" fillId="0" borderId="31" xfId="17" applyFont="1" applyBorder="1" applyAlignment="1">
      <alignment horizontal="center" vertical="center"/>
    </xf>
    <xf numFmtId="0" fontId="10" fillId="0" borderId="50" xfId="17" applyFont="1" applyBorder="1" applyAlignment="1">
      <alignment horizontal="center" vertical="center"/>
    </xf>
    <xf numFmtId="0" fontId="10" fillId="0" borderId="11" xfId="17" applyFont="1" applyBorder="1" applyAlignment="1">
      <alignment horizontal="center" vertical="center"/>
    </xf>
    <xf numFmtId="0" fontId="10" fillId="0" borderId="1" xfId="17" applyFont="1" applyBorder="1" applyAlignment="1">
      <alignment horizontal="center" vertical="center"/>
    </xf>
    <xf numFmtId="0" fontId="10" fillId="0" borderId="12" xfId="17" applyFont="1" applyBorder="1" applyAlignment="1">
      <alignment horizontal="center" vertical="center"/>
    </xf>
    <xf numFmtId="0" fontId="5" fillId="0" borderId="20" xfId="17" applyFont="1" applyBorder="1" applyAlignment="1">
      <alignment horizontal="center" vertical="center" wrapText="1"/>
    </xf>
    <xf numFmtId="0" fontId="5" fillId="0" borderId="21" xfId="17" applyFont="1" applyBorder="1" applyAlignment="1">
      <alignment horizontal="center" vertical="center" wrapText="1"/>
    </xf>
    <xf numFmtId="0" fontId="6" fillId="0" borderId="19" xfId="17" applyFont="1" applyBorder="1" applyAlignment="1">
      <alignment horizontal="center" vertical="center" wrapText="1"/>
    </xf>
    <xf numFmtId="0" fontId="6" fillId="0" borderId="20" xfId="17" applyFont="1" applyBorder="1" applyAlignment="1">
      <alignment horizontal="center" vertical="center" wrapText="1"/>
    </xf>
    <xf numFmtId="0" fontId="6" fillId="0" borderId="21" xfId="17" applyFont="1" applyBorder="1" applyAlignment="1">
      <alignment horizontal="center" vertical="center" wrapText="1"/>
    </xf>
    <xf numFmtId="0" fontId="21" fillId="8" borderId="58" xfId="27" applyFont="1" applyFill="1" applyBorder="1" applyAlignment="1">
      <alignment horizontal="left" vertical="center" wrapText="1"/>
    </xf>
    <xf numFmtId="0" fontId="21" fillId="8" borderId="57" xfId="27" applyFont="1" applyFill="1" applyBorder="1" applyAlignment="1">
      <alignment horizontal="left" vertical="center" wrapText="1"/>
    </xf>
    <xf numFmtId="0" fontId="23" fillId="0" borderId="19" xfId="0" applyFont="1" applyBorder="1" applyAlignment="1">
      <alignment horizontal="left" vertical="center" wrapText="1"/>
    </xf>
    <xf numFmtId="0" fontId="23" fillId="0" borderId="20" xfId="0" applyFont="1" applyBorder="1" applyAlignment="1">
      <alignment horizontal="left" vertical="center" wrapText="1"/>
    </xf>
    <xf numFmtId="0" fontId="23" fillId="0" borderId="21" xfId="0" applyFont="1" applyBorder="1" applyAlignment="1">
      <alignment horizontal="left" vertical="center" wrapText="1"/>
    </xf>
    <xf numFmtId="0" fontId="23" fillId="0" borderId="42" xfId="0" applyFont="1" applyBorder="1" applyAlignment="1">
      <alignment horizontal="left" vertical="center" wrapText="1"/>
    </xf>
    <xf numFmtId="0" fontId="23" fillId="0" borderId="43" xfId="0" applyFont="1" applyBorder="1" applyAlignment="1">
      <alignment horizontal="left" vertical="center" wrapText="1"/>
    </xf>
    <xf numFmtId="0" fontId="23" fillId="0" borderId="44" xfId="0" applyFont="1" applyBorder="1" applyAlignment="1">
      <alignment horizontal="left" vertical="center" wrapText="1"/>
    </xf>
    <xf numFmtId="0" fontId="21" fillId="5" borderId="2" xfId="24" applyFont="1" applyFill="1" applyBorder="1" applyAlignment="1">
      <alignment horizontal="center" vertical="center"/>
    </xf>
    <xf numFmtId="0" fontId="21" fillId="5" borderId="3" xfId="24" applyFont="1" applyFill="1" applyBorder="1" applyAlignment="1">
      <alignment horizontal="center" vertical="center"/>
    </xf>
    <xf numFmtId="0" fontId="21" fillId="8" borderId="5" xfId="27" applyFont="1" applyFill="1" applyBorder="1" applyAlignment="1">
      <alignment horizontal="left" vertical="center" wrapText="1"/>
    </xf>
    <xf numFmtId="0" fontId="21" fillId="8" borderId="6" xfId="27" applyFont="1" applyFill="1" applyBorder="1" applyAlignment="1">
      <alignment horizontal="left" vertical="center" wrapText="1"/>
    </xf>
    <xf numFmtId="0" fontId="21" fillId="9" borderId="5" xfId="27" applyFont="1" applyFill="1" applyBorder="1" applyAlignment="1">
      <alignment horizontal="left" vertical="center" wrapText="1"/>
    </xf>
    <xf numFmtId="0" fontId="21" fillId="9" borderId="6" xfId="27" applyFont="1" applyFill="1" applyBorder="1" applyAlignment="1">
      <alignment horizontal="left" vertical="center" wrapText="1"/>
    </xf>
    <xf numFmtId="0" fontId="21" fillId="9" borderId="7" xfId="27" applyFont="1" applyFill="1" applyBorder="1" applyAlignment="1">
      <alignment horizontal="left" vertical="center" wrapText="1"/>
    </xf>
    <xf numFmtId="0" fontId="23" fillId="0" borderId="5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0" fontId="21" fillId="5" borderId="5" xfId="24" applyFont="1" applyFill="1" applyBorder="1" applyAlignment="1">
      <alignment horizontal="center" vertical="center"/>
    </xf>
    <xf numFmtId="0" fontId="21" fillId="5" borderId="6" xfId="24" applyFont="1" applyFill="1" applyBorder="1" applyAlignment="1">
      <alignment horizontal="center" vertical="center"/>
    </xf>
    <xf numFmtId="0" fontId="21" fillId="8" borderId="27" xfId="27" applyFont="1" applyFill="1" applyBorder="1" applyAlignment="1">
      <alignment horizontal="left" vertical="center" wrapText="1"/>
    </xf>
    <xf numFmtId="0" fontId="21" fillId="8" borderId="28" xfId="27" applyFont="1" applyFill="1" applyBorder="1" applyAlignment="1">
      <alignment horizontal="left" vertical="center" wrapText="1"/>
    </xf>
    <xf numFmtId="0" fontId="21" fillId="0" borderId="8" xfId="24" applyFont="1" applyBorder="1" applyAlignment="1">
      <alignment horizontal="left" vertical="center"/>
    </xf>
    <xf numFmtId="0" fontId="21" fillId="0" borderId="9" xfId="24" applyFont="1" applyBorder="1" applyAlignment="1">
      <alignment horizontal="left" vertical="center"/>
    </xf>
    <xf numFmtId="0" fontId="21" fillId="0" borderId="26" xfId="24" applyFont="1" applyBorder="1" applyAlignment="1">
      <alignment horizontal="left" vertical="center"/>
    </xf>
    <xf numFmtId="0" fontId="21" fillId="7" borderId="10" xfId="24" applyFont="1" applyFill="1" applyBorder="1" applyAlignment="1">
      <alignment horizontal="left" vertical="center"/>
    </xf>
    <xf numFmtId="180" fontId="29" fillId="0" borderId="6" xfId="18" applyNumberFormat="1" applyFont="1" applyBorder="1" applyAlignment="1">
      <alignment horizontal="center" vertical="center" wrapText="1"/>
    </xf>
    <xf numFmtId="0" fontId="6" fillId="0" borderId="19" xfId="17" applyFont="1" applyBorder="1" applyAlignment="1">
      <alignment horizontal="left" vertical="center" wrapText="1"/>
    </xf>
    <xf numFmtId="0" fontId="7" fillId="3" borderId="38" xfId="0" applyFont="1" applyFill="1" applyBorder="1" applyAlignment="1">
      <alignment horizontal="center" vertical="center"/>
    </xf>
    <xf numFmtId="0" fontId="7" fillId="3" borderId="39" xfId="0" applyFont="1" applyFill="1" applyBorder="1" applyAlignment="1">
      <alignment horizontal="center" vertical="center"/>
    </xf>
    <xf numFmtId="0" fontId="7" fillId="3" borderId="40" xfId="0" applyFont="1" applyFill="1" applyBorder="1" applyAlignment="1">
      <alignment horizontal="center" vertical="center"/>
    </xf>
    <xf numFmtId="0" fontId="7" fillId="3" borderId="42" xfId="0" applyFont="1" applyFill="1" applyBorder="1" applyAlignment="1">
      <alignment horizontal="center" vertical="center"/>
    </xf>
    <xf numFmtId="0" fontId="7" fillId="3" borderId="43" xfId="0" applyFont="1" applyFill="1" applyBorder="1" applyAlignment="1">
      <alignment horizontal="center" vertical="center"/>
    </xf>
    <xf numFmtId="0" fontId="7" fillId="3" borderId="44" xfId="0" applyFont="1" applyFill="1" applyBorder="1" applyAlignment="1">
      <alignment horizontal="center" vertical="center"/>
    </xf>
    <xf numFmtId="0" fontId="10" fillId="3" borderId="42" xfId="0" applyFont="1" applyFill="1" applyBorder="1" applyAlignment="1">
      <alignment horizontal="center" vertical="top"/>
    </xf>
    <xf numFmtId="0" fontId="10" fillId="3" borderId="43" xfId="0" applyFont="1" applyFill="1" applyBorder="1" applyAlignment="1">
      <alignment horizontal="center" vertical="top"/>
    </xf>
    <xf numFmtId="0" fontId="10" fillId="3" borderId="44" xfId="0" applyFont="1" applyFill="1" applyBorder="1" applyAlignment="1">
      <alignment horizontal="center" vertical="top"/>
    </xf>
    <xf numFmtId="0" fontId="10" fillId="3" borderId="13" xfId="0" applyFont="1" applyFill="1" applyBorder="1" applyAlignment="1">
      <alignment horizontal="center"/>
    </xf>
    <xf numFmtId="0" fontId="10" fillId="3" borderId="14" xfId="0" applyFont="1" applyFill="1" applyBorder="1" applyAlignment="1">
      <alignment horizontal="center"/>
    </xf>
    <xf numFmtId="0" fontId="10" fillId="3" borderId="15" xfId="0" applyFont="1" applyFill="1" applyBorder="1" applyAlignment="1">
      <alignment horizontal="center"/>
    </xf>
  </cellXfs>
  <cellStyles count="28">
    <cellStyle name="Millares 2" xfId="8" xr:uid="{00000000-0005-0000-0000-000002000000}"/>
    <cellStyle name="Millares 21 4" xfId="26" xr:uid="{00000000-0005-0000-0000-000003000000}"/>
    <cellStyle name="Millares 5 3" xfId="19" xr:uid="{00000000-0005-0000-0000-000004000000}"/>
    <cellStyle name="Moneda" xfId="1" builtinId="4"/>
    <cellStyle name="Moneda 2" xfId="7" xr:uid="{00000000-0005-0000-0000-000007000000}"/>
    <cellStyle name="Moneda 2 2 2 2 2" xfId="11" xr:uid="{00000000-0005-0000-0000-000008000000}"/>
    <cellStyle name="Moneda 3" xfId="22" xr:uid="{00000000-0005-0000-0000-000009000000}"/>
    <cellStyle name="Moneda 4 2" xfId="15" xr:uid="{00000000-0005-0000-0000-00000A000000}"/>
    <cellStyle name="Normal" xfId="0" builtinId="0"/>
    <cellStyle name="Normal 10 2 2" xfId="24" xr:uid="{00000000-0005-0000-0000-00000C000000}"/>
    <cellStyle name="Normal 11" xfId="14" xr:uid="{00000000-0005-0000-0000-00000D000000}"/>
    <cellStyle name="Normal 12" xfId="17" xr:uid="{00000000-0005-0000-0000-00000E000000}"/>
    <cellStyle name="Normal 17" xfId="16" xr:uid="{00000000-0005-0000-0000-00000F000000}"/>
    <cellStyle name="Normal 2" xfId="5" xr:uid="{00000000-0005-0000-0000-000010000000}"/>
    <cellStyle name="Normal 2 10 2 2" xfId="13" xr:uid="{00000000-0005-0000-0000-000011000000}"/>
    <cellStyle name="Normal 2 10 3" xfId="6" xr:uid="{00000000-0005-0000-0000-000012000000}"/>
    <cellStyle name="Normal 2 2" xfId="12" xr:uid="{00000000-0005-0000-0000-000013000000}"/>
    <cellStyle name="Normal 3" xfId="3" xr:uid="{00000000-0005-0000-0000-000014000000}"/>
    <cellStyle name="Normal 3 11" xfId="4" xr:uid="{00000000-0005-0000-0000-000015000000}"/>
    <cellStyle name="Normal 3 2" xfId="9" xr:uid="{00000000-0005-0000-0000-000016000000}"/>
    <cellStyle name="Normal 3 2 2" xfId="10" xr:uid="{00000000-0005-0000-0000-000017000000}"/>
    <cellStyle name="Normal 4" xfId="27" xr:uid="{00000000-0005-0000-0000-000018000000}"/>
    <cellStyle name="Normal_CALCULO DEL AIU 2011_revisar" xfId="20" xr:uid="{00000000-0005-0000-0000-000019000000}"/>
    <cellStyle name="Normal_PPTO-ETAPA- I-07-SEPTIEMBRE-12" xfId="18" xr:uid="{00000000-0005-0000-0000-00001B000000}"/>
    <cellStyle name="Porcentaje" xfId="2" builtinId="5"/>
    <cellStyle name="Porcentaje 2" xfId="21" xr:uid="{00000000-0005-0000-0000-00001E000000}"/>
    <cellStyle name="Porcentaje 8" xfId="25" xr:uid="{00000000-0005-0000-0000-00001F000000}"/>
    <cellStyle name="Porcentual_CALCULO DEL AIU-2012" xfId="23" xr:uid="{00000000-0005-0000-0000-00002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403860</xdr:colOff>
      <xdr:row>0</xdr:row>
      <xdr:rowOff>137160</xdr:rowOff>
    </xdr:from>
    <xdr:to>
      <xdr:col>1</xdr:col>
      <xdr:colOff>1397294</xdr:colOff>
      <xdr:row>4</xdr:row>
      <xdr:rowOff>45720</xdr:rowOff>
    </xdr:to>
    <xdr:pic>
      <xdr:nvPicPr>
        <xdr:cNvPr id="2" name="2 Imagen" descr="C:\Users\daniel.rubiano\AppData\Local\Microsoft\Windows\INetCache\Content.Word\logos_alcaldias_Mesa de trabajo 1 copia 5.png">
          <a:extLst>
            <a:ext uri="{FF2B5EF4-FFF2-40B4-BE49-F238E27FC236}">
              <a16:creationId xmlns:a16="http://schemas.microsoft.com/office/drawing/2014/main" id="{0EAEF843-7EE4-4D14-87CC-5FF8512FBE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6340" y="137160"/>
          <a:ext cx="993434" cy="1074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350521</xdr:colOff>
      <xdr:row>1</xdr:row>
      <xdr:rowOff>49676</xdr:rowOff>
    </xdr:from>
    <xdr:to>
      <xdr:col>9</xdr:col>
      <xdr:colOff>365758</xdr:colOff>
      <xdr:row>6</xdr:row>
      <xdr:rowOff>133350</xdr:rowOff>
    </xdr:to>
    <xdr:pic>
      <xdr:nvPicPr>
        <xdr:cNvPr id="3" name="3 Imagen" descr="C:\Users\daniel.rubiano\AppData\Local\Microsoft\Windows\INetCache\Content.Word\logos_alcaldias_Mesa de trabajo 1 copia 5.png">
          <a:extLst>
            <a:ext uri="{FF2B5EF4-FFF2-40B4-BE49-F238E27FC236}">
              <a16:creationId xmlns:a16="http://schemas.microsoft.com/office/drawing/2014/main" id="{4BF395FD-B71B-447F-9A43-DCE7A0E223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 t="9285" b="13280"/>
        <a:stretch>
          <a:fillRect/>
        </a:stretch>
      </xdr:blipFill>
      <xdr:spPr bwMode="auto">
        <a:xfrm>
          <a:off x="9113521" y="224936"/>
          <a:ext cx="1043940" cy="921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350521</xdr:colOff>
      <xdr:row>1</xdr:row>
      <xdr:rowOff>49676</xdr:rowOff>
    </xdr:from>
    <xdr:to>
      <xdr:col>8</xdr:col>
      <xdr:colOff>601980</xdr:colOff>
      <xdr:row>6</xdr:row>
      <xdr:rowOff>133350</xdr:rowOff>
    </xdr:to>
    <xdr:pic>
      <xdr:nvPicPr>
        <xdr:cNvPr id="2" name="3 Imagen" descr="C:\Users\daniel.rubiano\AppData\Local\Microsoft\Windows\INetCache\Content.Word\logos_alcaldias_Mesa de trabajo 1 copia 5.png">
          <a:extLst>
            <a:ext uri="{FF2B5EF4-FFF2-40B4-BE49-F238E27FC236}">
              <a16:creationId xmlns:a16="http://schemas.microsoft.com/office/drawing/2014/main" id="{E4DE5DC2-377E-494D-80B4-EB9EE1B9C6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 t="9285" b="13280"/>
        <a:stretch>
          <a:fillRect/>
        </a:stretch>
      </xdr:blipFill>
      <xdr:spPr bwMode="auto">
        <a:xfrm>
          <a:off x="12169141" y="224936"/>
          <a:ext cx="1043940" cy="921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350521</xdr:colOff>
      <xdr:row>2</xdr:row>
      <xdr:rowOff>49676</xdr:rowOff>
    </xdr:from>
    <xdr:to>
      <xdr:col>8</xdr:col>
      <xdr:colOff>603886</xdr:colOff>
      <xdr:row>7</xdr:row>
      <xdr:rowOff>133350</xdr:rowOff>
    </xdr:to>
    <xdr:pic>
      <xdr:nvPicPr>
        <xdr:cNvPr id="2" name="3 Imagen" descr="C:\Users\daniel.rubiano\AppData\Local\Microsoft\Windows\INetCache\Content.Word\logos_alcaldias_Mesa de trabajo 1 copia 5.png">
          <a:extLst>
            <a:ext uri="{FF2B5EF4-FFF2-40B4-BE49-F238E27FC236}">
              <a16:creationId xmlns:a16="http://schemas.microsoft.com/office/drawing/2014/main" id="{25BC005C-63B0-42FB-A181-BEA0E3F7D1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 t="9285" b="13280"/>
        <a:stretch>
          <a:fillRect/>
        </a:stretch>
      </xdr:blipFill>
      <xdr:spPr bwMode="auto">
        <a:xfrm>
          <a:off x="8290561" y="392576"/>
          <a:ext cx="1045845" cy="921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350521</xdr:colOff>
      <xdr:row>1</xdr:row>
      <xdr:rowOff>49676</xdr:rowOff>
    </xdr:from>
    <xdr:to>
      <xdr:col>8</xdr:col>
      <xdr:colOff>320042</xdr:colOff>
      <xdr:row>6</xdr:row>
      <xdr:rowOff>133350</xdr:rowOff>
    </xdr:to>
    <xdr:pic>
      <xdr:nvPicPr>
        <xdr:cNvPr id="2" name="3 Imagen" descr="C:\Users\daniel.rubiano\AppData\Local\Microsoft\Windows\INetCache\Content.Word\logos_alcaldias_Mesa de trabajo 1 copia 5.png">
          <a:extLst>
            <a:ext uri="{FF2B5EF4-FFF2-40B4-BE49-F238E27FC236}">
              <a16:creationId xmlns:a16="http://schemas.microsoft.com/office/drawing/2014/main" id="{075D8F68-16A6-4BC4-9A68-3970214938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 t="9285" b="13280"/>
        <a:stretch>
          <a:fillRect/>
        </a:stretch>
      </xdr:blipFill>
      <xdr:spPr bwMode="auto">
        <a:xfrm>
          <a:off x="7909561" y="224936"/>
          <a:ext cx="1043940" cy="921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350521</xdr:colOff>
      <xdr:row>2</xdr:row>
      <xdr:rowOff>49676</xdr:rowOff>
    </xdr:from>
    <xdr:to>
      <xdr:col>8</xdr:col>
      <xdr:colOff>603886</xdr:colOff>
      <xdr:row>7</xdr:row>
      <xdr:rowOff>133350</xdr:rowOff>
    </xdr:to>
    <xdr:pic>
      <xdr:nvPicPr>
        <xdr:cNvPr id="2" name="3 Imagen" descr="C:\Users\daniel.rubiano\AppData\Local\Microsoft\Windows\INetCache\Content.Word\logos_alcaldias_Mesa de trabajo 1 copia 5.png">
          <a:extLst>
            <a:ext uri="{FF2B5EF4-FFF2-40B4-BE49-F238E27FC236}">
              <a16:creationId xmlns:a16="http://schemas.microsoft.com/office/drawing/2014/main" id="{EE3DF0CA-8269-4841-8D58-9F70CFC4CE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 t="9285" b="13280"/>
        <a:stretch>
          <a:fillRect/>
        </a:stretch>
      </xdr:blipFill>
      <xdr:spPr bwMode="auto">
        <a:xfrm>
          <a:off x="11818621" y="221126"/>
          <a:ext cx="1015365" cy="8932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350521</xdr:colOff>
      <xdr:row>1</xdr:row>
      <xdr:rowOff>49676</xdr:rowOff>
    </xdr:from>
    <xdr:to>
      <xdr:col>8</xdr:col>
      <xdr:colOff>320041</xdr:colOff>
      <xdr:row>6</xdr:row>
      <xdr:rowOff>133350</xdr:rowOff>
    </xdr:to>
    <xdr:pic>
      <xdr:nvPicPr>
        <xdr:cNvPr id="2" name="3 Imagen" descr="C:\Users\daniel.rubiano\AppData\Local\Microsoft\Windows\INetCache\Content.Word\logos_alcaldias_Mesa de trabajo 1 copia 5.png">
          <a:extLst>
            <a:ext uri="{FF2B5EF4-FFF2-40B4-BE49-F238E27FC236}">
              <a16:creationId xmlns:a16="http://schemas.microsoft.com/office/drawing/2014/main" id="{84CBE2AD-EB34-4667-9004-F615E0FB85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 t="9285" b="13280"/>
        <a:stretch>
          <a:fillRect/>
        </a:stretch>
      </xdr:blipFill>
      <xdr:spPr bwMode="auto">
        <a:xfrm>
          <a:off x="7917181" y="224936"/>
          <a:ext cx="1043941" cy="921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350521</xdr:colOff>
      <xdr:row>2</xdr:row>
      <xdr:rowOff>49676</xdr:rowOff>
    </xdr:from>
    <xdr:to>
      <xdr:col>8</xdr:col>
      <xdr:colOff>603886</xdr:colOff>
      <xdr:row>7</xdr:row>
      <xdr:rowOff>133350</xdr:rowOff>
    </xdr:to>
    <xdr:pic>
      <xdr:nvPicPr>
        <xdr:cNvPr id="2" name="3 Imagen" descr="C:\Users\daniel.rubiano\AppData\Local\Microsoft\Windows\INetCache\Content.Word\logos_alcaldias_Mesa de trabajo 1 copia 5.png">
          <a:extLst>
            <a:ext uri="{FF2B5EF4-FFF2-40B4-BE49-F238E27FC236}">
              <a16:creationId xmlns:a16="http://schemas.microsoft.com/office/drawing/2014/main" id="{93A73593-DF7C-44E0-95B8-C24886C576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 t="9285" b="13280"/>
        <a:stretch>
          <a:fillRect/>
        </a:stretch>
      </xdr:blipFill>
      <xdr:spPr bwMode="auto">
        <a:xfrm>
          <a:off x="8435341" y="392576"/>
          <a:ext cx="1045845" cy="921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4.%20Desgloce%20AIU%20Espacio%20Publico.xlsx" TargetMode="External"/><Relationship Id="rId1" Type="http://schemas.openxmlformats.org/officeDocument/2006/relationships/externalLinkPath" Target="/Users/SOPORTE/Downloads/4.%20Desgloce%20AIU%20Espacio%20Public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 RESUMEN"/>
      <sheetName val="APU OBRA"/>
      <sheetName val="PPTO AMBIENTAL Y SST"/>
      <sheetName val="PPTO SOCIAL"/>
      <sheetName val="AIU PGA"/>
      <sheetName val="PPTO PMT"/>
      <sheetName val="AIU PMT"/>
      <sheetName val="PPTO AJUSTES DISEÑOS"/>
      <sheetName val="PRECIOS PERSONAL"/>
      <sheetName val="PRECIOS ID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4">
          <cell r="B4">
            <v>9424</v>
          </cell>
          <cell r="C4" t="str">
            <v>TARIFA MES - PERSONAL DE OBRA - AYUDANTE (INCLUYE FACTOR DE PRESTACIONES)</v>
          </cell>
          <cell r="D4" t="str">
            <v>MES</v>
          </cell>
          <cell r="E4">
            <v>2922389</v>
          </cell>
        </row>
        <row r="5">
          <cell r="B5">
            <v>9098</v>
          </cell>
          <cell r="C5" t="str">
            <v>TARIFA MES - PERSONAL AUXILIAR TÉCNICO - CADENERO 1 (NO INCLUYE FACTOR DE PRESTACIONES)</v>
          </cell>
          <cell r="D5" t="str">
            <v>MES</v>
          </cell>
          <cell r="E5">
            <v>2316000</v>
          </cell>
        </row>
        <row r="6">
          <cell r="B6">
            <v>9099</v>
          </cell>
          <cell r="C6" t="str">
            <v>TARIFA MES - PERSONAL AUXILIAR TÉCNICO - CADENERO 2 (NO INCLUYE FACTOR DE PRESTACIONES)</v>
          </cell>
          <cell r="D6" t="str">
            <v>MES</v>
          </cell>
          <cell r="E6">
            <v>2018000</v>
          </cell>
        </row>
        <row r="7">
          <cell r="B7">
            <v>9100</v>
          </cell>
          <cell r="C7" t="str">
            <v>TARIFA MES - PERSONAL AUXILIAR TÉCNICO - CONDUCTOR O MOTORISTA (NO INCLUYE FACTOR DE PRESTACIONES)</v>
          </cell>
          <cell r="D7" t="str">
            <v>MES</v>
          </cell>
          <cell r="E7">
            <v>1750905</v>
          </cell>
        </row>
        <row r="8">
          <cell r="B8">
            <v>9101</v>
          </cell>
          <cell r="C8" t="str">
            <v>TARIFA MES - PERSONAL DE OBRA - MAESTRO DE OBRA (NO INCLUYE FACTOR DE PRESTACIONES)</v>
          </cell>
          <cell r="D8" t="str">
            <v>MES</v>
          </cell>
          <cell r="E8">
            <v>4488000</v>
          </cell>
        </row>
        <row r="9">
          <cell r="B9">
            <v>9102</v>
          </cell>
          <cell r="C9" t="str">
            <v>TARIFA MES - PERSONAL ADMINISTRATIVO - ADMINISTRADOR (NO INCLUYE FACTOR DE PRESTACIONES)</v>
          </cell>
          <cell r="D9" t="str">
            <v>MES</v>
          </cell>
          <cell r="E9">
            <v>3479000</v>
          </cell>
        </row>
        <row r="10">
          <cell r="B10">
            <v>9103</v>
          </cell>
          <cell r="C10" t="str">
            <v>TARIFA MES - PERSONAL ADMINISTRATIVO - AUXILIAR ADMINISTRATIVO-ALMACENISTA (NO INCLUYE FACTOR DE PRESTACIONES)</v>
          </cell>
          <cell r="D10" t="str">
            <v>MES</v>
          </cell>
          <cell r="E10">
            <v>2481000</v>
          </cell>
        </row>
        <row r="11">
          <cell r="B11">
            <v>9104</v>
          </cell>
          <cell r="C11" t="str">
            <v>TARIFA MES - PERSONAL ADMINISTRATIVO - SECRETARIA 1 (NO INCLUYE FACTOR DE PRESTACIONES)</v>
          </cell>
          <cell r="D11" t="str">
            <v>MES</v>
          </cell>
          <cell r="E11">
            <v>2018000</v>
          </cell>
        </row>
        <row r="12">
          <cell r="B12">
            <v>9105</v>
          </cell>
          <cell r="C12" t="str">
            <v>TARIFA MES - PERSONAL ADMINISTRATIVO - SECRETARIA 2 (NO INCLUYE FACTOR DE PRESTACIONES)</v>
          </cell>
          <cell r="D12" t="str">
            <v>MES</v>
          </cell>
          <cell r="E12">
            <v>1750905</v>
          </cell>
        </row>
        <row r="13">
          <cell r="B13">
            <v>9107</v>
          </cell>
          <cell r="C13" t="str">
            <v>TARIFA MES - PROFESIONAL CATEGORÍA 1 (NO INCLUYE FACTOR DE PRESTACIONES)</v>
          </cell>
          <cell r="D13" t="str">
            <v>MES</v>
          </cell>
          <cell r="E13">
            <v>17387000</v>
          </cell>
        </row>
        <row r="14">
          <cell r="B14">
            <v>9108</v>
          </cell>
          <cell r="C14" t="str">
            <v>TARIFA MES - PROFESIONAL CATEGORÍA 2 (NO INCLUYE FACTOR DE PRESTACIONES)</v>
          </cell>
          <cell r="D14" t="str">
            <v>MES</v>
          </cell>
          <cell r="E14">
            <v>13251000</v>
          </cell>
        </row>
        <row r="15">
          <cell r="B15">
            <v>9109</v>
          </cell>
          <cell r="C15" t="str">
            <v>TARIFA MES - PROFESIONAL CATEGORÍA 3 (NO INCLUYE FACTOR DE PRESTACIONES)</v>
          </cell>
          <cell r="D15" t="str">
            <v>MES</v>
          </cell>
          <cell r="E15">
            <v>11183000</v>
          </cell>
        </row>
        <row r="16">
          <cell r="B16">
            <v>9110</v>
          </cell>
          <cell r="C16" t="str">
            <v>TARIFA MES - PROFESIONAL CATEGORÍA 4 (NO INCLUYE FACTOR DE PRESTACIONES)</v>
          </cell>
          <cell r="D16" t="str">
            <v>MES</v>
          </cell>
          <cell r="E16">
            <v>9522000</v>
          </cell>
        </row>
        <row r="17">
          <cell r="B17">
            <v>9111</v>
          </cell>
          <cell r="C17" t="str">
            <v>TARIFA MES - PROFESIONAL CATEGORÍA 5 (NO INCLUYE FACTOR DE PRESTACIONES)</v>
          </cell>
          <cell r="D17" t="str">
            <v>MES</v>
          </cell>
          <cell r="E17">
            <v>8589000</v>
          </cell>
        </row>
        <row r="18">
          <cell r="B18">
            <v>9112</v>
          </cell>
          <cell r="C18" t="str">
            <v>TARIFA MES - PROFESIONAL CATEGORÍA 6 (NO INCLUYE FACTOR DE PRESTACIONES)</v>
          </cell>
          <cell r="D18" t="str">
            <v>MES</v>
          </cell>
          <cell r="E18">
            <v>7659000</v>
          </cell>
        </row>
        <row r="19">
          <cell r="B19">
            <v>9113</v>
          </cell>
          <cell r="C19" t="str">
            <v>TARIFA MES - PROFESIONAL CATEGORÍA 7 (NO INCLUYE FACTOR DE PRESTACIONES)</v>
          </cell>
          <cell r="D19" t="str">
            <v>MES</v>
          </cell>
          <cell r="E19">
            <v>5791000</v>
          </cell>
        </row>
        <row r="20">
          <cell r="B20">
            <v>9084</v>
          </cell>
          <cell r="C20" t="str">
            <v>TARIFA MES - PERSONAL TÉCNICO-TECNÓLOGO EN ÁREAS DE INGENIERÍA (NO INCLUYE FACTOR DE PRESTACIONES)</v>
          </cell>
          <cell r="D20" t="str">
            <v>MES</v>
          </cell>
          <cell r="E20">
            <v>3584000</v>
          </cell>
        </row>
        <row r="21">
          <cell r="B21">
            <v>9085</v>
          </cell>
          <cell r="C21" t="str">
            <v>TARIFA MES - PERSONAL TÉCNICO - AUXILIAR DE INGENIERÍA (NO INCLUYE FACTOR DE PRESTACIONES)</v>
          </cell>
          <cell r="D21" t="str">
            <v>MES</v>
          </cell>
          <cell r="E21">
            <v>3150000</v>
          </cell>
        </row>
        <row r="22">
          <cell r="B22">
            <v>9086</v>
          </cell>
          <cell r="C22" t="str">
            <v>TARIFA MES - PERSONAL TÉCNICO - DIBUJANTE 1 (NO INCLUYE FACTOR DE PRESTACIONES)</v>
          </cell>
          <cell r="D22" t="str">
            <v>MES</v>
          </cell>
          <cell r="E22">
            <v>3303000</v>
          </cell>
        </row>
        <row r="23">
          <cell r="B23">
            <v>9087</v>
          </cell>
          <cell r="C23" t="str">
            <v>TARIFA MES - PERSONAL TÉCNICO - DIBUJANTE 2 (NO INCLUYE FACTOR DE PRESTACIONES)</v>
          </cell>
          <cell r="D23" t="str">
            <v>MES</v>
          </cell>
          <cell r="E23">
            <v>2670000</v>
          </cell>
        </row>
        <row r="24">
          <cell r="B24">
            <v>9088</v>
          </cell>
          <cell r="C24" t="str">
            <v>TARIFA MES - PERSONAL TÉCNICO - TOPÓGRAFO INSPECTOR (NO INCLUYE FACTOR DE PRESTACIONES)</v>
          </cell>
          <cell r="D24" t="str">
            <v>MES</v>
          </cell>
          <cell r="E24">
            <v>3736000</v>
          </cell>
        </row>
        <row r="25">
          <cell r="B25">
            <v>9089</v>
          </cell>
          <cell r="C25" t="str">
            <v>TARIFA MES - PERSONAL TÉCNICO - LABORATORISTA INSPECTOR (NO INCLUYE FACTOR DE PRESTACIONES)</v>
          </cell>
          <cell r="D25" t="str">
            <v>MES</v>
          </cell>
          <cell r="E25">
            <v>3310000</v>
          </cell>
        </row>
        <row r="26">
          <cell r="B26">
            <v>9090</v>
          </cell>
          <cell r="C26" t="str">
            <v>TARIFA MES - PERSONAL TÉCNICO - LABORATORISTA AUXILIAR (NO INCLUYE FACTOR DE PRESTACIONES)</v>
          </cell>
          <cell r="D26" t="str">
            <v>MES</v>
          </cell>
          <cell r="E26">
            <v>2316000</v>
          </cell>
        </row>
        <row r="27">
          <cell r="B27">
            <v>9091</v>
          </cell>
          <cell r="C27" t="str">
            <v>TARIFA MES - PERSONAL TÉCNICO - OPERADOR EQUIPO PERFORACIÓN (INCLUYE FACTOR DE PRESTACIONES)</v>
          </cell>
          <cell r="D27" t="str">
            <v>MES</v>
          </cell>
          <cell r="E27">
            <v>4690453</v>
          </cell>
        </row>
        <row r="28">
          <cell r="B28">
            <v>9092</v>
          </cell>
          <cell r="C28" t="str">
            <v>TARIFA MES - PERSONAL TÉCNICO - OPERADOR AUXILIAR DE EQUIPO (INCLUYE FACTOR DE PRESTACIONES)</v>
          </cell>
          <cell r="D28" t="str">
            <v>MES</v>
          </cell>
          <cell r="E28">
            <v>3264239</v>
          </cell>
        </row>
        <row r="29">
          <cell r="B29">
            <v>9093</v>
          </cell>
          <cell r="C29" t="str">
            <v>TARIFA MES - PERSONAL TÉCNICO - INSPECTOR 1 (NO INCLUYE FACTOR DE PRESTACIONES)</v>
          </cell>
          <cell r="D29" t="str">
            <v>MES</v>
          </cell>
          <cell r="E29">
            <v>2718000</v>
          </cell>
        </row>
        <row r="30">
          <cell r="B30">
            <v>9094</v>
          </cell>
          <cell r="C30" t="str">
            <v>TARIFA MES - PERSONAL TÉCNICO - INSPECTOR 2 (NO INCLUYE FACTOR DE PRESTACIONES)</v>
          </cell>
          <cell r="D30" t="str">
            <v>MES</v>
          </cell>
          <cell r="E30">
            <v>2447000</v>
          </cell>
        </row>
        <row r="31">
          <cell r="B31">
            <v>9095</v>
          </cell>
          <cell r="C31" t="str">
            <v>TARIFA MES - PERSONAL TÉCNICO - TOPÓGRAFO AUXILIAR (NO INCLUYE FACTOR DE PRESTACIONES)</v>
          </cell>
          <cell r="D31" t="str">
            <v>MES</v>
          </cell>
          <cell r="E31">
            <v>3064000</v>
          </cell>
        </row>
        <row r="32">
          <cell r="B32">
            <v>9096</v>
          </cell>
          <cell r="C32" t="str">
            <v>TARIFA MES - PERSONAL TÉCNICO - BATIMETRISTA INSPECTOR (NO INCLUYE FACTOR DE PRESTACIONES)</v>
          </cell>
          <cell r="D32" t="str">
            <v>MES</v>
          </cell>
          <cell r="E32">
            <v>3736000</v>
          </cell>
        </row>
        <row r="33">
          <cell r="B33">
            <v>9097</v>
          </cell>
          <cell r="C33" t="str">
            <v>TARIFA MES - PERSONAL TÉCNICO - BATIMETRISTA AUXILIAR (NO INCLUYE FACTOR DE PRESTACIONES)</v>
          </cell>
          <cell r="D33" t="str">
            <v>MES</v>
          </cell>
          <cell r="E33">
            <v>3064000</v>
          </cell>
        </row>
        <row r="34">
          <cell r="B34">
            <v>9098</v>
          </cell>
          <cell r="C34" t="str">
            <v>TARIFA MES - PERSONAL AUXILIAR TÉCNICO - CADENERO 1 (NO INCLUYE FACTOR DE PRESTACIONES)</v>
          </cell>
          <cell r="D34" t="str">
            <v>MES</v>
          </cell>
          <cell r="E34">
            <v>2316000</v>
          </cell>
        </row>
        <row r="35">
          <cell r="B35">
            <v>9099</v>
          </cell>
          <cell r="C35" t="str">
            <v>TARIFA MES - PERSONAL AUXILIAR TÉCNICO - CADENERO 2 (NO INCLUYE FACTOR DE PRESTACIONES)</v>
          </cell>
          <cell r="D35" t="str">
            <v>MES</v>
          </cell>
          <cell r="E35">
            <v>2018000</v>
          </cell>
        </row>
        <row r="36">
          <cell r="B36">
            <v>9100</v>
          </cell>
          <cell r="C36" t="str">
            <v>TARIFA MES - PERSONAL AUXILIAR TÉCNICO - CONDUCTOR O MOTORISTA (NO INCLUYE FACTOR DE PRESTACIONES)</v>
          </cell>
          <cell r="D36" t="str">
            <v>MES</v>
          </cell>
          <cell r="E36">
            <v>1750905</v>
          </cell>
        </row>
        <row r="37">
          <cell r="B37">
            <v>9101</v>
          </cell>
          <cell r="C37" t="str">
            <v>TARIFA MES - PERSONAL DE OBRA - MAESTRO DE OBRA (NO INCLUYE FACTOR DE PRESTACIONES)</v>
          </cell>
          <cell r="D37" t="str">
            <v>MES</v>
          </cell>
          <cell r="E37">
            <v>4488000</v>
          </cell>
        </row>
        <row r="38">
          <cell r="B38">
            <v>9102</v>
          </cell>
          <cell r="C38" t="str">
            <v>TARIFA MES - PERSONAL ADMINISTRATIVO - ADMINISTRADOR (NO INCLUYE FACTOR DE PRESTACIONES)</v>
          </cell>
          <cell r="D38" t="str">
            <v>MES</v>
          </cell>
          <cell r="E38">
            <v>3479000</v>
          </cell>
        </row>
        <row r="39">
          <cell r="B39">
            <v>9103</v>
          </cell>
          <cell r="C39" t="str">
            <v>TARIFA MES - PERSONAL ADMINISTRATIVO - AUXILIAR ADMINISTRATIVO-ALMACENISTA (NO INCLUYE FACTOR DE PRESTACIONES)</v>
          </cell>
          <cell r="D39" t="str">
            <v>MES</v>
          </cell>
          <cell r="E39">
            <v>2481000</v>
          </cell>
        </row>
        <row r="40">
          <cell r="B40">
            <v>9104</v>
          </cell>
          <cell r="C40" t="str">
            <v>TARIFA MES - PERSONAL ADMINISTRATIVO - SECRETARIA 1 (NO INCLUYE FACTOR DE PRESTACIONES)</v>
          </cell>
          <cell r="D40" t="str">
            <v>MES</v>
          </cell>
          <cell r="E40">
            <v>2018000</v>
          </cell>
        </row>
        <row r="41">
          <cell r="B41">
            <v>9105</v>
          </cell>
          <cell r="C41" t="str">
            <v>TARIFA MES - PERSONAL ADMINISTRATIVO - SECRETARIA 2 (NO INCLUYE FACTOR DE PRESTACIONES)</v>
          </cell>
          <cell r="D41" t="str">
            <v>MES</v>
          </cell>
          <cell r="E41">
            <v>1750905</v>
          </cell>
        </row>
        <row r="42">
          <cell r="B42">
            <v>9107</v>
          </cell>
          <cell r="C42" t="str">
            <v>TARIFA MES - PROFESIONAL CATEGORÍA 1 (NO INCLUYE FACTOR DE PRESTACIONES)</v>
          </cell>
          <cell r="D42" t="str">
            <v>MES</v>
          </cell>
          <cell r="E42">
            <v>17387000</v>
          </cell>
        </row>
        <row r="43">
          <cell r="B43">
            <v>9108</v>
          </cell>
          <cell r="C43" t="str">
            <v>TARIFA MES - PROFESIONAL CATEGORÍA 2 (NO INCLUYE FACTOR DE PRESTACIONES)</v>
          </cell>
          <cell r="D43" t="str">
            <v>MES</v>
          </cell>
          <cell r="E43">
            <v>13251000</v>
          </cell>
        </row>
        <row r="44">
          <cell r="B44">
            <v>9109</v>
          </cell>
          <cell r="C44" t="str">
            <v>TARIFA MES - PROFESIONAL CATEGORÍA 3 (NO INCLUYE FACTOR DE PRESTACIONES)</v>
          </cell>
          <cell r="D44" t="str">
            <v>MES</v>
          </cell>
          <cell r="E44">
            <v>11183000</v>
          </cell>
        </row>
        <row r="45">
          <cell r="B45">
            <v>9110</v>
          </cell>
          <cell r="C45" t="str">
            <v>TARIFA MES - PROFESIONAL CATEGORÍA 4 (NO INCLUYE FACTOR DE PRESTACIONES)</v>
          </cell>
          <cell r="D45" t="str">
            <v>MES</v>
          </cell>
          <cell r="E45">
            <v>9522000</v>
          </cell>
        </row>
        <row r="46">
          <cell r="B46">
            <v>9111</v>
          </cell>
          <cell r="C46" t="str">
            <v>TARIFA MES - PROFESIONAL CATEGORÍA 5 (NO INCLUYE FACTOR DE PRESTACIONES)</v>
          </cell>
          <cell r="D46" t="str">
            <v>MES</v>
          </cell>
          <cell r="E46">
            <v>8589000</v>
          </cell>
        </row>
        <row r="47">
          <cell r="B47">
            <v>9112</v>
          </cell>
          <cell r="C47" t="str">
            <v>TARIFA MES - PROFESIONAL CATEGORÍA 6 (NO INCLUYE FACTOR DE PRESTACIONES)</v>
          </cell>
          <cell r="D47" t="str">
            <v>MES</v>
          </cell>
          <cell r="E47">
            <v>7659000</v>
          </cell>
        </row>
        <row r="48">
          <cell r="B48">
            <v>9113</v>
          </cell>
          <cell r="C48" t="str">
            <v>TARIFA MES - PROFESIONAL CATEGORÍA 7 (NO INCLUYE FACTOR DE PRESTACIONES)</v>
          </cell>
          <cell r="D48" t="str">
            <v>MES</v>
          </cell>
          <cell r="E48">
            <v>5791000</v>
          </cell>
        </row>
        <row r="49">
          <cell r="B49"/>
          <cell r="C49"/>
          <cell r="D49"/>
          <cell r="E49"/>
        </row>
        <row r="50">
          <cell r="B50" t="str">
            <v xml:space="preserve"> INCLUYE FACTOR PRESTACIONAL </v>
          </cell>
          <cell r="C50"/>
          <cell r="D50"/>
          <cell r="E50"/>
        </row>
        <row r="51">
          <cell r="B51">
            <v>9465</v>
          </cell>
          <cell r="C51" t="str">
            <v>TARIFA MES - PROFESIONAL CATEGORÍA 1 (INCLUYE FACTOR DE PRESTACIONES)</v>
          </cell>
          <cell r="D51" t="str">
            <v>MES</v>
          </cell>
          <cell r="E51">
            <v>25218989</v>
          </cell>
        </row>
        <row r="52">
          <cell r="B52">
            <v>9466</v>
          </cell>
          <cell r="C52" t="str">
            <v>TARIFA MES - PROFESIONAL CATEGORÍA 2 (INCLUYE FACTOR DE PRESTACIONES)</v>
          </cell>
          <cell r="D52" t="str">
            <v>MES</v>
          </cell>
          <cell r="E52">
            <v>19230337</v>
          </cell>
        </row>
        <row r="53">
          <cell r="B53">
            <v>9467</v>
          </cell>
          <cell r="C53" t="str">
            <v>TARIFA MES - PROFESIONAL CATEGORÍA 3 (INCLUYE FACTOR DE PRESTACIONES)</v>
          </cell>
          <cell r="D53" t="str">
            <v>MES</v>
          </cell>
          <cell r="E53">
            <v>16236011</v>
          </cell>
        </row>
        <row r="54">
          <cell r="B54">
            <v>9468</v>
          </cell>
          <cell r="C54" t="str">
            <v>TARIFA MES - PROFESIONAL CATEGORÍA 4 (INCLUYE FACTOR DE PRESTACIONES)</v>
          </cell>
          <cell r="D54" t="str">
            <v>MES</v>
          </cell>
          <cell r="E54">
            <v>13830994</v>
          </cell>
        </row>
        <row r="55">
          <cell r="B55">
            <v>9469</v>
          </cell>
          <cell r="C55" t="str">
            <v>TARIFA MES - PROFESIONAL CATEGORÍA 5 (INCLUYE FACTOR DE PRESTACIONES)</v>
          </cell>
          <cell r="D55" t="str">
            <v>MES</v>
          </cell>
          <cell r="E55">
            <v>12480071</v>
          </cell>
        </row>
        <row r="56">
          <cell r="B56">
            <v>9470</v>
          </cell>
          <cell r="C56" t="str">
            <v>TARIFA MES - PROFESIONAL CATEGORÍA 6 (INCLUYE FACTOR DE PRESTACIONES)</v>
          </cell>
          <cell r="D56" t="str">
            <v>MES</v>
          </cell>
          <cell r="E56">
            <v>11133493</v>
          </cell>
        </row>
        <row r="57">
          <cell r="B57">
            <v>9471</v>
          </cell>
          <cell r="C57" t="str">
            <v>TARIFA MES - PROFESIONAL CATEGORÍA 7 (INCLUYE FACTOR DE PRESTACIONES)</v>
          </cell>
          <cell r="D57" t="str">
            <v>MES</v>
          </cell>
          <cell r="E57">
            <v>8428754</v>
          </cell>
        </row>
        <row r="58">
          <cell r="B58">
            <v>9473</v>
          </cell>
          <cell r="C58" t="str">
            <v>TARIFA MES - PERSONAL TÉCNICO - TECNÓLOGO EN ÁREAS DE INGENIERÍA (INCLUYE FACTOR DE PRESTACIONES)</v>
          </cell>
          <cell r="D58" t="str">
            <v>MES</v>
          </cell>
          <cell r="E58">
            <v>5233165</v>
          </cell>
        </row>
        <row r="59">
          <cell r="B59">
            <v>9474</v>
          </cell>
          <cell r="C59" t="str">
            <v>TARIFA MES - PERSONAL TÉCNICO - AUXILIAR DE INGENIERÍA (INCLUYE FACTOR DE PRESTACIONES)</v>
          </cell>
          <cell r="D59" t="str">
            <v>MES</v>
          </cell>
          <cell r="E59">
            <v>4948184</v>
          </cell>
        </row>
        <row r="60">
          <cell r="B60">
            <v>9475</v>
          </cell>
          <cell r="C60" t="str">
            <v>TARIFA MES - PERSONAL TÉCNICO - DIBUJANTE 1 (INCLUYE FACTOR DE PRESTACIONES)</v>
          </cell>
          <cell r="D60" t="str">
            <v>MES</v>
          </cell>
          <cell r="E60">
            <v>5169718</v>
          </cell>
        </row>
        <row r="61">
          <cell r="B61">
            <v>9476</v>
          </cell>
          <cell r="C61" t="str">
            <v>TARIFA MES - PERSONAL TÉCNICO - DIBUJANTE 2 (INCLUYE FACTOR DE PRESTACIONES)</v>
          </cell>
          <cell r="D61" t="str">
            <v>MES</v>
          </cell>
          <cell r="E61">
            <v>4253177</v>
          </cell>
        </row>
        <row r="62">
          <cell r="B62">
            <v>9477</v>
          </cell>
          <cell r="C62" t="str">
            <v>TARIFA MES - PERSONAL TÉCNICO - TOPÓGRAFO INSPECTOR (INCLUYE FACTOR DE PRESTACIONES)</v>
          </cell>
          <cell r="D62" t="str">
            <v>MES</v>
          </cell>
          <cell r="E62">
            <v>5453251</v>
          </cell>
        </row>
        <row r="63">
          <cell r="B63">
            <v>9478</v>
          </cell>
          <cell r="C63" t="str">
            <v>TARIFA MES - PERSONAL TÉCNICO - TOPÓGRAFO AUXILIAR (INCLUYE FACTOR DE PRESTACIONES)</v>
          </cell>
          <cell r="D63" t="str">
            <v>MES</v>
          </cell>
          <cell r="E63">
            <v>4823661</v>
          </cell>
        </row>
        <row r="64">
          <cell r="B64">
            <v>9479</v>
          </cell>
          <cell r="C64" t="str">
            <v>TARIFA MES - PERSONAL TÉCNICO - BATIMETRISTA INSPECTOR (INCLUYE FACTOR DE PRESTACIONES)</v>
          </cell>
          <cell r="D64" t="str">
            <v>MES</v>
          </cell>
          <cell r="E64">
            <v>5453251</v>
          </cell>
        </row>
        <row r="65">
          <cell r="B65">
            <v>9480</v>
          </cell>
          <cell r="C65" t="str">
            <v>TARIFA MES - PERSONAL TÉCNICO - BATIMETRISTA AUXILIAR (INCLUYE FACTOR DE PRESTACIONES)</v>
          </cell>
          <cell r="D65" t="str">
            <v>MES</v>
          </cell>
          <cell r="E65">
            <v>4823661</v>
          </cell>
        </row>
        <row r="66">
          <cell r="B66">
            <v>9481</v>
          </cell>
          <cell r="C66" t="str">
            <v>TARIFA MES - PERSONAL TÉCNICO - LABORATORISTA INSPECTOR (INCLUYE FACTOR DE PRESTACIONES)</v>
          </cell>
          <cell r="D66" t="str">
            <v>MES</v>
          </cell>
          <cell r="E66">
            <v>5179853</v>
          </cell>
        </row>
        <row r="67">
          <cell r="B67">
            <v>9482</v>
          </cell>
          <cell r="C67" t="str">
            <v>TARIFA MES - PERSONAL TÉCNICO - LABORATORISTA AUXILIAR (INCLUYE FACTOR DE PRESTACIONES)</v>
          </cell>
          <cell r="D67" t="str">
            <v>MES</v>
          </cell>
          <cell r="E67">
            <v>3740609</v>
          </cell>
        </row>
        <row r="68">
          <cell r="B68">
            <v>9483</v>
          </cell>
          <cell r="C68" t="str">
            <v>TARIFA MES - PERSONAL TÉCNICO - INSPECTOR 1 (INCLUYE FACTOR DE PRESTACIONES)</v>
          </cell>
          <cell r="D68" t="str">
            <v>MES</v>
          </cell>
          <cell r="E68">
            <v>4322677</v>
          </cell>
        </row>
        <row r="69">
          <cell r="B69">
            <v>9484</v>
          </cell>
          <cell r="C69" t="str">
            <v>TARIFA MES - PERSONAL TÉCNICO - INSPECTOR 2 (INCLUYE FACTOR DE PRESTACIONES)</v>
          </cell>
          <cell r="D69" t="str">
            <v>MES</v>
          </cell>
          <cell r="E69">
            <v>3930288</v>
          </cell>
        </row>
        <row r="70">
          <cell r="B70">
            <v>9485</v>
          </cell>
          <cell r="C70" t="str">
            <v>TARIFA MES - PERSONAL ADMINISTRATIVO - ADMINISTRADOR (INCLUYE FACTOR DE PRESTACIONES)</v>
          </cell>
          <cell r="D70" t="str">
            <v>MES</v>
          </cell>
          <cell r="E70">
            <v>5424555</v>
          </cell>
        </row>
        <row r="71">
          <cell r="B71">
            <v>9486</v>
          </cell>
          <cell r="C71" t="str">
            <v>TARIFA MES - PERSONAL ADMINISTRATIVO - AUXILIAR ADMINISTRATIVO-ALMACENISTA (INCLUYE FACTOR DE PRESTACIONES)</v>
          </cell>
          <cell r="D71" t="str">
            <v>MES</v>
          </cell>
          <cell r="E71">
            <v>3979518</v>
          </cell>
        </row>
        <row r="72">
          <cell r="B72">
            <v>9487</v>
          </cell>
          <cell r="C72" t="str">
            <v>TARIFA MES - PERSONAL ADMINISTRATIVO - SECRETARIA 1 (INCLUYE FACTOR DE PRESTACIONES)</v>
          </cell>
          <cell r="D72" t="str">
            <v>MES</v>
          </cell>
          <cell r="E72">
            <v>3309125</v>
          </cell>
        </row>
        <row r="73">
          <cell r="B73">
            <v>9488</v>
          </cell>
          <cell r="C73" t="str">
            <v>TARIFA MES - PERSONAL ADMINISTRATIVO - SECRETARIA 2 (INCLUYE FACTOR DE PRESTACIONES)</v>
          </cell>
          <cell r="D73" t="str">
            <v>MES</v>
          </cell>
          <cell r="E73">
            <v>2922389</v>
          </cell>
        </row>
        <row r="74">
          <cell r="B74">
            <v>9489</v>
          </cell>
          <cell r="C74" t="str">
            <v>TARIFA MES - PERSONAL AUXILIAR TÉCNICO - CADENERO 1 (INCLUYE FACTOR DE PRESTACIONES)</v>
          </cell>
          <cell r="D74" t="str">
            <v>MES</v>
          </cell>
          <cell r="E74">
            <v>3740609</v>
          </cell>
        </row>
        <row r="75">
          <cell r="B75">
            <v>9490</v>
          </cell>
          <cell r="C75" t="str">
            <v>TARIFA MES - PERSONAL AUXILIAR TÉCNICO - CADENERO 2 (INCLUYE FACTOR DE PRESTACIONES)</v>
          </cell>
          <cell r="D75" t="str">
            <v>MES</v>
          </cell>
          <cell r="E75">
            <v>3309125</v>
          </cell>
        </row>
        <row r="76">
          <cell r="B76">
            <v>9491</v>
          </cell>
          <cell r="C76" t="str">
            <v>TARIFA MES - PERSONAL AUXILIAR TÉCNICO - SECRETARIA - CONDUCTOR O MOTORISTA (INCLUYE FACTOR DE PRESTACIONES)</v>
          </cell>
          <cell r="D76" t="str">
            <v>MES</v>
          </cell>
          <cell r="E76">
            <v>2922389</v>
          </cell>
        </row>
        <row r="77">
          <cell r="B77">
            <v>9492</v>
          </cell>
          <cell r="C77" t="str">
            <v>TARIFA MES - PERSONAL DE OBRA - MAESTRO DE OBRA (INCLUYE FACTOR DE PRESTACIONES)</v>
          </cell>
          <cell r="D77" t="str">
            <v>MES</v>
          </cell>
          <cell r="E77">
            <v>6542098</v>
          </cell>
        </row>
        <row r="78">
          <cell r="B78">
            <v>9493</v>
          </cell>
          <cell r="C78" t="str">
            <v>TARIFA MES - PERSONAL DE OBRA - OFICIAL (INCLUYE FACTOR DE PRESTACIONES)</v>
          </cell>
          <cell r="D78" t="str">
            <v>MES</v>
          </cell>
          <cell r="E78">
            <v>3636357</v>
          </cell>
        </row>
        <row r="79">
          <cell r="B79">
            <v>9494</v>
          </cell>
          <cell r="C79" t="str">
            <v>TARIFA MES - PERSONAL DE OBRA - OPERARIO (INCLUYE FACTOR DE PRESTACIONES)</v>
          </cell>
          <cell r="D79" t="str">
            <v>MES</v>
          </cell>
          <cell r="E79">
            <v>4719411</v>
          </cell>
        </row>
        <row r="80">
          <cell r="B80"/>
          <cell r="C80"/>
          <cell r="D80"/>
          <cell r="E80"/>
        </row>
        <row r="81">
          <cell r="B81"/>
          <cell r="C81"/>
          <cell r="D81"/>
          <cell r="E81"/>
        </row>
        <row r="82">
          <cell r="B82" t="str">
            <v>GASTOS OPERACIONALES</v>
          </cell>
          <cell r="C82"/>
          <cell r="D82"/>
          <cell r="E82"/>
        </row>
        <row r="83">
          <cell r="B83">
            <v>9165</v>
          </cell>
          <cell r="C83" t="str">
            <v>TARIFA MES - ALQUILER DE VEHICULO: CAMPERO, PICK-UP, CAMIONETA, CAMION O SIMILAR DE 1300cc A 2000cc DE CILINDRADA, MODELO 2026 A 2023. 100% DE LA TARIFA ESTABLECIDA. INCLUYE TODOS LOS COSTOS DE OPERACIÓN Y MANTENIMIENTO EXCEPTO EL SALARIO DEL CONDUCTOR</v>
          </cell>
          <cell r="D83" t="str">
            <v>MES</v>
          </cell>
          <cell r="E83">
            <v>8778000</v>
          </cell>
        </row>
        <row r="84">
          <cell r="B84">
            <v>9577</v>
          </cell>
          <cell r="C84" t="str">
            <v>TARIFA MES - ALQUILER CAMPAMENTOS INCL. SERVICIOS PÚBLICOS PROVISIONALES</v>
          </cell>
          <cell r="D84" t="str">
            <v>M2/MES</v>
          </cell>
          <cell r="E84">
            <v>25982</v>
          </cell>
        </row>
        <row r="85">
          <cell r="B85">
            <v>9117</v>
          </cell>
          <cell r="C85" t="str">
            <v xml:space="preserve">TARIFA MES - EQUIPO COMPLETO DE LABORATORIO - ESTUDIOS </v>
          </cell>
          <cell r="D85" t="str">
            <v>MES</v>
          </cell>
          <cell r="E85">
            <v>7732000</v>
          </cell>
        </row>
        <row r="86">
          <cell r="B86">
            <v>9578</v>
          </cell>
          <cell r="C86" t="str">
            <v>TARIFA MES - GASTOS OFICINA (PAPELERIA, FOTOCOPIAS Y OTROS)</v>
          </cell>
          <cell r="D86" t="str">
            <v>GLB/MS</v>
          </cell>
          <cell r="E86">
            <v>1260967</v>
          </cell>
        </row>
        <row r="87">
          <cell r="B87">
            <v>13418</v>
          </cell>
          <cell r="C87" t="str">
            <v>EQUIPO DE TOPOGRAFÍA. ESTACION TOTAL, Precisión lineal ≤ (2 mm + 2 ppm x D), precisión angular ≤ 3".  Alcance: con un prisma hasta 2000 metros en buenas condiciones. (Accesorios: Trípodes, bastones, prismas, cintas metálicas, baterías, entre otros). TARIFA MES</v>
          </cell>
          <cell r="D87" t="str">
            <v>MES</v>
          </cell>
          <cell r="E87">
            <v>2215256</v>
          </cell>
        </row>
        <row r="88">
          <cell r="B88">
            <v>9840</v>
          </cell>
          <cell r="C88" t="str">
            <v>TARIFA MES - EDICIÓN DE INFORME MENSUAL DE INTERVENTORÍA O CONSULTORÍA. Incluye 4 tapas plastificadas tamaño carta color blanco, con 6 tornillos, hojas de papel bond tamaño carta 75 gramos, 170 folios</v>
          </cell>
          <cell r="D88" t="str">
            <v>UN/MES</v>
          </cell>
          <cell r="E88">
            <v>264000</v>
          </cell>
        </row>
        <row r="89">
          <cell r="B89">
            <v>9123</v>
          </cell>
          <cell r="C89" t="str">
            <v xml:space="preserve">TARIFA MES - PLOTTER </v>
          </cell>
          <cell r="D89" t="str">
            <v>MES</v>
          </cell>
          <cell r="E89">
            <v>1516361</v>
          </cell>
        </row>
        <row r="90">
          <cell r="B90">
            <v>11086</v>
          </cell>
          <cell r="C90" t="str">
            <v>VALLA MÓVIL DE 1.20m x 1.20m EN LÁMINA GALVANIZADA CALIBRE 20, ÁNGULO EN HIERRO DE 2 x 1-1/8" IMPRESO EN VINILO ADHESIVO. Incluye suministro e instalación. Impresión 720 DPI; Tintas para exteriores.</v>
          </cell>
          <cell r="D90" t="str">
            <v>UN</v>
          </cell>
          <cell r="E90">
            <v>674690</v>
          </cell>
        </row>
        <row r="91">
          <cell r="B91"/>
          <cell r="C91"/>
          <cell r="D91"/>
          <cell r="E91"/>
        </row>
        <row r="92">
          <cell r="B92"/>
          <cell r="C92"/>
          <cell r="D92"/>
          <cell r="E92"/>
        </row>
        <row r="93">
          <cell r="B93" t="str">
            <v>INSUMOS</v>
          </cell>
          <cell r="C93"/>
          <cell r="D93"/>
          <cell r="E93"/>
        </row>
        <row r="94">
          <cell r="B94">
            <v>7820</v>
          </cell>
          <cell r="C94" t="str">
            <v>PROTECCIÓN A ÁRBOLES (INCLUYE SUMINISTRO Y COLOCACIÓN DE DURMIENTES DE 2.90M X 0.04M X 0.04M Y POLISOMBRA AL 47% DE TAL MANERA QUE GARANTICE LA PROTECCIÓN AL INDIVIDUO VEGETAL.</v>
          </cell>
          <cell r="D94" t="str">
            <v>UN</v>
          </cell>
          <cell r="E94">
            <v>33710</v>
          </cell>
        </row>
        <row r="95">
          <cell r="B95">
            <v>4946</v>
          </cell>
          <cell r="C95" t="str">
            <v>ALQUILER DE CERRAMIENTO TIPO 2: CONSTA DE POSTES ROLLIZOS DE 1.90MT DE ALTURA LIBRE CON BASE EN CONCRETO 1500 PSI DE 30CM X 30CM, DOBLE CINTA PELIGRO CAL. 4, TELA PARA CERRAMIENTO.(INCL INSTALACION, MANTENIMIENTO Y DESINSTALACIÓN).</v>
          </cell>
          <cell r="D95" t="str">
            <v>ML/MES</v>
          </cell>
          <cell r="E95">
            <v>33864</v>
          </cell>
        </row>
        <row r="96">
          <cell r="B96">
            <v>12507</v>
          </cell>
          <cell r="C96" t="str">
            <v>BAÑO TIPO FLUSHING - ALQUILER MANTENIMIENTO Y ASEO DE BAÑOS PORTÁTILES VIP MENSUAL_(Según Apéndice Bioseguridad Covid 19_V1 y V2)</v>
          </cell>
          <cell r="D96" t="str">
            <v>UN/MES</v>
          </cell>
          <cell r="E96">
            <v>720000</v>
          </cell>
        </row>
        <row r="97">
          <cell r="B97">
            <v>4934</v>
          </cell>
          <cell r="C97" t="str">
            <v>ALQUILER CARPA VESTIER 2.0M X 2.0M CON ESTRUCTURA, TECHO Y LATERALES EN LONA.</v>
          </cell>
          <cell r="D97" t="str">
            <v>UN/MES</v>
          </cell>
          <cell r="E97">
            <v>170207</v>
          </cell>
        </row>
        <row r="98">
          <cell r="B98">
            <v>9290</v>
          </cell>
          <cell r="C98" t="str">
            <v>CANECA PLÁSTICA NEGRA DE 55 GALONES CON TAPA PLANA.</v>
          </cell>
          <cell r="D98" t="str">
            <v>UN</v>
          </cell>
          <cell r="E98">
            <v>142496</v>
          </cell>
        </row>
        <row r="99">
          <cell r="B99">
            <v>9280</v>
          </cell>
          <cell r="C99" t="str">
            <v>BOLSA PARA BASURA TIPO INDUSTRIAL NEGRA DE 60 x 90 Cm CALIBRE 2 (PAQUETE DE 30 UNIDADES)</v>
          </cell>
          <cell r="D99" t="str">
            <v>UN</v>
          </cell>
          <cell r="E99">
            <v>13475</v>
          </cell>
        </row>
        <row r="100">
          <cell r="B100">
            <v>7555</v>
          </cell>
          <cell r="C100" t="str">
            <v>CINTA DE SEÑALIZACION CAL 4 (ROLLO 500mx0.10m)</v>
          </cell>
          <cell r="D100" t="str">
            <v>UN</v>
          </cell>
          <cell r="E100">
            <v>42090</v>
          </cell>
        </row>
        <row r="101">
          <cell r="B101">
            <v>7850</v>
          </cell>
          <cell r="C101" t="str">
            <v>CINTA PARA SEÑALIZACION DE 500MT X 4" PELIGRO CALIBRE 3.5</v>
          </cell>
          <cell r="D101" t="str">
            <v>ROLLO</v>
          </cell>
          <cell r="E101">
            <v>26009</v>
          </cell>
        </row>
        <row r="102">
          <cell r="B102">
            <v>7556</v>
          </cell>
          <cell r="C102" t="str">
            <v>PLASTICO NEGRO CALIBRE 6</v>
          </cell>
          <cell r="D102" t="str">
            <v>M2</v>
          </cell>
          <cell r="E102">
            <v>1728</v>
          </cell>
        </row>
        <row r="103">
          <cell r="B103">
            <v>7554</v>
          </cell>
          <cell r="C103" t="str">
            <v>SEÑALIZACION TUBULAR COLOMBINA PLASTICA</v>
          </cell>
          <cell r="D103" t="str">
            <v>UN</v>
          </cell>
          <cell r="E103">
            <v>46520</v>
          </cell>
        </row>
        <row r="104">
          <cell r="B104">
            <v>7571</v>
          </cell>
          <cell r="C104" t="str">
            <v>CONOS H= 0,9- 1,0mt</v>
          </cell>
          <cell r="D104" t="str">
            <v>UN</v>
          </cell>
          <cell r="E104">
            <v>83781</v>
          </cell>
        </row>
        <row r="105">
          <cell r="B105">
            <v>12357</v>
          </cell>
          <cell r="C105" t="str">
            <v>BOTIQUIN TIPO A DOTADO PORTÁTIL</v>
          </cell>
          <cell r="D105" t="str">
            <v>UN</v>
          </cell>
          <cell r="E105">
            <v>56900</v>
          </cell>
        </row>
        <row r="106">
          <cell r="B106">
            <v>12441</v>
          </cell>
          <cell r="C106" t="str">
            <v>CAMILLA FÉRULA ESPINAL LARGA - FEL PARA ADULTO (POLIETILENO). INCLUYE ARNES TIPO ARAÑA CON SECCIONES REFLECTIVAS ._(Según Apéndice Bioseguridad Covid 19_V1 y V2)</v>
          </cell>
          <cell r="D106" t="str">
            <v>UN</v>
          </cell>
          <cell r="E106">
            <v>132774</v>
          </cell>
        </row>
        <row r="107">
          <cell r="B107">
            <v>7819</v>
          </cell>
          <cell r="C107" t="str">
            <v>EXTINTOR POLVO QUIMICO SECO DE 20LB TIPO ABC METALICO CON GANCHO Y AVISO</v>
          </cell>
          <cell r="D107" t="str">
            <v>UN</v>
          </cell>
          <cell r="E107">
            <v>93900</v>
          </cell>
        </row>
        <row r="108">
          <cell r="B108">
            <v>9985</v>
          </cell>
          <cell r="C108" t="str">
            <v>SEÑAL EN POLIESTIRENO (30cm x 20cm) FOTOLUMINISCENTE - NORMA NTC - ISO</v>
          </cell>
          <cell r="D108" t="str">
            <v>UN</v>
          </cell>
          <cell r="E108">
            <v>70765</v>
          </cell>
        </row>
        <row r="109">
          <cell r="B109">
            <v>9986</v>
          </cell>
          <cell r="C109" t="str">
            <v>SEÑAL EN POLIESTRIENO (30cm x 45cm) REFLECTIVO GRADO INGENIERÍA - NORMA ISO</v>
          </cell>
          <cell r="D109" t="str">
            <v>UN</v>
          </cell>
          <cell r="E109">
            <v>93902</v>
          </cell>
        </row>
        <row r="110">
          <cell r="B110">
            <v>7870</v>
          </cell>
          <cell r="C110" t="str">
            <v>VÍDEO BEAM - ALQUILER POR DIA</v>
          </cell>
          <cell r="D110" t="str">
            <v>DIA</v>
          </cell>
          <cell r="E110">
            <v>100862</v>
          </cell>
        </row>
        <row r="111">
          <cell r="B111">
            <v>7897</v>
          </cell>
          <cell r="C111" t="str">
            <v>AFICHE TAMAÑO MEDIO PLIEGO A 4X0 TINTAS EN PROPALCOTE DE 115 GR.</v>
          </cell>
          <cell r="D111" t="str">
            <v>UN</v>
          </cell>
          <cell r="E111">
            <v>1345</v>
          </cell>
        </row>
        <row r="112">
          <cell r="B112">
            <v>7898</v>
          </cell>
          <cell r="C112" t="str">
            <v>PLEGABLES DE SOSTENIBILIDAD EN TRES CUERPOS TAMAÑO CARTA A 4X4 TINTAS EN PROPALCOTE.</v>
          </cell>
          <cell r="D112" t="str">
            <v>UN</v>
          </cell>
          <cell r="E112">
            <v>719</v>
          </cell>
        </row>
        <row r="113">
          <cell r="B113">
            <v>9048</v>
          </cell>
          <cell r="C113" t="str">
            <v>CARTELERA CON MARCO EN ALUMINIO ANODIZADO, PAÑO COLOR GRIS CON CENEFA SUPERIOR, PUERTAS CORREDIZAS. Incl. transporte</v>
          </cell>
          <cell r="D113" t="str">
            <v>UN</v>
          </cell>
          <cell r="E113">
            <v>568502</v>
          </cell>
        </row>
        <row r="114">
          <cell r="B114">
            <v>7894</v>
          </cell>
          <cell r="C114" t="str">
            <v>AVISO PUNTO IDU 1.50M X 0.90M (MATERIAL DE IMPRESIÓN VINILO PARA EXTERIORES. INCLUYE SUMINISTRO E INSTALACIÓN).</v>
          </cell>
          <cell r="D114" t="str">
            <v>UN</v>
          </cell>
          <cell r="E114">
            <v>799680</v>
          </cell>
        </row>
        <row r="115">
          <cell r="B115">
            <v>9724</v>
          </cell>
          <cell r="C115" t="str">
            <v>PORTÁTILES - Procesador minimo: intel, Core i3 4005U, celeron o similar, Memoria RAM de 4 GB(2x2048 MB) Disco duro de 500gb a 7200 rpm Pantalla LED HP BrightView widescreen alta definición con 35,6 cm</v>
          </cell>
          <cell r="D115" t="str">
            <v>UN/MES</v>
          </cell>
          <cell r="E115">
            <v>124818</v>
          </cell>
        </row>
        <row r="116">
          <cell r="B116">
            <v>9725</v>
          </cell>
          <cell r="C116" t="str">
            <v>IMPRESORA MULTIFUNCIONAL MONOCROMÁTICA 4 en 1, COPIADORA, IMPRESORA, SCANER Y FAX. 35 ppm, RENDIMIENTO 5000 PAG.</v>
          </cell>
          <cell r="D116" t="str">
            <v>UN/MES</v>
          </cell>
          <cell r="E116">
            <v>97962</v>
          </cell>
        </row>
        <row r="117">
          <cell r="B117">
            <v>11888</v>
          </cell>
          <cell r="C117" t="str">
            <v>SEÑAL VERTICAL PREVENTIVA SP-46B TIPO CUADRADO CON FLECHA. Lámina galvanizada Cal. 16, Ángulo de 2x14. Reflectivo diamante tipo XI, verde limón. Pintura electrostática.</v>
          </cell>
          <cell r="D117" t="str">
            <v>UN</v>
          </cell>
          <cell r="E117">
            <v>643554</v>
          </cell>
        </row>
        <row r="118">
          <cell r="B118">
            <v>7360</v>
          </cell>
          <cell r="C118" t="str">
            <v>BARRERA RELLENABLE (2.00x0.55x1.00m) CON CINTA RET</v>
          </cell>
          <cell r="D118" t="str">
            <v>UN</v>
          </cell>
          <cell r="E118">
            <v>472588</v>
          </cell>
        </row>
        <row r="119">
          <cell r="B119">
            <v>13428</v>
          </cell>
          <cell r="C119" t="str">
            <v>PASACALLE EN BANNER 13 ONZAS MATE, DE 7.00m x 1.00m, INCLUYE UN PALO DE 1,20m DE LARGO EN CADA EXTREMO.</v>
          </cell>
          <cell r="D119" t="str">
            <v>UN</v>
          </cell>
          <cell r="E119">
            <v>343700</v>
          </cell>
        </row>
        <row r="120">
          <cell r="B120">
            <v>9169</v>
          </cell>
          <cell r="C120" t="str">
            <v>PALETA PARE-SIGA REGLAMENTADA</v>
          </cell>
          <cell r="D120" t="str">
            <v>UN</v>
          </cell>
          <cell r="E120">
            <v>32503</v>
          </cell>
        </row>
      </sheetData>
      <sheetData sheetId="9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C3CE4-565F-4D00-AB3D-14054AE99064}">
  <dimension ref="B1:H18"/>
  <sheetViews>
    <sheetView tabSelected="1" workbookViewId="0">
      <selection activeCell="G18" sqref="F9:G18"/>
    </sheetView>
  </sheetViews>
  <sheetFormatPr baseColWidth="10" defaultRowHeight="12.75" x14ac:dyDescent="0.2"/>
  <cols>
    <col min="2" max="2" width="48.7109375" customWidth="1"/>
    <col min="3" max="3" width="26.42578125" customWidth="1"/>
    <col min="4" max="4" width="31.5703125" customWidth="1"/>
    <col min="6" max="6" width="19.5703125" customWidth="1"/>
    <col min="7" max="7" width="19.28515625" bestFit="1" customWidth="1"/>
  </cols>
  <sheetData>
    <row r="1" spans="2:8" ht="13.5" thickBot="1" x14ac:dyDescent="0.25"/>
    <row r="2" spans="2:8" ht="30.6" customHeight="1" x14ac:dyDescent="0.2">
      <c r="B2" s="305"/>
      <c r="C2" s="303" t="s">
        <v>568</v>
      </c>
      <c r="D2" s="304"/>
    </row>
    <row r="3" spans="2:8" ht="34.15" customHeight="1" x14ac:dyDescent="0.2">
      <c r="B3" s="306"/>
      <c r="C3" s="307" t="s">
        <v>545</v>
      </c>
      <c r="D3" s="308"/>
    </row>
    <row r="4" spans="2:8" x14ac:dyDescent="0.2">
      <c r="B4" s="224"/>
      <c r="C4" s="225"/>
      <c r="D4" s="226"/>
    </row>
    <row r="5" spans="2:8" ht="88.9" customHeight="1" x14ac:dyDescent="0.2">
      <c r="B5" s="206" t="s">
        <v>569</v>
      </c>
      <c r="C5" s="309" t="s">
        <v>669</v>
      </c>
      <c r="D5" s="310"/>
    </row>
    <row r="6" spans="2:8" x14ac:dyDescent="0.2">
      <c r="B6" s="207"/>
      <c r="C6" s="208"/>
      <c r="D6" s="209"/>
    </row>
    <row r="7" spans="2:8" x14ac:dyDescent="0.2">
      <c r="B7" s="206" t="s">
        <v>641</v>
      </c>
      <c r="C7" s="311" t="s">
        <v>642</v>
      </c>
      <c r="D7" s="312"/>
    </row>
    <row r="8" spans="2:8" ht="13.5" thickBot="1" x14ac:dyDescent="0.25">
      <c r="B8" s="207"/>
      <c r="C8" s="208"/>
      <c r="D8" s="209"/>
    </row>
    <row r="9" spans="2:8" x14ac:dyDescent="0.2">
      <c r="B9" s="210" t="s">
        <v>643</v>
      </c>
      <c r="C9" s="211"/>
      <c r="D9" s="212"/>
    </row>
    <row r="10" spans="2:8" x14ac:dyDescent="0.2">
      <c r="B10" s="213" t="s">
        <v>644</v>
      </c>
      <c r="C10" s="214"/>
      <c r="D10" s="215">
        <f>+'AIU OBRA'!G10</f>
        <v>802918903.67027676</v>
      </c>
      <c r="F10" s="71"/>
      <c r="G10" s="227"/>
    </row>
    <row r="11" spans="2:8" x14ac:dyDescent="0.2">
      <c r="B11" s="213" t="s">
        <v>548</v>
      </c>
      <c r="C11" s="216">
        <f>+'AIU OBRA'!H11</f>
        <v>0.3296</v>
      </c>
      <c r="D11" s="215">
        <f>+C11*D10</f>
        <v>264642070.64972323</v>
      </c>
      <c r="F11" s="71"/>
      <c r="G11" s="227"/>
    </row>
    <row r="12" spans="2:8" ht="25.5" x14ac:dyDescent="0.2">
      <c r="B12" s="217" t="s">
        <v>9</v>
      </c>
      <c r="C12" s="218" t="s">
        <v>645</v>
      </c>
      <c r="D12" s="215">
        <f>+'PPTO AMBIENTAL Y SST'!I63</f>
        <v>28819227.300000001</v>
      </c>
      <c r="F12" s="71"/>
      <c r="G12" s="227"/>
    </row>
    <row r="13" spans="2:8" x14ac:dyDescent="0.2">
      <c r="B13" s="213" t="s">
        <v>10</v>
      </c>
      <c r="C13" s="218" t="s">
        <v>645</v>
      </c>
      <c r="D13" s="215">
        <f>+'PPTO SOCIAL'!I39</f>
        <v>26137224.879999999</v>
      </c>
      <c r="F13" s="71"/>
      <c r="G13" s="227"/>
    </row>
    <row r="14" spans="2:8" x14ac:dyDescent="0.2">
      <c r="B14" s="213" t="s">
        <v>662</v>
      </c>
      <c r="C14" s="218" t="s">
        <v>645</v>
      </c>
      <c r="D14" s="215">
        <f>+'AIU OBRA'!G14</f>
        <v>23846209.859999999</v>
      </c>
      <c r="F14" s="71"/>
      <c r="G14" s="227"/>
    </row>
    <row r="15" spans="2:8" x14ac:dyDescent="0.2">
      <c r="B15" s="213" t="s">
        <v>646</v>
      </c>
      <c r="C15" s="219"/>
      <c r="D15" s="220">
        <f>SUM(D10:D14)</f>
        <v>1146363636.3599999</v>
      </c>
      <c r="F15" s="71"/>
      <c r="G15" s="227"/>
      <c r="H15" s="19"/>
    </row>
    <row r="16" spans="2:8" ht="13.5" thickBot="1" x14ac:dyDescent="0.25">
      <c r="B16" s="221" t="s">
        <v>647</v>
      </c>
      <c r="C16" s="222"/>
      <c r="D16" s="223">
        <f>+D15/1750905</f>
        <v>654.72634800860124</v>
      </c>
      <c r="F16" s="71"/>
      <c r="G16" s="227"/>
      <c r="H16" s="19"/>
    </row>
    <row r="17" spans="4:7" x14ac:dyDescent="0.2">
      <c r="G17" s="227"/>
    </row>
    <row r="18" spans="4:7" x14ac:dyDescent="0.2">
      <c r="D18" s="71"/>
      <c r="F18" s="71"/>
      <c r="G18" s="227"/>
    </row>
  </sheetData>
  <mergeCells count="5">
    <mergeCell ref="C2:D2"/>
    <mergeCell ref="B2:B3"/>
    <mergeCell ref="C3:D3"/>
    <mergeCell ref="C5:D5"/>
    <mergeCell ref="C7:D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68"/>
  <sheetViews>
    <sheetView topLeftCell="A7" zoomScale="80" zoomScaleNormal="85" workbookViewId="0">
      <selection activeCell="H12" sqref="H12"/>
    </sheetView>
  </sheetViews>
  <sheetFormatPr baseColWidth="10" defaultRowHeight="12.75" x14ac:dyDescent="0.2"/>
  <cols>
    <col min="2" max="2" width="9.140625" hidden="1" customWidth="1"/>
    <col min="3" max="3" width="28.140625" bestFit="1" customWidth="1"/>
    <col min="4" max="4" width="58" customWidth="1"/>
    <col min="5" max="5" width="11.28515625" customWidth="1"/>
    <col min="6" max="6" width="17.7109375" customWidth="1"/>
    <col min="7" max="7" width="20.7109375" bestFit="1" customWidth="1"/>
    <col min="8" max="8" width="26" customWidth="1"/>
    <col min="9" max="9" width="15" customWidth="1"/>
    <col min="11" max="11" width="19.28515625" customWidth="1"/>
    <col min="12" max="12" width="17.85546875" customWidth="1"/>
    <col min="13" max="13" width="16.140625" bestFit="1" customWidth="1"/>
  </cols>
  <sheetData>
    <row r="1" spans="2:14" ht="13.5" thickBot="1" x14ac:dyDescent="0.25"/>
    <row r="2" spans="2:14" x14ac:dyDescent="0.2">
      <c r="B2" s="72"/>
      <c r="C2" s="321" t="s">
        <v>543</v>
      </c>
      <c r="D2" s="322"/>
      <c r="E2" s="323"/>
      <c r="F2" s="323"/>
      <c r="G2" s="73"/>
      <c r="H2" s="73"/>
      <c r="I2" s="326"/>
      <c r="J2" s="327"/>
      <c r="K2" s="328"/>
    </row>
    <row r="3" spans="2:14" x14ac:dyDescent="0.2">
      <c r="B3" s="72"/>
      <c r="C3" s="335" t="s">
        <v>544</v>
      </c>
      <c r="D3" s="336"/>
      <c r="E3" s="337"/>
      <c r="F3" s="337"/>
      <c r="G3" s="74"/>
      <c r="H3" s="74"/>
      <c r="I3" s="329"/>
      <c r="J3" s="330"/>
      <c r="K3" s="331"/>
    </row>
    <row r="4" spans="2:14" x14ac:dyDescent="0.2">
      <c r="B4" s="72"/>
      <c r="C4" s="338" t="s">
        <v>568</v>
      </c>
      <c r="D4" s="339"/>
      <c r="E4" s="339"/>
      <c r="F4" s="339"/>
      <c r="G4" s="339"/>
      <c r="H4" s="339"/>
      <c r="I4" s="329"/>
      <c r="J4" s="330"/>
      <c r="K4" s="331"/>
    </row>
    <row r="5" spans="2:14" x14ac:dyDescent="0.2">
      <c r="B5" s="72"/>
      <c r="C5" s="338" t="s">
        <v>545</v>
      </c>
      <c r="D5" s="339"/>
      <c r="E5" s="339"/>
      <c r="F5" s="339"/>
      <c r="G5" s="339"/>
      <c r="H5" s="339"/>
      <c r="I5" s="329"/>
      <c r="J5" s="330"/>
      <c r="K5" s="331"/>
    </row>
    <row r="6" spans="2:14" x14ac:dyDescent="0.2">
      <c r="B6" s="72"/>
      <c r="C6" s="338"/>
      <c r="D6" s="339"/>
      <c r="E6" s="339"/>
      <c r="F6" s="339"/>
      <c r="G6" s="339"/>
      <c r="H6" s="339"/>
      <c r="I6" s="329"/>
      <c r="J6" s="330"/>
      <c r="K6" s="331"/>
    </row>
    <row r="7" spans="2:14" ht="13.5" thickBot="1" x14ac:dyDescent="0.25">
      <c r="B7" s="72"/>
      <c r="C7" s="340"/>
      <c r="D7" s="341"/>
      <c r="E7" s="341"/>
      <c r="F7" s="341"/>
      <c r="G7" s="341"/>
      <c r="H7" s="341"/>
      <c r="I7" s="332"/>
      <c r="J7" s="333"/>
      <c r="K7" s="334"/>
    </row>
    <row r="8" spans="2:14" ht="39.75" customHeight="1" thickBot="1" x14ac:dyDescent="0.25">
      <c r="B8" s="72"/>
      <c r="C8" s="344" t="s">
        <v>569</v>
      </c>
      <c r="D8" s="345"/>
      <c r="E8" s="346" t="s">
        <v>669</v>
      </c>
      <c r="F8" s="346"/>
      <c r="G8" s="346"/>
      <c r="H8" s="346"/>
      <c r="I8" s="346"/>
      <c r="J8" s="346"/>
      <c r="K8" s="347"/>
    </row>
    <row r="9" spans="2:14" x14ac:dyDescent="0.2">
      <c r="B9" s="75"/>
      <c r="C9" s="76"/>
      <c r="D9" s="77"/>
      <c r="E9" s="77"/>
      <c r="F9" s="77"/>
      <c r="G9" s="77"/>
      <c r="H9" s="77"/>
      <c r="I9" s="77"/>
      <c r="J9" s="77"/>
      <c r="K9" s="78"/>
    </row>
    <row r="10" spans="2:14" x14ac:dyDescent="0.2">
      <c r="B10" s="72"/>
      <c r="C10" s="348" t="s">
        <v>546</v>
      </c>
      <c r="D10" s="349"/>
      <c r="E10" s="349"/>
      <c r="F10" s="349"/>
      <c r="G10" s="79">
        <v>802918903.67027676</v>
      </c>
      <c r="H10" s="350" t="s">
        <v>547</v>
      </c>
      <c r="I10" s="339"/>
      <c r="J10" s="339"/>
      <c r="K10" s="351"/>
    </row>
    <row r="11" spans="2:14" x14ac:dyDescent="0.2">
      <c r="B11" s="72"/>
      <c r="C11" s="352" t="s">
        <v>548</v>
      </c>
      <c r="D11" s="353"/>
      <c r="E11" s="353"/>
      <c r="F11" s="354"/>
      <c r="G11" s="79">
        <f>+H11*G10</f>
        <v>264642070.64972323</v>
      </c>
      <c r="H11" s="98">
        <f>+K68</f>
        <v>0.3296</v>
      </c>
      <c r="I11" s="80"/>
      <c r="J11" s="80"/>
      <c r="K11" s="81"/>
    </row>
    <row r="12" spans="2:14" x14ac:dyDescent="0.2">
      <c r="B12" s="72"/>
      <c r="C12" s="348" t="s">
        <v>640</v>
      </c>
      <c r="D12" s="349"/>
      <c r="E12" s="349"/>
      <c r="F12" s="349"/>
      <c r="G12" s="79">
        <f>+'PPTO AMBIENTAL Y SST'!I63</f>
        <v>28819227.300000001</v>
      </c>
      <c r="H12" s="84"/>
      <c r="I12" s="299"/>
      <c r="J12" s="80"/>
      <c r="K12" s="81"/>
      <c r="L12" s="291"/>
      <c r="M12" s="71"/>
    </row>
    <row r="13" spans="2:14" x14ac:dyDescent="0.2">
      <c r="B13" s="72"/>
      <c r="C13" s="348" t="s">
        <v>549</v>
      </c>
      <c r="D13" s="349"/>
      <c r="E13" s="349"/>
      <c r="F13" s="349"/>
      <c r="G13" s="79">
        <f>+'PPTO SOCIAL'!I39</f>
        <v>26137224.879999999</v>
      </c>
      <c r="H13" s="96"/>
      <c r="I13" s="82"/>
      <c r="J13" s="80"/>
      <c r="K13" s="81"/>
      <c r="L13" s="291"/>
      <c r="M13" s="71"/>
    </row>
    <row r="14" spans="2:14" x14ac:dyDescent="0.2">
      <c r="B14" s="72"/>
      <c r="C14" s="348" t="s">
        <v>661</v>
      </c>
      <c r="D14" s="349"/>
      <c r="E14" s="349"/>
      <c r="F14" s="349"/>
      <c r="G14" s="79">
        <f>+'PPTO PMT'!I31</f>
        <v>23846209.859999999</v>
      </c>
      <c r="H14" s="96"/>
      <c r="I14" s="82"/>
      <c r="J14" s="80"/>
      <c r="K14" s="81"/>
      <c r="L14" s="291"/>
      <c r="M14" s="71"/>
    </row>
    <row r="15" spans="2:14" x14ac:dyDescent="0.2">
      <c r="B15" s="72"/>
      <c r="C15" s="348" t="s">
        <v>550</v>
      </c>
      <c r="D15" s="349"/>
      <c r="E15" s="349"/>
      <c r="F15" s="349"/>
      <c r="G15" s="79">
        <v>1146363636.3599999</v>
      </c>
      <c r="H15" s="79">
        <f>SUM(G10:G14)</f>
        <v>1146363636.3599999</v>
      </c>
      <c r="I15" s="301">
        <f>+G15-H15</f>
        <v>0</v>
      </c>
      <c r="J15" s="80"/>
      <c r="K15" s="81"/>
      <c r="N15" s="240"/>
    </row>
    <row r="16" spans="2:14" x14ac:dyDescent="0.2">
      <c r="B16" s="72"/>
      <c r="C16" s="348" t="s">
        <v>551</v>
      </c>
      <c r="D16" s="349"/>
      <c r="E16" s="349"/>
      <c r="F16" s="349"/>
      <c r="G16" s="83">
        <v>5</v>
      </c>
      <c r="H16" s="84" t="s">
        <v>552</v>
      </c>
      <c r="I16" s="342"/>
      <c r="J16" s="342"/>
      <c r="K16" s="343"/>
    </row>
    <row r="17" spans="2:13" ht="13.5" thickBot="1" x14ac:dyDescent="0.25">
      <c r="B17" s="72"/>
      <c r="C17" s="324"/>
      <c r="D17" s="325"/>
      <c r="E17" s="325"/>
      <c r="F17" s="325"/>
      <c r="G17" s="149"/>
      <c r="H17" s="355"/>
      <c r="I17" s="356"/>
      <c r="J17" s="356"/>
      <c r="K17" s="357"/>
    </row>
    <row r="18" spans="2:13" x14ac:dyDescent="0.2">
      <c r="B18" s="72"/>
      <c r="C18" s="95"/>
      <c r="D18" s="150"/>
      <c r="E18" s="150"/>
      <c r="F18" s="150"/>
      <c r="G18" s="151"/>
      <c r="H18" s="151"/>
      <c r="I18" s="151"/>
      <c r="J18" s="150"/>
      <c r="K18" s="152"/>
    </row>
    <row r="19" spans="2:13" x14ac:dyDescent="0.2">
      <c r="B19" s="315" t="s">
        <v>553</v>
      </c>
      <c r="C19" s="358" t="s">
        <v>542</v>
      </c>
      <c r="D19" s="359" t="s">
        <v>554</v>
      </c>
      <c r="E19" s="359"/>
      <c r="F19" s="359"/>
      <c r="G19" s="359"/>
      <c r="H19" s="359"/>
      <c r="I19" s="359"/>
      <c r="J19" s="359"/>
      <c r="K19" s="360"/>
    </row>
    <row r="20" spans="2:13" x14ac:dyDescent="0.2">
      <c r="B20" s="315"/>
      <c r="C20" s="358"/>
      <c r="D20" s="361" t="s">
        <v>555</v>
      </c>
      <c r="E20" s="362"/>
      <c r="F20" s="362"/>
      <c r="G20" s="362"/>
      <c r="H20" s="362"/>
      <c r="I20" s="362"/>
      <c r="J20" s="362"/>
      <c r="K20" s="363"/>
    </row>
    <row r="21" spans="2:13" ht="22.5" x14ac:dyDescent="0.2">
      <c r="B21" s="315"/>
      <c r="C21" s="358"/>
      <c r="D21" s="364" t="s">
        <v>556</v>
      </c>
      <c r="E21" s="317" t="s">
        <v>668</v>
      </c>
      <c r="F21" s="318"/>
      <c r="G21" s="85" t="s">
        <v>557</v>
      </c>
      <c r="H21" s="85" t="s">
        <v>558</v>
      </c>
      <c r="I21" s="85" t="s">
        <v>559</v>
      </c>
      <c r="J21" s="85" t="s">
        <v>560</v>
      </c>
      <c r="K21" s="86" t="s">
        <v>561</v>
      </c>
    </row>
    <row r="22" spans="2:13" x14ac:dyDescent="0.2">
      <c r="B22" s="315"/>
      <c r="C22" s="358"/>
      <c r="D22" s="364"/>
      <c r="E22" s="319"/>
      <c r="F22" s="320"/>
      <c r="G22" s="87" t="s">
        <v>562</v>
      </c>
      <c r="H22" s="87" t="s">
        <v>563</v>
      </c>
      <c r="I22" s="87" t="s">
        <v>564</v>
      </c>
      <c r="J22" s="87" t="s">
        <v>565</v>
      </c>
      <c r="K22" s="88" t="s">
        <v>566</v>
      </c>
    </row>
    <row r="23" spans="2:13" x14ac:dyDescent="0.2">
      <c r="B23" s="128"/>
      <c r="C23" s="129">
        <v>1.1000000000000001</v>
      </c>
      <c r="D23" s="90" t="s">
        <v>567</v>
      </c>
      <c r="E23" s="91"/>
      <c r="F23" s="92"/>
      <c r="G23" s="91"/>
      <c r="H23" s="91"/>
      <c r="I23" s="91"/>
      <c r="J23" s="91"/>
      <c r="K23" s="130"/>
    </row>
    <row r="24" spans="2:13" x14ac:dyDescent="0.2">
      <c r="B24" s="147">
        <v>9111</v>
      </c>
      <c r="C24" s="56">
        <f>+C23+0.001</f>
        <v>1.101</v>
      </c>
      <c r="D24" s="55" t="s">
        <v>570</v>
      </c>
      <c r="E24" s="313">
        <v>1</v>
      </c>
      <c r="F24" s="314"/>
      <c r="G24" s="132">
        <v>0.3</v>
      </c>
      <c r="H24" s="297">
        <v>7600000</v>
      </c>
      <c r="I24" s="55">
        <v>1.6029</v>
      </c>
      <c r="J24" s="55">
        <f>+$G$16</f>
        <v>5</v>
      </c>
      <c r="K24" s="153">
        <f>+E24*G24*H24*I24*J24</f>
        <v>18273060</v>
      </c>
      <c r="L24" s="71"/>
      <c r="M24" s="227"/>
    </row>
    <row r="25" spans="2:13" x14ac:dyDescent="0.2">
      <c r="B25" s="147">
        <v>9113</v>
      </c>
      <c r="C25" s="56">
        <f t="shared" ref="C25:C30" si="0">+C24+0.001</f>
        <v>1.1019999999999999</v>
      </c>
      <c r="D25" s="55" t="s">
        <v>571</v>
      </c>
      <c r="E25" s="313">
        <v>1</v>
      </c>
      <c r="F25" s="314"/>
      <c r="G25" s="132">
        <v>1</v>
      </c>
      <c r="H25" s="297">
        <v>4500000</v>
      </c>
      <c r="I25" s="55">
        <v>1.6029</v>
      </c>
      <c r="J25" s="55">
        <f t="shared" ref="J25:J30" si="1">+$G$16</f>
        <v>5</v>
      </c>
      <c r="K25" s="153">
        <f t="shared" ref="K25:K30" si="2">+E25*G25*H25*I25*J25</f>
        <v>36065250</v>
      </c>
      <c r="L25" s="71"/>
      <c r="M25" s="227"/>
    </row>
    <row r="26" spans="2:13" x14ac:dyDescent="0.2">
      <c r="B26" s="147">
        <v>9112</v>
      </c>
      <c r="C26" s="56">
        <f t="shared" si="0"/>
        <v>1.1029999999999998</v>
      </c>
      <c r="D26" s="55" t="s">
        <v>652</v>
      </c>
      <c r="E26" s="313">
        <v>1</v>
      </c>
      <c r="F26" s="314">
        <v>6</v>
      </c>
      <c r="G26" s="262">
        <v>0.17</v>
      </c>
      <c r="H26" s="298">
        <v>6550000</v>
      </c>
      <c r="I26" s="55">
        <v>1.6029</v>
      </c>
      <c r="J26" s="55">
        <f t="shared" si="1"/>
        <v>5</v>
      </c>
      <c r="K26" s="153">
        <f t="shared" si="2"/>
        <v>8924145.75</v>
      </c>
      <c r="L26" s="71"/>
      <c r="M26" s="227"/>
    </row>
    <row r="27" spans="2:13" x14ac:dyDescent="0.2">
      <c r="B27" s="147">
        <v>9112</v>
      </c>
      <c r="C27" s="56">
        <f t="shared" si="0"/>
        <v>1.1039999999999996</v>
      </c>
      <c r="D27" s="263" t="s">
        <v>653</v>
      </c>
      <c r="E27" s="313">
        <v>1</v>
      </c>
      <c r="F27" s="314">
        <v>6</v>
      </c>
      <c r="G27" s="262">
        <v>0.17</v>
      </c>
      <c r="H27" s="298">
        <v>6550000</v>
      </c>
      <c r="I27" s="55">
        <v>1.6029</v>
      </c>
      <c r="J27" s="55">
        <f t="shared" si="1"/>
        <v>5</v>
      </c>
      <c r="K27" s="153">
        <f t="shared" si="2"/>
        <v>8924145.75</v>
      </c>
      <c r="L27" s="71"/>
      <c r="M27" s="227"/>
    </row>
    <row r="28" spans="2:13" s="101" customFormat="1" x14ac:dyDescent="0.2">
      <c r="B28" s="100"/>
      <c r="C28" s="89">
        <v>1.2</v>
      </c>
      <c r="D28" s="103" t="s">
        <v>572</v>
      </c>
      <c r="E28" s="315"/>
      <c r="F28" s="316"/>
      <c r="G28" s="87"/>
      <c r="H28" s="135"/>
      <c r="I28" s="135"/>
      <c r="J28" s="136"/>
      <c r="K28" s="156"/>
    </row>
    <row r="29" spans="2:13" s="101" customFormat="1" ht="29.45" customHeight="1" x14ac:dyDescent="0.2">
      <c r="B29" s="148">
        <v>9105</v>
      </c>
      <c r="C29" s="154">
        <f>+C28+0.001</f>
        <v>1.2009999999999998</v>
      </c>
      <c r="D29" s="134" t="str">
        <f>+VLOOKUP(B29,DATOS1!$B$4:$E$140,2,0)</f>
        <v>TARIFA MES - PERSONAL ADMINISTRATIVO - SECRETARIA 2 (NO INCLUYE FACTOR DE PRESTACIONES)</v>
      </c>
      <c r="E29" s="313">
        <v>1</v>
      </c>
      <c r="F29" s="314" t="s">
        <v>573</v>
      </c>
      <c r="G29" s="296">
        <v>0.3</v>
      </c>
      <c r="H29" s="133">
        <f>+VLOOKUP(B29,DATOS1!$B$4:$E$140,4,0)</f>
        <v>1750905</v>
      </c>
      <c r="I29" s="134">
        <v>1.8</v>
      </c>
      <c r="J29" s="134">
        <f t="shared" si="1"/>
        <v>5</v>
      </c>
      <c r="K29" s="155">
        <f t="shared" si="2"/>
        <v>4727443.5</v>
      </c>
      <c r="M29" s="300"/>
    </row>
    <row r="30" spans="2:13" s="101" customFormat="1" ht="29.45" customHeight="1" x14ac:dyDescent="0.2">
      <c r="B30" s="148">
        <v>9100</v>
      </c>
      <c r="C30" s="154">
        <f t="shared" si="0"/>
        <v>1.2019999999999997</v>
      </c>
      <c r="D30" s="134" t="str">
        <f>+VLOOKUP(B30,DATOS1!$B$4:$E$140,2,0)</f>
        <v>TARIFA MES - PERSONAL AUXILIAR TÉCNICO - CONDUCTOR O MOTORISTA (NO INCLUYE FACTOR DE PRESTACIONES)</v>
      </c>
      <c r="E30" s="313">
        <v>1</v>
      </c>
      <c r="F30" s="314" t="s">
        <v>573</v>
      </c>
      <c r="G30" s="296">
        <v>0.5</v>
      </c>
      <c r="H30" s="133">
        <f>+VLOOKUP(B30,DATOS1!$B$4:$E$140,4,0)</f>
        <v>1750905</v>
      </c>
      <c r="I30" s="134">
        <v>1.8</v>
      </c>
      <c r="J30" s="134">
        <f t="shared" si="1"/>
        <v>5</v>
      </c>
      <c r="K30" s="155">
        <f t="shared" si="2"/>
        <v>7879072.5</v>
      </c>
    </row>
    <row r="31" spans="2:13" x14ac:dyDescent="0.2">
      <c r="B31" s="140"/>
      <c r="C31" s="368" t="s">
        <v>574</v>
      </c>
      <c r="D31" s="369"/>
      <c r="E31" s="369"/>
      <c r="F31" s="369"/>
      <c r="G31" s="369"/>
      <c r="H31" s="369"/>
      <c r="I31" s="369"/>
      <c r="J31" s="370"/>
      <c r="K31" s="114">
        <f>SUM(K24:K30)</f>
        <v>84793117.5</v>
      </c>
    </row>
    <row r="32" spans="2:13" x14ac:dyDescent="0.2">
      <c r="C32" s="157"/>
      <c r="K32" s="158"/>
    </row>
    <row r="33" spans="2:13" ht="22.5" x14ac:dyDescent="0.2">
      <c r="B33" s="97" t="s">
        <v>553</v>
      </c>
      <c r="C33" s="89">
        <v>2</v>
      </c>
      <c r="D33" s="102" t="s">
        <v>575</v>
      </c>
      <c r="E33" s="102" t="s">
        <v>576</v>
      </c>
      <c r="F33" s="85" t="s">
        <v>577</v>
      </c>
      <c r="G33" s="102" t="s">
        <v>578</v>
      </c>
      <c r="H33" s="85" t="s">
        <v>579</v>
      </c>
      <c r="I33" s="85" t="s">
        <v>580</v>
      </c>
      <c r="J33" s="85" t="s">
        <v>560</v>
      </c>
      <c r="K33" s="86" t="s">
        <v>581</v>
      </c>
    </row>
    <row r="34" spans="2:13" ht="25.5" x14ac:dyDescent="0.2">
      <c r="B34" s="147">
        <v>9576</v>
      </c>
      <c r="C34" s="264">
        <f>+C33+0.001</f>
        <v>2.0009999999999999</v>
      </c>
      <c r="D34" s="265" t="str">
        <f>+VLOOKUP(B34,DATOS1!$B$4:$E$140,2,0)</f>
        <v>TARIFA MES - ARRIENDO OFICINA INCL. ADMINISTRACIÓN, SERVICIOS PÚBLICOS, COMUNICACIONES</v>
      </c>
      <c r="E34" s="263">
        <v>1</v>
      </c>
      <c r="F34" s="137">
        <v>20</v>
      </c>
      <c r="G34" s="266">
        <v>1</v>
      </c>
      <c r="H34" s="267">
        <v>1</v>
      </c>
      <c r="I34" s="268">
        <f>+VLOOKUP(B34,DATOS1!$B$4:$E$140,4,0)</f>
        <v>55270</v>
      </c>
      <c r="J34" s="265">
        <f t="shared" ref="J34:J36" si="3">+$G$16</f>
        <v>5</v>
      </c>
      <c r="K34" s="113">
        <f>+I34*G34*E34*J34*F34</f>
        <v>5527000</v>
      </c>
      <c r="M34" s="71"/>
    </row>
    <row r="35" spans="2:13" ht="25.5" x14ac:dyDescent="0.2">
      <c r="B35" s="147">
        <v>9578</v>
      </c>
      <c r="C35" s="56">
        <f t="shared" ref="C35:C36" si="4">+C34+0.001</f>
        <v>2.0019999999999998</v>
      </c>
      <c r="D35" s="134" t="str">
        <f>+VLOOKUP(B35,DATOS1!$B$4:$E$140,2,0)</f>
        <v>TARIFA MES - GASTOS OFICINA (PAPELERIA, FOTOCOPIAS Y OTROS)</v>
      </c>
      <c r="E35" s="55">
        <v>1</v>
      </c>
      <c r="F35" s="137" t="s">
        <v>650</v>
      </c>
      <c r="G35" s="229">
        <v>0.5</v>
      </c>
      <c r="H35" s="137" t="s">
        <v>573</v>
      </c>
      <c r="I35" s="133">
        <f>+VLOOKUP(B35,DATOS1!$B$4:$E$140,4,0)</f>
        <v>1260967</v>
      </c>
      <c r="J35" s="134">
        <f t="shared" si="3"/>
        <v>5</v>
      </c>
      <c r="K35" s="113">
        <f>+I35*G35*E35*J35</f>
        <v>3152417.5</v>
      </c>
    </row>
    <row r="36" spans="2:13" ht="76.5" x14ac:dyDescent="0.2">
      <c r="B36" s="147">
        <v>9456</v>
      </c>
      <c r="C36" s="56">
        <f t="shared" si="4"/>
        <v>2.0029999999999997</v>
      </c>
      <c r="D36" s="134" t="str">
        <f>+VLOOKUP(B36,DATOS1!$B$4:$E$140,2,0)</f>
        <v>TARIFA MES - ALQUILER DE VEHICULO: CAMPERO, PICK-UP, CAMIONETA, CAMION O SIMILAR DE 1300cc A 2000cc DE CILINDRADA, MODELO 2018 A 2015. 75% DE LA TARIFA ESTABLECIDA. INCLUYE TODOS LOS COSTOS DE OPERACIÓN Y MANTENIMIENTO EXCEPTO EL SALARIO DEL CONDUCTOR</v>
      </c>
      <c r="E36" s="55">
        <v>1</v>
      </c>
      <c r="F36" s="137" t="s">
        <v>573</v>
      </c>
      <c r="G36" s="229">
        <v>0.5</v>
      </c>
      <c r="H36" s="137" t="s">
        <v>573</v>
      </c>
      <c r="I36" s="133">
        <f>+VLOOKUP(B36,DATOS1!$B$4:$E$140,4,0)</f>
        <v>6583500</v>
      </c>
      <c r="J36" s="134">
        <f t="shared" si="3"/>
        <v>5</v>
      </c>
      <c r="K36" s="113">
        <f t="shared" ref="K36" si="5">+I36*G36*E36*J36</f>
        <v>16458750</v>
      </c>
    </row>
    <row r="37" spans="2:13" x14ac:dyDescent="0.2">
      <c r="B37" s="140"/>
      <c r="C37" s="368" t="s">
        <v>592</v>
      </c>
      <c r="D37" s="369"/>
      <c r="E37" s="369"/>
      <c r="F37" s="369"/>
      <c r="G37" s="369"/>
      <c r="H37" s="369"/>
      <c r="I37" s="369"/>
      <c r="J37" s="370"/>
      <c r="K37" s="114">
        <f>SUM(K34:K36)</f>
        <v>25138167.5</v>
      </c>
    </row>
    <row r="38" spans="2:13" x14ac:dyDescent="0.2">
      <c r="C38" s="157"/>
      <c r="K38" s="158"/>
    </row>
    <row r="39" spans="2:13" x14ac:dyDescent="0.2">
      <c r="C39" s="157"/>
      <c r="D39" s="380" t="s">
        <v>582</v>
      </c>
      <c r="E39" s="381"/>
      <c r="F39" s="381"/>
      <c r="G39" s="381"/>
      <c r="H39" s="381"/>
      <c r="I39" s="381"/>
      <c r="J39" s="382"/>
      <c r="K39" s="114">
        <f>(K31+K37)</f>
        <v>109931285</v>
      </c>
    </row>
    <row r="40" spans="2:13" x14ac:dyDescent="0.2">
      <c r="C40" s="157"/>
      <c r="D40" s="380" t="s">
        <v>583</v>
      </c>
      <c r="E40" s="381"/>
      <c r="F40" s="381"/>
      <c r="G40" s="381"/>
      <c r="H40" s="381"/>
      <c r="I40" s="381"/>
      <c r="J40" s="382"/>
      <c r="K40" s="159">
        <f>ROUND(K39/G10,4)</f>
        <v>0.13689999999999999</v>
      </c>
    </row>
    <row r="41" spans="2:13" x14ac:dyDescent="0.2">
      <c r="C41" s="157"/>
      <c r="K41" s="158"/>
    </row>
    <row r="42" spans="2:13" x14ac:dyDescent="0.2">
      <c r="B42" s="99"/>
      <c r="C42" s="141" t="s">
        <v>586</v>
      </c>
      <c r="D42" s="93"/>
      <c r="E42" s="93"/>
      <c r="F42" s="93"/>
      <c r="G42" s="93"/>
      <c r="H42" s="93"/>
      <c r="I42" s="93"/>
      <c r="J42" s="93"/>
      <c r="K42" s="94"/>
      <c r="L42" s="99"/>
    </row>
    <row r="43" spans="2:13" x14ac:dyDescent="0.2">
      <c r="B43" s="122"/>
      <c r="C43" s="115">
        <v>3.1</v>
      </c>
      <c r="D43" s="120" t="s">
        <v>584</v>
      </c>
      <c r="E43" s="143"/>
      <c r="F43" s="143"/>
      <c r="G43" s="143"/>
      <c r="H43" s="143"/>
      <c r="I43" s="143"/>
      <c r="J43" s="143"/>
      <c r="K43" s="160"/>
      <c r="L43" s="121"/>
    </row>
    <row r="44" spans="2:13" x14ac:dyDescent="0.2">
      <c r="B44" s="144"/>
      <c r="C44" s="89" t="s">
        <v>542</v>
      </c>
      <c r="D44" s="117" t="s">
        <v>1</v>
      </c>
      <c r="E44" s="118"/>
      <c r="F44" s="118"/>
      <c r="G44" s="118"/>
      <c r="H44" s="119"/>
      <c r="I44" s="117" t="s">
        <v>585</v>
      </c>
      <c r="J44" s="119"/>
      <c r="K44" s="116" t="s">
        <v>581</v>
      </c>
      <c r="L44" s="122"/>
    </row>
    <row r="45" spans="2:13" x14ac:dyDescent="0.2">
      <c r="B45" s="145"/>
      <c r="C45" s="124">
        <f>C43+0.001</f>
        <v>3.101</v>
      </c>
      <c r="D45" s="377" t="s">
        <v>587</v>
      </c>
      <c r="E45" s="378"/>
      <c r="F45" s="378"/>
      <c r="G45" s="378"/>
      <c r="H45" s="379"/>
      <c r="I45" s="365">
        <v>0.05</v>
      </c>
      <c r="J45" s="365"/>
      <c r="K45" s="125">
        <f>+I45*$G$15</f>
        <v>57318181.817999996</v>
      </c>
    </row>
    <row r="46" spans="2:13" x14ac:dyDescent="0.2">
      <c r="B46" s="145"/>
      <c r="C46" s="124">
        <f>C45+0.001</f>
        <v>3.1019999999999999</v>
      </c>
      <c r="D46" s="377" t="s">
        <v>588</v>
      </c>
      <c r="E46" s="378"/>
      <c r="F46" s="378"/>
      <c r="G46" s="378"/>
      <c r="H46" s="379"/>
      <c r="I46" s="366">
        <v>7.6E-3</v>
      </c>
      <c r="J46" s="366"/>
      <c r="K46" s="125">
        <f>+I46*$G$15</f>
        <v>8712363.6363359988</v>
      </c>
    </row>
    <row r="47" spans="2:13" x14ac:dyDescent="0.2">
      <c r="B47" s="145"/>
      <c r="C47" s="124">
        <f>C46+0.001</f>
        <v>3.1029999999999998</v>
      </c>
      <c r="D47" s="377" t="s">
        <v>589</v>
      </c>
      <c r="E47" s="378"/>
      <c r="F47" s="378"/>
      <c r="G47" s="378"/>
      <c r="H47" s="379"/>
      <c r="I47" s="367">
        <v>4.0000000000000001E-3</v>
      </c>
      <c r="J47" s="367"/>
      <c r="K47" s="125">
        <f>+I47*$G$15</f>
        <v>4585454.5454399996</v>
      </c>
    </row>
    <row r="48" spans="2:13" x14ac:dyDescent="0.2">
      <c r="B48" s="145"/>
      <c r="C48" s="124">
        <f>C47+0.001</f>
        <v>3.1039999999999996</v>
      </c>
      <c r="D48" s="377" t="s">
        <v>649</v>
      </c>
      <c r="E48" s="378"/>
      <c r="F48" s="378"/>
      <c r="G48" s="378"/>
      <c r="H48" s="379"/>
      <c r="I48" s="365">
        <v>0.02</v>
      </c>
      <c r="J48" s="365"/>
      <c r="K48" s="125">
        <f>+I48*$G$15</f>
        <v>22927272.727199998</v>
      </c>
    </row>
    <row r="49" spans="2:11" x14ac:dyDescent="0.2">
      <c r="B49" s="145"/>
      <c r="C49" s="161">
        <f>C48+0.001</f>
        <v>3.1049999999999995</v>
      </c>
      <c r="D49" s="377" t="s">
        <v>591</v>
      </c>
      <c r="E49" s="378"/>
      <c r="F49" s="378"/>
      <c r="G49" s="378"/>
      <c r="H49" s="379"/>
      <c r="I49" s="365">
        <v>5.0000000000000001E-3</v>
      </c>
      <c r="J49" s="365"/>
      <c r="K49" s="125">
        <f>+I49*$G$15</f>
        <v>5731818.1817999994</v>
      </c>
    </row>
    <row r="50" spans="2:11" x14ac:dyDescent="0.2">
      <c r="B50" s="140"/>
      <c r="C50" s="368" t="s">
        <v>593</v>
      </c>
      <c r="D50" s="369"/>
      <c r="E50" s="369"/>
      <c r="F50" s="369"/>
      <c r="G50" s="369"/>
      <c r="H50" s="369"/>
      <c r="I50" s="369"/>
      <c r="J50" s="370"/>
      <c r="K50" s="114">
        <f>SUM(K45:K49)</f>
        <v>99275090.908775985</v>
      </c>
    </row>
    <row r="51" spans="2:11" x14ac:dyDescent="0.2">
      <c r="C51" s="157"/>
      <c r="K51" s="158"/>
    </row>
    <row r="52" spans="2:11" x14ac:dyDescent="0.2">
      <c r="B52" s="122"/>
      <c r="C52" s="115">
        <v>4.0999999999999996</v>
      </c>
      <c r="D52" s="120" t="s">
        <v>594</v>
      </c>
      <c r="E52" s="143"/>
      <c r="F52" s="143"/>
      <c r="G52" s="143"/>
      <c r="H52" s="143"/>
      <c r="I52" s="143"/>
      <c r="J52" s="143"/>
      <c r="K52" s="160"/>
    </row>
    <row r="53" spans="2:11" ht="23.25" customHeight="1" x14ac:dyDescent="0.2">
      <c r="B53" s="144"/>
      <c r="C53" s="89" t="s">
        <v>542</v>
      </c>
      <c r="D53" s="117" t="s">
        <v>1</v>
      </c>
      <c r="E53" s="118"/>
      <c r="F53" s="123" t="s">
        <v>595</v>
      </c>
      <c r="G53" s="117" t="s">
        <v>596</v>
      </c>
      <c r="H53" s="85" t="s">
        <v>597</v>
      </c>
      <c r="I53" s="315" t="s">
        <v>598</v>
      </c>
      <c r="J53" s="316"/>
      <c r="K53" s="116" t="s">
        <v>581</v>
      </c>
    </row>
    <row r="54" spans="2:11" x14ac:dyDescent="0.2">
      <c r="B54" s="146"/>
      <c r="C54" s="56">
        <f>+$C$52+0.001</f>
        <v>4.101</v>
      </c>
      <c r="D54" s="142" t="s">
        <v>599</v>
      </c>
      <c r="E54" s="372" t="s">
        <v>600</v>
      </c>
      <c r="F54" s="138">
        <f>+$G$10+(G10*0.3277)</f>
        <v>1066035428.4030265</v>
      </c>
      <c r="G54" s="132">
        <v>0.3</v>
      </c>
      <c r="H54" s="228">
        <f>+G16+6</f>
        <v>11</v>
      </c>
      <c r="I54" s="371">
        <v>4.0000000000000001E-3</v>
      </c>
      <c r="J54" s="371"/>
      <c r="K54" s="230">
        <f>(((((F54*G54)*I54)/12)*H54)+2500)*1.19</f>
        <v>1398415.3757795617</v>
      </c>
    </row>
    <row r="55" spans="2:11" ht="13.15" customHeight="1" x14ac:dyDescent="0.2">
      <c r="B55" s="146"/>
      <c r="C55" s="56">
        <f>C54+0.001</f>
        <v>4.1020000000000003</v>
      </c>
      <c r="D55" s="142" t="s">
        <v>601</v>
      </c>
      <c r="E55" s="372"/>
      <c r="F55" s="138">
        <f>+F54</f>
        <v>1066035428.4030265</v>
      </c>
      <c r="G55" s="229">
        <v>0.1</v>
      </c>
      <c r="H55" s="228">
        <f>+(12*3)+$G$16</f>
        <v>41</v>
      </c>
      <c r="I55" s="371">
        <v>3.0000000000000001E-3</v>
      </c>
      <c r="J55" s="371"/>
      <c r="K55" s="230">
        <f t="shared" ref="K55" si="6">(((((F55*G55)*I55)/12)*H55)+2500)*1.19</f>
        <v>1303271.7137945916</v>
      </c>
    </row>
    <row r="56" spans="2:11" ht="12" customHeight="1" x14ac:dyDescent="0.2">
      <c r="B56" s="146"/>
      <c r="C56" s="56">
        <f t="shared" ref="C56:C57" si="7">C55+0.001</f>
        <v>4.1030000000000006</v>
      </c>
      <c r="D56" s="142" t="s">
        <v>602</v>
      </c>
      <c r="E56" s="372"/>
      <c r="F56" s="138">
        <f>+F55</f>
        <v>1066035428.4030265</v>
      </c>
      <c r="G56" s="269">
        <v>0.3</v>
      </c>
      <c r="H56" s="228">
        <f>+(12*3)+$G$16</f>
        <v>41</v>
      </c>
      <c r="I56" s="371">
        <v>3.0000000000000001E-3</v>
      </c>
      <c r="J56" s="371"/>
      <c r="K56" s="230">
        <f>(((((F56*G56)*I56)/12)*H56)+2500)*1.19</f>
        <v>3903865.1413837746</v>
      </c>
    </row>
    <row r="57" spans="2:11" ht="48" customHeight="1" x14ac:dyDescent="0.2">
      <c r="B57" s="146"/>
      <c r="C57" s="56">
        <f t="shared" si="7"/>
        <v>4.104000000000001</v>
      </c>
      <c r="D57" s="142" t="s">
        <v>603</v>
      </c>
      <c r="E57" s="139" t="s">
        <v>604</v>
      </c>
      <c r="F57" s="138">
        <f>200*1750905</f>
        <v>350181000</v>
      </c>
      <c r="G57" s="239">
        <v>1</v>
      </c>
      <c r="H57" s="228">
        <f>$G$16</f>
        <v>5</v>
      </c>
      <c r="I57" s="371">
        <v>4.0000000000000001E-3</v>
      </c>
      <c r="J57" s="371"/>
      <c r="K57" s="230">
        <f>(((((F57*G57)*I57)/12)*H57)+2500)*1.19</f>
        <v>697500.65</v>
      </c>
    </row>
    <row r="58" spans="2:11" x14ac:dyDescent="0.2">
      <c r="C58" s="157"/>
      <c r="E58" s="162"/>
      <c r="K58" s="231"/>
    </row>
    <row r="59" spans="2:11" x14ac:dyDescent="0.2">
      <c r="B59" s="140"/>
      <c r="C59" s="368" t="s">
        <v>605</v>
      </c>
      <c r="D59" s="369"/>
      <c r="E59" s="369"/>
      <c r="F59" s="369"/>
      <c r="G59" s="369"/>
      <c r="H59" s="369"/>
      <c r="I59" s="369"/>
      <c r="J59" s="370"/>
      <c r="K59" s="114">
        <f>SUM(K54:K58)</f>
        <v>7303052.8809579285</v>
      </c>
    </row>
    <row r="60" spans="2:11" x14ac:dyDescent="0.2">
      <c r="C60" s="157"/>
      <c r="K60" s="158"/>
    </row>
    <row r="61" spans="2:11" x14ac:dyDescent="0.2">
      <c r="C61" s="373" t="s">
        <v>606</v>
      </c>
      <c r="D61" s="374"/>
      <c r="E61" s="374"/>
      <c r="F61" s="374"/>
      <c r="G61" s="374"/>
      <c r="H61" s="374"/>
      <c r="I61" s="374"/>
      <c r="J61" s="374"/>
      <c r="K61" s="114">
        <f>K50+K59</f>
        <v>106578143.78973392</v>
      </c>
    </row>
    <row r="62" spans="2:11" x14ac:dyDescent="0.2">
      <c r="C62" s="373" t="s">
        <v>607</v>
      </c>
      <c r="D62" s="374"/>
      <c r="E62" s="374"/>
      <c r="F62" s="374"/>
      <c r="G62" s="374"/>
      <c r="H62" s="374"/>
      <c r="I62" s="374"/>
      <c r="J62" s="374"/>
      <c r="K62" s="163">
        <f>+ROUND(K61/G10,4)</f>
        <v>0.13270000000000001</v>
      </c>
    </row>
    <row r="63" spans="2:11" x14ac:dyDescent="0.2">
      <c r="C63" s="157"/>
      <c r="K63" s="158"/>
    </row>
    <row r="64" spans="2:11" x14ac:dyDescent="0.2">
      <c r="C64" s="373" t="s">
        <v>608</v>
      </c>
      <c r="D64" s="374"/>
      <c r="E64" s="374"/>
      <c r="F64" s="374"/>
      <c r="G64" s="374"/>
      <c r="H64" s="374"/>
      <c r="I64" s="374"/>
      <c r="J64" s="374"/>
      <c r="K64" s="126">
        <f>+K40+K62</f>
        <v>0.26960000000000001</v>
      </c>
    </row>
    <row r="65" spans="3:11" x14ac:dyDescent="0.2">
      <c r="C65" s="373" t="s">
        <v>609</v>
      </c>
      <c r="D65" s="374"/>
      <c r="E65" s="374"/>
      <c r="F65" s="374"/>
      <c r="G65" s="374"/>
      <c r="H65" s="374"/>
      <c r="I65" s="374"/>
      <c r="J65" s="374"/>
      <c r="K65" s="232">
        <v>0.01</v>
      </c>
    </row>
    <row r="66" spans="3:11" x14ac:dyDescent="0.2">
      <c r="C66" s="373" t="s">
        <v>610</v>
      </c>
      <c r="D66" s="374"/>
      <c r="E66" s="374"/>
      <c r="F66" s="374"/>
      <c r="G66" s="374"/>
      <c r="H66" s="374"/>
      <c r="I66" s="374"/>
      <c r="J66" s="374"/>
      <c r="K66" s="232">
        <v>0.05</v>
      </c>
    </row>
    <row r="67" spans="3:11" x14ac:dyDescent="0.2">
      <c r="C67" s="157"/>
      <c r="K67" s="158"/>
    </row>
    <row r="68" spans="3:11" ht="13.5" thickBot="1" x14ac:dyDescent="0.25">
      <c r="C68" s="375" t="s">
        <v>611</v>
      </c>
      <c r="D68" s="376"/>
      <c r="E68" s="376"/>
      <c r="F68" s="376"/>
      <c r="G68" s="376"/>
      <c r="H68" s="376"/>
      <c r="I68" s="376"/>
      <c r="J68" s="376"/>
      <c r="K68" s="127">
        <f>SUM(K64:K66)</f>
        <v>0.3296</v>
      </c>
    </row>
  </sheetData>
  <mergeCells count="63">
    <mergeCell ref="C31:J31"/>
    <mergeCell ref="C37:J37"/>
    <mergeCell ref="C50:J50"/>
    <mergeCell ref="D49:H49"/>
    <mergeCell ref="D47:H47"/>
    <mergeCell ref="D48:H48"/>
    <mergeCell ref="D46:H46"/>
    <mergeCell ref="D45:H45"/>
    <mergeCell ref="D40:J40"/>
    <mergeCell ref="D39:J39"/>
    <mergeCell ref="C62:J62"/>
    <mergeCell ref="C61:J61"/>
    <mergeCell ref="C68:J68"/>
    <mergeCell ref="C66:J66"/>
    <mergeCell ref="C65:J65"/>
    <mergeCell ref="C64:J64"/>
    <mergeCell ref="C59:J59"/>
    <mergeCell ref="I54:J54"/>
    <mergeCell ref="I55:J55"/>
    <mergeCell ref="I56:J56"/>
    <mergeCell ref="I57:J57"/>
    <mergeCell ref="E54:E56"/>
    <mergeCell ref="I53:J53"/>
    <mergeCell ref="I45:J45"/>
    <mergeCell ref="I46:J46"/>
    <mergeCell ref="I47:J47"/>
    <mergeCell ref="I48:J48"/>
    <mergeCell ref="I49:J49"/>
    <mergeCell ref="H17:K17"/>
    <mergeCell ref="B19:B22"/>
    <mergeCell ref="C19:C22"/>
    <mergeCell ref="D19:K19"/>
    <mergeCell ref="D20:K20"/>
    <mergeCell ref="D21:D22"/>
    <mergeCell ref="I16:K16"/>
    <mergeCell ref="C8:D8"/>
    <mergeCell ref="E8:K8"/>
    <mergeCell ref="C10:F10"/>
    <mergeCell ref="H10:K10"/>
    <mergeCell ref="C11:F11"/>
    <mergeCell ref="C12:F12"/>
    <mergeCell ref="C13:F13"/>
    <mergeCell ref="C15:F15"/>
    <mergeCell ref="C16:F16"/>
    <mergeCell ref="C14:F14"/>
    <mergeCell ref="I2:K7"/>
    <mergeCell ref="C3:D3"/>
    <mergeCell ref="E3:F3"/>
    <mergeCell ref="C4:H4"/>
    <mergeCell ref="C5:H5"/>
    <mergeCell ref="C6:H6"/>
    <mergeCell ref="C7:H7"/>
    <mergeCell ref="E21:F22"/>
    <mergeCell ref="E26:F26"/>
    <mergeCell ref="C2:D2"/>
    <mergeCell ref="E2:F2"/>
    <mergeCell ref="C17:F17"/>
    <mergeCell ref="E27:F27"/>
    <mergeCell ref="E29:F29"/>
    <mergeCell ref="E30:F30"/>
    <mergeCell ref="E28:F28"/>
    <mergeCell ref="E24:F24"/>
    <mergeCell ref="E25:F25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K66"/>
  <sheetViews>
    <sheetView topLeftCell="A30" zoomScaleNormal="100" workbookViewId="0">
      <selection activeCell="K63" sqref="K63"/>
    </sheetView>
  </sheetViews>
  <sheetFormatPr baseColWidth="10" defaultRowHeight="12.75" x14ac:dyDescent="0.2"/>
  <cols>
    <col min="2" max="2" width="4.5703125" hidden="1" customWidth="1"/>
    <col min="3" max="3" width="45.7109375" bestFit="1" customWidth="1"/>
    <col min="4" max="4" width="23.28515625" customWidth="1"/>
    <col min="7" max="7" width="14.5703125" bestFit="1" customWidth="1"/>
    <col min="9" max="9" width="16.7109375" bestFit="1" customWidth="1"/>
    <col min="10" max="10" width="15.42578125" bestFit="1" customWidth="1"/>
    <col min="11" max="11" width="19.7109375" customWidth="1"/>
  </cols>
  <sheetData>
    <row r="1" spans="2:10" ht="13.5" thickBot="1" x14ac:dyDescent="0.25"/>
    <row r="2" spans="2:10" x14ac:dyDescent="0.2">
      <c r="C2" s="394"/>
      <c r="D2" s="395"/>
      <c r="E2" s="395"/>
      <c r="F2" s="395"/>
      <c r="G2" s="396"/>
      <c r="H2" s="326"/>
      <c r="I2" s="328"/>
    </row>
    <row r="3" spans="2:10" x14ac:dyDescent="0.2">
      <c r="C3" s="397"/>
      <c r="D3" s="398"/>
      <c r="E3" s="398"/>
      <c r="F3" s="398"/>
      <c r="G3" s="399"/>
      <c r="H3" s="329"/>
      <c r="I3" s="331"/>
    </row>
    <row r="4" spans="2:10" x14ac:dyDescent="0.2">
      <c r="C4" s="338" t="s">
        <v>568</v>
      </c>
      <c r="D4" s="339"/>
      <c r="E4" s="339"/>
      <c r="F4" s="339"/>
      <c r="G4" s="339"/>
      <c r="H4" s="329"/>
      <c r="I4" s="331"/>
    </row>
    <row r="5" spans="2:10" x14ac:dyDescent="0.2">
      <c r="C5" s="338" t="s">
        <v>545</v>
      </c>
      <c r="D5" s="339"/>
      <c r="E5" s="339"/>
      <c r="F5" s="339"/>
      <c r="G5" s="339"/>
      <c r="H5" s="329"/>
      <c r="I5" s="331"/>
    </row>
    <row r="6" spans="2:10" x14ac:dyDescent="0.2">
      <c r="C6" s="400"/>
      <c r="D6" s="401"/>
      <c r="E6" s="401"/>
      <c r="F6" s="401"/>
      <c r="G6" s="402"/>
      <c r="H6" s="329"/>
      <c r="I6" s="331"/>
    </row>
    <row r="7" spans="2:10" ht="13.5" thickBot="1" x14ac:dyDescent="0.25">
      <c r="C7" s="403"/>
      <c r="D7" s="404"/>
      <c r="E7" s="404"/>
      <c r="F7" s="404"/>
      <c r="G7" s="405"/>
      <c r="H7" s="332"/>
      <c r="I7" s="334"/>
    </row>
    <row r="8" spans="2:10" ht="57" customHeight="1" thickBot="1" x14ac:dyDescent="0.25">
      <c r="C8" s="280" t="s">
        <v>569</v>
      </c>
      <c r="D8" s="408" t="s">
        <v>669</v>
      </c>
      <c r="E8" s="409"/>
      <c r="F8" s="409"/>
      <c r="G8" s="409"/>
      <c r="H8" s="409"/>
      <c r="I8" s="410"/>
      <c r="J8" s="282"/>
    </row>
    <row r="9" spans="2:10" ht="13.5" thickBot="1" x14ac:dyDescent="0.25">
      <c r="C9" s="280" t="s">
        <v>619</v>
      </c>
      <c r="D9" s="188">
        <v>5</v>
      </c>
      <c r="E9" s="406" t="s">
        <v>552</v>
      </c>
      <c r="F9" s="406"/>
      <c r="G9" s="406"/>
      <c r="H9" s="406"/>
      <c r="I9" s="407"/>
    </row>
    <row r="10" spans="2:10" ht="13.5" thickBot="1" x14ac:dyDescent="0.25">
      <c r="C10" s="157"/>
      <c r="I10" s="158"/>
    </row>
    <row r="11" spans="2:10" ht="13.5" thickBot="1" x14ac:dyDescent="0.25">
      <c r="C11" s="413" t="s">
        <v>612</v>
      </c>
      <c r="D11" s="414"/>
      <c r="E11" s="414"/>
      <c r="F11" s="414"/>
      <c r="G11" s="414"/>
      <c r="H11" s="414"/>
      <c r="I11" s="415"/>
    </row>
    <row r="12" spans="2:10" ht="45" x14ac:dyDescent="0.2">
      <c r="C12" s="194" t="s">
        <v>613</v>
      </c>
      <c r="D12" s="165" t="s">
        <v>556</v>
      </c>
      <c r="E12" s="165" t="s">
        <v>614</v>
      </c>
      <c r="F12" s="165" t="s">
        <v>615</v>
      </c>
      <c r="G12" s="165" t="s">
        <v>616</v>
      </c>
      <c r="H12" s="165" t="s">
        <v>617</v>
      </c>
      <c r="I12" s="195" t="s">
        <v>618</v>
      </c>
    </row>
    <row r="13" spans="2:10" x14ac:dyDescent="0.2">
      <c r="B13" s="196">
        <v>9113</v>
      </c>
      <c r="C13" s="179">
        <v>1</v>
      </c>
      <c r="D13" s="166" t="s">
        <v>657</v>
      </c>
      <c r="E13" s="166">
        <f>+$D$9</f>
        <v>5</v>
      </c>
      <c r="F13" s="173">
        <v>0.7</v>
      </c>
      <c r="G13" s="234">
        <v>3214285.7137065348</v>
      </c>
      <c r="H13" s="166">
        <v>1.6029</v>
      </c>
      <c r="I13" s="180">
        <f>ROUND(C13*E13*F13*G13*H13,2)</f>
        <v>18032625</v>
      </c>
    </row>
    <row r="14" spans="2:10" x14ac:dyDescent="0.2">
      <c r="B14" s="196"/>
      <c r="C14" s="411" t="str">
        <f>CONCATENATE("SUBTOTAL ",C11, )</f>
        <v>SUBTOTAL COMPONENTE A. PERSONAL</v>
      </c>
      <c r="D14" s="412"/>
      <c r="E14" s="412"/>
      <c r="F14" s="412"/>
      <c r="G14" s="412"/>
      <c r="H14" s="412"/>
      <c r="I14" s="181">
        <f>SUM(I13:I13)</f>
        <v>18032625</v>
      </c>
    </row>
    <row r="15" spans="2:10" ht="13.5" thickBot="1" x14ac:dyDescent="0.25">
      <c r="B15" s="196"/>
      <c r="C15" s="157"/>
      <c r="I15" s="158"/>
    </row>
    <row r="16" spans="2:10" ht="13.5" thickBot="1" x14ac:dyDescent="0.25">
      <c r="B16" s="196"/>
      <c r="C16" s="416" t="s">
        <v>623</v>
      </c>
      <c r="D16" s="417"/>
      <c r="E16" s="417"/>
      <c r="F16" s="417"/>
      <c r="G16" s="417"/>
      <c r="H16" s="417"/>
      <c r="I16" s="418"/>
    </row>
    <row r="17" spans="2:9" x14ac:dyDescent="0.2">
      <c r="B17" s="196"/>
      <c r="C17" s="419" t="s">
        <v>1</v>
      </c>
      <c r="D17" s="420"/>
      <c r="E17" s="420"/>
      <c r="F17" s="192" t="s">
        <v>620</v>
      </c>
      <c r="G17" s="192" t="s">
        <v>2</v>
      </c>
      <c r="H17" s="192" t="s">
        <v>621</v>
      </c>
      <c r="I17" s="193" t="s">
        <v>622</v>
      </c>
    </row>
    <row r="18" spans="2:9" ht="29.45" customHeight="1" x14ac:dyDescent="0.2">
      <c r="B18" s="196" t="s">
        <v>656</v>
      </c>
      <c r="C18" s="392" t="str">
        <f>+VLOOKUP(B18,DATOS1!$B$20:$E$140,2,0)</f>
        <v>PROTECCIÓN A SUMIDEROS CON POLISOMBRA 47% (INCLUYE SUMINISTRO Y COLOCACIÓN DE POLISOMBRA 47% ASEGURADO CON PUNTILLA GRAPA).</v>
      </c>
      <c r="D18" s="393"/>
      <c r="E18" s="393"/>
      <c r="F18" s="284" t="str">
        <f>+VLOOKUP(B18,DATOS1!$B$20:$E$140,3,0)</f>
        <v>UN/MES</v>
      </c>
      <c r="G18" s="285">
        <v>2</v>
      </c>
      <c r="H18" s="286">
        <f>+VLOOKUP(B18,DATOS1!$B$20:$E$140,4,0)</f>
        <v>5984</v>
      </c>
      <c r="I18" s="287">
        <f>ROUND(H18*G18*$D$9,2)</f>
        <v>59840</v>
      </c>
    </row>
    <row r="19" spans="2:9" ht="29.45" customHeight="1" x14ac:dyDescent="0.2">
      <c r="B19" s="196">
        <v>7820</v>
      </c>
      <c r="C19" s="386" t="str">
        <f>+VLOOKUP(B19,DATOS1!$B$20:$E$140,2,0)</f>
        <v>PROTECCIÓN A ÁRBOLES (INCLUYE SUMINISTRO Y COLOCACIÓN DE DURMIENTES DE 2.90M X 0.04M X 0.04M Y POLISOMBRA AL 47% DE TAL MANERA QUE GARANTICE LA PROTECCIÓN AL INDIVIDUO VEGETAL.</v>
      </c>
      <c r="D19" s="387"/>
      <c r="E19" s="387"/>
      <c r="F19" s="288" t="str">
        <f>+VLOOKUP(B19,DATOS1!$B$20:$E$140,3,0)</f>
        <v>UN</v>
      </c>
      <c r="G19" s="170">
        <v>5</v>
      </c>
      <c r="H19" s="289">
        <f>+VLOOKUP(B19,DATOS1!$B$20:$E$140,4,0)</f>
        <v>33710</v>
      </c>
      <c r="I19" s="287">
        <f>ROUND(H19*G19,2)</f>
        <v>168550</v>
      </c>
    </row>
    <row r="20" spans="2:9" x14ac:dyDescent="0.2">
      <c r="B20" s="196"/>
      <c r="C20" s="421" t="str">
        <f>CONCATENATE("SUBTOTAL ",C16, )</f>
        <v>SUBTOTAL COMPONENTE B - MANEJO DE LA VEGETACION E INDIVIDUOS FORESTALES</v>
      </c>
      <c r="D20" s="422"/>
      <c r="E20" s="422"/>
      <c r="F20" s="422"/>
      <c r="G20" s="422"/>
      <c r="H20" s="422"/>
      <c r="I20" s="181">
        <f>SUM(I18:I19)</f>
        <v>228390</v>
      </c>
    </row>
    <row r="21" spans="2:9" ht="13.5" thickBot="1" x14ac:dyDescent="0.25">
      <c r="B21" s="196"/>
      <c r="C21" s="157"/>
      <c r="I21" s="158"/>
    </row>
    <row r="22" spans="2:9" ht="13.5" thickBot="1" x14ac:dyDescent="0.25">
      <c r="B22" s="196"/>
      <c r="C22" s="416" t="s">
        <v>624</v>
      </c>
      <c r="D22" s="417"/>
      <c r="E22" s="417"/>
      <c r="F22" s="417"/>
      <c r="G22" s="417"/>
      <c r="H22" s="417"/>
      <c r="I22" s="418"/>
    </row>
    <row r="23" spans="2:9" x14ac:dyDescent="0.2">
      <c r="B23" s="196"/>
      <c r="C23" s="419" t="s">
        <v>1</v>
      </c>
      <c r="D23" s="420"/>
      <c r="E23" s="420"/>
      <c r="F23" s="192" t="s">
        <v>620</v>
      </c>
      <c r="G23" s="192" t="s">
        <v>2</v>
      </c>
      <c r="H23" s="192" t="s">
        <v>621</v>
      </c>
      <c r="I23" s="193" t="s">
        <v>622</v>
      </c>
    </row>
    <row r="24" spans="2:9" x14ac:dyDescent="0.2">
      <c r="B24" s="196"/>
      <c r="C24" s="383" t="s">
        <v>625</v>
      </c>
      <c r="D24" s="384"/>
      <c r="E24" s="385"/>
      <c r="F24" s="177"/>
      <c r="G24" s="176"/>
      <c r="H24" s="176"/>
      <c r="I24" s="184"/>
    </row>
    <row r="25" spans="2:9" ht="23.25" customHeight="1" x14ac:dyDescent="0.2">
      <c r="B25" s="196">
        <v>4946</v>
      </c>
      <c r="C25" s="392" t="str">
        <f>+VLOOKUP(B25,DATOS1!$B$20:$E$140,2,0)</f>
        <v>ALQUILER DE CERRAMIENTO TIPO 2: CONSTA DE POSTES ROLLIZOS DE 1.90MT DE ALTURA LIBRE CON BASE EN CONCRETO 1500 PSI DE 30CM X 30CM, DOBLE CINTA PELIGRO CAL. 4, TELA PARA CERRAMIENTO.(INCL INSTALACION, MANTENIMIENTO Y DESINSTALACIÓN).</v>
      </c>
      <c r="D25" s="393"/>
      <c r="E25" s="393"/>
      <c r="F25" s="284" t="str">
        <f>+VLOOKUP(B25,DATOS1!$B$20:$E$140,3,0)</f>
        <v>ML/MES</v>
      </c>
      <c r="G25" s="170">
        <v>15</v>
      </c>
      <c r="H25" s="286">
        <f>+VLOOKUP(B25,DATOS1!$B$20:$E$140,4,0)</f>
        <v>33864</v>
      </c>
      <c r="I25" s="287">
        <f>ROUND(H25*G25*$D$9,2)</f>
        <v>2539800</v>
      </c>
    </row>
    <row r="26" spans="2:9" ht="13.15" customHeight="1" x14ac:dyDescent="0.2">
      <c r="B26" s="196">
        <v>9290</v>
      </c>
      <c r="C26" s="386" t="str">
        <f>+VLOOKUP(B26,DATOS1!$B$20:$E$140,2,0)</f>
        <v>CANECA PLÁSTICA NEGRA DE 55 GALONES CON TAPA PLANA.</v>
      </c>
      <c r="D26" s="387"/>
      <c r="E26" s="387"/>
      <c r="F26" s="288" t="str">
        <f>+VLOOKUP(B26,DATOS1!$B$20:$E$140,3,0)</f>
        <v>UN</v>
      </c>
      <c r="G26" s="170">
        <v>3</v>
      </c>
      <c r="H26" s="289">
        <f>+VLOOKUP(B26,DATOS1!$B$20:$E$140,4,0)</f>
        <v>142496</v>
      </c>
      <c r="I26" s="287">
        <f>ROUND(H26*G26,2)</f>
        <v>427488</v>
      </c>
    </row>
    <row r="27" spans="2:9" x14ac:dyDescent="0.2">
      <c r="B27" s="196"/>
      <c r="C27" s="388" t="str">
        <f>CONCATENATE("SUBTOTAL ", C22,)</f>
        <v xml:space="preserve">SUBTOTAL COMPONTE C. GESTION AMBIENTAL - ACTIVIDADES CONSTRUCTIVAS </v>
      </c>
      <c r="D27" s="389"/>
      <c r="E27" s="389"/>
      <c r="F27" s="389"/>
      <c r="G27" s="389"/>
      <c r="H27" s="389"/>
      <c r="I27" s="191">
        <f>SUM(I25:I26)</f>
        <v>2967288</v>
      </c>
    </row>
    <row r="28" spans="2:9" x14ac:dyDescent="0.2">
      <c r="B28" s="196"/>
      <c r="C28" s="157"/>
      <c r="I28" s="158"/>
    </row>
    <row r="29" spans="2:9" x14ac:dyDescent="0.2">
      <c r="B29" s="196"/>
      <c r="C29" s="383" t="s">
        <v>626</v>
      </c>
      <c r="D29" s="384"/>
      <c r="E29" s="384"/>
      <c r="F29" s="384"/>
      <c r="G29" s="384"/>
      <c r="H29" s="384"/>
      <c r="I29" s="436"/>
    </row>
    <row r="30" spans="2:9" ht="18" customHeight="1" x14ac:dyDescent="0.2">
      <c r="B30" s="196">
        <v>7850</v>
      </c>
      <c r="C30" s="390" t="s">
        <v>627</v>
      </c>
      <c r="D30" s="391" t="str">
        <f>+VLOOKUP(B30,DATOS1!$B$20:$E$140,2,0)</f>
        <v>CINTA PARA SEÑALIZACION DE 500MT X 4" PELIGRO CALIBRE 3.5</v>
      </c>
      <c r="E30" s="391"/>
      <c r="F30" s="164" t="str">
        <f>+VLOOKUP(B30,DATOS1!$B$20:$E$140,3,0)</f>
        <v>ROLLO</v>
      </c>
      <c r="G30" s="170">
        <v>4</v>
      </c>
      <c r="H30" s="174">
        <f>+VLOOKUP(B30,DATOS1!$B$20:$E$140,4,0)</f>
        <v>26009</v>
      </c>
      <c r="I30" s="253">
        <f>ROUND(H30*G30,2)</f>
        <v>104036</v>
      </c>
    </row>
    <row r="31" spans="2:9" ht="13.15" customHeight="1" x14ac:dyDescent="0.2">
      <c r="B31" s="196">
        <v>7556</v>
      </c>
      <c r="C31" s="390"/>
      <c r="D31" s="391" t="str">
        <f>+VLOOKUP(B31,DATOS1!$B$20:$E$140,2,0)</f>
        <v>PLASTICO NEGRO CALIBRE 6</v>
      </c>
      <c r="E31" s="391"/>
      <c r="F31" s="164" t="str">
        <f>+VLOOKUP(B31,DATOS1!$B$20:$E$140,3,0)</f>
        <v>M2</v>
      </c>
      <c r="G31" s="290">
        <v>200</v>
      </c>
      <c r="H31" s="174">
        <f>+VLOOKUP(B31,DATOS1!$B$20:$E$140,4,0)</f>
        <v>1728</v>
      </c>
      <c r="I31" s="253">
        <f>ROUND(H31*G31,2)</f>
        <v>345600</v>
      </c>
    </row>
    <row r="32" spans="2:9" ht="13.15" customHeight="1" x14ac:dyDescent="0.2">
      <c r="B32" s="196">
        <v>7554</v>
      </c>
      <c r="C32" s="390"/>
      <c r="D32" s="391" t="str">
        <f>+VLOOKUP(B32,DATOS1!$B$20:$E$140,2,0)</f>
        <v>SEÑALIZACION TUBULAR COLOMBINA PLASTICA</v>
      </c>
      <c r="E32" s="391"/>
      <c r="F32" s="164" t="str">
        <f>+VLOOKUP(B32,DATOS1!$B$20:$E$140,3,0)</f>
        <v>UN</v>
      </c>
      <c r="G32" s="170">
        <v>5</v>
      </c>
      <c r="H32" s="174">
        <f>+VLOOKUP(B32,DATOS1!$B$20:$E$140,4,0)</f>
        <v>46520</v>
      </c>
      <c r="I32" s="253">
        <f>ROUND(H32*G32,2)</f>
        <v>232600</v>
      </c>
    </row>
    <row r="33" spans="2:9" x14ac:dyDescent="0.2">
      <c r="B33" s="196"/>
      <c r="C33" s="388" t="str">
        <f>CONCATENATE("SUBTOTAL ", C29,)</f>
        <v>SUBTOTAL C2. MANEJO DE MATERIALES DE CONSTRUCCIÓN</v>
      </c>
      <c r="D33" s="389"/>
      <c r="E33" s="389"/>
      <c r="F33" s="389"/>
      <c r="G33" s="389"/>
      <c r="H33" s="389"/>
      <c r="I33" s="191">
        <f>SUM(I30:I32)</f>
        <v>682236</v>
      </c>
    </row>
    <row r="34" spans="2:9" x14ac:dyDescent="0.2">
      <c r="B34" s="196"/>
      <c r="C34" s="185"/>
      <c r="D34" s="178"/>
      <c r="E34" s="178"/>
      <c r="F34" s="178"/>
      <c r="G34" s="178"/>
      <c r="H34" s="178"/>
      <c r="I34" s="186"/>
    </row>
    <row r="35" spans="2:9" x14ac:dyDescent="0.2">
      <c r="B35" s="196"/>
      <c r="C35" s="423" t="s">
        <v>628</v>
      </c>
      <c r="D35" s="424"/>
      <c r="E35" s="424"/>
      <c r="F35" s="424"/>
      <c r="G35" s="424"/>
      <c r="H35" s="424"/>
      <c r="I35" s="425"/>
    </row>
    <row r="36" spans="2:9" x14ac:dyDescent="0.2">
      <c r="B36" s="196">
        <v>7556</v>
      </c>
      <c r="C36" s="390" t="s">
        <v>629</v>
      </c>
      <c r="D36" s="391" t="str">
        <f>+VLOOKUP(B36,DATOS1!$B$20:$E$140,2,0)</f>
        <v>PLASTICO NEGRO CALIBRE 6</v>
      </c>
      <c r="E36" s="391"/>
      <c r="F36" s="164" t="str">
        <f>+VLOOKUP(B36,DATOS1!$B$20:$E$140,3,0)</f>
        <v>M2</v>
      </c>
      <c r="G36" s="290">
        <v>200</v>
      </c>
      <c r="H36" s="174">
        <f>+VLOOKUP(B36,DATOS1!$B$20:$E$140,4,0)</f>
        <v>1728</v>
      </c>
      <c r="I36" s="253">
        <f t="shared" ref="I36" si="0">ROUND(H36*G36,2)</f>
        <v>345600</v>
      </c>
    </row>
    <row r="37" spans="2:9" ht="19.149999999999999" customHeight="1" x14ac:dyDescent="0.2">
      <c r="B37" s="196">
        <v>9280</v>
      </c>
      <c r="C37" s="390"/>
      <c r="D37" s="391" t="str">
        <f>+VLOOKUP(B37,DATOS1!$B$20:$E$140,2,0)</f>
        <v>BOLSA PARA BASURA TIPO INDUSTRIAL NEGRA DE 60 x 90 Cm CALIBRE 2 (PAQUETE DE 30 UNIDADES)</v>
      </c>
      <c r="E37" s="391"/>
      <c r="F37" s="164" t="str">
        <f>+VLOOKUP(B37,DATOS1!$B$20:$E$140,3,0)</f>
        <v>UN</v>
      </c>
      <c r="G37" s="290">
        <v>30</v>
      </c>
      <c r="H37" s="174">
        <f>+VLOOKUP(B37,DATOS1!$B$20:$E$140,4,0)</f>
        <v>13475</v>
      </c>
      <c r="I37" s="253">
        <f>ROUND(H37*G37,2)</f>
        <v>404250</v>
      </c>
    </row>
    <row r="38" spans="2:9" x14ac:dyDescent="0.2">
      <c r="B38" s="196">
        <v>7571</v>
      </c>
      <c r="C38" s="390"/>
      <c r="D38" s="391" t="str">
        <f>+VLOOKUP(B38,DATOS1!$B$20:$E$140,2,0)</f>
        <v>CONOS H= 0,9- 1,0mt</v>
      </c>
      <c r="E38" s="391"/>
      <c r="F38" s="164" t="str">
        <f>+VLOOKUP(B38,DATOS1!$B$20:$E$140,3,0)</f>
        <v>UN</v>
      </c>
      <c r="G38" s="170">
        <v>4</v>
      </c>
      <c r="H38" s="174">
        <f>+VLOOKUP(B38,DATOS1!$B$20:$E$140,4,0)</f>
        <v>83781</v>
      </c>
      <c r="I38" s="253">
        <f>ROUND(H38*G38,2)</f>
        <v>335124</v>
      </c>
    </row>
    <row r="39" spans="2:9" x14ac:dyDescent="0.2">
      <c r="B39" s="196"/>
      <c r="C39" s="388" t="str">
        <f>CONCATENATE("SUBTOTAL ", C35,)</f>
        <v>SUBTOTAL C3. MANEJO INTEGRAL DE RESIDUOS SÓLIDOS</v>
      </c>
      <c r="D39" s="389"/>
      <c r="E39" s="389"/>
      <c r="F39" s="389"/>
      <c r="G39" s="389"/>
      <c r="H39" s="389"/>
      <c r="I39" s="191">
        <f>SUM(I36:I38)</f>
        <v>1084974</v>
      </c>
    </row>
    <row r="40" spans="2:9" x14ac:dyDescent="0.2">
      <c r="B40" s="196"/>
      <c r="C40" s="157"/>
      <c r="I40" s="158"/>
    </row>
    <row r="41" spans="2:9" x14ac:dyDescent="0.2">
      <c r="B41" s="196"/>
      <c r="C41" s="411" t="str">
        <f>CONCATENATE("SUBTOTAL ", C22,)</f>
        <v xml:space="preserve">SUBTOTAL COMPONTE C. GESTION AMBIENTAL - ACTIVIDADES CONSTRUCTIVAS </v>
      </c>
      <c r="D41" s="412"/>
      <c r="E41" s="412"/>
      <c r="F41" s="412"/>
      <c r="G41" s="412"/>
      <c r="H41" s="412"/>
      <c r="I41" s="181">
        <f>+I39+I33+I27</f>
        <v>4734498</v>
      </c>
    </row>
    <row r="42" spans="2:9" x14ac:dyDescent="0.2">
      <c r="B42" s="196"/>
      <c r="C42" s="157"/>
      <c r="I42" s="158"/>
    </row>
    <row r="43" spans="2:9" x14ac:dyDescent="0.2">
      <c r="B43" s="196"/>
      <c r="C43" s="426" t="s">
        <v>630</v>
      </c>
      <c r="D43" s="427"/>
      <c r="E43" s="427"/>
      <c r="F43" s="427"/>
      <c r="G43" s="427"/>
      <c r="H43" s="427"/>
      <c r="I43" s="428"/>
    </row>
    <row r="44" spans="2:9" x14ac:dyDescent="0.2">
      <c r="B44" s="196"/>
      <c r="C44" s="429" t="s">
        <v>1</v>
      </c>
      <c r="D44" s="430"/>
      <c r="E44" s="430"/>
      <c r="F44" s="167" t="s">
        <v>620</v>
      </c>
      <c r="G44" s="167" t="s">
        <v>2</v>
      </c>
      <c r="H44" s="167" t="s">
        <v>621</v>
      </c>
      <c r="I44" s="182" t="s">
        <v>622</v>
      </c>
    </row>
    <row r="45" spans="2:9" ht="15" customHeight="1" x14ac:dyDescent="0.2">
      <c r="B45" s="196">
        <v>12357</v>
      </c>
      <c r="C45" s="386" t="str">
        <f>+VLOOKUP(B45,DATOS1!$B$20:$E$140,2,0)</f>
        <v>BOTIQUIN TIPO A DOTADO PORTÁTIL</v>
      </c>
      <c r="D45" s="387"/>
      <c r="E45" s="387"/>
      <c r="F45" s="288" t="str">
        <f>+VLOOKUP(B45,DATOS1!$B$20:$E$140,3,0)</f>
        <v>UN</v>
      </c>
      <c r="G45" s="170">
        <v>5</v>
      </c>
      <c r="H45" s="289">
        <f>+VLOOKUP(B45,DATOS1!$B$20:$E$140,4,0)</f>
        <v>56900</v>
      </c>
      <c r="I45" s="261">
        <f t="shared" ref="I45:I50" si="1">ROUND(H45*G45,2)</f>
        <v>284500</v>
      </c>
    </row>
    <row r="46" spans="2:9" ht="21" customHeight="1" x14ac:dyDescent="0.2">
      <c r="B46" s="196">
        <v>12441</v>
      </c>
      <c r="C46" s="386" t="str">
        <f>+VLOOKUP(B46,DATOS1!$B$20:$E$140,2,0)</f>
        <v>CAMILLA FÉRULA ESPINAL LARGA - FEL PARA ADULTO (POLIETILENO). INCLUYE ARNES TIPO ARAÑA CON SECCIONES REFLECTIVAS ._(Según Apéndice Bioseguridad Covid 19_V1 y V2)</v>
      </c>
      <c r="D46" s="387"/>
      <c r="E46" s="387"/>
      <c r="F46" s="288" t="str">
        <f>+VLOOKUP(B46,DATOS1!$B$20:$E$140,3,0)</f>
        <v>UN</v>
      </c>
      <c r="G46" s="170">
        <v>3</v>
      </c>
      <c r="H46" s="289">
        <f>+VLOOKUP(B46,DATOS1!$B$20:$E$140,4,0)</f>
        <v>132774</v>
      </c>
      <c r="I46" s="261">
        <f t="shared" si="1"/>
        <v>398322</v>
      </c>
    </row>
    <row r="47" spans="2:9" ht="15" customHeight="1" x14ac:dyDescent="0.2">
      <c r="B47" s="196">
        <v>7819</v>
      </c>
      <c r="C47" s="386" t="str">
        <f>+VLOOKUP(B47,DATOS1!$B$20:$E$140,2,0)</f>
        <v>EXTINTOR POLVO QUIMICO SECO DE 20LB TIPO ABC METALICO CON GANCHO Y AVISO</v>
      </c>
      <c r="D47" s="387"/>
      <c r="E47" s="387"/>
      <c r="F47" s="288" t="str">
        <f>+VLOOKUP(B47,DATOS1!$B$20:$E$140,3,0)</f>
        <v>UN</v>
      </c>
      <c r="G47" s="170">
        <v>5</v>
      </c>
      <c r="H47" s="289">
        <f>+VLOOKUP(B47,DATOS1!$B$20:$E$140,4,0)</f>
        <v>93900</v>
      </c>
      <c r="I47" s="261">
        <f t="shared" si="1"/>
        <v>469500</v>
      </c>
    </row>
    <row r="48" spans="2:9" ht="15" customHeight="1" x14ac:dyDescent="0.2">
      <c r="B48" s="196">
        <v>7836</v>
      </c>
      <c r="C48" s="386" t="str">
        <f>+VLOOKUP(B48,DATOS1!$B$20:$E$140,2,0)</f>
        <v>ARNES MULTIPROPOSITO CON ESLINGA - 4 ANILLOS - PARA RESTRICCION Y DETENCION DE CAIDAS CON PUNTO FIJO</v>
      </c>
      <c r="D48" s="387"/>
      <c r="E48" s="387"/>
      <c r="F48" s="288" t="str">
        <f>+VLOOKUP(B48,DATOS1!$B$20:$E$140,3,0)</f>
        <v>UN</v>
      </c>
      <c r="G48" s="170">
        <v>6</v>
      </c>
      <c r="H48" s="289">
        <f>+VLOOKUP(B48,DATOS1!$B$20:$E$140,4,0)</f>
        <v>185938</v>
      </c>
      <c r="I48" s="261">
        <f>ROUND(H48*G48,2)</f>
        <v>1115628</v>
      </c>
    </row>
    <row r="49" spans="2:11" ht="15" customHeight="1" x14ac:dyDescent="0.2">
      <c r="B49" s="196">
        <v>12039</v>
      </c>
      <c r="C49" s="386" t="str">
        <f>+VLOOKUP(B49,DATOS1!$B$20:$E$140,2,0)</f>
        <v>TAPABOCAS DESECHABLE. _(Según Apéndice Bioseguridad Covid 19)</v>
      </c>
      <c r="D49" s="387"/>
      <c r="E49" s="387"/>
      <c r="F49" s="288" t="str">
        <f>+VLOOKUP(B49,DATOS1!$B$20:$E$140,3,0)</f>
        <v>UN</v>
      </c>
      <c r="G49" s="170">
        <v>280</v>
      </c>
      <c r="H49" s="289">
        <f>+VLOOKUP(B49,DATOS1!$B$20:$E$140,4,0)</f>
        <v>336</v>
      </c>
      <c r="I49" s="261">
        <f t="shared" si="1"/>
        <v>94080</v>
      </c>
    </row>
    <row r="50" spans="2:11" ht="15" customHeight="1" x14ac:dyDescent="0.2">
      <c r="B50" s="196">
        <v>7825</v>
      </c>
      <c r="C50" s="386" t="str">
        <f>+VLOOKUP(B50,DATOS1!$B$20:$E$140,2,0)</f>
        <v>MASCARILLA DESECHABLE CONTRA POLVOS Y PARTICULAS NO TOXICAS</v>
      </c>
      <c r="D50" s="387"/>
      <c r="E50" s="387"/>
      <c r="F50" s="288" t="str">
        <f>+VLOOKUP(B50,DATOS1!$B$20:$E$140,3,0)</f>
        <v>UN</v>
      </c>
      <c r="G50" s="170">
        <v>30</v>
      </c>
      <c r="H50" s="289">
        <f>+VLOOKUP(B50,DATOS1!$B$20:$E$140,4,0)</f>
        <v>4400</v>
      </c>
      <c r="I50" s="261">
        <f t="shared" si="1"/>
        <v>132000</v>
      </c>
    </row>
    <row r="51" spans="2:11" x14ac:dyDescent="0.2">
      <c r="B51" s="196"/>
      <c r="C51" s="421" t="str">
        <f>CONCATENATE("SUBTOTAL ", C43,)</f>
        <v>SUBTOTAL COMPONENTE D - GESTIÓN EN SEGURIDAD Y SALUD EN EL TRABAJO (SG-SST)</v>
      </c>
      <c r="D51" s="422"/>
      <c r="E51" s="422"/>
      <c r="F51" s="422"/>
      <c r="G51" s="422"/>
      <c r="H51" s="422"/>
      <c r="I51" s="181">
        <f>SUM(I45:I47)</f>
        <v>1152322</v>
      </c>
    </row>
    <row r="52" spans="2:11" x14ac:dyDescent="0.2">
      <c r="B52" s="196"/>
      <c r="C52" s="157"/>
      <c r="I52" s="158"/>
    </row>
    <row r="53" spans="2:11" x14ac:dyDescent="0.2">
      <c r="B53" s="196"/>
      <c r="C53" s="426" t="s">
        <v>632</v>
      </c>
      <c r="D53" s="427"/>
      <c r="E53" s="427"/>
      <c r="F53" s="427"/>
      <c r="G53" s="427"/>
      <c r="H53" s="427"/>
      <c r="I53" s="428"/>
    </row>
    <row r="54" spans="2:11" x14ac:dyDescent="0.2">
      <c r="B54" s="196"/>
      <c r="C54" s="429" t="s">
        <v>1</v>
      </c>
      <c r="D54" s="430"/>
      <c r="E54" s="430"/>
      <c r="F54" s="167" t="s">
        <v>620</v>
      </c>
      <c r="G54" s="167" t="s">
        <v>2</v>
      </c>
      <c r="H54" s="167" t="s">
        <v>621</v>
      </c>
      <c r="I54" s="182" t="s">
        <v>622</v>
      </c>
    </row>
    <row r="55" spans="2:11" ht="27" customHeight="1" x14ac:dyDescent="0.2">
      <c r="B55" s="196">
        <v>9985</v>
      </c>
      <c r="C55" s="390" t="s">
        <v>631</v>
      </c>
      <c r="D55" s="391" t="str">
        <f>+VLOOKUP(B55,DATOS1!$B$20:$E$140,2,0)</f>
        <v>SEÑAL EN POLIESTIRENO (30cm x 20cm) FOTOLUMINISCENTE - NORMA NTC - ISO</v>
      </c>
      <c r="E55" s="391"/>
      <c r="F55" s="164" t="str">
        <f>+VLOOKUP(B55,DATOS1!$B$20:$E$140,3,0)</f>
        <v>UN</v>
      </c>
      <c r="G55" s="170">
        <v>5</v>
      </c>
      <c r="H55" s="174">
        <f>+VLOOKUP(B55,DATOS1!$B$20:$E$140,4,0)</f>
        <v>70765</v>
      </c>
      <c r="I55" s="261">
        <f>ROUND(H55*G55,2)</f>
        <v>353825</v>
      </c>
    </row>
    <row r="56" spans="2:11" ht="21.6" customHeight="1" x14ac:dyDescent="0.2">
      <c r="B56" s="196">
        <v>9986</v>
      </c>
      <c r="C56" s="390"/>
      <c r="D56" s="391" t="str">
        <f>+VLOOKUP(B56,DATOS1!$B$20:$E$140,2,0)</f>
        <v>SEÑAL EN POLIESTRIENO (30cm x 45cm) REFLECTIVO GRADO INGENIERÍA - NORMA ISO</v>
      </c>
      <c r="E56" s="391"/>
      <c r="F56" s="164" t="str">
        <f>+VLOOKUP(B56,DATOS1!$B$20:$E$140,3,0)</f>
        <v>UN</v>
      </c>
      <c r="G56" s="170">
        <v>5</v>
      </c>
      <c r="H56" s="174">
        <f>+VLOOKUP(B56,DATOS1!$B$20:$E$140,4,0)</f>
        <v>93902</v>
      </c>
      <c r="I56" s="261">
        <f t="shared" ref="I56" si="2">ROUND(H56*G56,2)</f>
        <v>469510</v>
      </c>
    </row>
    <row r="57" spans="2:11" x14ac:dyDescent="0.2">
      <c r="C57" s="411" t="str">
        <f>CONCATENATE("SUBTOTAL ", C53,)</f>
        <v>SUBTOTAL COMPONENTE E. PLAN DE SEÑALIZACIÓN</v>
      </c>
      <c r="D57" s="412"/>
      <c r="E57" s="412"/>
      <c r="F57" s="412"/>
      <c r="G57" s="412"/>
      <c r="H57" s="412"/>
      <c r="I57" s="181">
        <f>SUM(I55:I56)</f>
        <v>823335</v>
      </c>
    </row>
    <row r="58" spans="2:11" x14ac:dyDescent="0.2">
      <c r="C58" s="157"/>
      <c r="I58" s="158"/>
    </row>
    <row r="59" spans="2:11" x14ac:dyDescent="0.2">
      <c r="C59" s="411" t="s">
        <v>633</v>
      </c>
      <c r="D59" s="412"/>
      <c r="E59" s="412"/>
      <c r="F59" s="412"/>
      <c r="G59" s="412"/>
      <c r="H59" s="412"/>
      <c r="I59" s="181">
        <f>+I57+I51+I41+I20+I14</f>
        <v>24971170</v>
      </c>
    </row>
    <row r="60" spans="2:11" x14ac:dyDescent="0.2">
      <c r="C60" s="157"/>
      <c r="I60" s="158"/>
      <c r="K60" s="71"/>
    </row>
    <row r="61" spans="2:11" x14ac:dyDescent="0.2">
      <c r="C61" s="433" t="s">
        <v>548</v>
      </c>
      <c r="D61" s="434"/>
      <c r="E61" s="434"/>
      <c r="F61" s="434"/>
      <c r="G61" s="435"/>
      <c r="H61" s="241">
        <v>0.15409999999999999</v>
      </c>
      <c r="I61" s="181">
        <f>+I59*H61</f>
        <v>3848057.2969999998</v>
      </c>
      <c r="K61" s="71"/>
    </row>
    <row r="62" spans="2:11" x14ac:dyDescent="0.2">
      <c r="C62" s="157"/>
      <c r="I62" s="158"/>
      <c r="K62" s="291"/>
    </row>
    <row r="63" spans="2:11" ht="13.5" thickBot="1" x14ac:dyDescent="0.25">
      <c r="C63" s="431" t="str">
        <f>CONCATENATE("SUBTOTAL ", C56,)</f>
        <v xml:space="preserve">SUBTOTAL </v>
      </c>
      <c r="D63" s="432"/>
      <c r="E63" s="432"/>
      <c r="F63" s="432"/>
      <c r="G63" s="432"/>
      <c r="H63" s="432"/>
      <c r="I63" s="187">
        <f>ROUND(SUM(I58:I62),2)</f>
        <v>28819227.300000001</v>
      </c>
      <c r="J63" s="71"/>
      <c r="K63" s="227"/>
    </row>
    <row r="66" spans="9:9" x14ac:dyDescent="0.2">
      <c r="I66" s="171"/>
    </row>
  </sheetData>
  <mergeCells count="51">
    <mergeCell ref="C63:H63"/>
    <mergeCell ref="C61:G61"/>
    <mergeCell ref="C29:I29"/>
    <mergeCell ref="C55:C56"/>
    <mergeCell ref="D55:E55"/>
    <mergeCell ref="D56:E56"/>
    <mergeCell ref="C57:H57"/>
    <mergeCell ref="C59:H59"/>
    <mergeCell ref="C47:E47"/>
    <mergeCell ref="C51:H51"/>
    <mergeCell ref="C53:I53"/>
    <mergeCell ref="C54:E54"/>
    <mergeCell ref="C19:E19"/>
    <mergeCell ref="C20:H20"/>
    <mergeCell ref="C22:I22"/>
    <mergeCell ref="C23:E23"/>
    <mergeCell ref="C46:E46"/>
    <mergeCell ref="C33:H33"/>
    <mergeCell ref="C35:I35"/>
    <mergeCell ref="C36:C38"/>
    <mergeCell ref="D36:E36"/>
    <mergeCell ref="D37:E37"/>
    <mergeCell ref="D38:E38"/>
    <mergeCell ref="C39:H39"/>
    <mergeCell ref="C41:H41"/>
    <mergeCell ref="C43:I43"/>
    <mergeCell ref="C44:E44"/>
    <mergeCell ref="C45:E45"/>
    <mergeCell ref="C14:H14"/>
    <mergeCell ref="C11:I11"/>
    <mergeCell ref="C16:I16"/>
    <mergeCell ref="C17:E17"/>
    <mergeCell ref="C18:E18"/>
    <mergeCell ref="C2:G3"/>
    <mergeCell ref="C6:G7"/>
    <mergeCell ref="E9:I9"/>
    <mergeCell ref="H2:I7"/>
    <mergeCell ref="C4:G4"/>
    <mergeCell ref="C5:G5"/>
    <mergeCell ref="D8:I8"/>
    <mergeCell ref="C24:E24"/>
    <mergeCell ref="C48:E48"/>
    <mergeCell ref="C49:E49"/>
    <mergeCell ref="C50:E50"/>
    <mergeCell ref="C26:E26"/>
    <mergeCell ref="C27:H27"/>
    <mergeCell ref="C30:C32"/>
    <mergeCell ref="D30:E30"/>
    <mergeCell ref="D31:E31"/>
    <mergeCell ref="D32:E32"/>
    <mergeCell ref="C25:E2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6B3FA-88D8-4FDA-A45B-570B5FA4626C}">
  <dimension ref="A2:J40"/>
  <sheetViews>
    <sheetView zoomScale="91" zoomScaleNormal="115" workbookViewId="0">
      <selection activeCell="F11" sqref="F11"/>
    </sheetView>
  </sheetViews>
  <sheetFormatPr baseColWidth="10" defaultRowHeight="12.75" x14ac:dyDescent="0.2"/>
  <cols>
    <col min="3" max="3" width="29.7109375" customWidth="1"/>
    <col min="4" max="4" width="24.140625" customWidth="1"/>
    <col min="5" max="5" width="13.85546875" bestFit="1" customWidth="1"/>
    <col min="6" max="6" width="13.42578125" bestFit="1" customWidth="1"/>
    <col min="10" max="10" width="15.85546875" customWidth="1"/>
  </cols>
  <sheetData>
    <row r="2" spans="2:10" ht="13.5" thickBot="1" x14ac:dyDescent="0.25"/>
    <row r="3" spans="2:10" x14ac:dyDescent="0.2">
      <c r="B3" s="321" t="s">
        <v>543</v>
      </c>
      <c r="C3" s="322"/>
      <c r="D3" s="323"/>
      <c r="E3" s="323"/>
      <c r="F3" s="73"/>
      <c r="G3" s="73"/>
      <c r="H3" s="326"/>
      <c r="I3" s="327"/>
      <c r="J3" s="328"/>
    </row>
    <row r="4" spans="2:10" x14ac:dyDescent="0.2">
      <c r="B4" s="335" t="s">
        <v>544</v>
      </c>
      <c r="C4" s="336"/>
      <c r="D4" s="337"/>
      <c r="E4" s="337"/>
      <c r="F4" s="74"/>
      <c r="G4" s="74"/>
      <c r="H4" s="329"/>
      <c r="I4" s="330"/>
      <c r="J4" s="331"/>
    </row>
    <row r="5" spans="2:10" x14ac:dyDescent="0.2">
      <c r="B5" s="338" t="s">
        <v>568</v>
      </c>
      <c r="C5" s="339"/>
      <c r="D5" s="339"/>
      <c r="E5" s="339"/>
      <c r="F5" s="339"/>
      <c r="G5" s="339"/>
      <c r="H5" s="329"/>
      <c r="I5" s="330"/>
      <c r="J5" s="331"/>
    </row>
    <row r="6" spans="2:10" x14ac:dyDescent="0.2">
      <c r="B6" s="338" t="s">
        <v>545</v>
      </c>
      <c r="C6" s="339"/>
      <c r="D6" s="339"/>
      <c r="E6" s="339"/>
      <c r="F6" s="339"/>
      <c r="G6" s="339"/>
      <c r="H6" s="329"/>
      <c r="I6" s="330"/>
      <c r="J6" s="331"/>
    </row>
    <row r="7" spans="2:10" x14ac:dyDescent="0.2">
      <c r="B7" s="338"/>
      <c r="C7" s="339"/>
      <c r="D7" s="339"/>
      <c r="E7" s="339"/>
      <c r="F7" s="339"/>
      <c r="G7" s="339"/>
      <c r="H7" s="329"/>
      <c r="I7" s="330"/>
      <c r="J7" s="331"/>
    </row>
    <row r="8" spans="2:10" ht="13.5" thickBot="1" x14ac:dyDescent="0.25">
      <c r="B8" s="340"/>
      <c r="C8" s="341"/>
      <c r="D8" s="341"/>
      <c r="E8" s="341"/>
      <c r="F8" s="341"/>
      <c r="G8" s="341"/>
      <c r="H8" s="332"/>
      <c r="I8" s="333"/>
      <c r="J8" s="334"/>
    </row>
    <row r="9" spans="2:10" ht="33" customHeight="1" thickBot="1" x14ac:dyDescent="0.25">
      <c r="B9" s="344" t="s">
        <v>569</v>
      </c>
      <c r="C9" s="345"/>
      <c r="D9" s="346" t="s">
        <v>669</v>
      </c>
      <c r="E9" s="346"/>
      <c r="F9" s="346"/>
      <c r="G9" s="346"/>
      <c r="H9" s="346"/>
      <c r="I9" s="346"/>
      <c r="J9" s="347"/>
    </row>
    <row r="10" spans="2:10" x14ac:dyDescent="0.2">
      <c r="B10" s="76"/>
      <c r="C10" s="77"/>
      <c r="D10" s="77"/>
      <c r="E10" s="77"/>
      <c r="F10" s="77"/>
      <c r="G10" s="77"/>
      <c r="H10" s="77"/>
      <c r="I10" s="77"/>
      <c r="J10" s="78"/>
    </row>
    <row r="11" spans="2:10" x14ac:dyDescent="0.2">
      <c r="B11" s="348" t="s">
        <v>664</v>
      </c>
      <c r="C11" s="349"/>
      <c r="D11" s="349"/>
      <c r="E11" s="349"/>
      <c r="F11" s="79">
        <f>+'PPTO AMBIENTAL Y SST'!I59</f>
        <v>24971170</v>
      </c>
      <c r="G11" s="350" t="s">
        <v>547</v>
      </c>
      <c r="H11" s="339"/>
      <c r="I11" s="339"/>
      <c r="J11" s="351"/>
    </row>
    <row r="12" spans="2:10" x14ac:dyDescent="0.2">
      <c r="B12" s="348" t="s">
        <v>551</v>
      </c>
      <c r="C12" s="349"/>
      <c r="D12" s="349"/>
      <c r="E12" s="349"/>
      <c r="F12" s="83">
        <v>5</v>
      </c>
      <c r="G12" s="84" t="s">
        <v>552</v>
      </c>
      <c r="H12" s="342"/>
      <c r="I12" s="342"/>
      <c r="J12" s="343"/>
    </row>
    <row r="13" spans="2:10" x14ac:dyDescent="0.2">
      <c r="B13" s="324"/>
      <c r="C13" s="325"/>
      <c r="D13" s="325"/>
      <c r="E13" s="325"/>
      <c r="F13" s="149"/>
      <c r="G13" s="355"/>
      <c r="H13" s="356"/>
      <c r="I13" s="356"/>
      <c r="J13" s="357"/>
    </row>
    <row r="14" spans="2:10" x14ac:dyDescent="0.2">
      <c r="B14" s="141" t="s">
        <v>586</v>
      </c>
      <c r="C14" s="93"/>
      <c r="D14" s="93"/>
      <c r="E14" s="93"/>
      <c r="F14" s="93"/>
      <c r="G14" s="93"/>
      <c r="H14" s="93"/>
      <c r="I14" s="93"/>
      <c r="J14" s="94"/>
    </row>
    <row r="15" spans="2:10" x14ac:dyDescent="0.2">
      <c r="B15" s="115">
        <v>3.1</v>
      </c>
      <c r="C15" s="120" t="s">
        <v>584</v>
      </c>
      <c r="D15" s="143"/>
      <c r="E15" s="143"/>
      <c r="F15" s="143"/>
      <c r="G15" s="143"/>
      <c r="H15" s="143"/>
      <c r="I15" s="143"/>
      <c r="J15" s="160"/>
    </row>
    <row r="16" spans="2:10" x14ac:dyDescent="0.2">
      <c r="B16" s="89" t="s">
        <v>542</v>
      </c>
      <c r="C16" s="117" t="s">
        <v>1</v>
      </c>
      <c r="D16" s="118"/>
      <c r="E16" s="118"/>
      <c r="F16" s="118"/>
      <c r="G16" s="119"/>
      <c r="H16" s="117" t="s">
        <v>585</v>
      </c>
      <c r="I16" s="119"/>
      <c r="J16" s="116" t="s">
        <v>581</v>
      </c>
    </row>
    <row r="17" spans="1:10" x14ac:dyDescent="0.2">
      <c r="B17" s="124">
        <f>B15+0.001</f>
        <v>3.101</v>
      </c>
      <c r="C17" s="377" t="s">
        <v>587</v>
      </c>
      <c r="D17" s="378"/>
      <c r="E17" s="378"/>
      <c r="F17" s="378"/>
      <c r="G17" s="379"/>
      <c r="H17" s="365">
        <v>0.05</v>
      </c>
      <c r="I17" s="365"/>
      <c r="J17" s="125">
        <f>+H17*$F$11</f>
        <v>1248558.5</v>
      </c>
    </row>
    <row r="18" spans="1:10" x14ac:dyDescent="0.2">
      <c r="B18" s="124">
        <f>B17+0.001</f>
        <v>3.1019999999999999</v>
      </c>
      <c r="C18" s="377" t="s">
        <v>588</v>
      </c>
      <c r="D18" s="378"/>
      <c r="E18" s="378"/>
      <c r="F18" s="378"/>
      <c r="G18" s="379"/>
      <c r="H18" s="437">
        <v>7.6E-3</v>
      </c>
      <c r="I18" s="437"/>
      <c r="J18" s="125">
        <f t="shared" ref="J18:J20" si="0">+H18*$F$11</f>
        <v>189780.89199999999</v>
      </c>
    </row>
    <row r="19" spans="1:10" x14ac:dyDescent="0.2">
      <c r="B19" s="124">
        <f>B18+0.001</f>
        <v>3.1029999999999998</v>
      </c>
      <c r="C19" s="377" t="s">
        <v>589</v>
      </c>
      <c r="D19" s="378"/>
      <c r="E19" s="378"/>
      <c r="F19" s="378"/>
      <c r="G19" s="379"/>
      <c r="H19" s="367">
        <v>4.0000000000000001E-3</v>
      </c>
      <c r="I19" s="367"/>
      <c r="J19" s="125">
        <f t="shared" si="0"/>
        <v>99884.680000000008</v>
      </c>
    </row>
    <row r="20" spans="1:10" x14ac:dyDescent="0.2">
      <c r="B20" s="124">
        <f>B19+0.001</f>
        <v>3.1039999999999996</v>
      </c>
      <c r="C20" s="377" t="s">
        <v>590</v>
      </c>
      <c r="D20" s="378"/>
      <c r="E20" s="378"/>
      <c r="F20" s="378"/>
      <c r="G20" s="379"/>
      <c r="H20" s="365">
        <v>0.02</v>
      </c>
      <c r="I20" s="365"/>
      <c r="J20" s="125">
        <f t="shared" si="0"/>
        <v>499423.4</v>
      </c>
    </row>
    <row r="21" spans="1:10" x14ac:dyDescent="0.2">
      <c r="B21" s="161">
        <f>B20+0.001</f>
        <v>3.1049999999999995</v>
      </c>
      <c r="C21" s="377" t="s">
        <v>591</v>
      </c>
      <c r="D21" s="378"/>
      <c r="E21" s="378"/>
      <c r="F21" s="378"/>
      <c r="G21" s="379"/>
      <c r="H21" s="365">
        <v>5.0000000000000001E-3</v>
      </c>
      <c r="I21" s="365"/>
      <c r="J21" s="125">
        <f>+H21*$F$11</f>
        <v>124855.85</v>
      </c>
    </row>
    <row r="22" spans="1:10" x14ac:dyDescent="0.2">
      <c r="B22" s="368" t="s">
        <v>593</v>
      </c>
      <c r="C22" s="369"/>
      <c r="D22" s="369"/>
      <c r="E22" s="369"/>
      <c r="F22" s="369"/>
      <c r="G22" s="369"/>
      <c r="H22" s="369"/>
      <c r="I22" s="370"/>
      <c r="J22" s="114">
        <f>SUM(J17:J21)</f>
        <v>2162503.3220000002</v>
      </c>
    </row>
    <row r="23" spans="1:10" x14ac:dyDescent="0.2">
      <c r="B23" s="157"/>
      <c r="J23" s="158"/>
    </row>
    <row r="24" spans="1:10" x14ac:dyDescent="0.2">
      <c r="B24" s="115">
        <v>4.0999999999999996</v>
      </c>
      <c r="C24" s="120" t="s">
        <v>594</v>
      </c>
      <c r="D24" s="143"/>
      <c r="E24" s="143"/>
      <c r="F24" s="143"/>
      <c r="G24" s="143"/>
      <c r="H24" s="143"/>
      <c r="I24" s="143"/>
      <c r="J24" s="160"/>
    </row>
    <row r="25" spans="1:10" ht="33.75" x14ac:dyDescent="0.2">
      <c r="B25" s="89" t="s">
        <v>542</v>
      </c>
      <c r="C25" s="117" t="s">
        <v>1</v>
      </c>
      <c r="D25" s="118"/>
      <c r="E25" s="123" t="s">
        <v>595</v>
      </c>
      <c r="F25" s="117" t="s">
        <v>596</v>
      </c>
      <c r="G25" s="85" t="s">
        <v>597</v>
      </c>
      <c r="H25" s="315" t="s">
        <v>598</v>
      </c>
      <c r="I25" s="316"/>
      <c r="J25" s="116" t="s">
        <v>581</v>
      </c>
    </row>
    <row r="26" spans="1:10" x14ac:dyDescent="0.2">
      <c r="B26" s="56">
        <f>+B24+0.001</f>
        <v>4.101</v>
      </c>
      <c r="C26" s="142" t="s">
        <v>599</v>
      </c>
      <c r="D26" s="372" t="s">
        <v>600</v>
      </c>
      <c r="E26" s="235">
        <f>+'PPTO AMBIENTAL Y SST'!I63</f>
        <v>28819227.300000001</v>
      </c>
      <c r="F26" s="236">
        <v>0.3</v>
      </c>
      <c r="G26" s="233">
        <f>+F12+6</f>
        <v>11</v>
      </c>
      <c r="H26" s="365">
        <v>4.0000000000000001E-3</v>
      </c>
      <c r="I26" s="365"/>
      <c r="J26" s="237">
        <f>(((((E26*F26)*H26)/12)*G26)+2500)*1.19</f>
        <v>40699.368535699992</v>
      </c>
    </row>
    <row r="27" spans="1:10" x14ac:dyDescent="0.2">
      <c r="B27" s="56">
        <f>B26+0.001</f>
        <v>4.1020000000000003</v>
      </c>
      <c r="C27" s="142" t="s">
        <v>601</v>
      </c>
      <c r="D27" s="372"/>
      <c r="E27" s="235">
        <f>+E26</f>
        <v>28819227.300000001</v>
      </c>
      <c r="F27" s="238">
        <v>0.1</v>
      </c>
      <c r="G27" s="233">
        <f>+(12*3)+F12</f>
        <v>41</v>
      </c>
      <c r="H27" s="365">
        <v>3.0000000000000001E-3</v>
      </c>
      <c r="I27" s="365"/>
      <c r="J27" s="237">
        <f t="shared" ref="J27:J28" si="1">(((((E27*F27)*H27)/12)*G27)+2500)*1.19</f>
        <v>38127.252499175003</v>
      </c>
    </row>
    <row r="28" spans="1:10" x14ac:dyDescent="0.2">
      <c r="B28" s="56">
        <f t="shared" ref="B28:B29" si="2">B27+0.001</f>
        <v>4.1030000000000006</v>
      </c>
      <c r="C28" s="142" t="s">
        <v>602</v>
      </c>
      <c r="D28" s="372"/>
      <c r="E28" s="235">
        <f>+E27</f>
        <v>28819227.300000001</v>
      </c>
      <c r="F28" s="238">
        <v>0.3</v>
      </c>
      <c r="G28" s="233">
        <f>+(12*3)+F12</f>
        <v>41</v>
      </c>
      <c r="H28" s="365">
        <v>3.0000000000000001E-3</v>
      </c>
      <c r="I28" s="365"/>
      <c r="J28" s="237">
        <f t="shared" si="1"/>
        <v>108431.757497525</v>
      </c>
    </row>
    <row r="29" spans="1:10" ht="25.5" hidden="1" customHeight="1" x14ac:dyDescent="0.2">
      <c r="A29" s="281" t="s">
        <v>663</v>
      </c>
      <c r="B29" s="56">
        <f t="shared" si="2"/>
        <v>4.104000000000001</v>
      </c>
      <c r="C29" s="142" t="s">
        <v>603</v>
      </c>
      <c r="D29" s="139" t="s">
        <v>604</v>
      </c>
      <c r="E29" s="279">
        <v>0</v>
      </c>
      <c r="F29" s="238">
        <v>0.1</v>
      </c>
      <c r="G29" s="233">
        <f>+F12</f>
        <v>5</v>
      </c>
      <c r="H29" s="365">
        <v>4.0000000000000001E-3</v>
      </c>
      <c r="I29" s="365"/>
      <c r="J29" s="237">
        <f>(((((E29*F29)*H29)/12)*G29))*1.19</f>
        <v>0</v>
      </c>
    </row>
    <row r="30" spans="1:10" x14ac:dyDescent="0.2">
      <c r="B30" s="157"/>
      <c r="D30" s="162"/>
      <c r="J30" s="231"/>
    </row>
    <row r="31" spans="1:10" x14ac:dyDescent="0.2">
      <c r="B31" s="368" t="s">
        <v>605</v>
      </c>
      <c r="C31" s="369"/>
      <c r="D31" s="369"/>
      <c r="E31" s="369"/>
      <c r="F31" s="369"/>
      <c r="G31" s="369"/>
      <c r="H31" s="369"/>
      <c r="I31" s="370"/>
      <c r="J31" s="114">
        <f>SUM(J26:J30)</f>
        <v>187258.37853240001</v>
      </c>
    </row>
    <row r="32" spans="1:10" x14ac:dyDescent="0.2">
      <c r="B32" s="157"/>
      <c r="J32" s="158"/>
    </row>
    <row r="33" spans="2:10" x14ac:dyDescent="0.2">
      <c r="B33" s="373" t="s">
        <v>606</v>
      </c>
      <c r="C33" s="374"/>
      <c r="D33" s="374"/>
      <c r="E33" s="374"/>
      <c r="F33" s="374"/>
      <c r="G33" s="374"/>
      <c r="H33" s="374"/>
      <c r="I33" s="374"/>
      <c r="J33" s="114">
        <f>J22+J31</f>
        <v>2349761.7005324</v>
      </c>
    </row>
    <row r="34" spans="2:10" x14ac:dyDescent="0.2">
      <c r="B34" s="373" t="s">
        <v>607</v>
      </c>
      <c r="C34" s="374"/>
      <c r="D34" s="374"/>
      <c r="E34" s="374"/>
      <c r="F34" s="374"/>
      <c r="G34" s="374"/>
      <c r="H34" s="374"/>
      <c r="I34" s="374"/>
      <c r="J34" s="163">
        <f>J33/F11</f>
        <v>9.409898296845523E-2</v>
      </c>
    </row>
    <row r="35" spans="2:10" x14ac:dyDescent="0.2">
      <c r="B35" s="157"/>
      <c r="J35" s="158"/>
    </row>
    <row r="36" spans="2:10" x14ac:dyDescent="0.2">
      <c r="B36" s="373" t="s">
        <v>608</v>
      </c>
      <c r="C36" s="374"/>
      <c r="D36" s="374"/>
      <c r="E36" s="374"/>
      <c r="F36" s="374"/>
      <c r="G36" s="374"/>
      <c r="H36" s="374"/>
      <c r="I36" s="374"/>
      <c r="J36" s="126">
        <f>+J12+J34</f>
        <v>9.409898296845523E-2</v>
      </c>
    </row>
    <row r="37" spans="2:10" x14ac:dyDescent="0.2">
      <c r="B37" s="373" t="s">
        <v>609</v>
      </c>
      <c r="C37" s="374"/>
      <c r="D37" s="374"/>
      <c r="E37" s="374"/>
      <c r="F37" s="374"/>
      <c r="G37" s="374"/>
      <c r="H37" s="374"/>
      <c r="I37" s="374"/>
      <c r="J37" s="232">
        <v>0.01</v>
      </c>
    </row>
    <row r="38" spans="2:10" x14ac:dyDescent="0.2">
      <c r="B38" s="373" t="s">
        <v>610</v>
      </c>
      <c r="C38" s="374"/>
      <c r="D38" s="374"/>
      <c r="E38" s="374"/>
      <c r="F38" s="374"/>
      <c r="G38" s="374"/>
      <c r="H38" s="374"/>
      <c r="I38" s="374"/>
      <c r="J38" s="232">
        <v>0.05</v>
      </c>
    </row>
    <row r="39" spans="2:10" x14ac:dyDescent="0.2">
      <c r="B39" s="157"/>
      <c r="J39" s="158"/>
    </row>
    <row r="40" spans="2:10" ht="13.5" thickBot="1" x14ac:dyDescent="0.25">
      <c r="B40" s="375" t="s">
        <v>611</v>
      </c>
      <c r="C40" s="376"/>
      <c r="D40" s="376"/>
      <c r="E40" s="376"/>
      <c r="F40" s="376"/>
      <c r="G40" s="376"/>
      <c r="H40" s="376"/>
      <c r="I40" s="376"/>
      <c r="J40" s="127">
        <f>SUM(J36:J38)</f>
        <v>0.15409898296845523</v>
      </c>
    </row>
  </sheetData>
  <mergeCells count="41">
    <mergeCell ref="H29:I29"/>
    <mergeCell ref="B38:I38"/>
    <mergeCell ref="B40:I40"/>
    <mergeCell ref="B31:I31"/>
    <mergeCell ref="B33:I33"/>
    <mergeCell ref="B34:I34"/>
    <mergeCell ref="B36:I36"/>
    <mergeCell ref="B37:I37"/>
    <mergeCell ref="B22:I22"/>
    <mergeCell ref="H25:I25"/>
    <mergeCell ref="D26:D28"/>
    <mergeCell ref="H26:I26"/>
    <mergeCell ref="H27:I27"/>
    <mergeCell ref="H28:I28"/>
    <mergeCell ref="C19:G19"/>
    <mergeCell ref="H19:I19"/>
    <mergeCell ref="C20:G20"/>
    <mergeCell ref="H20:I20"/>
    <mergeCell ref="C21:G21"/>
    <mergeCell ref="H21:I21"/>
    <mergeCell ref="B13:E13"/>
    <mergeCell ref="G13:J13"/>
    <mergeCell ref="C17:G17"/>
    <mergeCell ref="H17:I17"/>
    <mergeCell ref="C18:G18"/>
    <mergeCell ref="H18:I18"/>
    <mergeCell ref="B9:C9"/>
    <mergeCell ref="D9:J9"/>
    <mergeCell ref="B11:E11"/>
    <mergeCell ref="G11:J11"/>
    <mergeCell ref="B12:E12"/>
    <mergeCell ref="H12:J12"/>
    <mergeCell ref="B3:C3"/>
    <mergeCell ref="D3:E3"/>
    <mergeCell ref="H3:J8"/>
    <mergeCell ref="B4:C4"/>
    <mergeCell ref="D4:E4"/>
    <mergeCell ref="B5:G5"/>
    <mergeCell ref="B6:G6"/>
    <mergeCell ref="B7:G7"/>
    <mergeCell ref="B8:G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K39"/>
  <sheetViews>
    <sheetView topLeftCell="A4" zoomScale="85" zoomScaleNormal="85" workbookViewId="0">
      <selection activeCell="D9" sqref="D9"/>
    </sheetView>
  </sheetViews>
  <sheetFormatPr baseColWidth="10" defaultRowHeight="12.75" x14ac:dyDescent="0.2"/>
  <cols>
    <col min="2" max="2" width="4.7109375" hidden="1" customWidth="1"/>
    <col min="3" max="3" width="54.5703125" bestFit="1" customWidth="1"/>
    <col min="4" max="4" width="18.7109375" customWidth="1"/>
    <col min="7" max="7" width="14.140625" customWidth="1"/>
    <col min="8" max="8" width="15.7109375" customWidth="1"/>
    <col min="9" max="9" width="20.42578125" customWidth="1"/>
    <col min="11" max="11" width="18.7109375" customWidth="1"/>
  </cols>
  <sheetData>
    <row r="1" spans="2:9" ht="13.5" thickBot="1" x14ac:dyDescent="0.25"/>
    <row r="2" spans="2:9" x14ac:dyDescent="0.2">
      <c r="C2" s="394"/>
      <c r="D2" s="395"/>
      <c r="E2" s="395"/>
      <c r="F2" s="395"/>
      <c r="G2" s="396"/>
      <c r="H2" s="326"/>
      <c r="I2" s="328"/>
    </row>
    <row r="3" spans="2:9" x14ac:dyDescent="0.2">
      <c r="C3" s="397"/>
      <c r="D3" s="398"/>
      <c r="E3" s="398"/>
      <c r="F3" s="398"/>
      <c r="G3" s="399"/>
      <c r="H3" s="329"/>
      <c r="I3" s="331"/>
    </row>
    <row r="4" spans="2:9" x14ac:dyDescent="0.2">
      <c r="C4" s="338" t="s">
        <v>568</v>
      </c>
      <c r="D4" s="339"/>
      <c r="E4" s="339"/>
      <c r="F4" s="339"/>
      <c r="G4" s="339"/>
      <c r="H4" s="329"/>
      <c r="I4" s="331"/>
    </row>
    <row r="5" spans="2:9" x14ac:dyDescent="0.2">
      <c r="C5" s="338" t="s">
        <v>545</v>
      </c>
      <c r="D5" s="339"/>
      <c r="E5" s="339"/>
      <c r="F5" s="339"/>
      <c r="G5" s="339"/>
      <c r="H5" s="329"/>
      <c r="I5" s="331"/>
    </row>
    <row r="6" spans="2:9" x14ac:dyDescent="0.2">
      <c r="C6" s="400"/>
      <c r="D6" s="401"/>
      <c r="E6" s="401"/>
      <c r="F6" s="401"/>
      <c r="G6" s="402"/>
      <c r="H6" s="329"/>
      <c r="I6" s="331"/>
    </row>
    <row r="7" spans="2:9" ht="13.5" thickBot="1" x14ac:dyDescent="0.25">
      <c r="C7" s="403"/>
      <c r="D7" s="404"/>
      <c r="E7" s="404"/>
      <c r="F7" s="404"/>
      <c r="G7" s="405"/>
      <c r="H7" s="332"/>
      <c r="I7" s="334"/>
    </row>
    <row r="8" spans="2:9" ht="39.75" customHeight="1" thickBot="1" x14ac:dyDescent="0.25">
      <c r="C8" s="280" t="s">
        <v>569</v>
      </c>
      <c r="D8" s="438" t="s">
        <v>669</v>
      </c>
      <c r="E8" s="346"/>
      <c r="F8" s="346"/>
      <c r="G8" s="346"/>
      <c r="H8" s="346"/>
      <c r="I8" s="347"/>
    </row>
    <row r="9" spans="2:9" ht="13.5" thickBot="1" x14ac:dyDescent="0.25">
      <c r="C9" s="280" t="s">
        <v>619</v>
      </c>
      <c r="D9" s="188">
        <v>5</v>
      </c>
      <c r="E9" s="406" t="s">
        <v>552</v>
      </c>
      <c r="F9" s="406"/>
      <c r="G9" s="406"/>
      <c r="H9" s="406"/>
      <c r="I9" s="407"/>
    </row>
    <row r="10" spans="2:9" ht="13.5" thickBot="1" x14ac:dyDescent="0.25">
      <c r="C10" s="157"/>
      <c r="I10" s="158"/>
    </row>
    <row r="11" spans="2:9" ht="13.5" thickBot="1" x14ac:dyDescent="0.25">
      <c r="C11" s="413" t="s">
        <v>634</v>
      </c>
      <c r="D11" s="414"/>
      <c r="E11" s="414"/>
      <c r="F11" s="414"/>
      <c r="G11" s="414"/>
      <c r="H11" s="414"/>
      <c r="I11" s="415"/>
    </row>
    <row r="12" spans="2:9" ht="36" customHeight="1" x14ac:dyDescent="0.2">
      <c r="C12" s="194" t="s">
        <v>613</v>
      </c>
      <c r="D12" s="165" t="s">
        <v>556</v>
      </c>
      <c r="E12" s="165" t="s">
        <v>614</v>
      </c>
      <c r="F12" s="165" t="s">
        <v>615</v>
      </c>
      <c r="G12" s="165" t="s">
        <v>616</v>
      </c>
      <c r="H12" s="165" t="s">
        <v>617</v>
      </c>
      <c r="I12" s="195" t="s">
        <v>618</v>
      </c>
    </row>
    <row r="13" spans="2:9" x14ac:dyDescent="0.2">
      <c r="B13" s="196">
        <v>9113</v>
      </c>
      <c r="C13" s="179">
        <v>1</v>
      </c>
      <c r="D13" s="166" t="s">
        <v>651</v>
      </c>
      <c r="E13" s="166">
        <f>+$D$9</f>
        <v>5</v>
      </c>
      <c r="F13" s="173">
        <v>0.5</v>
      </c>
      <c r="G13" s="174">
        <v>4500000</v>
      </c>
      <c r="H13" s="172">
        <v>1.6029</v>
      </c>
      <c r="I13" s="180">
        <f>ROUND(C13*E13*F13*G13*H13,2)</f>
        <v>18032625</v>
      </c>
    </row>
    <row r="14" spans="2:9" x14ac:dyDescent="0.2">
      <c r="B14" s="196"/>
      <c r="C14" s="411" t="str">
        <f>CONCATENATE("SUBTOTAL ",C11, )</f>
        <v>SUBTOTAL COMPONENTE A - PERSONAL PROFESIONAL GESTION SOCIAL</v>
      </c>
      <c r="D14" s="412"/>
      <c r="E14" s="412"/>
      <c r="F14" s="412"/>
      <c r="G14" s="412"/>
      <c r="H14" s="412"/>
      <c r="I14" s="181">
        <f>SUM(I12:I13)</f>
        <v>18032625</v>
      </c>
    </row>
    <row r="15" spans="2:9" ht="13.5" thickBot="1" x14ac:dyDescent="0.25">
      <c r="B15" s="196"/>
      <c r="C15" s="157"/>
      <c r="I15" s="158"/>
    </row>
    <row r="16" spans="2:9" ht="13.5" thickBot="1" x14ac:dyDescent="0.25">
      <c r="B16" s="196"/>
      <c r="C16" s="413" t="s">
        <v>635</v>
      </c>
      <c r="D16" s="414"/>
      <c r="E16" s="414"/>
      <c r="F16" s="414"/>
      <c r="G16" s="414"/>
      <c r="H16" s="414"/>
      <c r="I16" s="415"/>
    </row>
    <row r="17" spans="2:9" x14ac:dyDescent="0.2">
      <c r="B17" s="196"/>
      <c r="C17" s="419" t="s">
        <v>1</v>
      </c>
      <c r="D17" s="420"/>
      <c r="E17" s="420"/>
      <c r="F17" s="192" t="s">
        <v>620</v>
      </c>
      <c r="G17" s="192" t="s">
        <v>2</v>
      </c>
      <c r="H17" s="192" t="s">
        <v>621</v>
      </c>
      <c r="I17" s="193" t="s">
        <v>622</v>
      </c>
    </row>
    <row r="18" spans="2:9" x14ac:dyDescent="0.2">
      <c r="B18" s="196"/>
      <c r="C18" s="197" t="s">
        <v>636</v>
      </c>
      <c r="D18" s="168"/>
      <c r="E18" s="168"/>
      <c r="F18" s="169"/>
      <c r="G18" s="168"/>
      <c r="H18" s="168"/>
      <c r="I18" s="198"/>
    </row>
    <row r="19" spans="2:9" x14ac:dyDescent="0.2">
      <c r="B19" s="196">
        <v>7870</v>
      </c>
      <c r="C19" s="390" t="str">
        <f>+VLOOKUP(B19,DATOS1!$B$20:$E$140,2,0)</f>
        <v>VÍDEO BEAM - ALQUILER POR DIA</v>
      </c>
      <c r="D19" s="391"/>
      <c r="E19" s="391"/>
      <c r="F19" s="164" t="str">
        <f>+VLOOKUP(B19,DATOS1!$B$20:$E$140,3,0)</f>
        <v>DIA</v>
      </c>
      <c r="G19" s="292">
        <v>10</v>
      </c>
      <c r="H19" s="174">
        <f>+VLOOKUP(B19,DATOS1!$B$20:$E$140,4,0)</f>
        <v>100862</v>
      </c>
      <c r="I19" s="183">
        <f>ROUND(H19*G19,2)</f>
        <v>1008620</v>
      </c>
    </row>
    <row r="20" spans="2:9" x14ac:dyDescent="0.2">
      <c r="B20" s="196"/>
      <c r="C20" s="388" t="str">
        <f>CONCATENATE("SUBTOTAL ", C18,)</f>
        <v>SUBTOTAL B.1. PROGRAMA DE DIVULGACIÓN AL CIUDADANO</v>
      </c>
      <c r="D20" s="389"/>
      <c r="E20" s="389"/>
      <c r="F20" s="389"/>
      <c r="G20" s="389"/>
      <c r="H20" s="389"/>
      <c r="I20" s="191">
        <f>SUM(I19)</f>
        <v>1008620</v>
      </c>
    </row>
    <row r="21" spans="2:9" x14ac:dyDescent="0.2">
      <c r="B21" s="196"/>
      <c r="C21" s="157"/>
      <c r="I21" s="158"/>
    </row>
    <row r="22" spans="2:9" x14ac:dyDescent="0.2">
      <c r="B22" s="196"/>
      <c r="C22" s="197" t="s">
        <v>637</v>
      </c>
      <c r="D22" s="168"/>
      <c r="E22" s="168"/>
      <c r="F22" s="169"/>
      <c r="G22" s="168"/>
      <c r="H22" s="168"/>
      <c r="I22" s="198"/>
    </row>
    <row r="23" spans="2:9" ht="14.45" customHeight="1" x14ac:dyDescent="0.2">
      <c r="B23" s="196">
        <v>7897</v>
      </c>
      <c r="C23" s="390" t="str">
        <f>+VLOOKUP(B23,DATOS1!$B$20:$E$140,2,0)</f>
        <v>AFICHE TAMAÑO MEDIO PLIEGO A 4X0 TINTAS EN PROPALCOTE DE 115 GR.</v>
      </c>
      <c r="D23" s="391"/>
      <c r="E23" s="391"/>
      <c r="F23" s="164" t="str">
        <f>+VLOOKUP(B23,DATOS1!$B$20:$E$140,3,0)</f>
        <v>UN</v>
      </c>
      <c r="G23" s="175">
        <v>10</v>
      </c>
      <c r="H23" s="174">
        <f>+VLOOKUP(B23,DATOS1!$B$20:$E$140,4,0)</f>
        <v>1345</v>
      </c>
      <c r="I23" s="183">
        <f>ROUND(H23*G23,2)</f>
        <v>13450</v>
      </c>
    </row>
    <row r="24" spans="2:9" ht="19.899999999999999" customHeight="1" x14ac:dyDescent="0.2">
      <c r="B24" s="196">
        <v>7898</v>
      </c>
      <c r="C24" s="390" t="str">
        <f>+VLOOKUP(B24,DATOS1!$B$20:$E$140,2,0)</f>
        <v>PLEGABLES DE SOSTENIBILIDAD EN TRES CUERPOS TAMAÑO CARTA A 4X4 TINTAS EN PROPALCOTE.</v>
      </c>
      <c r="D24" s="391"/>
      <c r="E24" s="391"/>
      <c r="F24" s="164" t="str">
        <f>+VLOOKUP(B24,DATOS1!$B$20:$E$140,3,0)</f>
        <v>UN</v>
      </c>
      <c r="G24" s="175">
        <v>50</v>
      </c>
      <c r="H24" s="174">
        <f>+VLOOKUP(B24,DATOS1!$B$20:$E$140,4,0)</f>
        <v>719</v>
      </c>
      <c r="I24" s="183">
        <f>ROUND(H24*G24,2)</f>
        <v>35950</v>
      </c>
    </row>
    <row r="25" spans="2:9" x14ac:dyDescent="0.2">
      <c r="B25" s="196"/>
      <c r="C25" s="388" t="str">
        <f>CONCATENATE("SUBTOTAL ", C22,)</f>
        <v>SUBTOTAL B.2. PROGRAMA DE DIVULGACIÓN AL CIUDADANO</v>
      </c>
      <c r="D25" s="389"/>
      <c r="E25" s="389"/>
      <c r="F25" s="389"/>
      <c r="G25" s="389"/>
      <c r="H25" s="389"/>
      <c r="I25" s="191">
        <f>SUM(I23:I24)</f>
        <v>49400</v>
      </c>
    </row>
    <row r="26" spans="2:9" x14ac:dyDescent="0.2">
      <c r="B26" s="196"/>
      <c r="C26" s="157"/>
      <c r="I26" s="158"/>
    </row>
    <row r="27" spans="2:9" x14ac:dyDescent="0.2">
      <c r="B27" s="196"/>
      <c r="C27" s="197" t="s">
        <v>638</v>
      </c>
      <c r="D27" s="168"/>
      <c r="E27" s="168"/>
      <c r="F27" s="169"/>
      <c r="G27" s="168"/>
      <c r="H27" s="168"/>
      <c r="I27" s="198"/>
    </row>
    <row r="28" spans="2:9" ht="28.15" customHeight="1" x14ac:dyDescent="0.2">
      <c r="B28" s="196">
        <v>9048</v>
      </c>
      <c r="C28" s="390" t="str">
        <f>+VLOOKUP(B28,DATOS1!$B$20:$E$140,2,0)</f>
        <v>CARTELERA CON MARCO EN ALUMINIO ANODIZADO, PAÑO COLOR GRIS CON CENEFA SUPERIOR, PUERTAS CORREDIZAS. Incl. transporte</v>
      </c>
      <c r="D28" s="391"/>
      <c r="E28" s="391"/>
      <c r="F28" s="164" t="str">
        <f>+VLOOKUP(B28,DATOS1!$B$20:$E$140,3,0)</f>
        <v>UN</v>
      </c>
      <c r="G28" s="175">
        <v>1</v>
      </c>
      <c r="H28" s="174">
        <f>+VLOOKUP(B28,DATOS1!$B$20:$E$140,4,0)</f>
        <v>568502</v>
      </c>
      <c r="I28" s="183">
        <f>ROUND(H28*G28,2)</f>
        <v>568502</v>
      </c>
    </row>
    <row r="29" spans="2:9" ht="28.15" customHeight="1" x14ac:dyDescent="0.2">
      <c r="B29" s="196">
        <v>9724</v>
      </c>
      <c r="C29" s="390" t="str">
        <f>+VLOOKUP(B29,DATOS1!$B$20:$E$140,2,0)</f>
        <v>PORTÁTILES - Procesador minimo: intel, Core i3 4005U, celeron o similar, Memoria RAM de 4 GB(2x2048 MB) Disco duro de 500gb a 7200 rpm Pantalla LED HP BrightView widescreen alta definición con 35,6 cm</v>
      </c>
      <c r="D29" s="391"/>
      <c r="E29" s="391"/>
      <c r="F29" s="164" t="str">
        <f>+VLOOKUP(B29,DATOS1!$B$20:$E$140,3,0)</f>
        <v>UN/MES</v>
      </c>
      <c r="G29" s="175">
        <v>4</v>
      </c>
      <c r="H29" s="174">
        <f>+VLOOKUP(B29,DATOS1!$B$20:$E$140,4,0)</f>
        <v>124818</v>
      </c>
      <c r="I29" s="183">
        <f>ROUND(H29*G29*D9,2)</f>
        <v>2496360</v>
      </c>
    </row>
    <row r="30" spans="2:9" ht="28.15" customHeight="1" x14ac:dyDescent="0.2">
      <c r="B30" s="196">
        <v>9725</v>
      </c>
      <c r="C30" s="390" t="str">
        <f>+VLOOKUP(B30,DATOS1!$B$20:$E$140,2,0)</f>
        <v>IMPRESORA MULTIFUNCIONAL MONOCROMÁTICA 4 en 1, COPIADORA, IMPRESORA, SCANER Y FAX. 35 ppm, RENDIMIENTO 5000 PAG.</v>
      </c>
      <c r="D30" s="391"/>
      <c r="E30" s="391"/>
      <c r="F30" s="164" t="str">
        <f>+VLOOKUP(B30,DATOS1!$B$20:$E$140,3,0)</f>
        <v>UN/MES</v>
      </c>
      <c r="G30" s="175">
        <v>1</v>
      </c>
      <c r="H30" s="174">
        <f>+VLOOKUP(B30,DATOS1!$B$20:$E$140,4,0)</f>
        <v>97962</v>
      </c>
      <c r="I30" s="183">
        <f>ROUND(H30*G30*D9,2)</f>
        <v>489810</v>
      </c>
    </row>
    <row r="31" spans="2:9" x14ac:dyDescent="0.2">
      <c r="C31" s="388" t="str">
        <f>CONCATENATE("SUBTOTAL ", C27,)</f>
        <v>SUBTOTAL B.3. Programa de Atención al ciudadano - Adecuación del punto CREA</v>
      </c>
      <c r="D31" s="389"/>
      <c r="E31" s="389"/>
      <c r="F31" s="389"/>
      <c r="G31" s="389"/>
      <c r="H31" s="389"/>
      <c r="I31" s="191">
        <f>SUM(I28:I30)</f>
        <v>3554672</v>
      </c>
    </row>
    <row r="32" spans="2:9" x14ac:dyDescent="0.2">
      <c r="C32" s="157"/>
      <c r="I32" s="158"/>
    </row>
    <row r="33" spans="3:11" x14ac:dyDescent="0.2">
      <c r="C33" s="411" t="str">
        <f>CONCATENATE("SUBTOTAL ", C16,)</f>
        <v>SUBTOTAL COMPONENTE B - PLAN DE GESTION SOCIAL</v>
      </c>
      <c r="D33" s="412"/>
      <c r="E33" s="412"/>
      <c r="F33" s="412"/>
      <c r="G33" s="412"/>
      <c r="H33" s="412"/>
      <c r="I33" s="181">
        <f>+I31+I25+I20</f>
        <v>4612692</v>
      </c>
    </row>
    <row r="34" spans="3:11" x14ac:dyDescent="0.2">
      <c r="C34" s="157"/>
      <c r="I34" s="158"/>
    </row>
    <row r="35" spans="3:11" x14ac:dyDescent="0.2">
      <c r="C35" s="411" t="s">
        <v>639</v>
      </c>
      <c r="D35" s="412"/>
      <c r="E35" s="412"/>
      <c r="F35" s="412"/>
      <c r="G35" s="412"/>
      <c r="H35" s="412"/>
      <c r="I35" s="181">
        <f>+I33+I14</f>
        <v>22645317</v>
      </c>
    </row>
    <row r="36" spans="3:11" x14ac:dyDescent="0.2">
      <c r="C36" s="157"/>
      <c r="I36" s="158"/>
    </row>
    <row r="37" spans="3:11" x14ac:dyDescent="0.2">
      <c r="C37" s="433" t="s">
        <v>548</v>
      </c>
      <c r="D37" s="434"/>
      <c r="E37" s="434"/>
      <c r="F37" s="434"/>
      <c r="G37" s="435"/>
      <c r="H37" s="241">
        <v>0.1542</v>
      </c>
      <c r="I37" s="181">
        <f>+I35*H37</f>
        <v>3491907.8814000003</v>
      </c>
      <c r="K37" s="71"/>
    </row>
    <row r="38" spans="3:11" x14ac:dyDescent="0.2">
      <c r="C38" s="157"/>
      <c r="I38" s="158"/>
      <c r="K38" s="291"/>
    </row>
    <row r="39" spans="3:11" ht="13.5" thickBot="1" x14ac:dyDescent="0.25">
      <c r="C39" s="431" t="str">
        <f>CONCATENATE("SUBTOTAL ", C32,)</f>
        <v xml:space="preserve">SUBTOTAL </v>
      </c>
      <c r="D39" s="432"/>
      <c r="E39" s="432"/>
      <c r="F39" s="432"/>
      <c r="G39" s="432"/>
      <c r="H39" s="432"/>
      <c r="I39" s="187">
        <f>ROUND(SUM(I35:I38),2)</f>
        <v>26137224.879999999</v>
      </c>
    </row>
  </sheetData>
  <mergeCells count="24">
    <mergeCell ref="C37:G37"/>
    <mergeCell ref="C39:H39"/>
    <mergeCell ref="C29:E29"/>
    <mergeCell ref="C30:E30"/>
    <mergeCell ref="C31:H31"/>
    <mergeCell ref="C33:H33"/>
    <mergeCell ref="C35:H35"/>
    <mergeCell ref="C28:E28"/>
    <mergeCell ref="E9:I9"/>
    <mergeCell ref="C11:I11"/>
    <mergeCell ref="C14:H14"/>
    <mergeCell ref="C16:I16"/>
    <mergeCell ref="C17:E17"/>
    <mergeCell ref="C19:E19"/>
    <mergeCell ref="C20:H20"/>
    <mergeCell ref="C23:E23"/>
    <mergeCell ref="C24:E24"/>
    <mergeCell ref="C25:H25"/>
    <mergeCell ref="D8:I8"/>
    <mergeCell ref="C2:G3"/>
    <mergeCell ref="H2:I7"/>
    <mergeCell ref="C4:G4"/>
    <mergeCell ref="C5:G5"/>
    <mergeCell ref="C6:G7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C29FA-9850-4CA6-A4DD-1BCED21EB760}">
  <dimension ref="B2:J40"/>
  <sheetViews>
    <sheetView topLeftCell="A3" zoomScale="111" zoomScaleNormal="115" workbookViewId="0">
      <selection activeCell="B11" sqref="B11:E11"/>
    </sheetView>
  </sheetViews>
  <sheetFormatPr baseColWidth="10" defaultRowHeight="12.75" x14ac:dyDescent="0.2"/>
  <cols>
    <col min="3" max="3" width="29.7109375" customWidth="1"/>
    <col min="4" max="4" width="24.140625" customWidth="1"/>
    <col min="5" max="5" width="13.85546875" bestFit="1" customWidth="1"/>
    <col min="6" max="6" width="13.42578125" bestFit="1" customWidth="1"/>
    <col min="10" max="10" width="15.85546875" customWidth="1"/>
  </cols>
  <sheetData>
    <row r="2" spans="2:10" ht="13.5" thickBot="1" x14ac:dyDescent="0.25"/>
    <row r="3" spans="2:10" x14ac:dyDescent="0.2">
      <c r="B3" s="321" t="s">
        <v>543</v>
      </c>
      <c r="C3" s="322"/>
      <c r="D3" s="323"/>
      <c r="E3" s="323"/>
      <c r="F3" s="73"/>
      <c r="G3" s="73"/>
      <c r="H3" s="326"/>
      <c r="I3" s="327"/>
      <c r="J3" s="328"/>
    </row>
    <row r="4" spans="2:10" x14ac:dyDescent="0.2">
      <c r="B4" s="335" t="s">
        <v>544</v>
      </c>
      <c r="C4" s="336"/>
      <c r="D4" s="337"/>
      <c r="E4" s="337"/>
      <c r="F4" s="74"/>
      <c r="G4" s="74"/>
      <c r="H4" s="329"/>
      <c r="I4" s="330"/>
      <c r="J4" s="331"/>
    </row>
    <row r="5" spans="2:10" x14ac:dyDescent="0.2">
      <c r="B5" s="338" t="s">
        <v>568</v>
      </c>
      <c r="C5" s="339"/>
      <c r="D5" s="339"/>
      <c r="E5" s="339"/>
      <c r="F5" s="339"/>
      <c r="G5" s="339"/>
      <c r="H5" s="329"/>
      <c r="I5" s="330"/>
      <c r="J5" s="331"/>
    </row>
    <row r="6" spans="2:10" x14ac:dyDescent="0.2">
      <c r="B6" s="338" t="s">
        <v>545</v>
      </c>
      <c r="C6" s="339"/>
      <c r="D6" s="339"/>
      <c r="E6" s="339"/>
      <c r="F6" s="339"/>
      <c r="G6" s="339"/>
      <c r="H6" s="329"/>
      <c r="I6" s="330"/>
      <c r="J6" s="331"/>
    </row>
    <row r="7" spans="2:10" x14ac:dyDescent="0.2">
      <c r="B7" s="338"/>
      <c r="C7" s="339"/>
      <c r="D7" s="339"/>
      <c r="E7" s="339"/>
      <c r="F7" s="339"/>
      <c r="G7" s="339"/>
      <c r="H7" s="329"/>
      <c r="I7" s="330"/>
      <c r="J7" s="331"/>
    </row>
    <row r="8" spans="2:10" ht="13.5" thickBot="1" x14ac:dyDescent="0.25">
      <c r="B8" s="340"/>
      <c r="C8" s="341"/>
      <c r="D8" s="341"/>
      <c r="E8" s="341"/>
      <c r="F8" s="341"/>
      <c r="G8" s="341"/>
      <c r="H8" s="332"/>
      <c r="I8" s="333"/>
      <c r="J8" s="334"/>
    </row>
    <row r="9" spans="2:10" ht="33" customHeight="1" thickBot="1" x14ac:dyDescent="0.25">
      <c r="B9" s="344" t="s">
        <v>569</v>
      </c>
      <c r="C9" s="345"/>
      <c r="D9" s="346" t="s">
        <v>669</v>
      </c>
      <c r="E9" s="346"/>
      <c r="F9" s="346"/>
      <c r="G9" s="346"/>
      <c r="H9" s="346"/>
      <c r="I9" s="346"/>
      <c r="J9" s="347"/>
    </row>
    <row r="10" spans="2:10" x14ac:dyDescent="0.2">
      <c r="B10" s="76"/>
      <c r="C10" s="77"/>
      <c r="D10" s="77"/>
      <c r="E10" s="77"/>
      <c r="F10" s="77"/>
      <c r="G10" s="77"/>
      <c r="H10" s="77"/>
      <c r="I10" s="77"/>
      <c r="J10" s="78"/>
    </row>
    <row r="11" spans="2:10" x14ac:dyDescent="0.2">
      <c r="B11" s="348" t="s">
        <v>648</v>
      </c>
      <c r="C11" s="349"/>
      <c r="D11" s="349"/>
      <c r="E11" s="349"/>
      <c r="F11" s="79">
        <f>+'PPTO SOCIAL'!I35</f>
        <v>22645317</v>
      </c>
      <c r="G11" s="350" t="s">
        <v>547</v>
      </c>
      <c r="H11" s="339"/>
      <c r="I11" s="339"/>
      <c r="J11" s="351"/>
    </row>
    <row r="12" spans="2:10" x14ac:dyDescent="0.2">
      <c r="B12" s="348" t="s">
        <v>551</v>
      </c>
      <c r="C12" s="349"/>
      <c r="D12" s="349"/>
      <c r="E12" s="349"/>
      <c r="F12" s="83">
        <v>5</v>
      </c>
      <c r="G12" s="84" t="s">
        <v>552</v>
      </c>
      <c r="H12" s="342"/>
      <c r="I12" s="342"/>
      <c r="J12" s="343"/>
    </row>
    <row r="13" spans="2:10" x14ac:dyDescent="0.2">
      <c r="B13" s="324"/>
      <c r="C13" s="325"/>
      <c r="D13" s="325"/>
      <c r="E13" s="325"/>
      <c r="F13" s="149"/>
      <c r="G13" s="355"/>
      <c r="H13" s="356"/>
      <c r="I13" s="356"/>
      <c r="J13" s="357"/>
    </row>
    <row r="14" spans="2:10" x14ac:dyDescent="0.2">
      <c r="B14" s="141" t="s">
        <v>586</v>
      </c>
      <c r="C14" s="93"/>
      <c r="D14" s="93"/>
      <c r="E14" s="93"/>
      <c r="F14" s="93"/>
      <c r="G14" s="93"/>
      <c r="H14" s="93"/>
      <c r="I14" s="93"/>
      <c r="J14" s="94"/>
    </row>
    <row r="15" spans="2:10" x14ac:dyDescent="0.2">
      <c r="B15" s="115">
        <v>3.1</v>
      </c>
      <c r="C15" s="120" t="s">
        <v>584</v>
      </c>
      <c r="D15" s="143"/>
      <c r="E15" s="143"/>
      <c r="F15" s="143"/>
      <c r="G15" s="143"/>
      <c r="H15" s="143"/>
      <c r="I15" s="143"/>
      <c r="J15" s="160"/>
    </row>
    <row r="16" spans="2:10" x14ac:dyDescent="0.2">
      <c r="B16" s="89" t="s">
        <v>542</v>
      </c>
      <c r="C16" s="117" t="s">
        <v>1</v>
      </c>
      <c r="D16" s="118"/>
      <c r="E16" s="118"/>
      <c r="F16" s="118"/>
      <c r="G16" s="119"/>
      <c r="H16" s="117" t="s">
        <v>585</v>
      </c>
      <c r="I16" s="119"/>
      <c r="J16" s="116" t="s">
        <v>581</v>
      </c>
    </row>
    <row r="17" spans="2:10" x14ac:dyDescent="0.2">
      <c r="B17" s="124">
        <f>B15+0.001</f>
        <v>3.101</v>
      </c>
      <c r="C17" s="377" t="s">
        <v>587</v>
      </c>
      <c r="D17" s="378"/>
      <c r="E17" s="378"/>
      <c r="F17" s="378"/>
      <c r="G17" s="379"/>
      <c r="H17" s="365">
        <v>0.05</v>
      </c>
      <c r="I17" s="365"/>
      <c r="J17" s="125">
        <f>+H17*$F$11</f>
        <v>1132265.8500000001</v>
      </c>
    </row>
    <row r="18" spans="2:10" x14ac:dyDescent="0.2">
      <c r="B18" s="124">
        <f>B17+0.001</f>
        <v>3.1019999999999999</v>
      </c>
      <c r="C18" s="377" t="s">
        <v>588</v>
      </c>
      <c r="D18" s="378"/>
      <c r="E18" s="378"/>
      <c r="F18" s="378"/>
      <c r="G18" s="379"/>
      <c r="H18" s="437">
        <v>7.6E-3</v>
      </c>
      <c r="I18" s="437"/>
      <c r="J18" s="125">
        <f t="shared" ref="J18:J20" si="0">+H18*$F$11</f>
        <v>172104.40919999999</v>
      </c>
    </row>
    <row r="19" spans="2:10" x14ac:dyDescent="0.2">
      <c r="B19" s="124">
        <f>B18+0.001</f>
        <v>3.1029999999999998</v>
      </c>
      <c r="C19" s="377" t="s">
        <v>589</v>
      </c>
      <c r="D19" s="378"/>
      <c r="E19" s="378"/>
      <c r="F19" s="378"/>
      <c r="G19" s="379"/>
      <c r="H19" s="367">
        <v>4.0000000000000001E-3</v>
      </c>
      <c r="I19" s="367"/>
      <c r="J19" s="125">
        <f t="shared" si="0"/>
        <v>90581.267999999996</v>
      </c>
    </row>
    <row r="20" spans="2:10" x14ac:dyDescent="0.2">
      <c r="B20" s="124">
        <f>B19+0.001</f>
        <v>3.1039999999999996</v>
      </c>
      <c r="C20" s="377" t="s">
        <v>590</v>
      </c>
      <c r="D20" s="378"/>
      <c r="E20" s="378"/>
      <c r="F20" s="378"/>
      <c r="G20" s="379"/>
      <c r="H20" s="365">
        <v>0.02</v>
      </c>
      <c r="I20" s="365"/>
      <c r="J20" s="125">
        <f t="shared" si="0"/>
        <v>452906.34</v>
      </c>
    </row>
    <row r="21" spans="2:10" x14ac:dyDescent="0.2">
      <c r="B21" s="161">
        <f>B20+0.001</f>
        <v>3.1049999999999995</v>
      </c>
      <c r="C21" s="377" t="s">
        <v>591</v>
      </c>
      <c r="D21" s="378"/>
      <c r="E21" s="378"/>
      <c r="F21" s="378"/>
      <c r="G21" s="379"/>
      <c r="H21" s="365">
        <v>5.0000000000000001E-3</v>
      </c>
      <c r="I21" s="365"/>
      <c r="J21" s="125">
        <f>+H21*$F$11</f>
        <v>113226.58500000001</v>
      </c>
    </row>
    <row r="22" spans="2:10" x14ac:dyDescent="0.2">
      <c r="B22" s="368" t="s">
        <v>593</v>
      </c>
      <c r="C22" s="369"/>
      <c r="D22" s="369"/>
      <c r="E22" s="369"/>
      <c r="F22" s="369"/>
      <c r="G22" s="369"/>
      <c r="H22" s="369"/>
      <c r="I22" s="370"/>
      <c r="J22" s="114">
        <f>SUM(J17:J21)</f>
        <v>1961084.4522000002</v>
      </c>
    </row>
    <row r="23" spans="2:10" x14ac:dyDescent="0.2">
      <c r="B23" s="157"/>
      <c r="J23" s="158"/>
    </row>
    <row r="24" spans="2:10" x14ac:dyDescent="0.2">
      <c r="B24" s="115">
        <v>4.0999999999999996</v>
      </c>
      <c r="C24" s="120" t="s">
        <v>594</v>
      </c>
      <c r="D24" s="143"/>
      <c r="E24" s="143"/>
      <c r="F24" s="143"/>
      <c r="G24" s="143"/>
      <c r="H24" s="143"/>
      <c r="I24" s="143"/>
      <c r="J24" s="160"/>
    </row>
    <row r="25" spans="2:10" ht="33.75" x14ac:dyDescent="0.2">
      <c r="B25" s="89" t="s">
        <v>542</v>
      </c>
      <c r="C25" s="117" t="s">
        <v>1</v>
      </c>
      <c r="D25" s="118"/>
      <c r="E25" s="123" t="s">
        <v>595</v>
      </c>
      <c r="F25" s="117" t="s">
        <v>596</v>
      </c>
      <c r="G25" s="85" t="s">
        <v>597</v>
      </c>
      <c r="H25" s="315" t="s">
        <v>598</v>
      </c>
      <c r="I25" s="316"/>
      <c r="J25" s="116" t="s">
        <v>581</v>
      </c>
    </row>
    <row r="26" spans="2:10" x14ac:dyDescent="0.2">
      <c r="B26" s="56">
        <f>+B24+0.001</f>
        <v>4.101</v>
      </c>
      <c r="C26" s="142" t="s">
        <v>599</v>
      </c>
      <c r="D26" s="372" t="s">
        <v>600</v>
      </c>
      <c r="E26" s="235">
        <f>+'PPTO SOCIAL'!$I$39</f>
        <v>26137224.879999999</v>
      </c>
      <c r="F26" s="236">
        <v>0.3</v>
      </c>
      <c r="G26" s="233">
        <f>+F12+6</f>
        <v>11</v>
      </c>
      <c r="H26" s="365">
        <v>4.0000000000000001E-3</v>
      </c>
      <c r="I26" s="365"/>
      <c r="J26" s="237">
        <f>(((((E26*F26)*H26)/12)*G26)+2500)*1.19</f>
        <v>37188.627367919995</v>
      </c>
    </row>
    <row r="27" spans="2:10" x14ac:dyDescent="0.2">
      <c r="B27" s="56">
        <f>B26+0.001</f>
        <v>4.1020000000000003</v>
      </c>
      <c r="C27" s="142" t="s">
        <v>601</v>
      </c>
      <c r="D27" s="372"/>
      <c r="E27" s="235">
        <f>+'PPTO SOCIAL'!$I$39</f>
        <v>26137224.879999999</v>
      </c>
      <c r="F27" s="238">
        <v>0.1</v>
      </c>
      <c r="G27" s="233">
        <f>+(12*3)+F12</f>
        <v>41</v>
      </c>
      <c r="H27" s="365">
        <v>3.0000000000000001E-3</v>
      </c>
      <c r="I27" s="365"/>
      <c r="J27" s="237">
        <f t="shared" ref="J27:J28" si="1">(((((E27*F27)*H27)/12)*G27)+2500)*1.19</f>
        <v>34855.880047379993</v>
      </c>
    </row>
    <row r="28" spans="2:10" x14ac:dyDescent="0.2">
      <c r="B28" s="56">
        <f t="shared" ref="B28:B29" si="2">B27+0.001</f>
        <v>4.1030000000000006</v>
      </c>
      <c r="C28" s="142" t="s">
        <v>602</v>
      </c>
      <c r="D28" s="372"/>
      <c r="E28" s="235">
        <f>+'PPTO SOCIAL'!$I$39</f>
        <v>26137224.879999999</v>
      </c>
      <c r="F28" s="238">
        <v>0.3</v>
      </c>
      <c r="G28" s="233">
        <f>+(12*3)+F12</f>
        <v>41</v>
      </c>
      <c r="H28" s="365">
        <v>3.0000000000000001E-3</v>
      </c>
      <c r="I28" s="365"/>
      <c r="J28" s="237">
        <f t="shared" si="1"/>
        <v>98617.640142139993</v>
      </c>
    </row>
    <row r="29" spans="2:10" ht="25.5" hidden="1" customHeight="1" x14ac:dyDescent="0.2">
      <c r="B29" s="56">
        <f t="shared" si="2"/>
        <v>4.104000000000001</v>
      </c>
      <c r="C29" s="142" t="s">
        <v>603</v>
      </c>
      <c r="D29" s="139" t="s">
        <v>604</v>
      </c>
      <c r="E29" s="279">
        <v>0</v>
      </c>
      <c r="F29" s="238">
        <v>0.1</v>
      </c>
      <c r="G29" s="233">
        <f>+F12</f>
        <v>5</v>
      </c>
      <c r="H29" s="365">
        <v>4.0000000000000001E-3</v>
      </c>
      <c r="I29" s="365"/>
      <c r="J29" s="237">
        <f>(((((E29*F29)*H29)/12)*G29))*1.19</f>
        <v>0</v>
      </c>
    </row>
    <row r="30" spans="2:10" x14ac:dyDescent="0.2">
      <c r="B30" s="157"/>
      <c r="D30" s="162"/>
      <c r="J30" s="231"/>
    </row>
    <row r="31" spans="2:10" x14ac:dyDescent="0.2">
      <c r="B31" s="368" t="s">
        <v>605</v>
      </c>
      <c r="C31" s="369"/>
      <c r="D31" s="369"/>
      <c r="E31" s="369"/>
      <c r="F31" s="369"/>
      <c r="G31" s="369"/>
      <c r="H31" s="369"/>
      <c r="I31" s="370"/>
      <c r="J31" s="114">
        <f>SUM(J26:J30)</f>
        <v>170662.14755743998</v>
      </c>
    </row>
    <row r="32" spans="2:10" x14ac:dyDescent="0.2">
      <c r="B32" s="157"/>
      <c r="J32" s="158"/>
    </row>
    <row r="33" spans="2:10" x14ac:dyDescent="0.2">
      <c r="B33" s="373" t="s">
        <v>606</v>
      </c>
      <c r="C33" s="374"/>
      <c r="D33" s="374"/>
      <c r="E33" s="374"/>
      <c r="F33" s="374"/>
      <c r="G33" s="374"/>
      <c r="H33" s="374"/>
      <c r="I33" s="374"/>
      <c r="J33" s="114">
        <f>J22+J31</f>
        <v>2131746.5997574404</v>
      </c>
    </row>
    <row r="34" spans="2:10" x14ac:dyDescent="0.2">
      <c r="B34" s="373" t="s">
        <v>607</v>
      </c>
      <c r="C34" s="374"/>
      <c r="D34" s="374"/>
      <c r="E34" s="374"/>
      <c r="F34" s="374"/>
      <c r="G34" s="374"/>
      <c r="H34" s="374"/>
      <c r="I34" s="374"/>
      <c r="J34" s="163">
        <f>J33/F11</f>
        <v>9.4136310821236927E-2</v>
      </c>
    </row>
    <row r="35" spans="2:10" x14ac:dyDescent="0.2">
      <c r="B35" s="157"/>
      <c r="J35" s="158"/>
    </row>
    <row r="36" spans="2:10" x14ac:dyDescent="0.2">
      <c r="B36" s="373" t="s">
        <v>608</v>
      </c>
      <c r="C36" s="374"/>
      <c r="D36" s="374"/>
      <c r="E36" s="374"/>
      <c r="F36" s="374"/>
      <c r="G36" s="374"/>
      <c r="H36" s="374"/>
      <c r="I36" s="374"/>
      <c r="J36" s="126">
        <f>+J12+J34</f>
        <v>9.4136310821236927E-2</v>
      </c>
    </row>
    <row r="37" spans="2:10" x14ac:dyDescent="0.2">
      <c r="B37" s="373" t="s">
        <v>609</v>
      </c>
      <c r="C37" s="374"/>
      <c r="D37" s="374"/>
      <c r="E37" s="374"/>
      <c r="F37" s="374"/>
      <c r="G37" s="374"/>
      <c r="H37" s="374"/>
      <c r="I37" s="374"/>
      <c r="J37" s="232">
        <v>0.01</v>
      </c>
    </row>
    <row r="38" spans="2:10" x14ac:dyDescent="0.2">
      <c r="B38" s="373" t="s">
        <v>610</v>
      </c>
      <c r="C38" s="374"/>
      <c r="D38" s="374"/>
      <c r="E38" s="374"/>
      <c r="F38" s="374"/>
      <c r="G38" s="374"/>
      <c r="H38" s="374"/>
      <c r="I38" s="374"/>
      <c r="J38" s="232">
        <v>0.05</v>
      </c>
    </row>
    <row r="39" spans="2:10" x14ac:dyDescent="0.2">
      <c r="B39" s="157"/>
      <c r="J39" s="158"/>
    </row>
    <row r="40" spans="2:10" ht="13.5" thickBot="1" x14ac:dyDescent="0.25">
      <c r="B40" s="375" t="s">
        <v>611</v>
      </c>
      <c r="C40" s="376"/>
      <c r="D40" s="376"/>
      <c r="E40" s="376"/>
      <c r="F40" s="376"/>
      <c r="G40" s="376"/>
      <c r="H40" s="376"/>
      <c r="I40" s="376"/>
      <c r="J40" s="127">
        <f>SUM(J36:J38)</f>
        <v>0.15413631082123691</v>
      </c>
    </row>
  </sheetData>
  <mergeCells count="41">
    <mergeCell ref="B38:I38"/>
    <mergeCell ref="B40:I40"/>
    <mergeCell ref="H29:I29"/>
    <mergeCell ref="B31:I31"/>
    <mergeCell ref="B33:I33"/>
    <mergeCell ref="B34:I34"/>
    <mergeCell ref="B36:I36"/>
    <mergeCell ref="B37:I37"/>
    <mergeCell ref="B22:I22"/>
    <mergeCell ref="H25:I25"/>
    <mergeCell ref="D26:D28"/>
    <mergeCell ref="H26:I26"/>
    <mergeCell ref="H27:I27"/>
    <mergeCell ref="H28:I28"/>
    <mergeCell ref="C19:G19"/>
    <mergeCell ref="H19:I19"/>
    <mergeCell ref="C20:G20"/>
    <mergeCell ref="H20:I20"/>
    <mergeCell ref="C21:G21"/>
    <mergeCell ref="H21:I21"/>
    <mergeCell ref="B13:E13"/>
    <mergeCell ref="G13:J13"/>
    <mergeCell ref="C17:G17"/>
    <mergeCell ref="H17:I17"/>
    <mergeCell ref="C18:G18"/>
    <mergeCell ref="H18:I18"/>
    <mergeCell ref="B12:E12"/>
    <mergeCell ref="H12:J12"/>
    <mergeCell ref="B9:C9"/>
    <mergeCell ref="D9:J9"/>
    <mergeCell ref="B11:E11"/>
    <mergeCell ref="G11:J11"/>
    <mergeCell ref="B3:C3"/>
    <mergeCell ref="D3:E3"/>
    <mergeCell ref="H3:J8"/>
    <mergeCell ref="B4:C4"/>
    <mergeCell ref="D4:E4"/>
    <mergeCell ref="B5:G5"/>
    <mergeCell ref="B6:G6"/>
    <mergeCell ref="B7:G7"/>
    <mergeCell ref="B8:G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AE3A3-590A-468D-ABEB-705CBFE8FF6C}">
  <sheetPr codeName="Hoja6"/>
  <dimension ref="B1:K31"/>
  <sheetViews>
    <sheetView zoomScale="115" zoomScaleNormal="115" workbookViewId="0">
      <selection activeCell="C32" sqref="C32"/>
    </sheetView>
  </sheetViews>
  <sheetFormatPr baseColWidth="10" defaultRowHeight="12.75" x14ac:dyDescent="0.2"/>
  <cols>
    <col min="1" max="1" width="10.28515625" customWidth="1"/>
    <col min="2" max="2" width="4.5703125" hidden="1" customWidth="1"/>
    <col min="3" max="3" width="19.7109375" customWidth="1"/>
    <col min="4" max="4" width="32.140625" customWidth="1"/>
    <col min="6" max="6" width="15.140625" customWidth="1"/>
    <col min="7" max="7" width="11.85546875" customWidth="1"/>
    <col min="8" max="8" width="15.7109375" customWidth="1"/>
    <col min="9" max="9" width="15.28515625" customWidth="1"/>
    <col min="11" max="11" width="19.85546875" customWidth="1"/>
  </cols>
  <sheetData>
    <row r="1" spans="2:9" ht="13.5" thickBot="1" x14ac:dyDescent="0.25"/>
    <row r="2" spans="2:9" x14ac:dyDescent="0.2">
      <c r="C2" s="394"/>
      <c r="D2" s="395"/>
      <c r="E2" s="395"/>
      <c r="F2" s="395"/>
      <c r="G2" s="396"/>
      <c r="H2" s="326"/>
      <c r="I2" s="328"/>
    </row>
    <row r="3" spans="2:9" x14ac:dyDescent="0.2">
      <c r="C3" s="397"/>
      <c r="D3" s="398"/>
      <c r="E3" s="398"/>
      <c r="F3" s="398"/>
      <c r="G3" s="399"/>
      <c r="H3" s="329"/>
      <c r="I3" s="331"/>
    </row>
    <row r="4" spans="2:9" x14ac:dyDescent="0.2">
      <c r="C4" s="338" t="s">
        <v>568</v>
      </c>
      <c r="D4" s="339"/>
      <c r="E4" s="339"/>
      <c r="F4" s="339"/>
      <c r="G4" s="339"/>
      <c r="H4" s="329"/>
      <c r="I4" s="331"/>
    </row>
    <row r="5" spans="2:9" x14ac:dyDescent="0.2">
      <c r="C5" s="338" t="s">
        <v>545</v>
      </c>
      <c r="D5" s="339"/>
      <c r="E5" s="339"/>
      <c r="F5" s="339"/>
      <c r="G5" s="339"/>
      <c r="H5" s="329"/>
      <c r="I5" s="331"/>
    </row>
    <row r="6" spans="2:9" x14ac:dyDescent="0.2">
      <c r="C6" s="400"/>
      <c r="D6" s="401"/>
      <c r="E6" s="401"/>
      <c r="F6" s="401"/>
      <c r="G6" s="402"/>
      <c r="H6" s="329"/>
      <c r="I6" s="331"/>
    </row>
    <row r="7" spans="2:9" ht="13.5" thickBot="1" x14ac:dyDescent="0.25">
      <c r="C7" s="403"/>
      <c r="D7" s="404"/>
      <c r="E7" s="404"/>
      <c r="F7" s="404"/>
      <c r="G7" s="405"/>
      <c r="H7" s="332"/>
      <c r="I7" s="334"/>
    </row>
    <row r="8" spans="2:9" ht="30" customHeight="1" thickBot="1" x14ac:dyDescent="0.25">
      <c r="C8" s="302" t="s">
        <v>569</v>
      </c>
      <c r="D8" s="438" t="s">
        <v>669</v>
      </c>
      <c r="E8" s="346"/>
      <c r="F8" s="346"/>
      <c r="G8" s="346"/>
      <c r="H8" s="346"/>
      <c r="I8" s="347"/>
    </row>
    <row r="9" spans="2:9" ht="13.5" thickBot="1" x14ac:dyDescent="0.25">
      <c r="C9" s="280" t="s">
        <v>619</v>
      </c>
      <c r="D9" s="188">
        <v>5</v>
      </c>
      <c r="E9" s="406" t="s">
        <v>552</v>
      </c>
      <c r="F9" s="406"/>
      <c r="G9" s="406"/>
      <c r="H9" s="406"/>
      <c r="I9" s="407"/>
    </row>
    <row r="10" spans="2:9" ht="13.5" thickBot="1" x14ac:dyDescent="0.25">
      <c r="C10" s="157"/>
      <c r="I10" s="158"/>
    </row>
    <row r="11" spans="2:9" ht="13.5" thickBot="1" x14ac:dyDescent="0.25">
      <c r="C11" s="413" t="s">
        <v>658</v>
      </c>
      <c r="D11" s="414"/>
      <c r="E11" s="414"/>
      <c r="F11" s="414"/>
      <c r="G11" s="414"/>
      <c r="H11" s="414"/>
      <c r="I11" s="415"/>
    </row>
    <row r="12" spans="2:9" ht="37.15" customHeight="1" x14ac:dyDescent="0.2">
      <c r="C12" s="194" t="s">
        <v>613</v>
      </c>
      <c r="D12" s="165" t="s">
        <v>556</v>
      </c>
      <c r="E12" s="165" t="s">
        <v>614</v>
      </c>
      <c r="F12" s="165" t="s">
        <v>615</v>
      </c>
      <c r="G12" s="165" t="s">
        <v>616</v>
      </c>
      <c r="H12" s="165" t="s">
        <v>617</v>
      </c>
      <c r="I12" s="195" t="s">
        <v>618</v>
      </c>
    </row>
    <row r="13" spans="2:9" x14ac:dyDescent="0.2">
      <c r="C13" s="270"/>
      <c r="D13" s="272" t="s">
        <v>666</v>
      </c>
      <c r="E13" s="273"/>
      <c r="F13" s="274"/>
      <c r="G13" s="275"/>
      <c r="H13" s="271"/>
      <c r="I13" s="276"/>
    </row>
    <row r="14" spans="2:9" x14ac:dyDescent="0.2">
      <c r="B14" s="196">
        <v>9113</v>
      </c>
      <c r="C14" s="179">
        <v>1</v>
      </c>
      <c r="D14" s="166" t="s">
        <v>667</v>
      </c>
      <c r="E14" s="172">
        <f>+$D$9</f>
        <v>5</v>
      </c>
      <c r="F14" s="293">
        <v>0.2</v>
      </c>
      <c r="G14" s="234">
        <v>4000000</v>
      </c>
      <c r="H14" s="172">
        <v>1.6029</v>
      </c>
      <c r="I14" s="180">
        <f>ROUND(C14*E14*F14*G14*H14,2)</f>
        <v>6411600</v>
      </c>
    </row>
    <row r="15" spans="2:9" x14ac:dyDescent="0.2">
      <c r="B15" s="196"/>
      <c r="C15" s="270"/>
      <c r="D15" s="272" t="s">
        <v>659</v>
      </c>
      <c r="E15" s="271"/>
      <c r="F15" s="294"/>
      <c r="G15" s="295"/>
      <c r="H15" s="271"/>
      <c r="I15" s="276"/>
    </row>
    <row r="16" spans="2:9" x14ac:dyDescent="0.2">
      <c r="B16" s="196">
        <v>9424</v>
      </c>
      <c r="C16" s="277">
        <v>1</v>
      </c>
      <c r="D16" s="166" t="str">
        <f>+VLOOKUP(B16,'[1]PRECIOS PERSONAL'!$B$4:$E$120,2,0)</f>
        <v>TARIFA MES - PERSONAL DE OBRA - AYUDANTE (INCLUYE FACTOR DE PRESTACIONES)</v>
      </c>
      <c r="E16" s="172">
        <f>+$D$9</f>
        <v>5</v>
      </c>
      <c r="F16" s="293">
        <v>0.7</v>
      </c>
      <c r="G16" s="234">
        <v>1750905</v>
      </c>
      <c r="H16" s="172">
        <v>1.8</v>
      </c>
      <c r="I16" s="180">
        <f>ROUND(C16*E16*F16*G16*H16,2)</f>
        <v>11030701.5</v>
      </c>
    </row>
    <row r="17" spans="2:11" x14ac:dyDescent="0.2">
      <c r="B17" s="196"/>
      <c r="C17" s="411" t="str">
        <f>CONCATENATE("SUBTOTAL ",C11, )</f>
        <v>SUBTOTAL COMPONENTE A - PERSONAL PROFESIONAL</v>
      </c>
      <c r="D17" s="412"/>
      <c r="E17" s="412"/>
      <c r="F17" s="412"/>
      <c r="G17" s="412"/>
      <c r="H17" s="412"/>
      <c r="I17" s="181">
        <f>SUM(I14:I16)</f>
        <v>17442301.5</v>
      </c>
    </row>
    <row r="18" spans="2:11" ht="13.5" thickBot="1" x14ac:dyDescent="0.25">
      <c r="B18" s="196"/>
      <c r="C18" s="157"/>
      <c r="I18" s="158"/>
    </row>
    <row r="19" spans="2:11" ht="13.5" thickBot="1" x14ac:dyDescent="0.25">
      <c r="B19" s="196"/>
      <c r="C19" s="413" t="s">
        <v>660</v>
      </c>
      <c r="D19" s="414"/>
      <c r="E19" s="414"/>
      <c r="F19" s="414"/>
      <c r="G19" s="414"/>
      <c r="H19" s="414"/>
      <c r="I19" s="415"/>
    </row>
    <row r="20" spans="2:11" x14ac:dyDescent="0.2">
      <c r="B20" s="196"/>
      <c r="C20" s="419" t="s">
        <v>1</v>
      </c>
      <c r="D20" s="420"/>
      <c r="E20" s="420"/>
      <c r="F20" s="192" t="s">
        <v>620</v>
      </c>
      <c r="G20" s="192" t="s">
        <v>2</v>
      </c>
      <c r="H20" s="192" t="s">
        <v>621</v>
      </c>
      <c r="I20" s="193" t="s">
        <v>622</v>
      </c>
    </row>
    <row r="21" spans="2:11" s="101" customFormat="1" ht="27.6" customHeight="1" x14ac:dyDescent="0.2">
      <c r="B21" s="196">
        <v>11888</v>
      </c>
      <c r="C21" s="390" t="str">
        <f>+VLOOKUP(B21,DATOS1!$B$20:$E$140,2,0)</f>
        <v>SEÑAL VERTICAL PREVENTIVA SP-46B TIPO CUADRADO CON FLECHA. Lámina galvanizada Cal. 16, Ángulo de 2x14. Reflectivo diamante tipo XI, verde limón. Pintura electrostática.</v>
      </c>
      <c r="D21" s="391"/>
      <c r="E21" s="391"/>
      <c r="F21" s="164" t="str">
        <f>+VLOOKUP(B21,DATOS1!$B$20:$E$140,3,0)</f>
        <v>UN</v>
      </c>
      <c r="G21" s="278">
        <v>4</v>
      </c>
      <c r="H21" s="234">
        <f>+VLOOKUP(B21,DATOS1!$B$20:$E$140,4,0)</f>
        <v>643554</v>
      </c>
      <c r="I21" s="180">
        <f>+H21*G21</f>
        <v>2574216</v>
      </c>
    </row>
    <row r="22" spans="2:11" s="101" customFormat="1" ht="21" customHeight="1" x14ac:dyDescent="0.2">
      <c r="B22" s="196">
        <v>13428</v>
      </c>
      <c r="C22" s="390" t="str">
        <f>+VLOOKUP(B22,DATOS1!$B$20:$E$140,2,0)</f>
        <v>PASACALLE EN BANNER 13 ONZAS MATE, DE 7.00m x 1.00m, INCLUYE UN PALO DE 1,20m DE LARGO EN CADA EXTREMO.</v>
      </c>
      <c r="D22" s="391"/>
      <c r="E22" s="391"/>
      <c r="F22" s="164" t="str">
        <f>+VLOOKUP(B22,DATOS1!$B$20:$E$140,3,0)</f>
        <v>UN</v>
      </c>
      <c r="G22" s="278">
        <v>1</v>
      </c>
      <c r="H22" s="234">
        <f>+VLOOKUP(B22,DATOS1!$B$20:$E$140,4,0)</f>
        <v>343700</v>
      </c>
      <c r="I22" s="180">
        <f t="shared" ref="I22:I24" si="0">+H22*G22</f>
        <v>343700</v>
      </c>
    </row>
    <row r="23" spans="2:11" s="101" customFormat="1" ht="15" customHeight="1" x14ac:dyDescent="0.2">
      <c r="B23" s="196">
        <v>9169</v>
      </c>
      <c r="C23" s="390" t="str">
        <f>+VLOOKUP(B23,DATOS1!$B$20:$E$140,2,0)</f>
        <v>PALETA PARE-SIGA REGLAMENTADA</v>
      </c>
      <c r="D23" s="391"/>
      <c r="E23" s="391"/>
      <c r="F23" s="164" t="str">
        <f>+VLOOKUP(B23,DATOS1!$B$20:$E$140,3,0)</f>
        <v>UN</v>
      </c>
      <c r="G23" s="278">
        <v>4</v>
      </c>
      <c r="H23" s="234">
        <f>+VLOOKUP(B23,DATOS1!$B$20:$E$140,4,0)</f>
        <v>32503</v>
      </c>
      <c r="I23" s="180">
        <f t="shared" si="0"/>
        <v>130012</v>
      </c>
    </row>
    <row r="24" spans="2:11" s="101" customFormat="1" ht="15" customHeight="1" x14ac:dyDescent="0.2">
      <c r="B24" s="196">
        <v>7555</v>
      </c>
      <c r="C24" s="390" t="str">
        <f>+VLOOKUP(B24,DATOS1!$B$20:$E$140,2,0)</f>
        <v>CINTA DE SEÑALIZACION CAL 4 (ROLLO 500mx0.10m)</v>
      </c>
      <c r="D24" s="391"/>
      <c r="E24" s="391"/>
      <c r="F24" s="164" t="str">
        <f>+VLOOKUP(B24,DATOS1!$B$20:$E$140,3,0)</f>
        <v>UN</v>
      </c>
      <c r="G24" s="278">
        <v>4</v>
      </c>
      <c r="H24" s="234">
        <f>+VLOOKUP(B24,DATOS1!$B$20:$E$140,4,0)</f>
        <v>42090</v>
      </c>
      <c r="I24" s="180">
        <f t="shared" si="0"/>
        <v>168360</v>
      </c>
    </row>
    <row r="25" spans="2:11" x14ac:dyDescent="0.2">
      <c r="C25" s="411" t="str">
        <f>CONCATENATE("SUBTOTAL ",C19, )</f>
        <v>SUBTOTAL COMPONENTE B - SEÑALIZACION TEMPORAL</v>
      </c>
      <c r="D25" s="412"/>
      <c r="E25" s="412"/>
      <c r="F25" s="412"/>
      <c r="G25" s="412"/>
      <c r="H25" s="412"/>
      <c r="I25" s="181">
        <f>SUM(I21:I24)</f>
        <v>3216288</v>
      </c>
    </row>
    <row r="26" spans="2:11" x14ac:dyDescent="0.2">
      <c r="C26" s="157"/>
      <c r="I26" s="158"/>
    </row>
    <row r="27" spans="2:11" x14ac:dyDescent="0.2">
      <c r="C27" s="411" t="s">
        <v>639</v>
      </c>
      <c r="D27" s="412"/>
      <c r="E27" s="412"/>
      <c r="F27" s="412"/>
      <c r="G27" s="412"/>
      <c r="H27" s="412"/>
      <c r="I27" s="181">
        <f>+I25+I17</f>
        <v>20658589.5</v>
      </c>
    </row>
    <row r="28" spans="2:11" x14ac:dyDescent="0.2">
      <c r="C28" s="157"/>
      <c r="I28" s="158"/>
    </row>
    <row r="29" spans="2:11" x14ac:dyDescent="0.2">
      <c r="C29" s="433" t="s">
        <v>548</v>
      </c>
      <c r="D29" s="434"/>
      <c r="E29" s="434"/>
      <c r="F29" s="434"/>
      <c r="G29" s="435"/>
      <c r="H29" s="241">
        <v>0.15429999999999999</v>
      </c>
      <c r="I29" s="181">
        <f>+I27*H29</f>
        <v>3187620.3598499997</v>
      </c>
      <c r="K29" s="71"/>
    </row>
    <row r="30" spans="2:11" x14ac:dyDescent="0.2">
      <c r="C30" s="157"/>
      <c r="I30" s="158"/>
      <c r="K30" s="291"/>
    </row>
    <row r="31" spans="2:11" ht="13.5" thickBot="1" x14ac:dyDescent="0.25">
      <c r="C31" s="431" t="s">
        <v>670</v>
      </c>
      <c r="D31" s="432"/>
      <c r="E31" s="432"/>
      <c r="F31" s="432"/>
      <c r="G31" s="432"/>
      <c r="H31" s="432"/>
      <c r="I31" s="187">
        <f>ROUND(SUM(I27:I30),2)</f>
        <v>23846209.859999999</v>
      </c>
    </row>
  </sheetData>
  <mergeCells count="19">
    <mergeCell ref="C27:H27"/>
    <mergeCell ref="C29:G29"/>
    <mergeCell ref="C31:H31"/>
    <mergeCell ref="C21:E21"/>
    <mergeCell ref="C22:E22"/>
    <mergeCell ref="C23:E23"/>
    <mergeCell ref="C24:E24"/>
    <mergeCell ref="C25:H25"/>
    <mergeCell ref="C20:E20"/>
    <mergeCell ref="C2:G3"/>
    <mergeCell ref="H2:I7"/>
    <mergeCell ref="C4:G4"/>
    <mergeCell ref="C5:G5"/>
    <mergeCell ref="C6:G7"/>
    <mergeCell ref="D8:I8"/>
    <mergeCell ref="E9:I9"/>
    <mergeCell ref="C11:I11"/>
    <mergeCell ref="C17:H17"/>
    <mergeCell ref="C19:I19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F0719-6398-4F7A-9000-F370610CD658}">
  <sheetPr codeName="Hoja7"/>
  <dimension ref="B2:K40"/>
  <sheetViews>
    <sheetView topLeftCell="A18" zoomScale="92" zoomScaleNormal="115" workbookViewId="0">
      <selection activeCell="B40" sqref="B40:I40"/>
    </sheetView>
  </sheetViews>
  <sheetFormatPr baseColWidth="10" defaultRowHeight="12.75" x14ac:dyDescent="0.2"/>
  <cols>
    <col min="3" max="3" width="29.7109375" customWidth="1"/>
    <col min="4" max="4" width="24.140625" customWidth="1"/>
    <col min="5" max="5" width="14.85546875" bestFit="1" customWidth="1"/>
    <col min="6" max="6" width="14.5703125" bestFit="1" customWidth="1"/>
    <col min="10" max="10" width="15.85546875" customWidth="1"/>
    <col min="11" max="11" width="15.42578125" bestFit="1" customWidth="1"/>
  </cols>
  <sheetData>
    <row r="2" spans="2:10" ht="13.5" thickBot="1" x14ac:dyDescent="0.25"/>
    <row r="3" spans="2:10" x14ac:dyDescent="0.2">
      <c r="B3" s="321" t="s">
        <v>543</v>
      </c>
      <c r="C3" s="322"/>
      <c r="D3" s="323"/>
      <c r="E3" s="323"/>
      <c r="F3" s="73"/>
      <c r="G3" s="73"/>
      <c r="H3" s="326"/>
      <c r="I3" s="327"/>
      <c r="J3" s="328"/>
    </row>
    <row r="4" spans="2:10" x14ac:dyDescent="0.2">
      <c r="B4" s="335" t="s">
        <v>544</v>
      </c>
      <c r="C4" s="336"/>
      <c r="D4" s="337"/>
      <c r="E4" s="337"/>
      <c r="F4" s="74"/>
      <c r="G4" s="74"/>
      <c r="H4" s="329"/>
      <c r="I4" s="330"/>
      <c r="J4" s="331"/>
    </row>
    <row r="5" spans="2:10" x14ac:dyDescent="0.2">
      <c r="B5" s="338" t="s">
        <v>568</v>
      </c>
      <c r="C5" s="339"/>
      <c r="D5" s="339"/>
      <c r="E5" s="339"/>
      <c r="F5" s="339"/>
      <c r="G5" s="339"/>
      <c r="H5" s="329"/>
      <c r="I5" s="330"/>
      <c r="J5" s="331"/>
    </row>
    <row r="6" spans="2:10" x14ac:dyDescent="0.2">
      <c r="B6" s="338" t="s">
        <v>545</v>
      </c>
      <c r="C6" s="339"/>
      <c r="D6" s="339"/>
      <c r="E6" s="339"/>
      <c r="F6" s="339"/>
      <c r="G6" s="339"/>
      <c r="H6" s="329"/>
      <c r="I6" s="330"/>
      <c r="J6" s="331"/>
    </row>
    <row r="7" spans="2:10" x14ac:dyDescent="0.2">
      <c r="B7" s="338"/>
      <c r="C7" s="339"/>
      <c r="D7" s="339"/>
      <c r="E7" s="339"/>
      <c r="F7" s="339"/>
      <c r="G7" s="339"/>
      <c r="H7" s="329"/>
      <c r="I7" s="330"/>
      <c r="J7" s="331"/>
    </row>
    <row r="8" spans="2:10" ht="13.5" thickBot="1" x14ac:dyDescent="0.25">
      <c r="B8" s="340"/>
      <c r="C8" s="341"/>
      <c r="D8" s="341"/>
      <c r="E8" s="341"/>
      <c r="F8" s="341"/>
      <c r="G8" s="341"/>
      <c r="H8" s="332"/>
      <c r="I8" s="333"/>
      <c r="J8" s="334"/>
    </row>
    <row r="9" spans="2:10" ht="30" customHeight="1" thickBot="1" x14ac:dyDescent="0.25">
      <c r="B9" s="344" t="s">
        <v>569</v>
      </c>
      <c r="C9" s="345"/>
      <c r="D9" s="346" t="s">
        <v>669</v>
      </c>
      <c r="E9" s="346"/>
      <c r="F9" s="346"/>
      <c r="G9" s="346"/>
      <c r="H9" s="346"/>
      <c r="I9" s="346"/>
      <c r="J9" s="347"/>
    </row>
    <row r="10" spans="2:10" x14ac:dyDescent="0.2">
      <c r="B10" s="76"/>
      <c r="C10" s="77"/>
      <c r="D10" s="77"/>
      <c r="E10" s="77"/>
      <c r="F10" s="77"/>
      <c r="G10" s="77"/>
      <c r="H10" s="77"/>
      <c r="I10" s="77"/>
      <c r="J10" s="78"/>
    </row>
    <row r="11" spans="2:10" x14ac:dyDescent="0.2">
      <c r="B11" s="348" t="s">
        <v>665</v>
      </c>
      <c r="C11" s="349"/>
      <c r="D11" s="349"/>
      <c r="E11" s="349"/>
      <c r="F11" s="79">
        <f>+'PPTO PMT'!I27</f>
        <v>20658589.5</v>
      </c>
      <c r="G11" s="350" t="s">
        <v>547</v>
      </c>
      <c r="H11" s="339"/>
      <c r="I11" s="339"/>
      <c r="J11" s="351"/>
    </row>
    <row r="12" spans="2:10" x14ac:dyDescent="0.2">
      <c r="B12" s="348" t="s">
        <v>551</v>
      </c>
      <c r="C12" s="349"/>
      <c r="D12" s="349"/>
      <c r="E12" s="349"/>
      <c r="F12" s="83">
        <v>5</v>
      </c>
      <c r="G12" s="84" t="s">
        <v>552</v>
      </c>
      <c r="H12" s="342"/>
      <c r="I12" s="342"/>
      <c r="J12" s="343"/>
    </row>
    <row r="13" spans="2:10" x14ac:dyDescent="0.2">
      <c r="B13" s="324"/>
      <c r="C13" s="325"/>
      <c r="D13" s="325"/>
      <c r="E13" s="325"/>
      <c r="F13" s="149"/>
      <c r="G13" s="355"/>
      <c r="H13" s="356"/>
      <c r="I13" s="356"/>
      <c r="J13" s="357"/>
    </row>
    <row r="14" spans="2:10" x14ac:dyDescent="0.2">
      <c r="B14" s="141" t="s">
        <v>586</v>
      </c>
      <c r="C14" s="93"/>
      <c r="D14" s="93"/>
      <c r="E14" s="93"/>
      <c r="F14" s="93"/>
      <c r="G14" s="93"/>
      <c r="H14" s="93"/>
      <c r="I14" s="93"/>
      <c r="J14" s="94"/>
    </row>
    <row r="15" spans="2:10" x14ac:dyDescent="0.2">
      <c r="B15" s="115">
        <v>3.1</v>
      </c>
      <c r="C15" s="120" t="s">
        <v>584</v>
      </c>
      <c r="D15" s="143"/>
      <c r="E15" s="143"/>
      <c r="F15" s="143"/>
      <c r="G15" s="143"/>
      <c r="H15" s="143"/>
      <c r="I15" s="143"/>
      <c r="J15" s="160"/>
    </row>
    <row r="16" spans="2:10" x14ac:dyDescent="0.2">
      <c r="B16" s="89" t="s">
        <v>542</v>
      </c>
      <c r="C16" s="117" t="s">
        <v>1</v>
      </c>
      <c r="D16" s="118"/>
      <c r="E16" s="118"/>
      <c r="F16" s="118"/>
      <c r="G16" s="119"/>
      <c r="H16" s="117" t="s">
        <v>585</v>
      </c>
      <c r="I16" s="119"/>
      <c r="J16" s="116" t="s">
        <v>581</v>
      </c>
    </row>
    <row r="17" spans="2:11" x14ac:dyDescent="0.2">
      <c r="B17" s="124">
        <f>B15+0.001</f>
        <v>3.101</v>
      </c>
      <c r="C17" s="377" t="s">
        <v>587</v>
      </c>
      <c r="D17" s="378"/>
      <c r="E17" s="378"/>
      <c r="F17" s="378"/>
      <c r="G17" s="379"/>
      <c r="H17" s="365">
        <v>0.05</v>
      </c>
      <c r="I17" s="365"/>
      <c r="J17" s="125">
        <f>+H17*$F$11</f>
        <v>1032929.4750000001</v>
      </c>
    </row>
    <row r="18" spans="2:11" x14ac:dyDescent="0.2">
      <c r="B18" s="124">
        <f>B17+0.001</f>
        <v>3.1019999999999999</v>
      </c>
      <c r="C18" s="377" t="s">
        <v>588</v>
      </c>
      <c r="D18" s="378"/>
      <c r="E18" s="378"/>
      <c r="F18" s="378"/>
      <c r="G18" s="379"/>
      <c r="H18" s="437">
        <v>7.6E-3</v>
      </c>
      <c r="I18" s="437"/>
      <c r="J18" s="125">
        <f t="shared" ref="J18:J21" si="0">+H18*$F$11</f>
        <v>157005.28020000001</v>
      </c>
    </row>
    <row r="19" spans="2:11" x14ac:dyDescent="0.2">
      <c r="B19" s="124">
        <f>B18+0.001</f>
        <v>3.1029999999999998</v>
      </c>
      <c r="C19" s="377" t="s">
        <v>589</v>
      </c>
      <c r="D19" s="378"/>
      <c r="E19" s="378"/>
      <c r="F19" s="378"/>
      <c r="G19" s="379"/>
      <c r="H19" s="367">
        <v>4.0000000000000001E-3</v>
      </c>
      <c r="I19" s="367"/>
      <c r="J19" s="125">
        <f t="shared" si="0"/>
        <v>82634.358000000007</v>
      </c>
    </row>
    <row r="20" spans="2:11" x14ac:dyDescent="0.2">
      <c r="B20" s="124">
        <f>B19+0.001</f>
        <v>3.1039999999999996</v>
      </c>
      <c r="C20" s="377" t="s">
        <v>590</v>
      </c>
      <c r="D20" s="378"/>
      <c r="E20" s="378"/>
      <c r="F20" s="378"/>
      <c r="G20" s="379"/>
      <c r="H20" s="365">
        <v>0.02</v>
      </c>
      <c r="I20" s="365"/>
      <c r="J20" s="125">
        <f t="shared" si="0"/>
        <v>413171.79000000004</v>
      </c>
    </row>
    <row r="21" spans="2:11" x14ac:dyDescent="0.2">
      <c r="B21" s="161">
        <f>B20+0.001</f>
        <v>3.1049999999999995</v>
      </c>
      <c r="C21" s="377" t="s">
        <v>591</v>
      </c>
      <c r="D21" s="378"/>
      <c r="E21" s="378"/>
      <c r="F21" s="378"/>
      <c r="G21" s="379"/>
      <c r="H21" s="365">
        <v>5.0000000000000001E-3</v>
      </c>
      <c r="I21" s="365"/>
      <c r="J21" s="125">
        <f t="shared" si="0"/>
        <v>103292.94750000001</v>
      </c>
    </row>
    <row r="22" spans="2:11" x14ac:dyDescent="0.2">
      <c r="B22" s="368" t="s">
        <v>593</v>
      </c>
      <c r="C22" s="369"/>
      <c r="D22" s="369"/>
      <c r="E22" s="369"/>
      <c r="F22" s="369"/>
      <c r="G22" s="369"/>
      <c r="H22" s="369"/>
      <c r="I22" s="370"/>
      <c r="J22" s="114">
        <f>SUM(J17:J21)</f>
        <v>1789033.8507000001</v>
      </c>
    </row>
    <row r="23" spans="2:11" x14ac:dyDescent="0.2">
      <c r="B23" s="157"/>
      <c r="J23" s="158"/>
    </row>
    <row r="24" spans="2:11" x14ac:dyDescent="0.2">
      <c r="B24" s="115">
        <v>4.0999999999999996</v>
      </c>
      <c r="C24" s="120" t="s">
        <v>594</v>
      </c>
      <c r="D24" s="143"/>
      <c r="E24" s="143"/>
      <c r="F24" s="143"/>
      <c r="G24" s="143"/>
      <c r="H24" s="143"/>
      <c r="I24" s="143"/>
      <c r="J24" s="160"/>
    </row>
    <row r="25" spans="2:11" ht="33.75" x14ac:dyDescent="0.2">
      <c r="B25" s="89" t="s">
        <v>542</v>
      </c>
      <c r="C25" s="117" t="s">
        <v>1</v>
      </c>
      <c r="D25" s="118"/>
      <c r="E25" s="123" t="s">
        <v>595</v>
      </c>
      <c r="F25" s="97" t="s">
        <v>596</v>
      </c>
      <c r="G25" s="85" t="s">
        <v>597</v>
      </c>
      <c r="H25" s="315" t="s">
        <v>598</v>
      </c>
      <c r="I25" s="316"/>
      <c r="J25" s="116" t="s">
        <v>581</v>
      </c>
    </row>
    <row r="26" spans="2:11" x14ac:dyDescent="0.2">
      <c r="B26" s="56">
        <f>+B24+0.001</f>
        <v>4.101</v>
      </c>
      <c r="C26" s="142" t="s">
        <v>599</v>
      </c>
      <c r="D26" s="372" t="s">
        <v>600</v>
      </c>
      <c r="E26" s="235">
        <f>+'PPTO PMT'!I31</f>
        <v>23846209.859999999</v>
      </c>
      <c r="F26" s="236">
        <v>0.3</v>
      </c>
      <c r="G26" s="233">
        <f>+F12+6</f>
        <v>11</v>
      </c>
      <c r="H26" s="371">
        <v>4.0000000000000001E-3</v>
      </c>
      <c r="I26" s="371"/>
      <c r="J26" s="237">
        <f>(((((E26*F26)*H26)/12)*G26)+2500)*1.19</f>
        <v>34189.688706739995</v>
      </c>
      <c r="K26" s="71"/>
    </row>
    <row r="27" spans="2:11" x14ac:dyDescent="0.2">
      <c r="B27" s="56">
        <f>B26+0.001</f>
        <v>4.1020000000000003</v>
      </c>
      <c r="C27" s="142" t="s">
        <v>601</v>
      </c>
      <c r="D27" s="372"/>
      <c r="E27" s="235">
        <f>+E26</f>
        <v>23846209.859999999</v>
      </c>
      <c r="F27" s="238">
        <v>0.1</v>
      </c>
      <c r="G27" s="233">
        <f>+(12*3)+F12</f>
        <v>41</v>
      </c>
      <c r="H27" s="371">
        <v>3.0000000000000001E-3</v>
      </c>
      <c r="I27" s="371"/>
      <c r="J27" s="237">
        <f t="shared" ref="J27:J28" si="1">(((((E27*F27)*H27)/12)*G27)+2500)*1.19</f>
        <v>32061.414476735004</v>
      </c>
      <c r="K27" s="71"/>
    </row>
    <row r="28" spans="2:11" x14ac:dyDescent="0.2">
      <c r="B28" s="56">
        <f t="shared" ref="B28:B29" si="2">B27+0.001</f>
        <v>4.1030000000000006</v>
      </c>
      <c r="C28" s="142" t="s">
        <v>602</v>
      </c>
      <c r="D28" s="372"/>
      <c r="E28" s="235">
        <f>+E27</f>
        <v>23846209.859999999</v>
      </c>
      <c r="F28" s="238">
        <v>0.3</v>
      </c>
      <c r="G28" s="233">
        <f>+(12*3)+F12</f>
        <v>41</v>
      </c>
      <c r="H28" s="371">
        <v>3.0000000000000001E-3</v>
      </c>
      <c r="I28" s="371"/>
      <c r="J28" s="237">
        <f t="shared" si="1"/>
        <v>90234.243430204995</v>
      </c>
      <c r="K28" s="71"/>
    </row>
    <row r="29" spans="2:11" ht="22.5" hidden="1" x14ac:dyDescent="0.2">
      <c r="B29" s="56">
        <f t="shared" si="2"/>
        <v>4.104000000000001</v>
      </c>
      <c r="C29" s="142" t="s">
        <v>603</v>
      </c>
      <c r="D29" s="283" t="s">
        <v>604</v>
      </c>
      <c r="E29" s="235">
        <f>+E28</f>
        <v>23846209.859999999</v>
      </c>
      <c r="F29" s="238">
        <v>0</v>
      </c>
      <c r="G29" s="233">
        <f>+F12</f>
        <v>5</v>
      </c>
      <c r="H29" s="371">
        <v>4.0000000000000001E-3</v>
      </c>
      <c r="I29" s="371"/>
      <c r="J29" s="237">
        <f>(((((E29*F29)*H29)/12)*G29))*1.19</f>
        <v>0</v>
      </c>
      <c r="K29" s="71"/>
    </row>
    <row r="30" spans="2:11" x14ac:dyDescent="0.2">
      <c r="B30" s="157"/>
      <c r="D30" s="162"/>
      <c r="J30" s="231"/>
    </row>
    <row r="31" spans="2:11" x14ac:dyDescent="0.2">
      <c r="B31" s="368" t="s">
        <v>605</v>
      </c>
      <c r="C31" s="369"/>
      <c r="D31" s="369"/>
      <c r="E31" s="369"/>
      <c r="F31" s="369"/>
      <c r="G31" s="369"/>
      <c r="H31" s="369"/>
      <c r="I31" s="370"/>
      <c r="J31" s="114">
        <f>SUM(J26:J30)</f>
        <v>156485.34661368001</v>
      </c>
    </row>
    <row r="32" spans="2:11" x14ac:dyDescent="0.2">
      <c r="B32" s="157"/>
      <c r="J32" s="158"/>
    </row>
    <row r="33" spans="2:10" x14ac:dyDescent="0.2">
      <c r="B33" s="373" t="s">
        <v>606</v>
      </c>
      <c r="C33" s="374"/>
      <c r="D33" s="374"/>
      <c r="E33" s="374"/>
      <c r="F33" s="374"/>
      <c r="G33" s="374"/>
      <c r="H33" s="374"/>
      <c r="I33" s="374"/>
      <c r="J33" s="114">
        <f>J22+J31</f>
        <v>1945519.1973136801</v>
      </c>
    </row>
    <row r="34" spans="2:10" x14ac:dyDescent="0.2">
      <c r="B34" s="373" t="s">
        <v>607</v>
      </c>
      <c r="C34" s="374"/>
      <c r="D34" s="374"/>
      <c r="E34" s="374"/>
      <c r="F34" s="374"/>
      <c r="G34" s="374"/>
      <c r="H34" s="374"/>
      <c r="I34" s="374"/>
      <c r="J34" s="163">
        <f>J33/F11</f>
        <v>9.4174832086850846E-2</v>
      </c>
    </row>
    <row r="35" spans="2:10" x14ac:dyDescent="0.2">
      <c r="B35" s="157"/>
      <c r="J35" s="158"/>
    </row>
    <row r="36" spans="2:10" x14ac:dyDescent="0.2">
      <c r="B36" s="373" t="s">
        <v>608</v>
      </c>
      <c r="C36" s="374"/>
      <c r="D36" s="374"/>
      <c r="E36" s="374"/>
      <c r="F36" s="374"/>
      <c r="G36" s="374"/>
      <c r="H36" s="374"/>
      <c r="I36" s="374"/>
      <c r="J36" s="126">
        <f>+J12+J34</f>
        <v>9.4174832086850846E-2</v>
      </c>
    </row>
    <row r="37" spans="2:10" x14ac:dyDescent="0.2">
      <c r="B37" s="373" t="s">
        <v>609</v>
      </c>
      <c r="C37" s="374"/>
      <c r="D37" s="374"/>
      <c r="E37" s="374"/>
      <c r="F37" s="374"/>
      <c r="G37" s="374"/>
      <c r="H37" s="374"/>
      <c r="I37" s="374"/>
      <c r="J37" s="232">
        <v>0.01</v>
      </c>
    </row>
    <row r="38" spans="2:10" x14ac:dyDescent="0.2">
      <c r="B38" s="373" t="s">
        <v>610</v>
      </c>
      <c r="C38" s="374"/>
      <c r="D38" s="374"/>
      <c r="E38" s="374"/>
      <c r="F38" s="374"/>
      <c r="G38" s="374"/>
      <c r="H38" s="374"/>
      <c r="I38" s="374"/>
      <c r="J38" s="232">
        <v>0.05</v>
      </c>
    </row>
    <row r="39" spans="2:10" x14ac:dyDescent="0.2">
      <c r="B39" s="157"/>
      <c r="J39" s="158"/>
    </row>
    <row r="40" spans="2:10" ht="13.5" thickBot="1" x14ac:dyDescent="0.25">
      <c r="B40" s="375" t="s">
        <v>611</v>
      </c>
      <c r="C40" s="376"/>
      <c r="D40" s="376"/>
      <c r="E40" s="376"/>
      <c r="F40" s="376"/>
      <c r="G40" s="376"/>
      <c r="H40" s="376"/>
      <c r="I40" s="376"/>
      <c r="J40" s="127">
        <f>SUM(J36:J38)</f>
        <v>0.15417483208685084</v>
      </c>
    </row>
  </sheetData>
  <mergeCells count="41">
    <mergeCell ref="B38:I38"/>
    <mergeCell ref="B40:I40"/>
    <mergeCell ref="H29:I29"/>
    <mergeCell ref="B31:I31"/>
    <mergeCell ref="B33:I33"/>
    <mergeCell ref="B34:I34"/>
    <mergeCell ref="B36:I36"/>
    <mergeCell ref="B37:I37"/>
    <mergeCell ref="B22:I22"/>
    <mergeCell ref="H25:I25"/>
    <mergeCell ref="D26:D28"/>
    <mergeCell ref="H26:I26"/>
    <mergeCell ref="H27:I27"/>
    <mergeCell ref="H28:I28"/>
    <mergeCell ref="C19:G19"/>
    <mergeCell ref="H19:I19"/>
    <mergeCell ref="C20:G20"/>
    <mergeCell ref="H20:I20"/>
    <mergeCell ref="C21:G21"/>
    <mergeCell ref="H21:I21"/>
    <mergeCell ref="B13:E13"/>
    <mergeCell ref="G13:J13"/>
    <mergeCell ref="C17:G17"/>
    <mergeCell ref="H17:I17"/>
    <mergeCell ref="C18:G18"/>
    <mergeCell ref="H18:I18"/>
    <mergeCell ref="B9:C9"/>
    <mergeCell ref="D9:J9"/>
    <mergeCell ref="B11:E11"/>
    <mergeCell ref="G11:J11"/>
    <mergeCell ref="B12:E12"/>
    <mergeCell ref="H12:J12"/>
    <mergeCell ref="B3:C3"/>
    <mergeCell ref="D3:E3"/>
    <mergeCell ref="H3:J8"/>
    <mergeCell ref="B4:C4"/>
    <mergeCell ref="D4:E4"/>
    <mergeCell ref="B5:G5"/>
    <mergeCell ref="B6:G6"/>
    <mergeCell ref="B7:G7"/>
    <mergeCell ref="B8:G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J145"/>
  <sheetViews>
    <sheetView topLeftCell="A6" zoomScale="91" zoomScaleNormal="100" workbookViewId="0">
      <selection activeCell="A3" sqref="A3:XFD47"/>
    </sheetView>
  </sheetViews>
  <sheetFormatPr baseColWidth="10" defaultRowHeight="12.75" x14ac:dyDescent="0.2"/>
  <cols>
    <col min="3" max="3" width="103.140625" customWidth="1"/>
    <col min="5" max="5" width="21" customWidth="1"/>
    <col min="8" max="8" width="23.5703125" customWidth="1"/>
  </cols>
  <sheetData>
    <row r="2" spans="2:9" ht="13.5" thickBot="1" x14ac:dyDescent="0.25">
      <c r="B2" s="1"/>
      <c r="C2" s="1"/>
      <c r="D2" s="1"/>
      <c r="E2" s="1"/>
      <c r="F2" s="1"/>
    </row>
    <row r="3" spans="2:9" ht="15.75" thickBot="1" x14ac:dyDescent="0.25">
      <c r="B3" s="439" t="s">
        <v>11</v>
      </c>
      <c r="C3" s="440"/>
      <c r="D3" s="440"/>
      <c r="E3" s="440"/>
      <c r="F3" s="440"/>
      <c r="G3" s="440"/>
      <c r="H3" s="441"/>
    </row>
    <row r="4" spans="2:9" ht="15" x14ac:dyDescent="0.2">
      <c r="B4" s="2">
        <v>9424</v>
      </c>
      <c r="C4" s="3" t="s">
        <v>12</v>
      </c>
      <c r="D4" s="3" t="s">
        <v>13</v>
      </c>
      <c r="E4" s="4">
        <v>2922389</v>
      </c>
      <c r="F4" s="3"/>
      <c r="G4" s="5"/>
      <c r="H4" s="6"/>
    </row>
    <row r="5" spans="2:9" ht="15" x14ac:dyDescent="0.2">
      <c r="B5" s="7">
        <v>9098</v>
      </c>
      <c r="C5" s="8" t="s">
        <v>14</v>
      </c>
      <c r="D5" s="8" t="s">
        <v>13</v>
      </c>
      <c r="E5" s="9">
        <v>2316000</v>
      </c>
      <c r="F5" s="8"/>
      <c r="G5" s="10"/>
      <c r="H5" s="11"/>
    </row>
    <row r="6" spans="2:9" ht="15" x14ac:dyDescent="0.2">
      <c r="B6" s="7">
        <v>9099</v>
      </c>
      <c r="C6" s="8" t="s">
        <v>15</v>
      </c>
      <c r="D6" s="8" t="s">
        <v>13</v>
      </c>
      <c r="E6" s="9">
        <v>2018000</v>
      </c>
      <c r="F6" s="8"/>
      <c r="G6" s="10"/>
      <c r="H6" s="11"/>
    </row>
    <row r="7" spans="2:9" ht="15" x14ac:dyDescent="0.2">
      <c r="B7" s="7">
        <v>9100</v>
      </c>
      <c r="C7" s="8" t="s">
        <v>16</v>
      </c>
      <c r="D7" s="8" t="s">
        <v>13</v>
      </c>
      <c r="E7" s="9">
        <v>1750905</v>
      </c>
      <c r="F7" s="8"/>
      <c r="G7" s="12"/>
      <c r="H7" s="13"/>
    </row>
    <row r="8" spans="2:9" ht="15" x14ac:dyDescent="0.2">
      <c r="B8" s="7">
        <v>9101</v>
      </c>
      <c r="C8" s="8" t="s">
        <v>17</v>
      </c>
      <c r="D8" s="8" t="s">
        <v>13</v>
      </c>
      <c r="E8" s="9">
        <v>4488000</v>
      </c>
      <c r="F8" s="8"/>
      <c r="G8" s="12"/>
      <c r="H8" s="13"/>
    </row>
    <row r="9" spans="2:9" ht="15" x14ac:dyDescent="0.2">
      <c r="B9" s="7">
        <v>9102</v>
      </c>
      <c r="C9" s="8" t="s">
        <v>18</v>
      </c>
      <c r="D9" s="8" t="s">
        <v>13</v>
      </c>
      <c r="E9" s="9">
        <v>3479000</v>
      </c>
      <c r="F9" s="8"/>
      <c r="G9" s="12"/>
      <c r="H9" s="13"/>
    </row>
    <row r="10" spans="2:9" ht="15" x14ac:dyDescent="0.2">
      <c r="B10" s="14">
        <v>9103</v>
      </c>
      <c r="C10" s="15" t="s">
        <v>19</v>
      </c>
      <c r="D10" s="15" t="s">
        <v>13</v>
      </c>
      <c r="E10" s="16">
        <v>2481000</v>
      </c>
      <c r="F10" s="15"/>
      <c r="G10" s="17"/>
      <c r="H10" s="13"/>
    </row>
    <row r="11" spans="2:9" ht="15" x14ac:dyDescent="0.2">
      <c r="B11" s="7">
        <v>9104</v>
      </c>
      <c r="C11" s="8" t="s">
        <v>20</v>
      </c>
      <c r="D11" s="8" t="s">
        <v>13</v>
      </c>
      <c r="E11" s="9">
        <v>2018000</v>
      </c>
      <c r="F11" s="8"/>
      <c r="G11" s="12"/>
      <c r="H11" s="13"/>
    </row>
    <row r="12" spans="2:9" ht="15" x14ac:dyDescent="0.2">
      <c r="B12" s="7">
        <v>9105</v>
      </c>
      <c r="C12" s="8" t="s">
        <v>21</v>
      </c>
      <c r="D12" s="8" t="s">
        <v>13</v>
      </c>
      <c r="E12" s="9">
        <v>1750905</v>
      </c>
      <c r="F12" s="8"/>
      <c r="G12" s="12"/>
      <c r="H12" s="13"/>
    </row>
    <row r="13" spans="2:9" ht="15" x14ac:dyDescent="0.2">
      <c r="B13" s="7">
        <v>9107</v>
      </c>
      <c r="C13" s="8" t="s">
        <v>22</v>
      </c>
      <c r="D13" s="8" t="s">
        <v>13</v>
      </c>
      <c r="E13" s="9">
        <v>17387000</v>
      </c>
      <c r="F13" s="8"/>
      <c r="G13" s="12"/>
      <c r="H13" s="13"/>
    </row>
    <row r="14" spans="2:9" ht="15" x14ac:dyDescent="0.2">
      <c r="B14" s="7">
        <v>9108</v>
      </c>
      <c r="C14" s="8" t="s">
        <v>23</v>
      </c>
      <c r="D14" s="8" t="s">
        <v>13</v>
      </c>
      <c r="E14" s="9">
        <v>13251000</v>
      </c>
      <c r="F14" s="8"/>
      <c r="G14" s="12"/>
      <c r="H14" s="13"/>
    </row>
    <row r="15" spans="2:9" ht="15" x14ac:dyDescent="0.2">
      <c r="B15" s="7">
        <v>9109</v>
      </c>
      <c r="C15" s="8" t="s">
        <v>24</v>
      </c>
      <c r="D15" s="8" t="s">
        <v>13</v>
      </c>
      <c r="E15" s="9">
        <v>11183000</v>
      </c>
      <c r="F15" s="8"/>
      <c r="G15" s="12"/>
      <c r="H15" s="13"/>
    </row>
    <row r="16" spans="2:9" ht="15" x14ac:dyDescent="0.2">
      <c r="B16" s="7">
        <v>9110</v>
      </c>
      <c r="C16" s="8" t="s">
        <v>25</v>
      </c>
      <c r="D16" s="8" t="s">
        <v>13</v>
      </c>
      <c r="E16" s="9">
        <v>9522000</v>
      </c>
      <c r="F16" s="8"/>
      <c r="G16" s="12"/>
      <c r="H16" s="13"/>
      <c r="I16" s="18">
        <v>13830994</v>
      </c>
    </row>
    <row r="17" spans="2:10" ht="15" x14ac:dyDescent="0.2">
      <c r="B17" s="7">
        <v>9111</v>
      </c>
      <c r="C17" s="8" t="s">
        <v>26</v>
      </c>
      <c r="D17" s="8" t="s">
        <v>13</v>
      </c>
      <c r="E17" s="9">
        <v>8589000</v>
      </c>
      <c r="F17" s="8"/>
      <c r="G17" s="12"/>
      <c r="H17" s="13"/>
      <c r="I17" s="19">
        <f>+I16/E16</f>
        <v>1.4525303507666456</v>
      </c>
    </row>
    <row r="18" spans="2:10" ht="15" x14ac:dyDescent="0.2">
      <c r="B18" s="14">
        <v>9112</v>
      </c>
      <c r="C18" s="15" t="s">
        <v>27</v>
      </c>
      <c r="D18" s="15" t="s">
        <v>13</v>
      </c>
      <c r="E18" s="16">
        <v>7659000</v>
      </c>
      <c r="F18" s="15"/>
      <c r="G18" s="17"/>
      <c r="H18" s="20"/>
      <c r="I18" s="18">
        <v>11133493</v>
      </c>
      <c r="J18" s="21">
        <f>+I18/E18</f>
        <v>1.4536483875179527</v>
      </c>
    </row>
    <row r="19" spans="2:10" ht="15" x14ac:dyDescent="0.2">
      <c r="B19" s="14">
        <v>9113</v>
      </c>
      <c r="C19" s="15" t="s">
        <v>28</v>
      </c>
      <c r="D19" s="15" t="s">
        <v>13</v>
      </c>
      <c r="E19" s="16">
        <v>5791000</v>
      </c>
      <c r="F19" s="15"/>
      <c r="G19" s="17"/>
      <c r="H19" s="20"/>
      <c r="I19" s="18">
        <v>8428754</v>
      </c>
      <c r="J19" s="21">
        <f>+I19/E19</f>
        <v>1.4554919702987394</v>
      </c>
    </row>
    <row r="20" spans="2:10" x14ac:dyDescent="0.2">
      <c r="B20" s="22">
        <v>9084</v>
      </c>
      <c r="C20" s="23" t="s">
        <v>29</v>
      </c>
      <c r="D20" s="23" t="s">
        <v>13</v>
      </c>
      <c r="E20" s="24">
        <v>3584000</v>
      </c>
      <c r="F20" s="23"/>
      <c r="G20" s="23"/>
      <c r="H20" s="25"/>
    </row>
    <row r="21" spans="2:10" x14ac:dyDescent="0.2">
      <c r="B21" s="22">
        <v>9085</v>
      </c>
      <c r="C21" s="23" t="s">
        <v>30</v>
      </c>
      <c r="D21" s="23" t="s">
        <v>13</v>
      </c>
      <c r="E21" s="24">
        <v>3150000</v>
      </c>
      <c r="F21" s="23"/>
      <c r="G21" s="23"/>
      <c r="H21" s="25"/>
    </row>
    <row r="22" spans="2:10" x14ac:dyDescent="0.2">
      <c r="B22" s="22">
        <v>9086</v>
      </c>
      <c r="C22" s="23" t="s">
        <v>31</v>
      </c>
      <c r="D22" s="23" t="s">
        <v>13</v>
      </c>
      <c r="E22" s="24">
        <v>3303000</v>
      </c>
      <c r="F22" s="23"/>
      <c r="G22" s="23"/>
      <c r="H22" s="25"/>
    </row>
    <row r="23" spans="2:10" x14ac:dyDescent="0.2">
      <c r="B23" s="22">
        <v>9087</v>
      </c>
      <c r="C23" s="23" t="s">
        <v>32</v>
      </c>
      <c r="D23" s="23" t="s">
        <v>13</v>
      </c>
      <c r="E23" s="24">
        <v>2670000</v>
      </c>
      <c r="F23" s="23"/>
      <c r="G23" s="23"/>
      <c r="H23" s="25"/>
    </row>
    <row r="24" spans="2:10" x14ac:dyDescent="0.2">
      <c r="B24" s="22">
        <v>9088</v>
      </c>
      <c r="C24" s="23" t="s">
        <v>33</v>
      </c>
      <c r="D24" s="23" t="s">
        <v>13</v>
      </c>
      <c r="E24" s="24">
        <v>3736000</v>
      </c>
      <c r="F24" s="23"/>
      <c r="G24" s="23"/>
      <c r="H24" s="25"/>
    </row>
    <row r="25" spans="2:10" x14ac:dyDescent="0.2">
      <c r="B25" s="22">
        <v>9089</v>
      </c>
      <c r="C25" s="23" t="s">
        <v>34</v>
      </c>
      <c r="D25" s="23" t="s">
        <v>13</v>
      </c>
      <c r="E25" s="24">
        <v>3310000</v>
      </c>
      <c r="F25" s="23"/>
      <c r="G25" s="23"/>
      <c r="H25" s="25"/>
    </row>
    <row r="26" spans="2:10" x14ac:dyDescent="0.2">
      <c r="B26" s="22">
        <v>9090</v>
      </c>
      <c r="C26" s="23" t="s">
        <v>35</v>
      </c>
      <c r="D26" s="23" t="s">
        <v>13</v>
      </c>
      <c r="E26" s="24">
        <v>2316000</v>
      </c>
      <c r="F26" s="23"/>
      <c r="G26" s="23"/>
      <c r="H26" s="25"/>
    </row>
    <row r="27" spans="2:10" x14ac:dyDescent="0.2">
      <c r="B27" s="22">
        <v>9091</v>
      </c>
      <c r="C27" s="23" t="s">
        <v>36</v>
      </c>
      <c r="D27" s="23" t="s">
        <v>13</v>
      </c>
      <c r="E27" s="24">
        <v>4690453</v>
      </c>
      <c r="F27" s="23"/>
      <c r="G27" s="23"/>
      <c r="H27" s="25"/>
    </row>
    <row r="28" spans="2:10" x14ac:dyDescent="0.2">
      <c r="B28" s="22">
        <v>9092</v>
      </c>
      <c r="C28" s="23" t="s">
        <v>37</v>
      </c>
      <c r="D28" s="23" t="s">
        <v>13</v>
      </c>
      <c r="E28" s="26">
        <v>3264239</v>
      </c>
      <c r="F28" s="23"/>
      <c r="G28" s="23"/>
      <c r="H28" s="25"/>
    </row>
    <row r="29" spans="2:10" x14ac:dyDescent="0.2">
      <c r="B29" s="27">
        <v>9093</v>
      </c>
      <c r="C29" s="28" t="s">
        <v>38</v>
      </c>
      <c r="D29" s="29" t="s">
        <v>13</v>
      </c>
      <c r="E29" s="30">
        <v>2718000</v>
      </c>
      <c r="F29" s="29"/>
      <c r="G29" s="29"/>
      <c r="H29" s="25"/>
    </row>
    <row r="30" spans="2:10" x14ac:dyDescent="0.2">
      <c r="B30" s="22">
        <v>9094</v>
      </c>
      <c r="C30" s="23" t="s">
        <v>39</v>
      </c>
      <c r="D30" s="23" t="s">
        <v>13</v>
      </c>
      <c r="E30" s="26">
        <v>2447000</v>
      </c>
      <c r="F30" s="23"/>
      <c r="G30" s="23"/>
      <c r="H30" s="25"/>
    </row>
    <row r="31" spans="2:10" x14ac:dyDescent="0.2">
      <c r="B31" s="27">
        <v>9095</v>
      </c>
      <c r="C31" s="28" t="s">
        <v>40</v>
      </c>
      <c r="D31" s="29" t="s">
        <v>13</v>
      </c>
      <c r="E31" s="30">
        <v>3064000</v>
      </c>
      <c r="F31" s="29"/>
      <c r="G31" s="29"/>
      <c r="H31" s="25"/>
    </row>
    <row r="32" spans="2:10" x14ac:dyDescent="0.2">
      <c r="B32" s="22">
        <v>9096</v>
      </c>
      <c r="C32" s="23" t="s">
        <v>41</v>
      </c>
      <c r="D32" s="23" t="s">
        <v>13</v>
      </c>
      <c r="E32" s="26">
        <v>3736000</v>
      </c>
      <c r="F32" s="23"/>
      <c r="G32" s="23"/>
      <c r="H32" s="25"/>
    </row>
    <row r="33" spans="2:8" x14ac:dyDescent="0.2">
      <c r="B33" s="22">
        <v>9097</v>
      </c>
      <c r="C33" s="23" t="s">
        <v>42</v>
      </c>
      <c r="D33" s="23" t="s">
        <v>13</v>
      </c>
      <c r="E33" s="26">
        <v>3064000</v>
      </c>
      <c r="F33" s="23"/>
      <c r="G33" s="23"/>
      <c r="H33" s="25"/>
    </row>
    <row r="34" spans="2:8" x14ac:dyDescent="0.2">
      <c r="B34" s="22">
        <v>9098</v>
      </c>
      <c r="C34" s="31" t="s">
        <v>14</v>
      </c>
      <c r="D34" s="23" t="s">
        <v>13</v>
      </c>
      <c r="E34" s="26">
        <v>2316000</v>
      </c>
      <c r="F34" s="23"/>
      <c r="G34" s="29"/>
      <c r="H34" s="25"/>
    </row>
    <row r="35" spans="2:8" x14ac:dyDescent="0.2">
      <c r="B35" s="27">
        <v>9099</v>
      </c>
      <c r="C35" s="29" t="s">
        <v>15</v>
      </c>
      <c r="D35" s="29" t="s">
        <v>13</v>
      </c>
      <c r="E35" s="30">
        <v>2018000</v>
      </c>
      <c r="F35" s="29"/>
      <c r="G35" s="29"/>
      <c r="H35" s="25"/>
    </row>
    <row r="36" spans="2:8" x14ac:dyDescent="0.2">
      <c r="B36" s="27">
        <v>9100</v>
      </c>
      <c r="C36" s="29" t="s">
        <v>16</v>
      </c>
      <c r="D36" s="29" t="s">
        <v>13</v>
      </c>
      <c r="E36" s="30">
        <v>1750905</v>
      </c>
      <c r="F36" s="29"/>
      <c r="G36" s="23"/>
      <c r="H36" s="25"/>
    </row>
    <row r="37" spans="2:8" x14ac:dyDescent="0.2">
      <c r="B37" s="22">
        <v>9101</v>
      </c>
      <c r="C37" s="23" t="s">
        <v>17</v>
      </c>
      <c r="D37" s="23" t="s">
        <v>13</v>
      </c>
      <c r="E37" s="26">
        <v>4488000</v>
      </c>
      <c r="F37" s="23"/>
      <c r="G37" s="23"/>
      <c r="H37" s="25"/>
    </row>
    <row r="38" spans="2:8" x14ac:dyDescent="0.2">
      <c r="B38" s="22">
        <v>9102</v>
      </c>
      <c r="C38" s="23" t="s">
        <v>18</v>
      </c>
      <c r="D38" s="23" t="s">
        <v>13</v>
      </c>
      <c r="E38" s="26">
        <v>3479000</v>
      </c>
      <c r="F38" s="23"/>
      <c r="G38" s="23"/>
      <c r="H38" s="25"/>
    </row>
    <row r="39" spans="2:8" x14ac:dyDescent="0.2">
      <c r="B39" s="22">
        <v>9103</v>
      </c>
      <c r="C39" s="23" t="s">
        <v>19</v>
      </c>
      <c r="D39" s="23" t="s">
        <v>13</v>
      </c>
      <c r="E39" s="26">
        <v>2481000</v>
      </c>
      <c r="F39" s="23"/>
      <c r="G39" s="23"/>
      <c r="H39" s="25"/>
    </row>
    <row r="40" spans="2:8" x14ac:dyDescent="0.2">
      <c r="B40" s="22">
        <v>9104</v>
      </c>
      <c r="C40" s="23" t="s">
        <v>20</v>
      </c>
      <c r="D40" s="23" t="s">
        <v>13</v>
      </c>
      <c r="E40" s="26">
        <v>2018000</v>
      </c>
      <c r="F40" s="23"/>
      <c r="G40" s="23"/>
      <c r="H40" s="25"/>
    </row>
    <row r="41" spans="2:8" x14ac:dyDescent="0.2">
      <c r="B41" s="27">
        <v>9105</v>
      </c>
      <c r="C41" s="29" t="s">
        <v>21</v>
      </c>
      <c r="D41" s="29" t="s">
        <v>13</v>
      </c>
      <c r="E41" s="30">
        <v>1750905</v>
      </c>
      <c r="F41" s="29"/>
      <c r="G41" s="23"/>
      <c r="H41" s="25"/>
    </row>
    <row r="42" spans="2:8" x14ac:dyDescent="0.2">
      <c r="B42" s="22">
        <v>9107</v>
      </c>
      <c r="C42" s="23" t="s">
        <v>22</v>
      </c>
      <c r="D42" s="23" t="s">
        <v>13</v>
      </c>
      <c r="E42" s="26">
        <v>17387000</v>
      </c>
      <c r="F42" s="23"/>
      <c r="G42" s="23"/>
      <c r="H42" s="25"/>
    </row>
    <row r="43" spans="2:8" x14ac:dyDescent="0.2">
      <c r="B43" s="22">
        <v>9108</v>
      </c>
      <c r="C43" s="23" t="s">
        <v>23</v>
      </c>
      <c r="D43" s="23" t="s">
        <v>13</v>
      </c>
      <c r="E43" s="26">
        <v>13251000</v>
      </c>
      <c r="F43" s="23"/>
      <c r="G43" s="23"/>
      <c r="H43" s="25"/>
    </row>
    <row r="44" spans="2:8" x14ac:dyDescent="0.2">
      <c r="B44" s="22">
        <v>9109</v>
      </c>
      <c r="C44" s="23" t="s">
        <v>24</v>
      </c>
      <c r="D44" s="23" t="s">
        <v>13</v>
      </c>
      <c r="E44" s="26">
        <v>11183000</v>
      </c>
      <c r="F44" s="23"/>
      <c r="G44" s="23"/>
      <c r="H44" s="25"/>
    </row>
    <row r="45" spans="2:8" x14ac:dyDescent="0.2">
      <c r="B45" s="27">
        <v>9110</v>
      </c>
      <c r="C45" s="29" t="s">
        <v>25</v>
      </c>
      <c r="D45" s="29" t="s">
        <v>13</v>
      </c>
      <c r="E45" s="30">
        <v>9522000</v>
      </c>
      <c r="F45" s="29"/>
      <c r="G45" s="29"/>
      <c r="H45" s="32"/>
    </row>
    <row r="46" spans="2:8" x14ac:dyDescent="0.2">
      <c r="B46" s="22">
        <v>9111</v>
      </c>
      <c r="C46" s="23" t="s">
        <v>26</v>
      </c>
      <c r="D46" s="23" t="s">
        <v>13</v>
      </c>
      <c r="E46" s="26">
        <v>8589000</v>
      </c>
      <c r="F46" s="23"/>
      <c r="G46" s="23"/>
      <c r="H46" s="25"/>
    </row>
    <row r="47" spans="2:8" x14ac:dyDescent="0.2">
      <c r="B47" s="27">
        <v>9112</v>
      </c>
      <c r="C47" s="29" t="s">
        <v>27</v>
      </c>
      <c r="D47" s="29" t="s">
        <v>13</v>
      </c>
      <c r="E47" s="30">
        <v>7659000</v>
      </c>
      <c r="F47" s="29"/>
      <c r="G47" s="29"/>
      <c r="H47" s="32"/>
    </row>
    <row r="48" spans="2:8" ht="13.5" thickBot="1" x14ac:dyDescent="0.25">
      <c r="B48" s="33">
        <v>9113</v>
      </c>
      <c r="C48" s="34" t="s">
        <v>28</v>
      </c>
      <c r="D48" s="34" t="s">
        <v>13</v>
      </c>
      <c r="E48" s="35">
        <v>5791000</v>
      </c>
      <c r="F48" s="34"/>
      <c r="G48" s="34"/>
      <c r="H48" s="36"/>
    </row>
    <row r="49" spans="2:10" ht="13.5" thickBot="1" x14ac:dyDescent="0.25">
      <c r="B49" s="37"/>
      <c r="C49" s="37"/>
      <c r="D49" s="37"/>
      <c r="E49" s="38"/>
      <c r="F49" s="37"/>
      <c r="G49" s="37"/>
    </row>
    <row r="50" spans="2:10" ht="15.75" thickBot="1" x14ac:dyDescent="0.25">
      <c r="B50" s="442" t="s">
        <v>43</v>
      </c>
      <c r="C50" s="443"/>
      <c r="D50" s="443"/>
      <c r="E50" s="443"/>
      <c r="F50" s="443"/>
      <c r="G50" s="443"/>
      <c r="H50" s="444"/>
    </row>
    <row r="51" spans="2:10" x14ac:dyDescent="0.2">
      <c r="B51" s="39">
        <v>9465</v>
      </c>
      <c r="C51" s="40" t="s">
        <v>44</v>
      </c>
      <c r="D51" s="40" t="s">
        <v>13</v>
      </c>
      <c r="E51" s="41">
        <v>25218989</v>
      </c>
      <c r="F51" s="40"/>
      <c r="G51" s="40"/>
      <c r="H51" s="42"/>
    </row>
    <row r="52" spans="2:10" x14ac:dyDescent="0.2">
      <c r="B52" s="22">
        <v>9466</v>
      </c>
      <c r="C52" s="23" t="s">
        <v>45</v>
      </c>
      <c r="D52" s="23" t="s">
        <v>13</v>
      </c>
      <c r="E52" s="24">
        <v>19230337</v>
      </c>
      <c r="F52" s="23"/>
      <c r="G52" s="23"/>
      <c r="H52" s="43"/>
    </row>
    <row r="53" spans="2:10" x14ac:dyDescent="0.2">
      <c r="B53" s="22">
        <v>9467</v>
      </c>
      <c r="C53" s="23" t="s">
        <v>46</v>
      </c>
      <c r="D53" s="23" t="s">
        <v>13</v>
      </c>
      <c r="E53" s="24">
        <v>16236011</v>
      </c>
      <c r="F53" s="23"/>
      <c r="G53" s="23"/>
      <c r="H53" s="43"/>
    </row>
    <row r="54" spans="2:10" x14ac:dyDescent="0.2">
      <c r="B54" s="22">
        <v>9468</v>
      </c>
      <c r="C54" s="23" t="s">
        <v>47</v>
      </c>
      <c r="D54" s="23" t="s">
        <v>13</v>
      </c>
      <c r="E54" s="24">
        <v>13830994</v>
      </c>
      <c r="F54" s="23"/>
      <c r="G54" s="23"/>
      <c r="H54" s="43"/>
    </row>
    <row r="55" spans="2:10" x14ac:dyDescent="0.2">
      <c r="B55" s="22">
        <v>9469</v>
      </c>
      <c r="C55" s="23" t="s">
        <v>48</v>
      </c>
      <c r="D55" s="23" t="s">
        <v>13</v>
      </c>
      <c r="E55" s="24">
        <v>12480071</v>
      </c>
      <c r="F55" s="23"/>
      <c r="G55" s="23"/>
      <c r="H55" s="43"/>
    </row>
    <row r="56" spans="2:10" x14ac:dyDescent="0.2">
      <c r="B56" s="22">
        <v>9470</v>
      </c>
      <c r="C56" s="23" t="s">
        <v>49</v>
      </c>
      <c r="D56" s="23" t="s">
        <v>13</v>
      </c>
      <c r="E56" s="24">
        <v>11133493</v>
      </c>
      <c r="F56" s="23"/>
      <c r="G56" s="23"/>
      <c r="H56" s="43"/>
    </row>
    <row r="57" spans="2:10" x14ac:dyDescent="0.2">
      <c r="B57" s="22">
        <v>9471</v>
      </c>
      <c r="C57" s="23" t="s">
        <v>50</v>
      </c>
      <c r="D57" s="23" t="s">
        <v>13</v>
      </c>
      <c r="E57" s="24">
        <v>8428754</v>
      </c>
      <c r="F57" s="23"/>
      <c r="G57" s="23"/>
      <c r="H57" s="43"/>
      <c r="J57" s="21">
        <f>+E57/E19</f>
        <v>1.4554919702987394</v>
      </c>
    </row>
    <row r="58" spans="2:10" x14ac:dyDescent="0.2">
      <c r="B58" s="22">
        <v>9473</v>
      </c>
      <c r="C58" s="23" t="s">
        <v>51</v>
      </c>
      <c r="D58" s="23" t="s">
        <v>13</v>
      </c>
      <c r="E58" s="24">
        <v>5233165</v>
      </c>
      <c r="F58" s="23"/>
      <c r="G58" s="23"/>
      <c r="H58" s="43"/>
    </row>
    <row r="59" spans="2:10" x14ac:dyDescent="0.2">
      <c r="B59" s="22">
        <v>9474</v>
      </c>
      <c r="C59" s="23" t="s">
        <v>52</v>
      </c>
      <c r="D59" s="23" t="s">
        <v>13</v>
      </c>
      <c r="E59" s="24">
        <v>4948184</v>
      </c>
      <c r="F59" s="23"/>
      <c r="G59" s="23"/>
      <c r="H59" s="43"/>
    </row>
    <row r="60" spans="2:10" x14ac:dyDescent="0.2">
      <c r="B60" s="22">
        <v>9475</v>
      </c>
      <c r="C60" s="23" t="s">
        <v>53</v>
      </c>
      <c r="D60" s="23" t="s">
        <v>13</v>
      </c>
      <c r="E60" s="24">
        <v>5169718</v>
      </c>
      <c r="F60" s="23"/>
      <c r="G60" s="23"/>
      <c r="H60" s="43"/>
    </row>
    <row r="61" spans="2:10" x14ac:dyDescent="0.2">
      <c r="B61" s="22">
        <v>9476</v>
      </c>
      <c r="C61" s="23" t="s">
        <v>54</v>
      </c>
      <c r="D61" s="23" t="s">
        <v>13</v>
      </c>
      <c r="E61" s="24">
        <v>4253177</v>
      </c>
      <c r="F61" s="23"/>
      <c r="G61" s="23"/>
      <c r="H61" s="43"/>
    </row>
    <row r="62" spans="2:10" x14ac:dyDescent="0.2">
      <c r="B62" s="22">
        <v>9477</v>
      </c>
      <c r="C62" s="23" t="s">
        <v>55</v>
      </c>
      <c r="D62" s="23" t="s">
        <v>13</v>
      </c>
      <c r="E62" s="24">
        <v>5453251</v>
      </c>
      <c r="F62" s="23"/>
      <c r="G62" s="23"/>
      <c r="H62" s="43"/>
    </row>
    <row r="63" spans="2:10" x14ac:dyDescent="0.2">
      <c r="B63" s="22">
        <v>9478</v>
      </c>
      <c r="C63" s="23" t="s">
        <v>56</v>
      </c>
      <c r="D63" s="23" t="s">
        <v>13</v>
      </c>
      <c r="E63" s="24">
        <v>4823661</v>
      </c>
      <c r="F63" s="23"/>
      <c r="G63" s="23"/>
      <c r="H63" s="43"/>
    </row>
    <row r="64" spans="2:10" x14ac:dyDescent="0.2">
      <c r="B64" s="22">
        <v>9479</v>
      </c>
      <c r="C64" s="23" t="s">
        <v>57</v>
      </c>
      <c r="D64" s="23" t="s">
        <v>13</v>
      </c>
      <c r="E64" s="24">
        <v>5453251</v>
      </c>
      <c r="F64" s="23"/>
      <c r="G64" s="23"/>
      <c r="H64" s="43"/>
    </row>
    <row r="65" spans="2:8" x14ac:dyDescent="0.2">
      <c r="B65" s="22">
        <v>9480</v>
      </c>
      <c r="C65" s="23" t="s">
        <v>58</v>
      </c>
      <c r="D65" s="23" t="s">
        <v>13</v>
      </c>
      <c r="E65" s="24">
        <v>4823661</v>
      </c>
      <c r="F65" s="23"/>
      <c r="G65" s="23"/>
      <c r="H65" s="43"/>
    </row>
    <row r="66" spans="2:8" x14ac:dyDescent="0.2">
      <c r="B66" s="22">
        <v>9481</v>
      </c>
      <c r="C66" s="23" t="s">
        <v>59</v>
      </c>
      <c r="D66" s="23" t="s">
        <v>13</v>
      </c>
      <c r="E66" s="24">
        <v>5179853</v>
      </c>
      <c r="F66" s="23"/>
      <c r="G66" s="23"/>
      <c r="H66" s="43"/>
    </row>
    <row r="67" spans="2:8" x14ac:dyDescent="0.2">
      <c r="B67" s="22">
        <v>9482</v>
      </c>
      <c r="C67" s="23" t="s">
        <v>60</v>
      </c>
      <c r="D67" s="23" t="s">
        <v>13</v>
      </c>
      <c r="E67" s="24">
        <v>3740609</v>
      </c>
      <c r="F67" s="23"/>
      <c r="G67" s="23"/>
      <c r="H67" s="43"/>
    </row>
    <row r="68" spans="2:8" x14ac:dyDescent="0.2">
      <c r="B68" s="22">
        <v>9483</v>
      </c>
      <c r="C68" s="23" t="s">
        <v>61</v>
      </c>
      <c r="D68" s="23" t="s">
        <v>13</v>
      </c>
      <c r="E68" s="24">
        <v>4322677</v>
      </c>
      <c r="F68" s="23"/>
      <c r="G68" s="23"/>
      <c r="H68" s="43"/>
    </row>
    <row r="69" spans="2:8" x14ac:dyDescent="0.2">
      <c r="B69" s="22">
        <v>9484</v>
      </c>
      <c r="C69" s="23" t="s">
        <v>62</v>
      </c>
      <c r="D69" s="23" t="s">
        <v>13</v>
      </c>
      <c r="E69" s="24">
        <v>3930288</v>
      </c>
      <c r="F69" s="23"/>
      <c r="G69" s="23"/>
      <c r="H69" s="43"/>
    </row>
    <row r="70" spans="2:8" x14ac:dyDescent="0.2">
      <c r="B70" s="22">
        <v>9485</v>
      </c>
      <c r="C70" s="23" t="s">
        <v>63</v>
      </c>
      <c r="D70" s="23" t="s">
        <v>13</v>
      </c>
      <c r="E70" s="24">
        <v>5424555</v>
      </c>
      <c r="F70" s="23"/>
      <c r="G70" s="23"/>
      <c r="H70" s="43"/>
    </row>
    <row r="71" spans="2:8" x14ac:dyDescent="0.2">
      <c r="B71" s="22">
        <v>9486</v>
      </c>
      <c r="C71" s="23" t="s">
        <v>64</v>
      </c>
      <c r="D71" s="23" t="s">
        <v>13</v>
      </c>
      <c r="E71" s="24">
        <v>3979518</v>
      </c>
      <c r="F71" s="23"/>
      <c r="G71" s="23"/>
      <c r="H71" s="43"/>
    </row>
    <row r="72" spans="2:8" x14ac:dyDescent="0.2">
      <c r="B72" s="22">
        <v>9487</v>
      </c>
      <c r="C72" s="23" t="s">
        <v>65</v>
      </c>
      <c r="D72" s="23" t="s">
        <v>13</v>
      </c>
      <c r="E72" s="24">
        <v>3309125</v>
      </c>
      <c r="F72" s="23"/>
      <c r="G72" s="23"/>
      <c r="H72" s="43"/>
    </row>
    <row r="73" spans="2:8" x14ac:dyDescent="0.2">
      <c r="B73" s="22">
        <v>9488</v>
      </c>
      <c r="C73" s="23" t="s">
        <v>66</v>
      </c>
      <c r="D73" s="23" t="s">
        <v>13</v>
      </c>
      <c r="E73" s="24">
        <v>2922389</v>
      </c>
      <c r="F73" s="23"/>
      <c r="G73" s="23"/>
      <c r="H73" s="43"/>
    </row>
    <row r="74" spans="2:8" x14ac:dyDescent="0.2">
      <c r="B74" s="22">
        <v>9489</v>
      </c>
      <c r="C74" s="23" t="s">
        <v>67</v>
      </c>
      <c r="D74" s="23" t="s">
        <v>13</v>
      </c>
      <c r="E74" s="24">
        <v>3740609</v>
      </c>
      <c r="F74" s="23"/>
      <c r="G74" s="23"/>
      <c r="H74" s="43"/>
    </row>
    <row r="75" spans="2:8" x14ac:dyDescent="0.2">
      <c r="B75" s="22">
        <v>9490</v>
      </c>
      <c r="C75" s="23" t="s">
        <v>68</v>
      </c>
      <c r="D75" s="23" t="s">
        <v>13</v>
      </c>
      <c r="E75" s="24">
        <v>3309125</v>
      </c>
      <c r="F75" s="23"/>
      <c r="G75" s="23"/>
      <c r="H75" s="43"/>
    </row>
    <row r="76" spans="2:8" x14ac:dyDescent="0.2">
      <c r="B76" s="22">
        <v>9491</v>
      </c>
      <c r="C76" s="23" t="s">
        <v>69</v>
      </c>
      <c r="D76" s="23" t="s">
        <v>13</v>
      </c>
      <c r="E76" s="24">
        <v>2922389</v>
      </c>
      <c r="F76" s="23"/>
      <c r="G76" s="23"/>
      <c r="H76" s="43"/>
    </row>
    <row r="77" spans="2:8" x14ac:dyDescent="0.2">
      <c r="B77" s="22">
        <v>9492</v>
      </c>
      <c r="C77" s="23" t="s">
        <v>70</v>
      </c>
      <c r="D77" s="23" t="s">
        <v>13</v>
      </c>
      <c r="E77" s="24">
        <v>6542098</v>
      </c>
      <c r="F77" s="23"/>
      <c r="G77" s="23"/>
      <c r="H77" s="43"/>
    </row>
    <row r="78" spans="2:8" x14ac:dyDescent="0.2">
      <c r="B78" s="22">
        <v>9493</v>
      </c>
      <c r="C78" s="23" t="s">
        <v>71</v>
      </c>
      <c r="D78" s="23" t="s">
        <v>13</v>
      </c>
      <c r="E78" s="24">
        <v>3636357</v>
      </c>
      <c r="F78" s="23"/>
      <c r="G78" s="23"/>
      <c r="H78" s="43"/>
    </row>
    <row r="79" spans="2:8" ht="13.5" thickBot="1" x14ac:dyDescent="0.25">
      <c r="B79" s="189">
        <v>9494</v>
      </c>
      <c r="C79" s="61" t="s">
        <v>72</v>
      </c>
      <c r="D79" s="61" t="s">
        <v>13</v>
      </c>
      <c r="E79" s="190">
        <v>4719411</v>
      </c>
      <c r="F79" s="61"/>
      <c r="G79" s="61"/>
      <c r="H79" s="62"/>
    </row>
    <row r="80" spans="2:8" ht="21.75" customHeight="1" x14ac:dyDescent="0.2">
      <c r="B80" s="1"/>
      <c r="C80" s="1"/>
      <c r="D80" s="1"/>
      <c r="E80" s="1"/>
      <c r="F80" s="1"/>
    </row>
    <row r="81" spans="2:8" ht="13.5" thickBot="1" x14ac:dyDescent="0.25">
      <c r="B81" s="1"/>
      <c r="C81" s="1"/>
      <c r="D81" s="1"/>
      <c r="E81" s="1"/>
      <c r="F81" s="1"/>
    </row>
    <row r="82" spans="2:8" ht="13.5" thickBot="1" x14ac:dyDescent="0.25">
      <c r="B82" s="445" t="s">
        <v>73</v>
      </c>
      <c r="C82" s="446"/>
      <c r="D82" s="446"/>
      <c r="E82" s="446"/>
      <c r="F82" s="446"/>
      <c r="G82" s="446"/>
      <c r="H82" s="447"/>
    </row>
    <row r="83" spans="2:8" ht="15" x14ac:dyDescent="0.2">
      <c r="B83" s="44">
        <v>9165</v>
      </c>
      <c r="C83" s="45" t="s">
        <v>74</v>
      </c>
      <c r="D83" s="46" t="s">
        <v>13</v>
      </c>
      <c r="E83" s="47">
        <v>8778000</v>
      </c>
      <c r="F83" s="48"/>
      <c r="G83" s="49"/>
      <c r="H83" s="42"/>
    </row>
    <row r="84" spans="2:8" ht="15" x14ac:dyDescent="0.2">
      <c r="B84" s="44">
        <v>9456</v>
      </c>
      <c r="C84" s="45" t="s">
        <v>210</v>
      </c>
      <c r="D84" s="46" t="s">
        <v>13</v>
      </c>
      <c r="E84" s="47">
        <v>6583500</v>
      </c>
      <c r="F84" s="48"/>
      <c r="G84" s="49"/>
      <c r="H84" s="42"/>
    </row>
    <row r="85" spans="2:8" ht="15" x14ac:dyDescent="0.2">
      <c r="B85" s="50">
        <v>9577</v>
      </c>
      <c r="C85" s="51" t="s">
        <v>76</v>
      </c>
      <c r="D85" s="52" t="s">
        <v>77</v>
      </c>
      <c r="E85" s="53">
        <v>25982</v>
      </c>
      <c r="F85" s="54"/>
      <c r="G85" s="55"/>
      <c r="H85" s="43"/>
    </row>
    <row r="86" spans="2:8" ht="15" x14ac:dyDescent="0.2">
      <c r="B86" s="50">
        <v>9117</v>
      </c>
      <c r="C86" s="51" t="s">
        <v>79</v>
      </c>
      <c r="D86" s="52" t="s">
        <v>13</v>
      </c>
      <c r="E86" s="53">
        <v>7732000</v>
      </c>
      <c r="F86" s="54"/>
      <c r="G86" s="55"/>
      <c r="H86" s="43"/>
    </row>
    <row r="87" spans="2:8" x14ac:dyDescent="0.2">
      <c r="B87" s="56">
        <v>9578</v>
      </c>
      <c r="C87" s="23" t="s">
        <v>81</v>
      </c>
      <c r="D87" s="131" t="s">
        <v>82</v>
      </c>
      <c r="E87" s="26">
        <v>1260967</v>
      </c>
      <c r="F87" s="23"/>
      <c r="G87" s="23"/>
      <c r="H87" s="43"/>
    </row>
    <row r="88" spans="2:8" x14ac:dyDescent="0.2">
      <c r="B88" s="56">
        <v>13418</v>
      </c>
      <c r="C88" s="31" t="s">
        <v>83</v>
      </c>
      <c r="D88" s="131" t="s">
        <v>13</v>
      </c>
      <c r="E88" s="26">
        <v>2215256</v>
      </c>
      <c r="F88" s="23"/>
      <c r="G88" s="23"/>
      <c r="H88" s="43"/>
    </row>
    <row r="89" spans="2:8" x14ac:dyDescent="0.2">
      <c r="B89" s="200">
        <v>9840</v>
      </c>
      <c r="C89" s="201" t="s">
        <v>291</v>
      </c>
      <c r="D89" s="205" t="s">
        <v>90</v>
      </c>
      <c r="E89" s="203">
        <v>264000</v>
      </c>
      <c r="F89" s="202"/>
      <c r="G89" s="202"/>
      <c r="H89" s="204"/>
    </row>
    <row r="90" spans="2:8" x14ac:dyDescent="0.2">
      <c r="B90" s="200">
        <v>9123</v>
      </c>
      <c r="C90" s="201" t="s">
        <v>185</v>
      </c>
      <c r="D90" s="205" t="s">
        <v>13</v>
      </c>
      <c r="E90" s="203">
        <v>1516361</v>
      </c>
      <c r="F90" s="202"/>
      <c r="G90" s="202"/>
      <c r="H90" s="204"/>
    </row>
    <row r="91" spans="2:8" x14ac:dyDescent="0.2">
      <c r="B91" s="200">
        <v>9576</v>
      </c>
      <c r="C91" s="201" t="s">
        <v>275</v>
      </c>
      <c r="D91" s="205" t="s">
        <v>77</v>
      </c>
      <c r="E91" s="203">
        <v>55270</v>
      </c>
      <c r="F91" s="202"/>
      <c r="G91" s="202"/>
      <c r="H91" s="204"/>
    </row>
    <row r="92" spans="2:8" x14ac:dyDescent="0.2">
      <c r="B92" s="200">
        <v>9725</v>
      </c>
      <c r="C92" s="201" t="s">
        <v>111</v>
      </c>
      <c r="D92" s="205" t="s">
        <v>90</v>
      </c>
      <c r="E92" s="203">
        <v>97962</v>
      </c>
      <c r="F92" s="202"/>
      <c r="G92" s="202"/>
      <c r="H92" s="204"/>
    </row>
    <row r="93" spans="2:8" ht="15" thickBot="1" x14ac:dyDescent="0.25">
      <c r="B93" s="57">
        <v>11086</v>
      </c>
      <c r="C93" s="58" t="s">
        <v>84</v>
      </c>
      <c r="D93" s="59" t="s">
        <v>5</v>
      </c>
      <c r="E93" s="60">
        <v>674690</v>
      </c>
      <c r="F93" s="58"/>
      <c r="G93" s="61"/>
      <c r="H93" s="62"/>
    </row>
    <row r="94" spans="2:8" x14ac:dyDescent="0.2">
      <c r="B94" s="37"/>
      <c r="C94" s="37"/>
      <c r="D94" s="37"/>
      <c r="E94" s="63"/>
      <c r="F94" s="37"/>
      <c r="G94" s="37"/>
    </row>
    <row r="95" spans="2:8" ht="13.5" thickBot="1" x14ac:dyDescent="0.25">
      <c r="B95" s="37"/>
      <c r="C95" s="37"/>
      <c r="D95" s="37"/>
      <c r="E95" s="63"/>
      <c r="F95" s="37"/>
      <c r="G95" s="37"/>
    </row>
    <row r="96" spans="2:8" x14ac:dyDescent="0.2">
      <c r="B96" s="448" t="s">
        <v>85</v>
      </c>
      <c r="C96" s="449"/>
      <c r="D96" s="449"/>
      <c r="E96" s="449"/>
      <c r="F96" s="449"/>
      <c r="G96" s="449"/>
      <c r="H96" s="450"/>
    </row>
    <row r="97" spans="2:8" ht="14.25" x14ac:dyDescent="0.25">
      <c r="B97" s="111">
        <v>7820</v>
      </c>
      <c r="C97" s="105" t="s">
        <v>86</v>
      </c>
      <c r="D97" s="104" t="s">
        <v>5</v>
      </c>
      <c r="E97" s="106">
        <v>33710</v>
      </c>
      <c r="F97" s="107"/>
      <c r="G97" s="23"/>
      <c r="H97" s="43"/>
    </row>
    <row r="98" spans="2:8" ht="14.25" x14ac:dyDescent="0.25">
      <c r="B98" s="111">
        <v>4946</v>
      </c>
      <c r="C98" s="105" t="s">
        <v>87</v>
      </c>
      <c r="D98" s="104" t="s">
        <v>88</v>
      </c>
      <c r="E98" s="106">
        <v>33864</v>
      </c>
      <c r="F98" s="105"/>
      <c r="G98" s="23"/>
      <c r="H98" s="43"/>
    </row>
    <row r="99" spans="2:8" ht="14.25" x14ac:dyDescent="0.25">
      <c r="B99" s="111">
        <v>12507</v>
      </c>
      <c r="C99" s="105" t="s">
        <v>89</v>
      </c>
      <c r="D99" s="104" t="s">
        <v>90</v>
      </c>
      <c r="E99" s="106">
        <v>720000</v>
      </c>
      <c r="F99" s="105"/>
      <c r="G99" s="23"/>
      <c r="H99" s="43"/>
    </row>
    <row r="100" spans="2:8" ht="14.25" x14ac:dyDescent="0.25">
      <c r="B100" s="111">
        <v>4934</v>
      </c>
      <c r="C100" s="105" t="s">
        <v>91</v>
      </c>
      <c r="D100" s="104" t="s">
        <v>90</v>
      </c>
      <c r="E100" s="106">
        <v>170207</v>
      </c>
      <c r="F100" s="105"/>
      <c r="G100" s="23"/>
      <c r="H100" s="43"/>
    </row>
    <row r="101" spans="2:8" ht="14.25" x14ac:dyDescent="0.25">
      <c r="B101" s="111">
        <v>9290</v>
      </c>
      <c r="C101" s="105" t="s">
        <v>92</v>
      </c>
      <c r="D101" s="104" t="s">
        <v>5</v>
      </c>
      <c r="E101" s="106">
        <v>142496</v>
      </c>
      <c r="F101" s="105"/>
      <c r="G101" s="23"/>
      <c r="H101" s="43"/>
    </row>
    <row r="102" spans="2:8" ht="14.25" x14ac:dyDescent="0.2">
      <c r="B102" s="112">
        <v>9280</v>
      </c>
      <c r="C102" s="8" t="s">
        <v>93</v>
      </c>
      <c r="D102" s="108" t="s">
        <v>5</v>
      </c>
      <c r="E102" s="109">
        <v>13475</v>
      </c>
      <c r="F102" s="8"/>
      <c r="G102" s="23"/>
      <c r="H102" s="43"/>
    </row>
    <row r="103" spans="2:8" ht="14.25" x14ac:dyDescent="0.2">
      <c r="B103" s="199">
        <v>7555</v>
      </c>
      <c r="C103" s="66" t="s">
        <v>128</v>
      </c>
      <c r="D103" s="65" t="s">
        <v>5</v>
      </c>
      <c r="E103" s="67">
        <v>42090</v>
      </c>
      <c r="F103" s="66"/>
      <c r="G103" s="23"/>
      <c r="H103" s="43"/>
    </row>
    <row r="104" spans="2:8" ht="14.25" x14ac:dyDescent="0.2">
      <c r="B104" s="112">
        <v>7850</v>
      </c>
      <c r="C104" s="8" t="s">
        <v>94</v>
      </c>
      <c r="D104" s="108" t="s">
        <v>95</v>
      </c>
      <c r="E104" s="109">
        <v>26009</v>
      </c>
      <c r="F104" s="8"/>
      <c r="G104" s="23"/>
      <c r="H104" s="43"/>
    </row>
    <row r="105" spans="2:8" ht="14.25" x14ac:dyDescent="0.2">
      <c r="B105" s="112">
        <v>7556</v>
      </c>
      <c r="C105" s="8" t="s">
        <v>96</v>
      </c>
      <c r="D105" s="108" t="s">
        <v>3</v>
      </c>
      <c r="E105" s="109">
        <v>1728</v>
      </c>
      <c r="F105" s="8"/>
      <c r="G105" s="23"/>
      <c r="H105" s="43"/>
    </row>
    <row r="106" spans="2:8" ht="14.25" x14ac:dyDescent="0.2">
      <c r="B106" s="112">
        <v>7554</v>
      </c>
      <c r="C106" s="8" t="s">
        <v>97</v>
      </c>
      <c r="D106" s="108" t="s">
        <v>5</v>
      </c>
      <c r="E106" s="109">
        <v>46520</v>
      </c>
      <c r="F106" s="8"/>
      <c r="G106" s="23"/>
      <c r="H106" s="43"/>
    </row>
    <row r="107" spans="2:8" ht="14.25" x14ac:dyDescent="0.2">
      <c r="B107" s="112">
        <v>7571</v>
      </c>
      <c r="C107" s="8" t="s">
        <v>98</v>
      </c>
      <c r="D107" s="108" t="s">
        <v>5</v>
      </c>
      <c r="E107" s="109">
        <v>83781</v>
      </c>
      <c r="F107" s="8"/>
      <c r="G107" s="23"/>
      <c r="H107" s="43"/>
    </row>
    <row r="108" spans="2:8" ht="14.25" x14ac:dyDescent="0.2">
      <c r="B108" s="112">
        <v>12357</v>
      </c>
      <c r="C108" s="8" t="s">
        <v>99</v>
      </c>
      <c r="D108" s="108" t="s">
        <v>5</v>
      </c>
      <c r="E108" s="109">
        <v>56900</v>
      </c>
      <c r="F108" s="8"/>
      <c r="G108" s="23"/>
      <c r="H108" s="43"/>
    </row>
    <row r="109" spans="2:8" ht="14.25" x14ac:dyDescent="0.2">
      <c r="B109" s="112">
        <v>12441</v>
      </c>
      <c r="C109" s="8" t="s">
        <v>100</v>
      </c>
      <c r="D109" s="108" t="s">
        <v>5</v>
      </c>
      <c r="E109" s="109">
        <v>132774</v>
      </c>
      <c r="F109" s="8"/>
      <c r="G109" s="23"/>
      <c r="H109" s="43"/>
    </row>
    <row r="110" spans="2:8" ht="14.25" x14ac:dyDescent="0.2">
      <c r="B110" s="112">
        <v>7819</v>
      </c>
      <c r="C110" s="8" t="s">
        <v>101</v>
      </c>
      <c r="D110" s="108" t="s">
        <v>5</v>
      </c>
      <c r="E110" s="109">
        <v>93900</v>
      </c>
      <c r="F110" s="8"/>
      <c r="G110" s="23"/>
      <c r="H110" s="43"/>
    </row>
    <row r="111" spans="2:8" ht="14.25" x14ac:dyDescent="0.2">
      <c r="B111" s="112">
        <v>9985</v>
      </c>
      <c r="C111" s="8" t="s">
        <v>102</v>
      </c>
      <c r="D111" s="108" t="s">
        <v>5</v>
      </c>
      <c r="E111" s="109">
        <v>70765</v>
      </c>
      <c r="F111" s="8"/>
      <c r="G111" s="23"/>
      <c r="H111" s="43"/>
    </row>
    <row r="112" spans="2:8" ht="14.25" x14ac:dyDescent="0.2">
      <c r="B112" s="112">
        <v>9986</v>
      </c>
      <c r="C112" s="8" t="s">
        <v>103</v>
      </c>
      <c r="D112" s="108" t="s">
        <v>5</v>
      </c>
      <c r="E112" s="109">
        <v>93902</v>
      </c>
      <c r="F112" s="8"/>
      <c r="G112" s="23"/>
      <c r="H112" s="43"/>
    </row>
    <row r="113" spans="2:8" ht="14.25" x14ac:dyDescent="0.2">
      <c r="B113" s="112">
        <v>7870</v>
      </c>
      <c r="C113" s="8" t="s">
        <v>104</v>
      </c>
      <c r="D113" s="108" t="s">
        <v>105</v>
      </c>
      <c r="E113" s="109">
        <v>100862</v>
      </c>
      <c r="F113" s="8"/>
      <c r="G113" s="23"/>
      <c r="H113" s="43"/>
    </row>
    <row r="114" spans="2:8" ht="14.25" x14ac:dyDescent="0.2">
      <c r="B114" s="112">
        <v>7897</v>
      </c>
      <c r="C114" s="8" t="s">
        <v>106</v>
      </c>
      <c r="D114" s="108" t="s">
        <v>5</v>
      </c>
      <c r="E114" s="109">
        <v>1345</v>
      </c>
      <c r="F114" s="8"/>
      <c r="G114" s="23"/>
      <c r="H114" s="43"/>
    </row>
    <row r="115" spans="2:8" ht="14.25" x14ac:dyDescent="0.2">
      <c r="B115" s="112">
        <v>7898</v>
      </c>
      <c r="C115" s="8" t="s">
        <v>107</v>
      </c>
      <c r="D115" s="108" t="s">
        <v>5</v>
      </c>
      <c r="E115" s="109">
        <v>719</v>
      </c>
      <c r="F115" s="8"/>
      <c r="G115" s="23"/>
      <c r="H115" s="43"/>
    </row>
    <row r="116" spans="2:8" ht="14.25" x14ac:dyDescent="0.2">
      <c r="B116" s="112">
        <v>9048</v>
      </c>
      <c r="C116" s="8" t="s">
        <v>108</v>
      </c>
      <c r="D116" s="108" t="s">
        <v>5</v>
      </c>
      <c r="E116" s="109">
        <v>568502</v>
      </c>
      <c r="F116" s="8"/>
      <c r="G116" s="23"/>
      <c r="H116" s="43"/>
    </row>
    <row r="117" spans="2:8" ht="14.25" x14ac:dyDescent="0.25">
      <c r="B117" s="111">
        <v>7894</v>
      </c>
      <c r="C117" s="105" t="s">
        <v>109</v>
      </c>
      <c r="D117" s="104" t="s">
        <v>5</v>
      </c>
      <c r="E117" s="110">
        <v>799680</v>
      </c>
      <c r="F117" s="105"/>
      <c r="G117" s="23"/>
      <c r="H117" s="43"/>
    </row>
    <row r="118" spans="2:8" ht="14.25" x14ac:dyDescent="0.2">
      <c r="B118" s="112">
        <v>9724</v>
      </c>
      <c r="C118" s="8" t="s">
        <v>110</v>
      </c>
      <c r="D118" s="108" t="s">
        <v>90</v>
      </c>
      <c r="E118" s="109">
        <v>124818</v>
      </c>
      <c r="F118" s="8"/>
      <c r="G118" s="23"/>
      <c r="H118" s="43"/>
    </row>
    <row r="119" spans="2:8" ht="14.25" x14ac:dyDescent="0.2">
      <c r="B119" s="112">
        <v>9725</v>
      </c>
      <c r="C119" s="8" t="s">
        <v>111</v>
      </c>
      <c r="D119" s="108" t="s">
        <v>90</v>
      </c>
      <c r="E119" s="109">
        <v>97962</v>
      </c>
      <c r="F119" s="8"/>
      <c r="G119" s="23"/>
      <c r="H119" s="43"/>
    </row>
    <row r="120" spans="2:8" ht="14.25" x14ac:dyDescent="0.2">
      <c r="B120" s="112">
        <v>11888</v>
      </c>
      <c r="C120" s="8" t="s">
        <v>112</v>
      </c>
      <c r="D120" s="108" t="s">
        <v>5</v>
      </c>
      <c r="E120" s="109">
        <v>643554</v>
      </c>
      <c r="F120" s="8"/>
      <c r="G120" s="23"/>
      <c r="H120" s="43"/>
    </row>
    <row r="121" spans="2:8" ht="14.25" x14ac:dyDescent="0.2">
      <c r="B121" s="112">
        <v>7360</v>
      </c>
      <c r="C121" s="8" t="s">
        <v>113</v>
      </c>
      <c r="D121" s="108" t="s">
        <v>5</v>
      </c>
      <c r="E121" s="109">
        <v>472588</v>
      </c>
      <c r="F121" s="8"/>
      <c r="G121" s="23"/>
      <c r="H121" s="43"/>
    </row>
    <row r="122" spans="2:8" ht="14.25" x14ac:dyDescent="0.2">
      <c r="B122" s="112">
        <v>13428</v>
      </c>
      <c r="C122" s="8" t="s">
        <v>114</v>
      </c>
      <c r="D122" s="108" t="s">
        <v>5</v>
      </c>
      <c r="E122" s="109">
        <v>343700</v>
      </c>
      <c r="F122" s="8"/>
      <c r="G122" s="23"/>
      <c r="H122" s="43"/>
    </row>
    <row r="123" spans="2:8" ht="14.25" x14ac:dyDescent="0.2">
      <c r="B123" s="249">
        <v>9169</v>
      </c>
      <c r="C123" s="250" t="s">
        <v>115</v>
      </c>
      <c r="D123" s="251" t="s">
        <v>5</v>
      </c>
      <c r="E123" s="252">
        <v>32503</v>
      </c>
      <c r="F123" s="250"/>
      <c r="G123" s="202"/>
      <c r="H123" s="204"/>
    </row>
    <row r="124" spans="2:8" ht="14.25" x14ac:dyDescent="0.2">
      <c r="B124" s="65">
        <v>7836</v>
      </c>
      <c r="C124" s="66" t="s">
        <v>159</v>
      </c>
      <c r="D124" s="65" t="s">
        <v>5</v>
      </c>
      <c r="E124" s="67">
        <v>185938</v>
      </c>
      <c r="F124" s="250"/>
      <c r="G124" s="202"/>
      <c r="H124" s="204"/>
    </row>
    <row r="125" spans="2:8" ht="14.25" x14ac:dyDescent="0.2">
      <c r="B125" s="65">
        <v>7825</v>
      </c>
      <c r="C125" s="66" t="s">
        <v>119</v>
      </c>
      <c r="D125" s="65" t="s">
        <v>5</v>
      </c>
      <c r="E125" s="67">
        <v>4400</v>
      </c>
      <c r="F125" s="250"/>
      <c r="G125" s="202"/>
      <c r="H125" s="204"/>
    </row>
    <row r="126" spans="2:8" ht="14.25" x14ac:dyDescent="0.2">
      <c r="B126" s="249">
        <v>12039</v>
      </c>
      <c r="C126" s="250" t="s">
        <v>328</v>
      </c>
      <c r="D126" s="251" t="s">
        <v>5</v>
      </c>
      <c r="E126" s="252">
        <v>336</v>
      </c>
      <c r="F126" s="250"/>
      <c r="G126" s="202"/>
      <c r="H126" s="204"/>
    </row>
    <row r="127" spans="2:8" ht="14.25" x14ac:dyDescent="0.2">
      <c r="B127" s="249" t="s">
        <v>656</v>
      </c>
      <c r="C127" s="250" t="s">
        <v>502</v>
      </c>
      <c r="D127" s="251" t="s">
        <v>90</v>
      </c>
      <c r="E127" s="252">
        <v>5984</v>
      </c>
      <c r="F127" s="250"/>
      <c r="G127" s="202"/>
      <c r="H127" s="204"/>
    </row>
    <row r="128" spans="2:8" ht="14.25" x14ac:dyDescent="0.2">
      <c r="B128" s="249">
        <v>7820</v>
      </c>
      <c r="C128" s="250" t="s">
        <v>86</v>
      </c>
      <c r="D128" s="251" t="s">
        <v>5</v>
      </c>
      <c r="E128" s="252">
        <v>33710</v>
      </c>
      <c r="F128" s="250"/>
      <c r="G128" s="202"/>
      <c r="H128" s="204"/>
    </row>
    <row r="129" spans="2:8" ht="14.25" x14ac:dyDescent="0.25">
      <c r="B129" s="254">
        <v>10345</v>
      </c>
      <c r="C129" s="64" t="s">
        <v>415</v>
      </c>
      <c r="D129" s="254" t="s">
        <v>5</v>
      </c>
      <c r="E129" s="256">
        <v>196350</v>
      </c>
      <c r="F129" s="250"/>
      <c r="G129" s="202"/>
      <c r="H129" s="204"/>
    </row>
    <row r="130" spans="2:8" ht="14.25" x14ac:dyDescent="0.2">
      <c r="B130" s="249"/>
      <c r="C130" s="250"/>
      <c r="D130" s="251"/>
      <c r="E130" s="252"/>
      <c r="F130" s="250"/>
      <c r="G130" s="202"/>
      <c r="H130" s="204"/>
    </row>
    <row r="131" spans="2:8" ht="14.25" x14ac:dyDescent="0.2">
      <c r="B131" s="249"/>
      <c r="C131" s="250"/>
      <c r="D131" s="251"/>
      <c r="E131" s="252"/>
      <c r="F131" s="250"/>
      <c r="G131" s="202"/>
      <c r="H131" s="204"/>
    </row>
    <row r="132" spans="2:8" ht="14.25" x14ac:dyDescent="0.2">
      <c r="B132" s="249"/>
      <c r="C132" s="250"/>
      <c r="D132" s="251"/>
      <c r="E132" s="252"/>
      <c r="F132" s="250"/>
      <c r="G132" s="202"/>
      <c r="H132" s="204"/>
    </row>
    <row r="133" spans="2:8" ht="14.25" x14ac:dyDescent="0.2">
      <c r="B133" s="249"/>
      <c r="C133" s="250"/>
      <c r="D133" s="251"/>
      <c r="E133" s="252"/>
      <c r="F133" s="250"/>
      <c r="G133" s="202"/>
      <c r="H133" s="204"/>
    </row>
    <row r="134" spans="2:8" ht="14.25" x14ac:dyDescent="0.2">
      <c r="B134" s="249"/>
      <c r="C134" s="250"/>
      <c r="D134" s="251"/>
      <c r="E134" s="252"/>
      <c r="F134" s="250"/>
      <c r="G134" s="202"/>
      <c r="H134" s="204"/>
    </row>
    <row r="135" spans="2:8" ht="14.25" x14ac:dyDescent="0.2">
      <c r="B135" s="249"/>
      <c r="C135" s="250"/>
      <c r="D135" s="251"/>
      <c r="E135" s="252"/>
      <c r="F135" s="250"/>
      <c r="G135" s="202"/>
      <c r="H135" s="204"/>
    </row>
    <row r="136" spans="2:8" ht="14.25" x14ac:dyDescent="0.2">
      <c r="B136" s="249"/>
      <c r="C136" s="250"/>
      <c r="D136" s="251"/>
      <c r="E136" s="252"/>
      <c r="F136" s="250"/>
      <c r="G136" s="202"/>
      <c r="H136" s="204"/>
    </row>
    <row r="137" spans="2:8" ht="14.25" x14ac:dyDescent="0.2">
      <c r="B137" s="249"/>
      <c r="C137" s="250"/>
      <c r="D137" s="251"/>
      <c r="E137" s="252"/>
      <c r="F137" s="250"/>
      <c r="G137" s="202"/>
      <c r="H137" s="204"/>
    </row>
    <row r="138" spans="2:8" ht="14.25" x14ac:dyDescent="0.2">
      <c r="B138" s="249"/>
      <c r="C138" s="250"/>
      <c r="D138" s="251"/>
      <c r="E138" s="252"/>
      <c r="F138" s="250"/>
      <c r="G138" s="202"/>
      <c r="H138" s="204"/>
    </row>
    <row r="139" spans="2:8" ht="14.25" x14ac:dyDescent="0.2">
      <c r="B139" s="249"/>
      <c r="C139" s="250"/>
      <c r="D139" s="251"/>
      <c r="E139" s="252"/>
      <c r="F139" s="250"/>
      <c r="G139" s="202"/>
      <c r="H139" s="204"/>
    </row>
    <row r="140" spans="2:8" ht="15" thickBot="1" x14ac:dyDescent="0.25">
      <c r="B140" s="57"/>
      <c r="C140" s="58"/>
      <c r="D140" s="59"/>
      <c r="E140" s="60"/>
      <c r="F140" s="58"/>
      <c r="G140" s="61"/>
      <c r="H140" s="62"/>
    </row>
    <row r="141" spans="2:8" ht="14.25" x14ac:dyDescent="0.2">
      <c r="B141" s="68"/>
      <c r="C141" s="69"/>
      <c r="D141" s="68"/>
      <c r="E141" s="70"/>
      <c r="F141" s="69"/>
      <c r="G141" s="37"/>
    </row>
    <row r="142" spans="2:8" ht="14.25" x14ac:dyDescent="0.2">
      <c r="B142" s="68"/>
      <c r="C142" s="69"/>
      <c r="D142" s="68"/>
      <c r="E142" s="70"/>
      <c r="F142" s="69"/>
      <c r="G142" s="37"/>
    </row>
    <row r="143" spans="2:8" ht="14.25" x14ac:dyDescent="0.2">
      <c r="B143" s="68"/>
      <c r="C143" s="69"/>
      <c r="D143" s="68"/>
      <c r="E143" s="70"/>
      <c r="F143" s="69"/>
      <c r="G143" s="37"/>
    </row>
    <row r="144" spans="2:8" ht="14.25" x14ac:dyDescent="0.2">
      <c r="B144" s="68"/>
      <c r="C144" s="69"/>
      <c r="D144" s="68"/>
      <c r="E144" s="70"/>
      <c r="F144" s="69"/>
      <c r="G144" s="37"/>
    </row>
    <row r="145" spans="2:7" ht="14.25" x14ac:dyDescent="0.2">
      <c r="B145" s="68"/>
      <c r="C145" s="69"/>
      <c r="D145" s="68"/>
      <c r="E145" s="70"/>
      <c r="F145" s="69"/>
      <c r="G145" s="37"/>
    </row>
  </sheetData>
  <sheetProtection algorithmName="SHA-512" hashValue="EdYBb1i5WKjJcmGVDUtCrjeh2j1khdgYAFsZZKJ+/e639ThSFRcQpkFYZ5ODTFC0rR8ZolQvovvQyb9dShItrw==" saltValue="oCD+DLH5su9XN+90YUM3ig==" spinCount="100000" sheet="1" objects="1" scenarios="1"/>
  <mergeCells count="4">
    <mergeCell ref="B3:H3"/>
    <mergeCell ref="B50:H50"/>
    <mergeCell ref="B82:H82"/>
    <mergeCell ref="B96:H96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CEADA-39DD-4617-8502-5E8E1D72213D}">
  <dimension ref="C1:R270"/>
  <sheetViews>
    <sheetView topLeftCell="D1" workbookViewId="0">
      <selection activeCell="A3" sqref="A3:XFD47"/>
    </sheetView>
  </sheetViews>
  <sheetFormatPr baseColWidth="10" defaultRowHeight="12.75" x14ac:dyDescent="0.2"/>
  <cols>
    <col min="4" max="4" width="89.28515625" customWidth="1"/>
    <col min="8" max="8" width="22.7109375" customWidth="1"/>
    <col min="10" max="10" width="70.5703125" customWidth="1"/>
    <col min="12" max="12" width="15.28515625" customWidth="1"/>
    <col min="14" max="14" width="37.85546875" customWidth="1"/>
    <col min="16" max="16" width="82.7109375" customWidth="1"/>
  </cols>
  <sheetData>
    <row r="1" spans="3:18" ht="16.5" x14ac:dyDescent="0.2">
      <c r="C1" s="242" t="s">
        <v>0</v>
      </c>
      <c r="D1" s="243" t="s">
        <v>654</v>
      </c>
      <c r="E1" s="244" t="s">
        <v>129</v>
      </c>
      <c r="F1" s="245" t="s">
        <v>130</v>
      </c>
      <c r="H1" s="242" t="s">
        <v>131</v>
      </c>
      <c r="I1" s="242" t="s">
        <v>0</v>
      </c>
      <c r="J1" s="243" t="s">
        <v>655</v>
      </c>
      <c r="K1" s="244" t="s">
        <v>129</v>
      </c>
      <c r="L1" s="245" t="s">
        <v>130</v>
      </c>
    </row>
    <row r="2" spans="3:18" ht="14.25" x14ac:dyDescent="0.2">
      <c r="C2" s="65">
        <v>6087</v>
      </c>
      <c r="D2" s="66" t="s">
        <v>133</v>
      </c>
      <c r="E2" s="65" t="s">
        <v>134</v>
      </c>
      <c r="F2" s="67">
        <v>97414</v>
      </c>
      <c r="H2" s="66" t="s">
        <v>80</v>
      </c>
      <c r="I2" s="65">
        <v>9116</v>
      </c>
      <c r="J2" s="66" t="s">
        <v>179</v>
      </c>
      <c r="K2" s="65" t="s">
        <v>105</v>
      </c>
      <c r="L2" s="67">
        <v>268000</v>
      </c>
      <c r="N2" s="66" t="s">
        <v>147</v>
      </c>
      <c r="O2" s="65">
        <v>7568</v>
      </c>
      <c r="P2" s="66" t="s">
        <v>146</v>
      </c>
      <c r="Q2" s="65" t="s">
        <v>5</v>
      </c>
      <c r="R2" s="67">
        <v>45220</v>
      </c>
    </row>
    <row r="3" spans="3:18" ht="14.25" x14ac:dyDescent="0.2">
      <c r="C3" s="65">
        <v>6088</v>
      </c>
      <c r="D3" s="66" t="s">
        <v>135</v>
      </c>
      <c r="E3" s="65" t="s">
        <v>134</v>
      </c>
      <c r="F3" s="67">
        <v>121212</v>
      </c>
      <c r="H3" s="66" t="s">
        <v>80</v>
      </c>
      <c r="I3" s="65">
        <v>9117</v>
      </c>
      <c r="J3" s="66" t="s">
        <v>79</v>
      </c>
      <c r="K3" s="65" t="s">
        <v>13</v>
      </c>
      <c r="L3" s="67">
        <v>7732000</v>
      </c>
      <c r="N3" s="66" t="s">
        <v>147</v>
      </c>
      <c r="O3" s="65">
        <v>7575</v>
      </c>
      <c r="P3" s="66" t="s">
        <v>148</v>
      </c>
      <c r="Q3" s="65" t="s">
        <v>5</v>
      </c>
      <c r="R3" s="67">
        <v>34050</v>
      </c>
    </row>
    <row r="4" spans="3:18" ht="14.25" x14ac:dyDescent="0.2">
      <c r="C4" s="65">
        <v>7050</v>
      </c>
      <c r="D4" s="66" t="s">
        <v>137</v>
      </c>
      <c r="E4" s="65" t="s">
        <v>8</v>
      </c>
      <c r="F4" s="67">
        <v>16529</v>
      </c>
      <c r="H4" s="66" t="s">
        <v>80</v>
      </c>
      <c r="I4" s="65">
        <v>9118</v>
      </c>
      <c r="J4" s="66" t="s">
        <v>180</v>
      </c>
      <c r="K4" s="65" t="s">
        <v>105</v>
      </c>
      <c r="L4" s="67">
        <v>461000</v>
      </c>
      <c r="N4" s="66" t="s">
        <v>147</v>
      </c>
      <c r="O4" s="65">
        <v>7576</v>
      </c>
      <c r="P4" s="66" t="s">
        <v>149</v>
      </c>
      <c r="Q4" s="65" t="s">
        <v>5</v>
      </c>
      <c r="R4" s="67">
        <v>2000</v>
      </c>
    </row>
    <row r="5" spans="3:18" ht="14.25" x14ac:dyDescent="0.2">
      <c r="C5" s="65">
        <v>7057</v>
      </c>
      <c r="D5" s="66" t="s">
        <v>138</v>
      </c>
      <c r="E5" s="65" t="s">
        <v>8</v>
      </c>
      <c r="F5" s="67">
        <v>13284</v>
      </c>
      <c r="H5" s="66" t="s">
        <v>80</v>
      </c>
      <c r="I5" s="65">
        <v>9119</v>
      </c>
      <c r="J5" s="66" t="s">
        <v>181</v>
      </c>
      <c r="K5" s="65" t="s">
        <v>13</v>
      </c>
      <c r="L5" s="67">
        <v>13668000</v>
      </c>
      <c r="N5" s="66" t="s">
        <v>147</v>
      </c>
      <c r="O5" s="65">
        <v>7577</v>
      </c>
      <c r="P5" s="66" t="s">
        <v>121</v>
      </c>
      <c r="Q5" s="65" t="s">
        <v>5</v>
      </c>
      <c r="R5" s="67">
        <v>8000</v>
      </c>
    </row>
    <row r="6" spans="3:18" ht="14.25" x14ac:dyDescent="0.2">
      <c r="C6" s="65">
        <v>7246</v>
      </c>
      <c r="D6" s="66" t="s">
        <v>139</v>
      </c>
      <c r="E6" s="65" t="s">
        <v>134</v>
      </c>
      <c r="F6" s="67">
        <v>139262</v>
      </c>
      <c r="H6" s="66" t="s">
        <v>80</v>
      </c>
      <c r="I6" s="65">
        <v>9120</v>
      </c>
      <c r="J6" s="66" t="s">
        <v>182</v>
      </c>
      <c r="K6" s="65" t="s">
        <v>105</v>
      </c>
      <c r="L6" s="67">
        <v>329000</v>
      </c>
      <c r="N6" s="66" t="s">
        <v>147</v>
      </c>
      <c r="O6" s="65">
        <v>7578</v>
      </c>
      <c r="P6" s="66" t="s">
        <v>150</v>
      </c>
      <c r="Q6" s="65" t="s">
        <v>5</v>
      </c>
      <c r="R6" s="67">
        <v>9055</v>
      </c>
    </row>
    <row r="7" spans="3:18" ht="14.25" x14ac:dyDescent="0.2">
      <c r="C7" s="65">
        <v>7247</v>
      </c>
      <c r="D7" s="66" t="s">
        <v>140</v>
      </c>
      <c r="E7" s="65" t="s">
        <v>8</v>
      </c>
      <c r="F7" s="67">
        <v>18990</v>
      </c>
      <c r="H7" s="66" t="s">
        <v>80</v>
      </c>
      <c r="I7" s="65">
        <v>9121</v>
      </c>
      <c r="J7" s="66" t="s">
        <v>183</v>
      </c>
      <c r="K7" s="65" t="s">
        <v>13</v>
      </c>
      <c r="L7" s="67">
        <v>9921000</v>
      </c>
      <c r="N7" s="66" t="s">
        <v>147</v>
      </c>
      <c r="O7" s="65">
        <v>7579</v>
      </c>
      <c r="P7" s="66" t="s">
        <v>151</v>
      </c>
      <c r="Q7" s="65" t="s">
        <v>5</v>
      </c>
      <c r="R7" s="67">
        <v>750</v>
      </c>
    </row>
    <row r="8" spans="3:18" ht="14.25" x14ac:dyDescent="0.2">
      <c r="C8" s="65">
        <v>7248</v>
      </c>
      <c r="D8" s="66" t="s">
        <v>141</v>
      </c>
      <c r="E8" s="65" t="s">
        <v>134</v>
      </c>
      <c r="F8" s="67">
        <v>139262</v>
      </c>
      <c r="H8" s="66" t="s">
        <v>80</v>
      </c>
      <c r="I8" s="65">
        <v>9122</v>
      </c>
      <c r="J8" s="66" t="s">
        <v>184</v>
      </c>
      <c r="K8" s="65" t="s">
        <v>105</v>
      </c>
      <c r="L8" s="67">
        <v>50353</v>
      </c>
      <c r="N8" s="66" t="s">
        <v>147</v>
      </c>
      <c r="O8" s="65">
        <v>7580</v>
      </c>
      <c r="P8" s="66" t="s">
        <v>120</v>
      </c>
      <c r="Q8" s="65" t="s">
        <v>5</v>
      </c>
      <c r="R8" s="67">
        <v>23000</v>
      </c>
    </row>
    <row r="9" spans="3:18" ht="14.25" x14ac:dyDescent="0.2">
      <c r="C9" s="65">
        <v>7249</v>
      </c>
      <c r="D9" s="66" t="s">
        <v>142</v>
      </c>
      <c r="E9" s="65" t="s">
        <v>8</v>
      </c>
      <c r="F9" s="67">
        <v>18990</v>
      </c>
      <c r="H9" s="66" t="s">
        <v>80</v>
      </c>
      <c r="I9" s="65">
        <v>9123</v>
      </c>
      <c r="J9" s="66" t="s">
        <v>185</v>
      </c>
      <c r="K9" s="65" t="s">
        <v>13</v>
      </c>
      <c r="L9" s="67">
        <v>1516361</v>
      </c>
      <c r="N9" s="66" t="s">
        <v>147</v>
      </c>
      <c r="O9" s="65">
        <v>7582</v>
      </c>
      <c r="P9" s="66" t="s">
        <v>152</v>
      </c>
      <c r="Q9" s="65" t="s">
        <v>5</v>
      </c>
      <c r="R9" s="67">
        <v>25000</v>
      </c>
    </row>
    <row r="10" spans="3:18" ht="14.25" x14ac:dyDescent="0.2">
      <c r="C10" s="65">
        <v>7308</v>
      </c>
      <c r="D10" s="66" t="s">
        <v>143</v>
      </c>
      <c r="E10" s="65" t="s">
        <v>13</v>
      </c>
      <c r="F10" s="67">
        <v>1750905</v>
      </c>
      <c r="H10" s="66" t="s">
        <v>75</v>
      </c>
      <c r="I10" s="65">
        <v>9164</v>
      </c>
      <c r="J10" s="66" t="s">
        <v>186</v>
      </c>
      <c r="K10" s="65" t="s">
        <v>105</v>
      </c>
      <c r="L10" s="67">
        <v>416000</v>
      </c>
      <c r="N10" s="66" t="s">
        <v>147</v>
      </c>
      <c r="O10" s="65">
        <v>7583</v>
      </c>
      <c r="P10" s="66" t="s">
        <v>153</v>
      </c>
      <c r="Q10" s="65" t="s">
        <v>5</v>
      </c>
      <c r="R10" s="67">
        <v>29750</v>
      </c>
    </row>
    <row r="11" spans="3:18" ht="14.25" x14ac:dyDescent="0.2">
      <c r="C11" s="65">
        <v>7418</v>
      </c>
      <c r="D11" s="66" t="s">
        <v>144</v>
      </c>
      <c r="E11" s="65" t="s">
        <v>13</v>
      </c>
      <c r="F11" s="67">
        <v>249095</v>
      </c>
      <c r="H11" s="66" t="s">
        <v>75</v>
      </c>
      <c r="I11" s="65">
        <v>9165</v>
      </c>
      <c r="J11" s="66" t="s">
        <v>74</v>
      </c>
      <c r="K11" s="65" t="s">
        <v>13</v>
      </c>
      <c r="L11" s="67">
        <v>8778000</v>
      </c>
      <c r="N11" s="66" t="s">
        <v>147</v>
      </c>
      <c r="O11" s="65">
        <v>7819</v>
      </c>
      <c r="P11" s="66" t="s">
        <v>101</v>
      </c>
      <c r="Q11" s="65" t="s">
        <v>5</v>
      </c>
      <c r="R11" s="67">
        <v>93900</v>
      </c>
    </row>
    <row r="12" spans="3:18" ht="14.25" x14ac:dyDescent="0.2">
      <c r="C12" s="65">
        <v>8102</v>
      </c>
      <c r="D12" s="66" t="s">
        <v>168</v>
      </c>
      <c r="E12" s="65" t="s">
        <v>13</v>
      </c>
      <c r="F12" s="67">
        <v>3309125</v>
      </c>
      <c r="H12" s="66" t="s">
        <v>75</v>
      </c>
      <c r="I12" s="65">
        <v>9166</v>
      </c>
      <c r="J12" s="66" t="s">
        <v>187</v>
      </c>
      <c r="K12" s="65" t="s">
        <v>13</v>
      </c>
      <c r="L12" s="67">
        <v>12539000</v>
      </c>
      <c r="N12" s="66" t="s">
        <v>147</v>
      </c>
      <c r="O12" s="65">
        <v>7821</v>
      </c>
      <c r="P12" s="66" t="s">
        <v>154</v>
      </c>
      <c r="Q12" s="65" t="s">
        <v>117</v>
      </c>
      <c r="R12" s="67">
        <v>176120</v>
      </c>
    </row>
    <row r="13" spans="3:18" ht="14.25" x14ac:dyDescent="0.2">
      <c r="C13" s="65">
        <v>8256</v>
      </c>
      <c r="D13" s="66" t="s">
        <v>169</v>
      </c>
      <c r="E13" s="65" t="s">
        <v>134</v>
      </c>
      <c r="F13" s="67">
        <v>121212</v>
      </c>
      <c r="H13" s="66" t="s">
        <v>75</v>
      </c>
      <c r="I13" s="65">
        <v>9167</v>
      </c>
      <c r="J13" s="66" t="s">
        <v>188</v>
      </c>
      <c r="K13" s="65" t="s">
        <v>105</v>
      </c>
      <c r="L13" s="67">
        <v>570000</v>
      </c>
      <c r="N13" s="66" t="s">
        <v>147</v>
      </c>
      <c r="O13" s="65">
        <v>7822</v>
      </c>
      <c r="P13" s="66" t="s">
        <v>116</v>
      </c>
      <c r="Q13" s="65" t="s">
        <v>117</v>
      </c>
      <c r="R13" s="67">
        <v>96900</v>
      </c>
    </row>
    <row r="14" spans="3:18" ht="14.25" x14ac:dyDescent="0.2">
      <c r="C14" s="65">
        <v>8299</v>
      </c>
      <c r="D14" s="66" t="s">
        <v>170</v>
      </c>
      <c r="E14" s="65" t="s">
        <v>134</v>
      </c>
      <c r="F14" s="67">
        <v>131508</v>
      </c>
      <c r="H14" s="66" t="s">
        <v>75</v>
      </c>
      <c r="I14" s="65">
        <v>9168</v>
      </c>
      <c r="J14" s="66" t="s">
        <v>189</v>
      </c>
      <c r="K14" s="65" t="s">
        <v>13</v>
      </c>
      <c r="L14" s="67">
        <v>17061000</v>
      </c>
      <c r="N14" s="66" t="s">
        <v>147</v>
      </c>
      <c r="O14" s="65">
        <v>7823</v>
      </c>
      <c r="P14" s="66" t="s">
        <v>155</v>
      </c>
      <c r="Q14" s="65" t="s">
        <v>117</v>
      </c>
      <c r="R14" s="67">
        <v>130000</v>
      </c>
    </row>
    <row r="15" spans="3:18" ht="14.25" x14ac:dyDescent="0.2">
      <c r="C15" s="65">
        <v>8300</v>
      </c>
      <c r="D15" s="66" t="s">
        <v>171</v>
      </c>
      <c r="E15" s="65" t="s">
        <v>134</v>
      </c>
      <c r="F15" s="67">
        <v>163636</v>
      </c>
      <c r="H15" s="66" t="s">
        <v>78</v>
      </c>
      <c r="I15" s="65">
        <v>9427</v>
      </c>
      <c r="J15" s="66" t="s">
        <v>206</v>
      </c>
      <c r="K15" s="65" t="s">
        <v>5</v>
      </c>
      <c r="L15" s="67">
        <v>13231</v>
      </c>
      <c r="N15" s="66" t="s">
        <v>147</v>
      </c>
      <c r="O15" s="65">
        <v>7824</v>
      </c>
      <c r="P15" s="66" t="s">
        <v>156</v>
      </c>
      <c r="Q15" s="65" t="s">
        <v>117</v>
      </c>
      <c r="R15" s="67">
        <v>827</v>
      </c>
    </row>
    <row r="16" spans="3:18" ht="14.25" x14ac:dyDescent="0.2">
      <c r="C16" s="65">
        <v>8320</v>
      </c>
      <c r="D16" s="66" t="s">
        <v>172</v>
      </c>
      <c r="E16" s="65" t="s">
        <v>13</v>
      </c>
      <c r="F16" s="67">
        <v>3636357</v>
      </c>
      <c r="H16" s="66" t="s">
        <v>208</v>
      </c>
      <c r="I16" s="65">
        <v>9428</v>
      </c>
      <c r="J16" s="66" t="s">
        <v>207</v>
      </c>
      <c r="K16" s="65" t="s">
        <v>5</v>
      </c>
      <c r="L16" s="67">
        <v>21900</v>
      </c>
      <c r="N16" s="66" t="s">
        <v>147</v>
      </c>
      <c r="O16" s="65">
        <v>7825</v>
      </c>
      <c r="P16" s="66" t="s">
        <v>119</v>
      </c>
      <c r="Q16" s="65" t="s">
        <v>5</v>
      </c>
      <c r="R16" s="67">
        <v>4400</v>
      </c>
    </row>
    <row r="17" spans="3:18" ht="14.25" x14ac:dyDescent="0.2">
      <c r="C17" s="65">
        <v>8321</v>
      </c>
      <c r="D17" s="66" t="s">
        <v>173</v>
      </c>
      <c r="E17" s="65" t="s">
        <v>134</v>
      </c>
      <c r="F17" s="67">
        <v>121212</v>
      </c>
      <c r="H17" s="66" t="s">
        <v>75</v>
      </c>
      <c r="I17" s="65">
        <v>9456</v>
      </c>
      <c r="J17" s="66" t="s">
        <v>210</v>
      </c>
      <c r="K17" s="65" t="s">
        <v>13</v>
      </c>
      <c r="L17" s="67">
        <v>6583500</v>
      </c>
      <c r="N17" s="66" t="s">
        <v>147</v>
      </c>
      <c r="O17" s="65">
        <v>7826</v>
      </c>
      <c r="P17" s="66" t="s">
        <v>157</v>
      </c>
      <c r="Q17" s="65" t="s">
        <v>5</v>
      </c>
      <c r="R17" s="67">
        <v>9600</v>
      </c>
    </row>
    <row r="18" spans="3:18" ht="14.25" x14ac:dyDescent="0.2">
      <c r="C18" s="65">
        <v>8689</v>
      </c>
      <c r="D18" s="66" t="s">
        <v>174</v>
      </c>
      <c r="E18" s="65" t="s">
        <v>134</v>
      </c>
      <c r="F18" s="67">
        <v>139262</v>
      </c>
      <c r="H18" s="246" t="s">
        <v>78</v>
      </c>
      <c r="I18" s="247">
        <v>9576</v>
      </c>
      <c r="J18" s="246" t="s">
        <v>275</v>
      </c>
      <c r="K18" s="247" t="s">
        <v>77</v>
      </c>
      <c r="L18" s="248">
        <v>55270</v>
      </c>
      <c r="N18" s="66" t="s">
        <v>147</v>
      </c>
      <c r="O18" s="65">
        <v>7827</v>
      </c>
      <c r="P18" s="66" t="s">
        <v>118</v>
      </c>
      <c r="Q18" s="65" t="s">
        <v>117</v>
      </c>
      <c r="R18" s="67">
        <v>2142</v>
      </c>
    </row>
    <row r="19" spans="3:18" ht="14.25" x14ac:dyDescent="0.2">
      <c r="C19" s="65">
        <v>8690</v>
      </c>
      <c r="D19" s="66" t="s">
        <v>175</v>
      </c>
      <c r="E19" s="65" t="s">
        <v>134</v>
      </c>
      <c r="F19" s="67">
        <v>139262</v>
      </c>
      <c r="H19" s="66" t="s">
        <v>208</v>
      </c>
      <c r="I19" s="65">
        <v>9577</v>
      </c>
      <c r="J19" s="66" t="s">
        <v>76</v>
      </c>
      <c r="K19" s="65" t="s">
        <v>77</v>
      </c>
      <c r="L19" s="67">
        <v>25982</v>
      </c>
      <c r="N19" s="66" t="s">
        <v>147</v>
      </c>
      <c r="O19" s="65">
        <v>7832</v>
      </c>
      <c r="P19" s="66" t="s">
        <v>158</v>
      </c>
      <c r="Q19" s="65" t="s">
        <v>5</v>
      </c>
      <c r="R19" s="67">
        <v>6188</v>
      </c>
    </row>
    <row r="20" spans="3:18" ht="14.25" x14ac:dyDescent="0.2">
      <c r="C20" s="65">
        <v>8845</v>
      </c>
      <c r="D20" s="66" t="s">
        <v>176</v>
      </c>
      <c r="E20" s="65" t="s">
        <v>134</v>
      </c>
      <c r="F20" s="67">
        <v>139262</v>
      </c>
      <c r="H20" s="66" t="s">
        <v>78</v>
      </c>
      <c r="I20" s="65">
        <v>9578</v>
      </c>
      <c r="J20" s="66" t="s">
        <v>81</v>
      </c>
      <c r="K20" s="65" t="s">
        <v>82</v>
      </c>
      <c r="L20" s="67">
        <v>1260967</v>
      </c>
      <c r="N20" s="66" t="s">
        <v>147</v>
      </c>
      <c r="O20" s="65">
        <v>7836</v>
      </c>
      <c r="P20" s="66" t="s">
        <v>159</v>
      </c>
      <c r="Q20" s="65" t="s">
        <v>5</v>
      </c>
      <c r="R20" s="67">
        <v>185938</v>
      </c>
    </row>
    <row r="21" spans="3:18" ht="14.25" x14ac:dyDescent="0.2">
      <c r="C21" s="65">
        <v>8911</v>
      </c>
      <c r="D21" s="66" t="s">
        <v>177</v>
      </c>
      <c r="E21" s="65" t="s">
        <v>134</v>
      </c>
      <c r="F21" s="67">
        <v>163636</v>
      </c>
      <c r="H21" s="66" t="s">
        <v>78</v>
      </c>
      <c r="I21" s="65">
        <v>9834</v>
      </c>
      <c r="J21" s="66" t="s">
        <v>285</v>
      </c>
      <c r="K21" s="65" t="s">
        <v>13</v>
      </c>
      <c r="L21" s="67">
        <v>131990</v>
      </c>
      <c r="N21" s="66" t="s">
        <v>147</v>
      </c>
      <c r="O21" s="65">
        <v>7837</v>
      </c>
      <c r="P21" s="66" t="s">
        <v>160</v>
      </c>
      <c r="Q21" s="65" t="s">
        <v>5</v>
      </c>
      <c r="R21" s="67">
        <v>254898</v>
      </c>
    </row>
    <row r="22" spans="3:18" ht="14.25" x14ac:dyDescent="0.2">
      <c r="C22" s="65">
        <v>9084</v>
      </c>
      <c r="D22" s="66" t="s">
        <v>29</v>
      </c>
      <c r="E22" s="65" t="s">
        <v>13</v>
      </c>
      <c r="F22" s="67">
        <v>3584000</v>
      </c>
      <c r="H22" s="66" t="s">
        <v>78</v>
      </c>
      <c r="I22" s="65">
        <v>9835</v>
      </c>
      <c r="J22" s="66" t="s">
        <v>286</v>
      </c>
      <c r="K22" s="65" t="s">
        <v>13</v>
      </c>
      <c r="L22" s="67">
        <v>131990</v>
      </c>
      <c r="N22" s="66" t="s">
        <v>147</v>
      </c>
      <c r="O22" s="65">
        <v>7838</v>
      </c>
      <c r="P22" s="66" t="s">
        <v>161</v>
      </c>
      <c r="Q22" s="65" t="s">
        <v>5</v>
      </c>
      <c r="R22" s="67">
        <v>51051</v>
      </c>
    </row>
    <row r="23" spans="3:18" ht="14.25" x14ac:dyDescent="0.2">
      <c r="C23" s="65">
        <v>9085</v>
      </c>
      <c r="D23" s="66" t="s">
        <v>30</v>
      </c>
      <c r="E23" s="65" t="s">
        <v>13</v>
      </c>
      <c r="F23" s="67">
        <v>3150000</v>
      </c>
      <c r="H23" s="66" t="s">
        <v>78</v>
      </c>
      <c r="I23" s="65">
        <v>9836</v>
      </c>
      <c r="J23" s="66" t="s">
        <v>287</v>
      </c>
      <c r="K23" s="65" t="s">
        <v>13</v>
      </c>
      <c r="L23" s="67">
        <v>131990</v>
      </c>
      <c r="N23" s="66" t="s">
        <v>147</v>
      </c>
      <c r="O23" s="65">
        <v>7839</v>
      </c>
      <c r="P23" s="66" t="s">
        <v>162</v>
      </c>
      <c r="Q23" s="65" t="s">
        <v>5</v>
      </c>
      <c r="R23" s="67">
        <v>57715</v>
      </c>
    </row>
    <row r="24" spans="3:18" ht="14.25" x14ac:dyDescent="0.2">
      <c r="C24" s="65">
        <v>9086</v>
      </c>
      <c r="D24" s="66" t="s">
        <v>31</v>
      </c>
      <c r="E24" s="65" t="s">
        <v>13</v>
      </c>
      <c r="F24" s="67">
        <v>3303000</v>
      </c>
      <c r="H24" s="66" t="s">
        <v>78</v>
      </c>
      <c r="I24" s="65">
        <v>9837</v>
      </c>
      <c r="J24" s="66" t="s">
        <v>288</v>
      </c>
      <c r="K24" s="65" t="s">
        <v>13</v>
      </c>
      <c r="L24" s="67">
        <v>131990</v>
      </c>
      <c r="N24" s="66" t="s">
        <v>147</v>
      </c>
      <c r="O24" s="65">
        <v>7844</v>
      </c>
      <c r="P24" s="66" t="s">
        <v>163</v>
      </c>
      <c r="Q24" s="65" t="s">
        <v>117</v>
      </c>
      <c r="R24" s="67">
        <v>10591</v>
      </c>
    </row>
    <row r="25" spans="3:18" ht="14.25" x14ac:dyDescent="0.2">
      <c r="C25" s="65">
        <v>9087</v>
      </c>
      <c r="D25" s="66" t="s">
        <v>32</v>
      </c>
      <c r="E25" s="65" t="s">
        <v>13</v>
      </c>
      <c r="F25" s="67">
        <v>2670000</v>
      </c>
      <c r="H25" s="66" t="s">
        <v>78</v>
      </c>
      <c r="I25" s="65">
        <v>9838</v>
      </c>
      <c r="J25" s="66" t="s">
        <v>289</v>
      </c>
      <c r="K25" s="65" t="s">
        <v>13</v>
      </c>
      <c r="L25" s="67">
        <v>131990</v>
      </c>
      <c r="N25" s="66" t="s">
        <v>147</v>
      </c>
      <c r="O25" s="65">
        <v>7846</v>
      </c>
      <c r="P25" s="66" t="s">
        <v>164</v>
      </c>
      <c r="Q25" s="65" t="s">
        <v>117</v>
      </c>
      <c r="R25" s="67">
        <v>10591</v>
      </c>
    </row>
    <row r="26" spans="3:18" ht="14.25" x14ac:dyDescent="0.2">
      <c r="C26" s="65">
        <v>9088</v>
      </c>
      <c r="D26" s="66" t="s">
        <v>33</v>
      </c>
      <c r="E26" s="65" t="s">
        <v>13</v>
      </c>
      <c r="F26" s="67">
        <v>3736000</v>
      </c>
      <c r="H26" s="66" t="s">
        <v>208</v>
      </c>
      <c r="I26" s="65">
        <v>9839</v>
      </c>
      <c r="J26" s="66" t="s">
        <v>290</v>
      </c>
      <c r="K26" s="65" t="s">
        <v>5</v>
      </c>
      <c r="L26" s="67">
        <v>13531</v>
      </c>
      <c r="N26" s="66" t="s">
        <v>147</v>
      </c>
      <c r="O26" s="65">
        <v>9283</v>
      </c>
      <c r="P26" s="66" t="s">
        <v>123</v>
      </c>
      <c r="Q26" s="65" t="s">
        <v>117</v>
      </c>
      <c r="R26" s="67">
        <v>7407</v>
      </c>
    </row>
    <row r="27" spans="3:18" ht="14.25" x14ac:dyDescent="0.2">
      <c r="C27" s="65">
        <v>9089</v>
      </c>
      <c r="D27" s="66" t="s">
        <v>34</v>
      </c>
      <c r="E27" s="65" t="s">
        <v>13</v>
      </c>
      <c r="F27" s="67">
        <v>3310000</v>
      </c>
      <c r="H27" s="66" t="s">
        <v>78</v>
      </c>
      <c r="I27" s="65">
        <v>9840</v>
      </c>
      <c r="J27" s="66" t="s">
        <v>291</v>
      </c>
      <c r="K27" s="65" t="s">
        <v>90</v>
      </c>
      <c r="L27" s="67">
        <v>264000</v>
      </c>
      <c r="N27" s="66" t="s">
        <v>147</v>
      </c>
      <c r="O27" s="65">
        <v>9286</v>
      </c>
      <c r="P27" s="66" t="s">
        <v>122</v>
      </c>
      <c r="Q27" s="65" t="s">
        <v>5</v>
      </c>
      <c r="R27" s="67">
        <v>71281</v>
      </c>
    </row>
    <row r="28" spans="3:18" ht="14.25" x14ac:dyDescent="0.2">
      <c r="C28" s="65">
        <v>9090</v>
      </c>
      <c r="D28" s="66" t="s">
        <v>35</v>
      </c>
      <c r="E28" s="65" t="s">
        <v>13</v>
      </c>
      <c r="F28" s="67">
        <v>2316000</v>
      </c>
      <c r="H28" s="66" t="s">
        <v>75</v>
      </c>
      <c r="I28" s="65">
        <v>12781</v>
      </c>
      <c r="J28" s="66" t="s">
        <v>393</v>
      </c>
      <c r="K28" s="65" t="s">
        <v>105</v>
      </c>
      <c r="L28" s="67">
        <v>230000</v>
      </c>
      <c r="N28" s="66" t="s">
        <v>147</v>
      </c>
      <c r="O28" s="65">
        <v>9288</v>
      </c>
      <c r="P28" s="66" t="s">
        <v>192</v>
      </c>
      <c r="Q28" s="65" t="s">
        <v>5</v>
      </c>
      <c r="R28" s="67">
        <v>155100</v>
      </c>
    </row>
    <row r="29" spans="3:18" ht="14.25" x14ac:dyDescent="0.2">
      <c r="C29" s="65">
        <v>9091</v>
      </c>
      <c r="D29" s="66" t="s">
        <v>36</v>
      </c>
      <c r="E29" s="65" t="s">
        <v>13</v>
      </c>
      <c r="F29" s="67">
        <v>4690453</v>
      </c>
      <c r="H29" s="66" t="s">
        <v>75</v>
      </c>
      <c r="I29" s="65">
        <v>12782</v>
      </c>
      <c r="J29" s="66" t="s">
        <v>394</v>
      </c>
      <c r="K29" s="65" t="s">
        <v>13</v>
      </c>
      <c r="L29" s="67">
        <v>6997000</v>
      </c>
      <c r="N29" s="66" t="s">
        <v>147</v>
      </c>
      <c r="O29" s="65">
        <v>9289</v>
      </c>
      <c r="P29" s="66" t="s">
        <v>193</v>
      </c>
      <c r="Q29" s="65" t="s">
        <v>5</v>
      </c>
      <c r="R29" s="67">
        <v>12350</v>
      </c>
    </row>
    <row r="30" spans="3:18" ht="14.25" x14ac:dyDescent="0.2">
      <c r="C30" s="65">
        <v>9092</v>
      </c>
      <c r="D30" s="66" t="s">
        <v>37</v>
      </c>
      <c r="E30" s="65" t="s">
        <v>13</v>
      </c>
      <c r="F30" s="67">
        <v>3264239</v>
      </c>
      <c r="H30" s="66" t="s">
        <v>75</v>
      </c>
      <c r="I30" s="65">
        <v>12783</v>
      </c>
      <c r="J30" s="66" t="s">
        <v>395</v>
      </c>
      <c r="K30" s="65" t="s">
        <v>105</v>
      </c>
      <c r="L30" s="67">
        <v>331000</v>
      </c>
      <c r="N30" s="66" t="s">
        <v>147</v>
      </c>
      <c r="O30" s="65">
        <v>11083</v>
      </c>
      <c r="P30" s="66" t="s">
        <v>296</v>
      </c>
      <c r="Q30" s="65" t="s">
        <v>5</v>
      </c>
      <c r="R30" s="67">
        <v>54379</v>
      </c>
    </row>
    <row r="31" spans="3:18" ht="14.25" x14ac:dyDescent="0.2">
      <c r="C31" s="65">
        <v>9093</v>
      </c>
      <c r="D31" s="66" t="s">
        <v>38</v>
      </c>
      <c r="E31" s="65" t="s">
        <v>13</v>
      </c>
      <c r="F31" s="67">
        <v>2718000</v>
      </c>
      <c r="H31" s="66" t="s">
        <v>75</v>
      </c>
      <c r="I31" s="65">
        <v>12784</v>
      </c>
      <c r="J31" s="66" t="s">
        <v>396</v>
      </c>
      <c r="K31" s="65" t="s">
        <v>13</v>
      </c>
      <c r="L31" s="67">
        <v>10036000</v>
      </c>
      <c r="N31" s="66" t="s">
        <v>147</v>
      </c>
      <c r="O31" s="65">
        <v>11084</v>
      </c>
      <c r="P31" s="66" t="s">
        <v>297</v>
      </c>
      <c r="Q31" s="65" t="s">
        <v>5</v>
      </c>
      <c r="R31" s="67">
        <v>158000</v>
      </c>
    </row>
    <row r="32" spans="3:18" ht="14.25" x14ac:dyDescent="0.2">
      <c r="C32" s="65">
        <v>9094</v>
      </c>
      <c r="D32" s="66" t="s">
        <v>39</v>
      </c>
      <c r="E32" s="65" t="s">
        <v>13</v>
      </c>
      <c r="F32" s="67">
        <v>2447000</v>
      </c>
      <c r="H32" s="66" t="s">
        <v>75</v>
      </c>
      <c r="I32" s="65">
        <v>12785</v>
      </c>
      <c r="J32" s="66" t="s">
        <v>397</v>
      </c>
      <c r="K32" s="65" t="s">
        <v>105</v>
      </c>
      <c r="L32" s="67">
        <v>315000</v>
      </c>
      <c r="N32" s="66" t="s">
        <v>147</v>
      </c>
      <c r="O32" s="65">
        <v>11449</v>
      </c>
      <c r="P32" s="66" t="s">
        <v>300</v>
      </c>
      <c r="Q32" s="65" t="s">
        <v>5</v>
      </c>
      <c r="R32" s="67">
        <v>42993</v>
      </c>
    </row>
    <row r="33" spans="3:18" ht="14.25" x14ac:dyDescent="0.2">
      <c r="C33" s="65">
        <v>9095</v>
      </c>
      <c r="D33" s="66" t="s">
        <v>40</v>
      </c>
      <c r="E33" s="65" t="s">
        <v>13</v>
      </c>
      <c r="F33" s="67">
        <v>3064000</v>
      </c>
      <c r="H33" s="66" t="s">
        <v>75</v>
      </c>
      <c r="I33" s="65">
        <v>12786</v>
      </c>
      <c r="J33" s="66" t="s">
        <v>398</v>
      </c>
      <c r="K33" s="65" t="s">
        <v>13</v>
      </c>
      <c r="L33" s="67">
        <v>9405000</v>
      </c>
      <c r="N33" s="66" t="s">
        <v>147</v>
      </c>
      <c r="O33" s="65">
        <v>11450</v>
      </c>
      <c r="P33" s="66" t="s">
        <v>301</v>
      </c>
      <c r="Q33" s="65" t="s">
        <v>5</v>
      </c>
      <c r="R33" s="67">
        <v>27965</v>
      </c>
    </row>
    <row r="34" spans="3:18" ht="14.25" x14ac:dyDescent="0.2">
      <c r="C34" s="65">
        <v>9096</v>
      </c>
      <c r="D34" s="66" t="s">
        <v>41</v>
      </c>
      <c r="E34" s="65" t="s">
        <v>13</v>
      </c>
      <c r="F34" s="67">
        <v>3736000</v>
      </c>
      <c r="H34" s="66" t="s">
        <v>75</v>
      </c>
      <c r="I34" s="65">
        <v>12787</v>
      </c>
      <c r="J34" s="66" t="s">
        <v>399</v>
      </c>
      <c r="K34" s="65" t="s">
        <v>105</v>
      </c>
      <c r="L34" s="67">
        <v>455000</v>
      </c>
      <c r="N34" s="66" t="s">
        <v>147</v>
      </c>
      <c r="O34" s="65">
        <v>11451</v>
      </c>
      <c r="P34" s="66" t="s">
        <v>302</v>
      </c>
      <c r="Q34" s="65" t="s">
        <v>5</v>
      </c>
      <c r="R34" s="67">
        <v>54740</v>
      </c>
    </row>
    <row r="35" spans="3:18" ht="14.25" x14ac:dyDescent="0.2">
      <c r="C35" s="65">
        <v>9097</v>
      </c>
      <c r="D35" s="66" t="s">
        <v>42</v>
      </c>
      <c r="E35" s="65" t="s">
        <v>13</v>
      </c>
      <c r="F35" s="67">
        <v>3064000</v>
      </c>
      <c r="H35" s="66" t="s">
        <v>75</v>
      </c>
      <c r="I35" s="65">
        <v>12788</v>
      </c>
      <c r="J35" s="66" t="s">
        <v>400</v>
      </c>
      <c r="K35" s="65" t="s">
        <v>13</v>
      </c>
      <c r="L35" s="67">
        <v>13649000</v>
      </c>
      <c r="N35" s="66" t="s">
        <v>147</v>
      </c>
      <c r="O35" s="65">
        <v>11452</v>
      </c>
      <c r="P35" s="66" t="s">
        <v>303</v>
      </c>
      <c r="Q35" s="65" t="s">
        <v>117</v>
      </c>
      <c r="R35" s="67">
        <v>42840</v>
      </c>
    </row>
    <row r="36" spans="3:18" ht="14.25" x14ac:dyDescent="0.2">
      <c r="C36" s="65">
        <v>9098</v>
      </c>
      <c r="D36" s="66" t="s">
        <v>14</v>
      </c>
      <c r="E36" s="65" t="s">
        <v>13</v>
      </c>
      <c r="F36" s="67">
        <v>2316000</v>
      </c>
      <c r="H36" s="66" t="s">
        <v>208</v>
      </c>
      <c r="I36" s="65">
        <v>13417</v>
      </c>
      <c r="J36" s="66" t="s">
        <v>413</v>
      </c>
      <c r="K36" s="65" t="s">
        <v>4</v>
      </c>
      <c r="L36" s="67">
        <v>120000</v>
      </c>
      <c r="N36" s="66" t="s">
        <v>147</v>
      </c>
      <c r="O36" s="65">
        <v>11453</v>
      </c>
      <c r="P36" s="66" t="s">
        <v>304</v>
      </c>
      <c r="Q36" s="65" t="s">
        <v>117</v>
      </c>
      <c r="R36" s="67">
        <v>852494</v>
      </c>
    </row>
    <row r="37" spans="3:18" ht="14.25" x14ac:dyDescent="0.2">
      <c r="C37" s="65">
        <v>9099</v>
      </c>
      <c r="D37" s="66" t="s">
        <v>15</v>
      </c>
      <c r="E37" s="65" t="s">
        <v>13</v>
      </c>
      <c r="F37" s="67">
        <v>2018000</v>
      </c>
      <c r="H37" s="66" t="s">
        <v>165</v>
      </c>
      <c r="I37" s="65">
        <v>7870</v>
      </c>
      <c r="J37" s="66" t="s">
        <v>104</v>
      </c>
      <c r="K37" s="65" t="s">
        <v>105</v>
      </c>
      <c r="L37" s="67">
        <v>100862</v>
      </c>
      <c r="N37" s="66" t="s">
        <v>147</v>
      </c>
      <c r="O37" s="65">
        <v>11714</v>
      </c>
      <c r="P37" s="66" t="s">
        <v>307</v>
      </c>
      <c r="Q37" s="65" t="s">
        <v>5</v>
      </c>
      <c r="R37" s="67">
        <v>820936</v>
      </c>
    </row>
    <row r="38" spans="3:18" ht="14.25" x14ac:dyDescent="0.2">
      <c r="C38" s="65">
        <v>9100</v>
      </c>
      <c r="D38" s="66" t="s">
        <v>16</v>
      </c>
      <c r="E38" s="65" t="s">
        <v>13</v>
      </c>
      <c r="F38" s="67">
        <v>1750905</v>
      </c>
      <c r="H38" s="66" t="s">
        <v>165</v>
      </c>
      <c r="I38" s="65">
        <v>9050</v>
      </c>
      <c r="J38" s="66" t="s">
        <v>178</v>
      </c>
      <c r="K38" s="65" t="s">
        <v>5</v>
      </c>
      <c r="L38" s="67">
        <v>573861</v>
      </c>
      <c r="N38" s="66" t="s">
        <v>145</v>
      </c>
      <c r="O38" s="65">
        <v>12002</v>
      </c>
      <c r="P38" s="66" t="s">
        <v>308</v>
      </c>
      <c r="Q38" s="65" t="s">
        <v>132</v>
      </c>
      <c r="R38" s="67">
        <v>27000</v>
      </c>
    </row>
    <row r="39" spans="3:18" ht="14.25" x14ac:dyDescent="0.2">
      <c r="C39" s="65">
        <v>9101</v>
      </c>
      <c r="D39" s="66" t="s">
        <v>17</v>
      </c>
      <c r="E39" s="65" t="s">
        <v>13</v>
      </c>
      <c r="F39" s="67">
        <v>4488000</v>
      </c>
      <c r="H39" s="66" t="s">
        <v>165</v>
      </c>
      <c r="I39" s="65">
        <v>9253</v>
      </c>
      <c r="J39" s="66" t="s">
        <v>190</v>
      </c>
      <c r="K39" s="65" t="s">
        <v>5</v>
      </c>
      <c r="L39" s="67">
        <v>244584</v>
      </c>
      <c r="N39" s="66" t="s">
        <v>145</v>
      </c>
      <c r="O39" s="65">
        <v>12003</v>
      </c>
      <c r="P39" s="66" t="s">
        <v>309</v>
      </c>
      <c r="Q39" s="65" t="s">
        <v>5</v>
      </c>
      <c r="R39" s="67">
        <v>8287</v>
      </c>
    </row>
    <row r="40" spans="3:18" ht="14.25" x14ac:dyDescent="0.2">
      <c r="C40" s="65">
        <v>9102</v>
      </c>
      <c r="D40" s="66" t="s">
        <v>18</v>
      </c>
      <c r="E40" s="65" t="s">
        <v>13</v>
      </c>
      <c r="F40" s="67">
        <v>3479000</v>
      </c>
      <c r="H40" s="66" t="s">
        <v>165</v>
      </c>
      <c r="I40" s="65">
        <v>9408</v>
      </c>
      <c r="J40" s="66" t="s">
        <v>202</v>
      </c>
      <c r="K40" s="65" t="s">
        <v>5</v>
      </c>
      <c r="L40" s="67">
        <v>211607</v>
      </c>
      <c r="N40" s="66" t="s">
        <v>145</v>
      </c>
      <c r="O40" s="65">
        <v>12004</v>
      </c>
      <c r="P40" s="66" t="s">
        <v>310</v>
      </c>
      <c r="Q40" s="65" t="s">
        <v>5</v>
      </c>
      <c r="R40" s="67">
        <v>59235</v>
      </c>
    </row>
    <row r="41" spans="3:18" ht="14.25" x14ac:dyDescent="0.2">
      <c r="C41" s="65">
        <v>9103</v>
      </c>
      <c r="D41" s="66" t="s">
        <v>19</v>
      </c>
      <c r="E41" s="65" t="s">
        <v>13</v>
      </c>
      <c r="F41" s="67">
        <v>2481000</v>
      </c>
      <c r="H41" s="66" t="s">
        <v>165</v>
      </c>
      <c r="I41" s="65">
        <v>9409</v>
      </c>
      <c r="J41" s="66" t="s">
        <v>203</v>
      </c>
      <c r="K41" s="65" t="s">
        <v>5</v>
      </c>
      <c r="L41" s="67">
        <v>191249</v>
      </c>
      <c r="N41" s="66" t="s">
        <v>145</v>
      </c>
      <c r="O41" s="65">
        <v>12005</v>
      </c>
      <c r="P41" s="66" t="s">
        <v>311</v>
      </c>
      <c r="Q41" s="65" t="s">
        <v>5</v>
      </c>
      <c r="R41" s="67">
        <v>107900</v>
      </c>
    </row>
    <row r="42" spans="3:18" ht="14.25" x14ac:dyDescent="0.2">
      <c r="C42" s="65">
        <v>9104</v>
      </c>
      <c r="D42" s="66" t="s">
        <v>20</v>
      </c>
      <c r="E42" s="65" t="s">
        <v>13</v>
      </c>
      <c r="F42" s="67">
        <v>2018000</v>
      </c>
      <c r="H42" s="66" t="s">
        <v>165</v>
      </c>
      <c r="I42" s="65">
        <v>9414</v>
      </c>
      <c r="J42" s="66" t="s">
        <v>204</v>
      </c>
      <c r="K42" s="65" t="s">
        <v>5</v>
      </c>
      <c r="L42" s="67">
        <v>36607</v>
      </c>
      <c r="N42" s="66" t="s">
        <v>145</v>
      </c>
      <c r="O42" s="65">
        <v>12006</v>
      </c>
      <c r="P42" s="66" t="s">
        <v>312</v>
      </c>
      <c r="Q42" s="65" t="s">
        <v>5</v>
      </c>
      <c r="R42" s="67">
        <v>78100</v>
      </c>
    </row>
    <row r="43" spans="3:18" ht="14.25" x14ac:dyDescent="0.2">
      <c r="C43" s="65">
        <v>9105</v>
      </c>
      <c r="D43" s="66" t="s">
        <v>21</v>
      </c>
      <c r="E43" s="65" t="s">
        <v>13</v>
      </c>
      <c r="F43" s="67">
        <v>1750905</v>
      </c>
      <c r="H43" s="66" t="s">
        <v>165</v>
      </c>
      <c r="I43" s="65">
        <v>9724</v>
      </c>
      <c r="J43" s="66" t="s">
        <v>110</v>
      </c>
      <c r="K43" s="65" t="s">
        <v>90</v>
      </c>
      <c r="L43" s="67">
        <v>124818</v>
      </c>
      <c r="N43" s="66" t="s">
        <v>145</v>
      </c>
      <c r="O43" s="65">
        <v>12010</v>
      </c>
      <c r="P43" s="66" t="s">
        <v>313</v>
      </c>
      <c r="Q43" s="65" t="s">
        <v>132</v>
      </c>
      <c r="R43" s="67">
        <v>26000</v>
      </c>
    </row>
    <row r="44" spans="3:18" ht="14.25" x14ac:dyDescent="0.2">
      <c r="C44" s="65">
        <v>9107</v>
      </c>
      <c r="D44" s="66" t="s">
        <v>22</v>
      </c>
      <c r="E44" s="65" t="s">
        <v>13</v>
      </c>
      <c r="F44" s="67">
        <v>17387000</v>
      </c>
      <c r="H44" s="66" t="s">
        <v>165</v>
      </c>
      <c r="I44" s="65">
        <v>9725</v>
      </c>
      <c r="J44" s="66" t="s">
        <v>111</v>
      </c>
      <c r="K44" s="65" t="s">
        <v>90</v>
      </c>
      <c r="L44" s="67">
        <v>97962</v>
      </c>
      <c r="N44" s="66" t="s">
        <v>145</v>
      </c>
      <c r="O44" s="65">
        <v>12011</v>
      </c>
      <c r="P44" s="66" t="s">
        <v>314</v>
      </c>
      <c r="Q44" s="65" t="s">
        <v>5</v>
      </c>
      <c r="R44" s="67">
        <v>1100000</v>
      </c>
    </row>
    <row r="45" spans="3:18" ht="14.25" x14ac:dyDescent="0.2">
      <c r="C45" s="65">
        <v>9108</v>
      </c>
      <c r="D45" s="66" t="s">
        <v>23</v>
      </c>
      <c r="E45" s="65" t="s">
        <v>13</v>
      </c>
      <c r="F45" s="67">
        <v>13251000</v>
      </c>
      <c r="H45" s="66" t="s">
        <v>165</v>
      </c>
      <c r="I45" s="65">
        <v>9727</v>
      </c>
      <c r="J45" s="66" t="s">
        <v>283</v>
      </c>
      <c r="K45" s="65" t="s">
        <v>105</v>
      </c>
      <c r="L45" s="67">
        <v>126090</v>
      </c>
      <c r="N45" s="66" t="s">
        <v>145</v>
      </c>
      <c r="O45" s="65">
        <v>12015</v>
      </c>
      <c r="P45" s="66" t="s">
        <v>315</v>
      </c>
      <c r="Q45" s="65" t="s">
        <v>136</v>
      </c>
      <c r="R45" s="67">
        <v>13500</v>
      </c>
    </row>
    <row r="46" spans="3:18" ht="14.25" x14ac:dyDescent="0.2">
      <c r="C46" s="65">
        <v>9109</v>
      </c>
      <c r="D46" s="66" t="s">
        <v>24</v>
      </c>
      <c r="E46" s="65" t="s">
        <v>13</v>
      </c>
      <c r="F46" s="67">
        <v>11183000</v>
      </c>
      <c r="H46" s="66" t="s">
        <v>165</v>
      </c>
      <c r="I46" s="65">
        <v>11308</v>
      </c>
      <c r="J46" s="66" t="s">
        <v>299</v>
      </c>
      <c r="K46" s="65" t="s">
        <v>105</v>
      </c>
      <c r="L46" s="67">
        <v>5412</v>
      </c>
      <c r="N46" s="66" t="s">
        <v>145</v>
      </c>
      <c r="O46" s="65">
        <v>12017</v>
      </c>
      <c r="P46" s="66" t="s">
        <v>316</v>
      </c>
      <c r="Q46" s="65" t="s">
        <v>5</v>
      </c>
      <c r="R46" s="67">
        <v>142000</v>
      </c>
    </row>
    <row r="47" spans="3:18" ht="14.25" x14ac:dyDescent="0.2">
      <c r="C47" s="65">
        <v>9110</v>
      </c>
      <c r="D47" s="66" t="s">
        <v>25</v>
      </c>
      <c r="E47" s="65" t="s">
        <v>13</v>
      </c>
      <c r="F47" s="67">
        <v>9522000</v>
      </c>
      <c r="H47" s="66" t="s">
        <v>165</v>
      </c>
      <c r="I47" s="65">
        <v>11624</v>
      </c>
      <c r="J47" s="66" t="s">
        <v>305</v>
      </c>
      <c r="K47" s="65" t="s">
        <v>5</v>
      </c>
      <c r="L47" s="67">
        <v>4412237</v>
      </c>
      <c r="N47" s="66" t="s">
        <v>145</v>
      </c>
      <c r="O47" s="65">
        <v>12019</v>
      </c>
      <c r="P47" s="66" t="s">
        <v>317</v>
      </c>
      <c r="Q47" s="65" t="s">
        <v>5</v>
      </c>
      <c r="R47" s="67">
        <v>59417</v>
      </c>
    </row>
    <row r="48" spans="3:18" ht="14.25" x14ac:dyDescent="0.2">
      <c r="C48" s="65">
        <v>9111</v>
      </c>
      <c r="D48" s="66" t="s">
        <v>26</v>
      </c>
      <c r="E48" s="65" t="s">
        <v>13</v>
      </c>
      <c r="F48" s="67">
        <v>8589000</v>
      </c>
      <c r="H48" s="66" t="s">
        <v>165</v>
      </c>
      <c r="I48" s="65">
        <v>11625</v>
      </c>
      <c r="J48" s="66" t="s">
        <v>306</v>
      </c>
      <c r="K48" s="65" t="s">
        <v>5</v>
      </c>
      <c r="L48" s="67">
        <v>9536125</v>
      </c>
      <c r="N48" s="66" t="s">
        <v>145</v>
      </c>
      <c r="O48" s="65">
        <v>12022</v>
      </c>
      <c r="P48" s="66" t="s">
        <v>318</v>
      </c>
      <c r="Q48" s="65" t="s">
        <v>5</v>
      </c>
      <c r="R48" s="67">
        <v>32900</v>
      </c>
    </row>
    <row r="49" spans="3:18" ht="14.25" x14ac:dyDescent="0.2">
      <c r="C49" s="65">
        <v>9112</v>
      </c>
      <c r="D49" s="66" t="s">
        <v>27</v>
      </c>
      <c r="E49" s="65" t="s">
        <v>13</v>
      </c>
      <c r="F49" s="67">
        <v>7659000</v>
      </c>
      <c r="N49" s="66" t="s">
        <v>145</v>
      </c>
      <c r="O49" s="65">
        <v>12023</v>
      </c>
      <c r="P49" s="66" t="s">
        <v>319</v>
      </c>
      <c r="Q49" s="65" t="s">
        <v>5</v>
      </c>
      <c r="R49" s="67">
        <v>62475</v>
      </c>
    </row>
    <row r="50" spans="3:18" ht="14.25" x14ac:dyDescent="0.2">
      <c r="C50" s="65">
        <v>9113</v>
      </c>
      <c r="D50" s="66" t="s">
        <v>28</v>
      </c>
      <c r="E50" s="65" t="s">
        <v>13</v>
      </c>
      <c r="F50" s="67">
        <v>5791000</v>
      </c>
      <c r="N50" s="66" t="s">
        <v>145</v>
      </c>
      <c r="O50" s="65">
        <v>12024</v>
      </c>
      <c r="P50" s="66" t="s">
        <v>320</v>
      </c>
      <c r="Q50" s="65" t="s">
        <v>117</v>
      </c>
      <c r="R50" s="67">
        <v>39000</v>
      </c>
    </row>
    <row r="51" spans="3:18" ht="14.25" x14ac:dyDescent="0.2">
      <c r="C51" s="65">
        <v>9254</v>
      </c>
      <c r="D51" s="66" t="s">
        <v>191</v>
      </c>
      <c r="E51" s="65" t="s">
        <v>134</v>
      </c>
      <c r="F51" s="67">
        <v>255300</v>
      </c>
      <c r="N51" s="66" t="s">
        <v>145</v>
      </c>
      <c r="O51" s="65">
        <v>12025</v>
      </c>
      <c r="P51" s="66" t="s">
        <v>321</v>
      </c>
      <c r="Q51" s="65" t="s">
        <v>117</v>
      </c>
      <c r="R51" s="67">
        <v>11100</v>
      </c>
    </row>
    <row r="52" spans="3:18" ht="14.25" x14ac:dyDescent="0.2">
      <c r="C52" s="65">
        <v>9314</v>
      </c>
      <c r="D52" s="66" t="s">
        <v>194</v>
      </c>
      <c r="E52" s="65" t="s">
        <v>134</v>
      </c>
      <c r="F52" s="67">
        <v>139262</v>
      </c>
      <c r="N52" s="66" t="s">
        <v>145</v>
      </c>
      <c r="O52" s="65">
        <v>12026</v>
      </c>
      <c r="P52" s="66" t="s">
        <v>322</v>
      </c>
      <c r="Q52" s="65" t="s">
        <v>5</v>
      </c>
      <c r="R52" s="67">
        <v>268</v>
      </c>
    </row>
    <row r="53" spans="3:18" ht="14.25" x14ac:dyDescent="0.2">
      <c r="C53" s="65">
        <v>9317</v>
      </c>
      <c r="D53" s="66" t="s">
        <v>195</v>
      </c>
      <c r="E53" s="65" t="s">
        <v>134</v>
      </c>
      <c r="F53" s="67">
        <v>157314</v>
      </c>
      <c r="N53" s="66" t="s">
        <v>145</v>
      </c>
      <c r="O53" s="65">
        <v>12027</v>
      </c>
      <c r="P53" s="66" t="s">
        <v>323</v>
      </c>
      <c r="Q53" s="65" t="s">
        <v>95</v>
      </c>
      <c r="R53" s="67">
        <v>34140</v>
      </c>
    </row>
    <row r="54" spans="3:18" ht="14.25" x14ac:dyDescent="0.2">
      <c r="C54" s="65">
        <v>9318</v>
      </c>
      <c r="D54" s="66" t="s">
        <v>196</v>
      </c>
      <c r="E54" s="65" t="s">
        <v>8</v>
      </c>
      <c r="F54" s="67">
        <v>21451</v>
      </c>
      <c r="N54" s="66" t="s">
        <v>145</v>
      </c>
      <c r="O54" s="65">
        <v>12028</v>
      </c>
      <c r="P54" s="66" t="s">
        <v>324</v>
      </c>
      <c r="Q54" s="65" t="s">
        <v>7</v>
      </c>
      <c r="R54" s="67">
        <v>2118</v>
      </c>
    </row>
    <row r="55" spans="3:18" ht="14.25" x14ac:dyDescent="0.2">
      <c r="C55" s="65">
        <v>9319</v>
      </c>
      <c r="D55" s="66" t="s">
        <v>197</v>
      </c>
      <c r="E55" s="65" t="s">
        <v>134</v>
      </c>
      <c r="F55" s="67">
        <v>214862</v>
      </c>
      <c r="N55" s="66" t="s">
        <v>145</v>
      </c>
      <c r="O55" s="65">
        <v>12029</v>
      </c>
      <c r="P55" s="66" t="s">
        <v>325</v>
      </c>
      <c r="Q55" s="65" t="s">
        <v>5</v>
      </c>
      <c r="R55" s="67">
        <v>20468</v>
      </c>
    </row>
    <row r="56" spans="3:18" ht="14.25" x14ac:dyDescent="0.2">
      <c r="C56" s="65">
        <v>9320</v>
      </c>
      <c r="D56" s="66" t="s">
        <v>198</v>
      </c>
      <c r="E56" s="65" t="s">
        <v>134</v>
      </c>
      <c r="F56" s="67">
        <v>131010</v>
      </c>
      <c r="N56" s="66" t="s">
        <v>145</v>
      </c>
      <c r="O56" s="65">
        <v>12030</v>
      </c>
      <c r="P56" s="66" t="s">
        <v>326</v>
      </c>
      <c r="Q56" s="65" t="s">
        <v>5</v>
      </c>
      <c r="R56" s="67">
        <v>65000</v>
      </c>
    </row>
    <row r="57" spans="3:18" ht="14.25" x14ac:dyDescent="0.2">
      <c r="C57" s="65">
        <v>9321</v>
      </c>
      <c r="D57" s="66" t="s">
        <v>199</v>
      </c>
      <c r="E57" s="65" t="s">
        <v>134</v>
      </c>
      <c r="F57" s="67">
        <v>144089</v>
      </c>
      <c r="N57" s="66" t="s">
        <v>145</v>
      </c>
      <c r="O57" s="65">
        <v>12031</v>
      </c>
      <c r="P57" s="66" t="s">
        <v>327</v>
      </c>
      <c r="Q57" s="65" t="s">
        <v>5</v>
      </c>
      <c r="R57" s="67">
        <v>2800</v>
      </c>
    </row>
    <row r="58" spans="3:18" ht="14.25" x14ac:dyDescent="0.2">
      <c r="C58" s="65">
        <v>9323</v>
      </c>
      <c r="D58" s="66" t="s">
        <v>200</v>
      </c>
      <c r="E58" s="65" t="s">
        <v>134</v>
      </c>
      <c r="F58" s="67">
        <v>181776</v>
      </c>
      <c r="N58" s="66" t="s">
        <v>145</v>
      </c>
      <c r="O58" s="65">
        <v>12039</v>
      </c>
      <c r="P58" s="66" t="s">
        <v>328</v>
      </c>
      <c r="Q58" s="65" t="s">
        <v>5</v>
      </c>
      <c r="R58" s="67">
        <v>336</v>
      </c>
    </row>
    <row r="59" spans="3:18" ht="14.25" x14ac:dyDescent="0.2">
      <c r="C59" s="65">
        <v>9324</v>
      </c>
      <c r="D59" s="66" t="s">
        <v>201</v>
      </c>
      <c r="E59" s="65" t="s">
        <v>134</v>
      </c>
      <c r="F59" s="67">
        <v>110304</v>
      </c>
      <c r="N59" s="66" t="s">
        <v>145</v>
      </c>
      <c r="O59" s="65">
        <v>12040</v>
      </c>
      <c r="P59" s="66" t="s">
        <v>329</v>
      </c>
      <c r="Q59" s="65" t="s">
        <v>136</v>
      </c>
      <c r="R59" s="67">
        <v>2800</v>
      </c>
    </row>
    <row r="60" spans="3:18" ht="14.25" x14ac:dyDescent="0.2">
      <c r="C60" s="65">
        <v>9423</v>
      </c>
      <c r="D60" s="66" t="s">
        <v>205</v>
      </c>
      <c r="E60" s="65" t="s">
        <v>13</v>
      </c>
      <c r="F60" s="67">
        <v>4177884</v>
      </c>
      <c r="N60" s="66" t="s">
        <v>145</v>
      </c>
      <c r="O60" s="65">
        <v>12267</v>
      </c>
      <c r="P60" s="66" t="s">
        <v>330</v>
      </c>
      <c r="Q60" s="65" t="s">
        <v>5</v>
      </c>
      <c r="R60" s="67">
        <v>1097900</v>
      </c>
    </row>
    <row r="61" spans="3:18" ht="14.25" x14ac:dyDescent="0.2">
      <c r="C61" s="65">
        <v>9424</v>
      </c>
      <c r="D61" s="66" t="s">
        <v>12</v>
      </c>
      <c r="E61" s="65" t="s">
        <v>13</v>
      </c>
      <c r="F61" s="67">
        <v>2922389</v>
      </c>
      <c r="N61" s="66" t="s">
        <v>145</v>
      </c>
      <c r="O61" s="65">
        <v>12268</v>
      </c>
      <c r="P61" s="66" t="s">
        <v>331</v>
      </c>
      <c r="Q61" s="65" t="s">
        <v>5</v>
      </c>
      <c r="R61" s="67">
        <v>207012</v>
      </c>
    </row>
    <row r="62" spans="3:18" ht="14.25" x14ac:dyDescent="0.2">
      <c r="C62" s="65">
        <v>9455</v>
      </c>
      <c r="D62" s="66" t="s">
        <v>209</v>
      </c>
      <c r="E62" s="65" t="s">
        <v>13</v>
      </c>
      <c r="F62" s="67">
        <v>1750905</v>
      </c>
      <c r="N62" s="66" t="s">
        <v>145</v>
      </c>
      <c r="O62" s="65">
        <v>12269</v>
      </c>
      <c r="P62" s="66" t="s">
        <v>332</v>
      </c>
      <c r="Q62" s="65" t="s">
        <v>5</v>
      </c>
      <c r="R62" s="67">
        <v>78100</v>
      </c>
    </row>
    <row r="63" spans="3:18" ht="14.25" x14ac:dyDescent="0.2">
      <c r="C63" s="65">
        <v>9457</v>
      </c>
      <c r="D63" s="66" t="s">
        <v>211</v>
      </c>
      <c r="E63" s="65" t="s">
        <v>13</v>
      </c>
      <c r="F63" s="67">
        <v>3669300</v>
      </c>
      <c r="N63" s="66" t="s">
        <v>145</v>
      </c>
      <c r="O63" s="65">
        <v>12270</v>
      </c>
      <c r="P63" s="66" t="s">
        <v>333</v>
      </c>
      <c r="Q63" s="65" t="s">
        <v>5</v>
      </c>
      <c r="R63" s="67">
        <v>143999</v>
      </c>
    </row>
    <row r="64" spans="3:18" ht="14.25" x14ac:dyDescent="0.2">
      <c r="C64" s="65">
        <v>9459</v>
      </c>
      <c r="D64" s="66" t="s">
        <v>212</v>
      </c>
      <c r="E64" s="65" t="s">
        <v>13</v>
      </c>
      <c r="F64" s="67">
        <v>2972000</v>
      </c>
      <c r="N64" s="66" t="s">
        <v>145</v>
      </c>
      <c r="O64" s="65">
        <v>12271</v>
      </c>
      <c r="P64" s="66" t="s">
        <v>334</v>
      </c>
      <c r="Q64" s="65" t="s">
        <v>4</v>
      </c>
      <c r="R64" s="67">
        <v>371137</v>
      </c>
    </row>
    <row r="65" spans="3:18" ht="14.25" x14ac:dyDescent="0.2">
      <c r="C65" s="65">
        <v>9460</v>
      </c>
      <c r="D65" s="66" t="s">
        <v>213</v>
      </c>
      <c r="E65" s="65" t="s">
        <v>13</v>
      </c>
      <c r="F65" s="67">
        <v>1987000</v>
      </c>
      <c r="N65" s="66" t="s">
        <v>145</v>
      </c>
      <c r="O65" s="65">
        <v>12272</v>
      </c>
      <c r="P65" s="66" t="s">
        <v>335</v>
      </c>
      <c r="Q65" s="65" t="s">
        <v>5</v>
      </c>
      <c r="R65" s="67">
        <v>387900</v>
      </c>
    </row>
    <row r="66" spans="3:18" ht="14.25" x14ac:dyDescent="0.2">
      <c r="C66" s="65">
        <v>9461</v>
      </c>
      <c r="D66" s="66" t="s">
        <v>214</v>
      </c>
      <c r="E66" s="65" t="s">
        <v>13</v>
      </c>
      <c r="F66" s="67">
        <v>2244000</v>
      </c>
      <c r="N66" s="66" t="s">
        <v>145</v>
      </c>
      <c r="O66" s="65">
        <v>12357</v>
      </c>
      <c r="P66" s="66" t="s">
        <v>99</v>
      </c>
      <c r="Q66" s="65" t="s">
        <v>5</v>
      </c>
      <c r="R66" s="67">
        <v>56900</v>
      </c>
    </row>
    <row r="67" spans="3:18" ht="14.25" x14ac:dyDescent="0.2">
      <c r="C67" s="65">
        <v>9462</v>
      </c>
      <c r="D67" s="66" t="s">
        <v>215</v>
      </c>
      <c r="E67" s="65" t="s">
        <v>13</v>
      </c>
      <c r="F67" s="67">
        <v>2618000</v>
      </c>
      <c r="N67" s="66" t="s">
        <v>337</v>
      </c>
      <c r="O67" s="65">
        <v>12428</v>
      </c>
      <c r="P67" s="66" t="s">
        <v>336</v>
      </c>
      <c r="Q67" s="65" t="s">
        <v>5</v>
      </c>
      <c r="R67" s="67">
        <v>119328</v>
      </c>
    </row>
    <row r="68" spans="3:18" ht="14.25" x14ac:dyDescent="0.2">
      <c r="C68" s="65">
        <v>9463</v>
      </c>
      <c r="D68" s="66" t="s">
        <v>216</v>
      </c>
      <c r="E68" s="65" t="s">
        <v>13</v>
      </c>
      <c r="F68" s="67">
        <v>2618000</v>
      </c>
      <c r="N68" s="66" t="s">
        <v>337</v>
      </c>
      <c r="O68" s="65">
        <v>12429</v>
      </c>
      <c r="P68" s="66" t="s">
        <v>338</v>
      </c>
      <c r="Q68" s="65" t="s">
        <v>5</v>
      </c>
      <c r="R68" s="67">
        <v>2353</v>
      </c>
    </row>
    <row r="69" spans="3:18" ht="14.25" x14ac:dyDescent="0.2">
      <c r="C69" s="65">
        <v>9464</v>
      </c>
      <c r="D69" s="66" t="s">
        <v>217</v>
      </c>
      <c r="E69" s="65" t="s">
        <v>13</v>
      </c>
      <c r="F69" s="67">
        <v>2992000</v>
      </c>
      <c r="N69" s="66" t="s">
        <v>337</v>
      </c>
      <c r="O69" s="65">
        <v>12430</v>
      </c>
      <c r="P69" s="66" t="s">
        <v>339</v>
      </c>
      <c r="Q69" s="65" t="s">
        <v>136</v>
      </c>
      <c r="R69" s="67">
        <v>11345</v>
      </c>
    </row>
    <row r="70" spans="3:18" ht="14.25" x14ac:dyDescent="0.2">
      <c r="C70" s="65">
        <v>9465</v>
      </c>
      <c r="D70" s="66" t="s">
        <v>44</v>
      </c>
      <c r="E70" s="65" t="s">
        <v>13</v>
      </c>
      <c r="F70" s="67">
        <v>25218989</v>
      </c>
      <c r="N70" s="66" t="s">
        <v>337</v>
      </c>
      <c r="O70" s="65">
        <v>12431</v>
      </c>
      <c r="P70" s="66" t="s">
        <v>340</v>
      </c>
      <c r="Q70" s="65" t="s">
        <v>5</v>
      </c>
      <c r="R70" s="67">
        <v>10949</v>
      </c>
    </row>
    <row r="71" spans="3:18" ht="14.25" x14ac:dyDescent="0.2">
      <c r="C71" s="65">
        <v>9466</v>
      </c>
      <c r="D71" s="66" t="s">
        <v>45</v>
      </c>
      <c r="E71" s="65" t="s">
        <v>13</v>
      </c>
      <c r="F71" s="67">
        <v>19230337</v>
      </c>
      <c r="N71" s="66" t="s">
        <v>342</v>
      </c>
      <c r="O71" s="65">
        <v>12432</v>
      </c>
      <c r="P71" s="66" t="s">
        <v>341</v>
      </c>
      <c r="Q71" s="65" t="s">
        <v>4</v>
      </c>
      <c r="R71" s="67">
        <v>311880</v>
      </c>
    </row>
    <row r="72" spans="3:18" ht="14.25" x14ac:dyDescent="0.2">
      <c r="C72" s="65">
        <v>9467</v>
      </c>
      <c r="D72" s="66" t="s">
        <v>46</v>
      </c>
      <c r="E72" s="65" t="s">
        <v>13</v>
      </c>
      <c r="F72" s="67">
        <v>16236011</v>
      </c>
      <c r="N72" s="66" t="s">
        <v>337</v>
      </c>
      <c r="O72" s="65">
        <v>12434</v>
      </c>
      <c r="P72" s="66" t="s">
        <v>343</v>
      </c>
      <c r="Q72" s="65" t="s">
        <v>136</v>
      </c>
      <c r="R72" s="67">
        <v>2353</v>
      </c>
    </row>
    <row r="73" spans="3:18" ht="14.25" x14ac:dyDescent="0.2">
      <c r="C73" s="65">
        <v>9468</v>
      </c>
      <c r="D73" s="66" t="s">
        <v>47</v>
      </c>
      <c r="E73" s="65" t="s">
        <v>13</v>
      </c>
      <c r="F73" s="67">
        <v>13830994</v>
      </c>
      <c r="N73" s="66" t="s">
        <v>337</v>
      </c>
      <c r="O73" s="65">
        <v>12435</v>
      </c>
      <c r="P73" s="66" t="s">
        <v>344</v>
      </c>
      <c r="Q73" s="65" t="s">
        <v>5</v>
      </c>
      <c r="R73" s="67">
        <v>47816</v>
      </c>
    </row>
    <row r="74" spans="3:18" ht="14.25" x14ac:dyDescent="0.2">
      <c r="C74" s="65">
        <v>9469</v>
      </c>
      <c r="D74" s="66" t="s">
        <v>48</v>
      </c>
      <c r="E74" s="65" t="s">
        <v>13</v>
      </c>
      <c r="F74" s="67">
        <v>12480071</v>
      </c>
      <c r="N74" s="66" t="s">
        <v>337</v>
      </c>
      <c r="O74" s="65">
        <v>12436</v>
      </c>
      <c r="P74" s="66" t="s">
        <v>345</v>
      </c>
      <c r="Q74" s="65" t="s">
        <v>132</v>
      </c>
      <c r="R74" s="67">
        <v>21849</v>
      </c>
    </row>
    <row r="75" spans="3:18" ht="14.25" x14ac:dyDescent="0.2">
      <c r="C75" s="65">
        <v>9470</v>
      </c>
      <c r="D75" s="66" t="s">
        <v>49</v>
      </c>
      <c r="E75" s="65" t="s">
        <v>13</v>
      </c>
      <c r="F75" s="67">
        <v>11133493</v>
      </c>
      <c r="N75" s="66" t="s">
        <v>337</v>
      </c>
      <c r="O75" s="65">
        <v>12437</v>
      </c>
      <c r="P75" s="66" t="s">
        <v>346</v>
      </c>
      <c r="Q75" s="65" t="s">
        <v>5</v>
      </c>
      <c r="R75" s="67">
        <v>52500</v>
      </c>
    </row>
    <row r="76" spans="3:18" ht="14.25" x14ac:dyDescent="0.2">
      <c r="C76" s="65">
        <v>9471</v>
      </c>
      <c r="D76" s="66" t="s">
        <v>50</v>
      </c>
      <c r="E76" s="65" t="s">
        <v>13</v>
      </c>
      <c r="F76" s="67">
        <v>8428754</v>
      </c>
      <c r="N76" s="66" t="s">
        <v>337</v>
      </c>
      <c r="O76" s="65">
        <v>12438</v>
      </c>
      <c r="P76" s="66" t="s">
        <v>347</v>
      </c>
      <c r="Q76" s="65" t="s">
        <v>5</v>
      </c>
      <c r="R76" s="67">
        <v>325966</v>
      </c>
    </row>
    <row r="77" spans="3:18" ht="14.25" x14ac:dyDescent="0.2">
      <c r="C77" s="65">
        <v>9473</v>
      </c>
      <c r="D77" s="66" t="s">
        <v>51</v>
      </c>
      <c r="E77" s="65" t="s">
        <v>13</v>
      </c>
      <c r="F77" s="67">
        <v>5233165</v>
      </c>
      <c r="N77" s="66" t="s">
        <v>337</v>
      </c>
      <c r="O77" s="65">
        <v>12439</v>
      </c>
      <c r="P77" s="66" t="s">
        <v>348</v>
      </c>
      <c r="Q77" s="65" t="s">
        <v>5</v>
      </c>
      <c r="R77" s="67">
        <v>924370</v>
      </c>
    </row>
    <row r="78" spans="3:18" ht="14.25" x14ac:dyDescent="0.2">
      <c r="C78" s="65">
        <v>9474</v>
      </c>
      <c r="D78" s="66" t="s">
        <v>52</v>
      </c>
      <c r="E78" s="65" t="s">
        <v>13</v>
      </c>
      <c r="F78" s="67">
        <v>4948184</v>
      </c>
      <c r="N78" s="66" t="s">
        <v>337</v>
      </c>
      <c r="O78" s="65">
        <v>12440</v>
      </c>
      <c r="P78" s="66" t="s">
        <v>349</v>
      </c>
      <c r="Q78" s="65" t="s">
        <v>5</v>
      </c>
      <c r="R78" s="67">
        <v>173960</v>
      </c>
    </row>
    <row r="79" spans="3:18" ht="14.25" x14ac:dyDescent="0.2">
      <c r="C79" s="65">
        <v>9475</v>
      </c>
      <c r="D79" s="66" t="s">
        <v>53</v>
      </c>
      <c r="E79" s="65" t="s">
        <v>13</v>
      </c>
      <c r="F79" s="67">
        <v>5169718</v>
      </c>
      <c r="N79" s="66" t="s">
        <v>337</v>
      </c>
      <c r="O79" s="65">
        <v>12441</v>
      </c>
      <c r="P79" s="66" t="s">
        <v>100</v>
      </c>
      <c r="Q79" s="65" t="s">
        <v>5</v>
      </c>
      <c r="R79" s="67">
        <v>132774</v>
      </c>
    </row>
    <row r="80" spans="3:18" ht="14.25" x14ac:dyDescent="0.2">
      <c r="C80" s="65">
        <v>9476</v>
      </c>
      <c r="D80" s="66" t="s">
        <v>54</v>
      </c>
      <c r="E80" s="65" t="s">
        <v>13</v>
      </c>
      <c r="F80" s="67">
        <v>4253177</v>
      </c>
      <c r="N80" s="66" t="s">
        <v>337</v>
      </c>
      <c r="O80" s="65">
        <v>12442</v>
      </c>
      <c r="P80" s="66" t="s">
        <v>350</v>
      </c>
      <c r="Q80" s="65" t="s">
        <v>5</v>
      </c>
      <c r="R80" s="67">
        <v>54622</v>
      </c>
    </row>
    <row r="81" spans="3:18" ht="14.25" x14ac:dyDescent="0.2">
      <c r="C81" s="65">
        <v>9477</v>
      </c>
      <c r="D81" s="66" t="s">
        <v>55</v>
      </c>
      <c r="E81" s="65" t="s">
        <v>13</v>
      </c>
      <c r="F81" s="67">
        <v>5453251</v>
      </c>
      <c r="N81" s="66" t="s">
        <v>337</v>
      </c>
      <c r="O81" s="65">
        <v>12443</v>
      </c>
      <c r="P81" s="66" t="s">
        <v>351</v>
      </c>
      <c r="Q81" s="65" t="s">
        <v>5</v>
      </c>
      <c r="R81" s="67">
        <v>1715000</v>
      </c>
    </row>
    <row r="82" spans="3:18" ht="14.25" x14ac:dyDescent="0.2">
      <c r="C82" s="65">
        <v>9478</v>
      </c>
      <c r="D82" s="66" t="s">
        <v>56</v>
      </c>
      <c r="E82" s="65" t="s">
        <v>13</v>
      </c>
      <c r="F82" s="67">
        <v>4823661</v>
      </c>
      <c r="N82" s="66" t="s">
        <v>337</v>
      </c>
      <c r="O82" s="65">
        <v>12444</v>
      </c>
      <c r="P82" s="66" t="s">
        <v>352</v>
      </c>
      <c r="Q82" s="65" t="s">
        <v>167</v>
      </c>
      <c r="R82" s="67">
        <v>300000</v>
      </c>
    </row>
    <row r="83" spans="3:18" ht="14.25" x14ac:dyDescent="0.2">
      <c r="C83" s="65">
        <v>9479</v>
      </c>
      <c r="D83" s="66" t="s">
        <v>57</v>
      </c>
      <c r="E83" s="65" t="s">
        <v>13</v>
      </c>
      <c r="F83" s="67">
        <v>5453251</v>
      </c>
      <c r="N83" s="66" t="s">
        <v>337</v>
      </c>
      <c r="O83" s="65">
        <v>12445</v>
      </c>
      <c r="P83" s="66" t="s">
        <v>353</v>
      </c>
      <c r="Q83" s="65" t="s">
        <v>5</v>
      </c>
      <c r="R83" s="67">
        <v>23500</v>
      </c>
    </row>
    <row r="84" spans="3:18" ht="14.25" x14ac:dyDescent="0.2">
      <c r="C84" s="65">
        <v>9480</v>
      </c>
      <c r="D84" s="66" t="s">
        <v>58</v>
      </c>
      <c r="E84" s="65" t="s">
        <v>13</v>
      </c>
      <c r="F84" s="67">
        <v>4823661</v>
      </c>
      <c r="N84" s="66" t="s">
        <v>337</v>
      </c>
      <c r="O84" s="65">
        <v>12446</v>
      </c>
      <c r="P84" s="66" t="s">
        <v>354</v>
      </c>
      <c r="Q84" s="65" t="s">
        <v>5</v>
      </c>
      <c r="R84" s="67">
        <v>65630</v>
      </c>
    </row>
    <row r="85" spans="3:18" ht="14.25" x14ac:dyDescent="0.2">
      <c r="C85" s="65">
        <v>9481</v>
      </c>
      <c r="D85" s="66" t="s">
        <v>59</v>
      </c>
      <c r="E85" s="65" t="s">
        <v>13</v>
      </c>
      <c r="F85" s="67">
        <v>5179853</v>
      </c>
      <c r="N85" s="66" t="s">
        <v>337</v>
      </c>
      <c r="O85" s="65">
        <v>12447</v>
      </c>
      <c r="P85" s="66" t="s">
        <v>355</v>
      </c>
      <c r="Q85" s="65" t="s">
        <v>5</v>
      </c>
      <c r="R85" s="67">
        <v>65630</v>
      </c>
    </row>
    <row r="86" spans="3:18" ht="14.25" x14ac:dyDescent="0.2">
      <c r="C86" s="65">
        <v>9482</v>
      </c>
      <c r="D86" s="66" t="s">
        <v>60</v>
      </c>
      <c r="E86" s="65" t="s">
        <v>13</v>
      </c>
      <c r="F86" s="67">
        <v>3740609</v>
      </c>
      <c r="N86" s="66" t="s">
        <v>337</v>
      </c>
      <c r="O86" s="65">
        <v>12448</v>
      </c>
      <c r="P86" s="66" t="s">
        <v>356</v>
      </c>
      <c r="Q86" s="65" t="s">
        <v>5</v>
      </c>
      <c r="R86" s="67">
        <v>6964</v>
      </c>
    </row>
    <row r="87" spans="3:18" ht="14.25" x14ac:dyDescent="0.2">
      <c r="C87" s="65">
        <v>9483</v>
      </c>
      <c r="D87" s="66" t="s">
        <v>61</v>
      </c>
      <c r="E87" s="65" t="s">
        <v>13</v>
      </c>
      <c r="F87" s="67">
        <v>4322677</v>
      </c>
      <c r="N87" s="66" t="s">
        <v>337</v>
      </c>
      <c r="O87" s="65">
        <v>12450</v>
      </c>
      <c r="P87" s="66" t="s">
        <v>357</v>
      </c>
      <c r="Q87" s="65" t="s">
        <v>5</v>
      </c>
      <c r="R87" s="67">
        <v>17200</v>
      </c>
    </row>
    <row r="88" spans="3:18" ht="14.25" x14ac:dyDescent="0.2">
      <c r="C88" s="65">
        <v>9484</v>
      </c>
      <c r="D88" s="66" t="s">
        <v>62</v>
      </c>
      <c r="E88" s="65" t="s">
        <v>13</v>
      </c>
      <c r="F88" s="67">
        <v>3930288</v>
      </c>
      <c r="N88" s="66" t="s">
        <v>337</v>
      </c>
      <c r="O88" s="65">
        <v>12451</v>
      </c>
      <c r="P88" s="66" t="s">
        <v>358</v>
      </c>
      <c r="Q88" s="65" t="s">
        <v>117</v>
      </c>
      <c r="R88" s="67">
        <v>9328</v>
      </c>
    </row>
    <row r="89" spans="3:18" ht="14.25" x14ac:dyDescent="0.2">
      <c r="C89" s="65">
        <v>9485</v>
      </c>
      <c r="D89" s="66" t="s">
        <v>63</v>
      </c>
      <c r="E89" s="65" t="s">
        <v>13</v>
      </c>
      <c r="F89" s="67">
        <v>5424555</v>
      </c>
      <c r="N89" s="66" t="s">
        <v>337</v>
      </c>
      <c r="O89" s="65">
        <v>12453</v>
      </c>
      <c r="P89" s="66" t="s">
        <v>359</v>
      </c>
      <c r="Q89" s="65" t="s">
        <v>95</v>
      </c>
      <c r="R89" s="67">
        <v>28690</v>
      </c>
    </row>
    <row r="90" spans="3:18" ht="14.25" x14ac:dyDescent="0.2">
      <c r="C90" s="65">
        <v>9486</v>
      </c>
      <c r="D90" s="66" t="s">
        <v>64</v>
      </c>
      <c r="E90" s="65" t="s">
        <v>13</v>
      </c>
      <c r="F90" s="67">
        <v>3979518</v>
      </c>
      <c r="N90" s="66" t="s">
        <v>337</v>
      </c>
      <c r="O90" s="65">
        <v>12456</v>
      </c>
      <c r="P90" s="66" t="s">
        <v>360</v>
      </c>
      <c r="Q90" s="65" t="s">
        <v>5</v>
      </c>
      <c r="R90" s="67">
        <v>922606</v>
      </c>
    </row>
    <row r="91" spans="3:18" ht="14.25" x14ac:dyDescent="0.2">
      <c r="C91" s="65">
        <v>9487</v>
      </c>
      <c r="D91" s="66" t="s">
        <v>65</v>
      </c>
      <c r="E91" s="65" t="s">
        <v>13</v>
      </c>
      <c r="F91" s="67">
        <v>3309125</v>
      </c>
      <c r="N91" s="66" t="s">
        <v>337</v>
      </c>
      <c r="O91" s="65">
        <v>12457</v>
      </c>
      <c r="P91" s="66" t="s">
        <v>361</v>
      </c>
      <c r="Q91" s="65" t="s">
        <v>5</v>
      </c>
      <c r="R91" s="67">
        <v>49930</v>
      </c>
    </row>
    <row r="92" spans="3:18" ht="14.25" x14ac:dyDescent="0.2">
      <c r="C92" s="65">
        <v>9488</v>
      </c>
      <c r="D92" s="66" t="s">
        <v>66</v>
      </c>
      <c r="E92" s="65" t="s">
        <v>13</v>
      </c>
      <c r="F92" s="67">
        <v>2922389</v>
      </c>
      <c r="N92" s="66" t="s">
        <v>337</v>
      </c>
      <c r="O92" s="65">
        <v>12473</v>
      </c>
      <c r="P92" s="66" t="s">
        <v>362</v>
      </c>
      <c r="Q92" s="65" t="s">
        <v>7</v>
      </c>
      <c r="R92" s="67">
        <v>1780</v>
      </c>
    </row>
    <row r="93" spans="3:18" ht="14.25" x14ac:dyDescent="0.2">
      <c r="C93" s="65">
        <v>9489</v>
      </c>
      <c r="D93" s="66" t="s">
        <v>67</v>
      </c>
      <c r="E93" s="65" t="s">
        <v>13</v>
      </c>
      <c r="F93" s="67">
        <v>3740609</v>
      </c>
      <c r="N93" s="66" t="s">
        <v>337</v>
      </c>
      <c r="O93" s="65">
        <v>12479</v>
      </c>
      <c r="P93" s="66" t="s">
        <v>363</v>
      </c>
      <c r="Q93" s="65" t="s">
        <v>117</v>
      </c>
      <c r="R93" s="67">
        <v>32774</v>
      </c>
    </row>
    <row r="94" spans="3:18" ht="14.25" x14ac:dyDescent="0.2">
      <c r="C94" s="65">
        <v>9490</v>
      </c>
      <c r="D94" s="66" t="s">
        <v>68</v>
      </c>
      <c r="E94" s="65" t="s">
        <v>13</v>
      </c>
      <c r="F94" s="67">
        <v>3309125</v>
      </c>
      <c r="N94" s="66" t="s">
        <v>337</v>
      </c>
      <c r="O94" s="65">
        <v>12482</v>
      </c>
      <c r="P94" s="66" t="s">
        <v>364</v>
      </c>
      <c r="Q94" s="65" t="s">
        <v>5</v>
      </c>
      <c r="R94" s="67">
        <v>225</v>
      </c>
    </row>
    <row r="95" spans="3:18" ht="14.25" x14ac:dyDescent="0.2">
      <c r="C95" s="65">
        <v>9491</v>
      </c>
      <c r="D95" s="66" t="s">
        <v>69</v>
      </c>
      <c r="E95" s="65" t="s">
        <v>13</v>
      </c>
      <c r="F95" s="67">
        <v>2922389</v>
      </c>
      <c r="N95" s="66" t="s">
        <v>337</v>
      </c>
      <c r="O95" s="65">
        <v>12496</v>
      </c>
      <c r="P95" s="66" t="s">
        <v>365</v>
      </c>
      <c r="Q95" s="65" t="s">
        <v>5</v>
      </c>
      <c r="R95" s="67">
        <v>282</v>
      </c>
    </row>
    <row r="96" spans="3:18" ht="14.25" x14ac:dyDescent="0.2">
      <c r="C96" s="65">
        <v>9492</v>
      </c>
      <c r="D96" s="66" t="s">
        <v>70</v>
      </c>
      <c r="E96" s="65" t="s">
        <v>13</v>
      </c>
      <c r="F96" s="67">
        <v>6542098</v>
      </c>
      <c r="N96" s="66" t="s">
        <v>337</v>
      </c>
      <c r="O96" s="65">
        <v>12497</v>
      </c>
      <c r="P96" s="66" t="s">
        <v>366</v>
      </c>
      <c r="Q96" s="65" t="s">
        <v>5</v>
      </c>
      <c r="R96" s="67">
        <v>121008</v>
      </c>
    </row>
    <row r="97" spans="3:18" ht="14.25" x14ac:dyDescent="0.2">
      <c r="C97" s="65">
        <v>9493</v>
      </c>
      <c r="D97" s="66" t="s">
        <v>71</v>
      </c>
      <c r="E97" s="65" t="s">
        <v>13</v>
      </c>
      <c r="F97" s="67">
        <v>3636357</v>
      </c>
      <c r="N97" s="66" t="s">
        <v>337</v>
      </c>
      <c r="O97" s="65">
        <v>12498</v>
      </c>
      <c r="P97" s="66" t="s">
        <v>367</v>
      </c>
      <c r="Q97" s="65" t="s">
        <v>132</v>
      </c>
      <c r="R97" s="67">
        <v>22690</v>
      </c>
    </row>
    <row r="98" spans="3:18" ht="14.25" x14ac:dyDescent="0.2">
      <c r="C98" s="65">
        <v>9494</v>
      </c>
      <c r="D98" s="66" t="s">
        <v>72</v>
      </c>
      <c r="E98" s="65" t="s">
        <v>13</v>
      </c>
      <c r="F98" s="67">
        <v>4719411</v>
      </c>
      <c r="N98" s="66" t="s">
        <v>337</v>
      </c>
      <c r="O98" s="65">
        <v>12499</v>
      </c>
      <c r="P98" s="66" t="s">
        <v>368</v>
      </c>
      <c r="Q98" s="65" t="s">
        <v>5</v>
      </c>
      <c r="R98" s="67">
        <v>58739</v>
      </c>
    </row>
    <row r="99" spans="3:18" ht="14.25" x14ac:dyDescent="0.2">
      <c r="C99" s="65">
        <v>9497</v>
      </c>
      <c r="D99" s="66" t="s">
        <v>218</v>
      </c>
      <c r="E99" s="65" t="s">
        <v>8</v>
      </c>
      <c r="F99" s="67">
        <v>16439</v>
      </c>
      <c r="N99" s="66" t="s">
        <v>337</v>
      </c>
      <c r="O99" s="65">
        <v>12500</v>
      </c>
      <c r="P99" s="66" t="s">
        <v>369</v>
      </c>
      <c r="Q99" s="65" t="s">
        <v>136</v>
      </c>
      <c r="R99" s="67">
        <v>26</v>
      </c>
    </row>
    <row r="100" spans="3:18" ht="14.25" x14ac:dyDescent="0.2">
      <c r="C100" s="65">
        <v>9505</v>
      </c>
      <c r="D100" s="66" t="s">
        <v>219</v>
      </c>
      <c r="E100" s="65" t="s">
        <v>134</v>
      </c>
      <c r="F100" s="67">
        <v>840633</v>
      </c>
      <c r="N100" s="66" t="s">
        <v>337</v>
      </c>
      <c r="O100" s="65">
        <v>12501</v>
      </c>
      <c r="P100" s="66" t="s">
        <v>370</v>
      </c>
      <c r="Q100" s="65" t="s">
        <v>5</v>
      </c>
      <c r="R100" s="67">
        <v>36128</v>
      </c>
    </row>
    <row r="101" spans="3:18" ht="14.25" x14ac:dyDescent="0.2">
      <c r="C101" s="65">
        <v>9506</v>
      </c>
      <c r="D101" s="66" t="s">
        <v>220</v>
      </c>
      <c r="E101" s="65" t="s">
        <v>134</v>
      </c>
      <c r="F101" s="67">
        <v>641011</v>
      </c>
      <c r="N101" s="66" t="s">
        <v>337</v>
      </c>
      <c r="O101" s="65">
        <v>12502</v>
      </c>
      <c r="P101" s="66" t="s">
        <v>371</v>
      </c>
      <c r="Q101" s="65" t="s">
        <v>5</v>
      </c>
      <c r="R101" s="67">
        <v>631</v>
      </c>
    </row>
    <row r="102" spans="3:18" ht="14.25" x14ac:dyDescent="0.2">
      <c r="C102" s="65">
        <v>9507</v>
      </c>
      <c r="D102" s="66" t="s">
        <v>221</v>
      </c>
      <c r="E102" s="65" t="s">
        <v>134</v>
      </c>
      <c r="F102" s="67">
        <v>541201</v>
      </c>
      <c r="N102" s="66" t="s">
        <v>337</v>
      </c>
      <c r="O102" s="65">
        <v>12503</v>
      </c>
      <c r="P102" s="66" t="s">
        <v>372</v>
      </c>
      <c r="Q102" s="65" t="s">
        <v>5</v>
      </c>
      <c r="R102" s="67">
        <v>90673</v>
      </c>
    </row>
    <row r="103" spans="3:18" ht="14.25" x14ac:dyDescent="0.2">
      <c r="C103" s="65">
        <v>9508</v>
      </c>
      <c r="D103" s="66" t="s">
        <v>222</v>
      </c>
      <c r="E103" s="65" t="s">
        <v>134</v>
      </c>
      <c r="F103" s="67">
        <v>461034</v>
      </c>
      <c r="N103" s="66" t="s">
        <v>337</v>
      </c>
      <c r="O103" s="65">
        <v>12504</v>
      </c>
      <c r="P103" s="66" t="s">
        <v>373</v>
      </c>
      <c r="Q103" s="65" t="s">
        <v>5</v>
      </c>
      <c r="R103" s="67">
        <v>30763</v>
      </c>
    </row>
    <row r="104" spans="3:18" ht="14.25" x14ac:dyDescent="0.2">
      <c r="C104" s="65">
        <v>9509</v>
      </c>
      <c r="D104" s="66" t="s">
        <v>223</v>
      </c>
      <c r="E104" s="65" t="s">
        <v>134</v>
      </c>
      <c r="F104" s="67">
        <v>416003</v>
      </c>
      <c r="N104" s="66" t="s">
        <v>337</v>
      </c>
      <c r="O104" s="65">
        <v>12505</v>
      </c>
      <c r="P104" s="66" t="s">
        <v>374</v>
      </c>
      <c r="Q104" s="65" t="s">
        <v>5</v>
      </c>
      <c r="R104" s="67">
        <v>49777</v>
      </c>
    </row>
    <row r="105" spans="3:18" ht="14.25" x14ac:dyDescent="0.2">
      <c r="C105" s="65">
        <v>9510</v>
      </c>
      <c r="D105" s="66" t="s">
        <v>224</v>
      </c>
      <c r="E105" s="65" t="s">
        <v>134</v>
      </c>
      <c r="F105" s="67">
        <v>371117</v>
      </c>
      <c r="N105" s="66" t="s">
        <v>337</v>
      </c>
      <c r="O105" s="65">
        <v>12506</v>
      </c>
      <c r="P105" s="66" t="s">
        <v>375</v>
      </c>
      <c r="Q105" s="65" t="s">
        <v>5</v>
      </c>
      <c r="R105" s="67">
        <v>59900</v>
      </c>
    </row>
    <row r="106" spans="3:18" ht="14.25" x14ac:dyDescent="0.2">
      <c r="C106" s="65">
        <v>9511</v>
      </c>
      <c r="D106" s="66" t="s">
        <v>225</v>
      </c>
      <c r="E106" s="65" t="s">
        <v>134</v>
      </c>
      <c r="F106" s="67">
        <v>280958</v>
      </c>
      <c r="N106" s="66" t="s">
        <v>337</v>
      </c>
      <c r="O106" s="65">
        <v>12507</v>
      </c>
      <c r="P106" s="66" t="s">
        <v>89</v>
      </c>
      <c r="Q106" s="65" t="s">
        <v>90</v>
      </c>
      <c r="R106" s="67">
        <v>720000</v>
      </c>
    </row>
    <row r="107" spans="3:18" ht="14.25" x14ac:dyDescent="0.2">
      <c r="C107" s="65">
        <v>9512</v>
      </c>
      <c r="D107" s="66" t="s">
        <v>226</v>
      </c>
      <c r="E107" s="65" t="s">
        <v>134</v>
      </c>
      <c r="F107" s="67">
        <v>174438</v>
      </c>
      <c r="N107" s="66" t="s">
        <v>337</v>
      </c>
      <c r="O107" s="65">
        <v>12508</v>
      </c>
      <c r="P107" s="66" t="s">
        <v>376</v>
      </c>
      <c r="Q107" s="65" t="s">
        <v>5</v>
      </c>
      <c r="R107" s="67">
        <v>27648</v>
      </c>
    </row>
    <row r="108" spans="3:18" ht="14.25" x14ac:dyDescent="0.2">
      <c r="C108" s="65">
        <v>9513</v>
      </c>
      <c r="D108" s="66" t="s">
        <v>227</v>
      </c>
      <c r="E108" s="65" t="s">
        <v>134</v>
      </c>
      <c r="F108" s="67">
        <v>164940</v>
      </c>
      <c r="N108" s="66" t="s">
        <v>337</v>
      </c>
      <c r="O108" s="65">
        <v>12512</v>
      </c>
      <c r="P108" s="66" t="s">
        <v>378</v>
      </c>
      <c r="Q108" s="65" t="s">
        <v>5</v>
      </c>
      <c r="R108" s="67">
        <v>119328</v>
      </c>
    </row>
    <row r="109" spans="3:18" ht="14.25" x14ac:dyDescent="0.2">
      <c r="C109" s="65">
        <v>9514</v>
      </c>
      <c r="D109" s="66" t="s">
        <v>228</v>
      </c>
      <c r="E109" s="65" t="s">
        <v>134</v>
      </c>
      <c r="F109" s="67">
        <v>172324</v>
      </c>
      <c r="N109" s="66" t="s">
        <v>337</v>
      </c>
      <c r="O109" s="65">
        <v>12513</v>
      </c>
      <c r="P109" s="66" t="s">
        <v>379</v>
      </c>
      <c r="Q109" s="65" t="s">
        <v>136</v>
      </c>
      <c r="R109" s="67">
        <v>2353</v>
      </c>
    </row>
    <row r="110" spans="3:18" ht="14.25" x14ac:dyDescent="0.2">
      <c r="C110" s="65">
        <v>9515</v>
      </c>
      <c r="D110" s="66" t="s">
        <v>229</v>
      </c>
      <c r="E110" s="65" t="s">
        <v>134</v>
      </c>
      <c r="F110" s="67">
        <v>141773</v>
      </c>
      <c r="N110" s="66" t="s">
        <v>337</v>
      </c>
      <c r="O110" s="65">
        <v>12514</v>
      </c>
      <c r="P110" s="66" t="s">
        <v>380</v>
      </c>
      <c r="Q110" s="65" t="s">
        <v>132</v>
      </c>
      <c r="R110" s="67">
        <v>21849</v>
      </c>
    </row>
    <row r="111" spans="3:18" ht="14.25" x14ac:dyDescent="0.2">
      <c r="C111" s="65">
        <v>9516</v>
      </c>
      <c r="D111" s="66" t="s">
        <v>230</v>
      </c>
      <c r="E111" s="65" t="s">
        <v>134</v>
      </c>
      <c r="F111" s="67">
        <v>160788</v>
      </c>
      <c r="N111" s="66" t="s">
        <v>337</v>
      </c>
      <c r="O111" s="65">
        <v>12515</v>
      </c>
      <c r="P111" s="66" t="s">
        <v>381</v>
      </c>
      <c r="Q111" s="65" t="s">
        <v>167</v>
      </c>
      <c r="R111" s="67">
        <v>300000</v>
      </c>
    </row>
    <row r="112" spans="3:18" ht="14.25" x14ac:dyDescent="0.2">
      <c r="C112" s="65">
        <v>9517</v>
      </c>
      <c r="D112" s="66" t="s">
        <v>231</v>
      </c>
      <c r="E112" s="65" t="s">
        <v>134</v>
      </c>
      <c r="F112" s="67">
        <v>181776</v>
      </c>
      <c r="N112" s="66" t="s">
        <v>337</v>
      </c>
      <c r="O112" s="65">
        <v>12516</v>
      </c>
      <c r="P112" s="66" t="s">
        <v>382</v>
      </c>
      <c r="Q112" s="65" t="s">
        <v>5</v>
      </c>
      <c r="R112" s="67">
        <v>23500</v>
      </c>
    </row>
    <row r="113" spans="3:18" ht="14.25" x14ac:dyDescent="0.2">
      <c r="C113" s="65">
        <v>9518</v>
      </c>
      <c r="D113" s="66" t="s">
        <v>232</v>
      </c>
      <c r="E113" s="65" t="s">
        <v>134</v>
      </c>
      <c r="F113" s="67">
        <v>160788</v>
      </c>
      <c r="N113" s="66" t="s">
        <v>337</v>
      </c>
      <c r="O113" s="65">
        <v>12517</v>
      </c>
      <c r="P113" s="66" t="s">
        <v>383</v>
      </c>
      <c r="Q113" s="65" t="s">
        <v>5</v>
      </c>
      <c r="R113" s="67">
        <v>6964</v>
      </c>
    </row>
    <row r="114" spans="3:18" ht="14.25" x14ac:dyDescent="0.2">
      <c r="C114" s="65">
        <v>9519</v>
      </c>
      <c r="D114" s="66" t="s">
        <v>233</v>
      </c>
      <c r="E114" s="65" t="s">
        <v>134</v>
      </c>
      <c r="F114" s="67">
        <v>172662</v>
      </c>
      <c r="N114" s="66" t="s">
        <v>337</v>
      </c>
      <c r="O114" s="65">
        <v>12518</v>
      </c>
      <c r="P114" s="66" t="s">
        <v>384</v>
      </c>
      <c r="Q114" s="65" t="s">
        <v>5</v>
      </c>
      <c r="R114" s="67">
        <v>922606</v>
      </c>
    </row>
    <row r="115" spans="3:18" ht="14.25" x14ac:dyDescent="0.2">
      <c r="C115" s="65">
        <v>9520</v>
      </c>
      <c r="D115" s="66" t="s">
        <v>234</v>
      </c>
      <c r="E115" s="65" t="s">
        <v>134</v>
      </c>
      <c r="F115" s="67">
        <v>124687</v>
      </c>
      <c r="N115" s="66" t="s">
        <v>342</v>
      </c>
      <c r="O115" s="65">
        <v>12519</v>
      </c>
      <c r="P115" s="66" t="s">
        <v>385</v>
      </c>
      <c r="Q115" s="65" t="s">
        <v>4</v>
      </c>
      <c r="R115" s="67">
        <v>311880</v>
      </c>
    </row>
    <row r="116" spans="3:18" ht="14.25" x14ac:dyDescent="0.2">
      <c r="C116" s="65">
        <v>9521</v>
      </c>
      <c r="D116" s="66" t="s">
        <v>235</v>
      </c>
      <c r="E116" s="65" t="s">
        <v>134</v>
      </c>
      <c r="F116" s="67">
        <v>156349</v>
      </c>
      <c r="N116" s="66" t="s">
        <v>337</v>
      </c>
      <c r="O116" s="65">
        <v>12520</v>
      </c>
      <c r="P116" s="66" t="s">
        <v>386</v>
      </c>
      <c r="Q116" s="65" t="s">
        <v>5</v>
      </c>
      <c r="R116" s="67">
        <v>282</v>
      </c>
    </row>
    <row r="117" spans="3:18" ht="14.25" x14ac:dyDescent="0.2">
      <c r="C117" s="65">
        <v>9522</v>
      </c>
      <c r="D117" s="66" t="s">
        <v>236</v>
      </c>
      <c r="E117" s="65" t="s">
        <v>134</v>
      </c>
      <c r="F117" s="67">
        <v>108808</v>
      </c>
      <c r="N117" s="66" t="s">
        <v>337</v>
      </c>
      <c r="O117" s="65">
        <v>12521</v>
      </c>
      <c r="P117" s="66" t="s">
        <v>387</v>
      </c>
      <c r="Q117" s="65" t="s">
        <v>5</v>
      </c>
      <c r="R117" s="67">
        <v>631</v>
      </c>
    </row>
    <row r="118" spans="3:18" ht="14.25" x14ac:dyDescent="0.2">
      <c r="C118" s="65">
        <v>9523</v>
      </c>
      <c r="D118" s="66" t="s">
        <v>237</v>
      </c>
      <c r="E118" s="65" t="s">
        <v>134</v>
      </c>
      <c r="F118" s="67">
        <v>180819</v>
      </c>
      <c r="N118" s="66" t="s">
        <v>337</v>
      </c>
      <c r="O118" s="65">
        <v>12522</v>
      </c>
      <c r="P118" s="66" t="s">
        <v>388</v>
      </c>
      <c r="Q118" s="65" t="s">
        <v>5</v>
      </c>
      <c r="R118" s="67">
        <v>49777</v>
      </c>
    </row>
    <row r="119" spans="3:18" ht="14.25" x14ac:dyDescent="0.2">
      <c r="C119" s="65">
        <v>9524</v>
      </c>
      <c r="D119" s="66" t="s">
        <v>238</v>
      </c>
      <c r="E119" s="65" t="s">
        <v>134</v>
      </c>
      <c r="F119" s="67">
        <v>132651</v>
      </c>
      <c r="N119" s="66" t="s">
        <v>337</v>
      </c>
      <c r="O119" s="65">
        <v>12523</v>
      </c>
      <c r="P119" s="66" t="s">
        <v>389</v>
      </c>
      <c r="Q119" s="65" t="s">
        <v>5</v>
      </c>
      <c r="R119" s="67">
        <v>59900</v>
      </c>
    </row>
    <row r="120" spans="3:18" ht="14.25" x14ac:dyDescent="0.2">
      <c r="C120" s="65">
        <v>9525</v>
      </c>
      <c r="D120" s="66" t="s">
        <v>239</v>
      </c>
      <c r="E120" s="65" t="s">
        <v>134</v>
      </c>
      <c r="F120" s="67">
        <v>110304</v>
      </c>
      <c r="N120" s="66" t="s">
        <v>337</v>
      </c>
      <c r="O120" s="65">
        <v>12524</v>
      </c>
      <c r="P120" s="66" t="s">
        <v>390</v>
      </c>
      <c r="Q120" s="65" t="s">
        <v>136</v>
      </c>
      <c r="R120" s="67">
        <v>8824</v>
      </c>
    </row>
    <row r="121" spans="3:18" ht="14.25" x14ac:dyDescent="0.2">
      <c r="C121" s="65">
        <v>9526</v>
      </c>
      <c r="D121" s="66" t="s">
        <v>240</v>
      </c>
      <c r="E121" s="65" t="s">
        <v>134</v>
      </c>
      <c r="F121" s="67">
        <v>97414</v>
      </c>
      <c r="N121" s="66" t="s">
        <v>337</v>
      </c>
      <c r="O121" s="65">
        <v>12525</v>
      </c>
      <c r="P121" s="66" t="s">
        <v>391</v>
      </c>
      <c r="Q121" s="65" t="s">
        <v>5</v>
      </c>
      <c r="R121" s="67">
        <v>121008</v>
      </c>
    </row>
    <row r="122" spans="3:18" ht="14.25" x14ac:dyDescent="0.2">
      <c r="C122" s="65">
        <v>9527</v>
      </c>
      <c r="D122" s="66" t="s">
        <v>241</v>
      </c>
      <c r="E122" s="65" t="s">
        <v>134</v>
      </c>
      <c r="F122" s="67">
        <v>124687</v>
      </c>
      <c r="N122" s="66" t="s">
        <v>337</v>
      </c>
      <c r="O122" s="65">
        <v>12526</v>
      </c>
      <c r="P122" s="66" t="s">
        <v>392</v>
      </c>
      <c r="Q122" s="65" t="s">
        <v>136</v>
      </c>
      <c r="R122" s="67">
        <v>26</v>
      </c>
    </row>
    <row r="123" spans="3:18" ht="14.25" x14ac:dyDescent="0.2">
      <c r="C123" s="65">
        <v>9528</v>
      </c>
      <c r="D123" s="66" t="s">
        <v>242</v>
      </c>
      <c r="E123" s="65" t="s">
        <v>134</v>
      </c>
      <c r="F123" s="67">
        <v>97414</v>
      </c>
      <c r="N123" s="66" t="s">
        <v>337</v>
      </c>
      <c r="O123" s="65">
        <v>12830</v>
      </c>
      <c r="P123" s="66" t="s">
        <v>401</v>
      </c>
      <c r="Q123" s="65" t="s">
        <v>5</v>
      </c>
      <c r="R123" s="67">
        <v>282</v>
      </c>
    </row>
    <row r="124" spans="3:18" ht="14.25" x14ac:dyDescent="0.2">
      <c r="C124" s="65">
        <v>9529</v>
      </c>
      <c r="D124" s="66" t="s">
        <v>243</v>
      </c>
      <c r="E124" s="65" t="s">
        <v>134</v>
      </c>
      <c r="F124" s="67">
        <v>218070</v>
      </c>
      <c r="N124" s="66" t="s">
        <v>337</v>
      </c>
      <c r="O124" s="65">
        <v>12831</v>
      </c>
      <c r="P124" s="66" t="s">
        <v>402</v>
      </c>
      <c r="Q124" s="65" t="s">
        <v>5</v>
      </c>
      <c r="R124" s="67">
        <v>631</v>
      </c>
    </row>
    <row r="125" spans="3:18" ht="14.25" x14ac:dyDescent="0.2">
      <c r="C125" s="65">
        <v>9530</v>
      </c>
      <c r="D125" s="66" t="s">
        <v>244</v>
      </c>
      <c r="E125" s="65" t="s">
        <v>13</v>
      </c>
      <c r="F125" s="67">
        <v>4177884</v>
      </c>
      <c r="N125" s="66" t="s">
        <v>337</v>
      </c>
      <c r="O125" s="65">
        <v>12832</v>
      </c>
      <c r="P125" s="66" t="s">
        <v>403</v>
      </c>
      <c r="Q125" s="65" t="s">
        <v>132</v>
      </c>
      <c r="R125" s="67">
        <v>21849</v>
      </c>
    </row>
    <row r="126" spans="3:18" ht="14.25" x14ac:dyDescent="0.2">
      <c r="C126" s="65">
        <v>9531</v>
      </c>
      <c r="D126" s="66" t="s">
        <v>245</v>
      </c>
      <c r="E126" s="65" t="s">
        <v>8</v>
      </c>
      <c r="F126" s="67">
        <v>114632</v>
      </c>
      <c r="N126" s="66" t="s">
        <v>337</v>
      </c>
      <c r="O126" s="65">
        <v>12833</v>
      </c>
      <c r="P126" s="66" t="s">
        <v>404</v>
      </c>
      <c r="Q126" s="65" t="s">
        <v>167</v>
      </c>
      <c r="R126" s="67">
        <v>300000</v>
      </c>
    </row>
    <row r="127" spans="3:18" ht="14.25" x14ac:dyDescent="0.2">
      <c r="C127" s="65">
        <v>9532</v>
      </c>
      <c r="D127" s="66" t="s">
        <v>246</v>
      </c>
      <c r="E127" s="65" t="s">
        <v>8</v>
      </c>
      <c r="F127" s="67">
        <v>87410</v>
      </c>
      <c r="N127" s="66" t="s">
        <v>337</v>
      </c>
      <c r="O127" s="65">
        <v>12834</v>
      </c>
      <c r="P127" s="66" t="s">
        <v>405</v>
      </c>
      <c r="Q127" s="65" t="s">
        <v>5</v>
      </c>
      <c r="R127" s="67">
        <v>6964</v>
      </c>
    </row>
    <row r="128" spans="3:18" ht="14.25" x14ac:dyDescent="0.2">
      <c r="C128" s="65">
        <v>9533</v>
      </c>
      <c r="D128" s="66" t="s">
        <v>247</v>
      </c>
      <c r="E128" s="65" t="s">
        <v>8</v>
      </c>
      <c r="F128" s="67">
        <v>73799</v>
      </c>
      <c r="N128" s="66" t="s">
        <v>337</v>
      </c>
      <c r="O128" s="65">
        <v>12835</v>
      </c>
      <c r="P128" s="66" t="s">
        <v>406</v>
      </c>
      <c r="Q128" s="65" t="s">
        <v>5</v>
      </c>
      <c r="R128" s="67">
        <v>121008</v>
      </c>
    </row>
    <row r="129" spans="3:18" ht="14.25" x14ac:dyDescent="0.2">
      <c r="C129" s="65">
        <v>9534</v>
      </c>
      <c r="D129" s="66" t="s">
        <v>248</v>
      </c>
      <c r="E129" s="65" t="s">
        <v>8</v>
      </c>
      <c r="F129" s="67">
        <v>62869</v>
      </c>
      <c r="N129" s="66" t="s">
        <v>342</v>
      </c>
      <c r="O129" s="65">
        <v>12836</v>
      </c>
      <c r="P129" s="66" t="s">
        <v>407</v>
      </c>
      <c r="Q129" s="65" t="s">
        <v>4</v>
      </c>
      <c r="R129" s="67">
        <v>311880</v>
      </c>
    </row>
    <row r="130" spans="3:18" ht="14.25" x14ac:dyDescent="0.2">
      <c r="C130" s="65">
        <v>9535</v>
      </c>
      <c r="D130" s="66" t="s">
        <v>249</v>
      </c>
      <c r="E130" s="65" t="s">
        <v>8</v>
      </c>
      <c r="F130" s="67">
        <v>56728</v>
      </c>
      <c r="N130" s="66" t="s">
        <v>337</v>
      </c>
      <c r="O130" s="65">
        <v>12837</v>
      </c>
      <c r="P130" s="66" t="s">
        <v>408</v>
      </c>
      <c r="Q130" s="65" t="s">
        <v>5</v>
      </c>
      <c r="R130" s="67">
        <v>922606</v>
      </c>
    </row>
    <row r="131" spans="3:18" ht="14.25" x14ac:dyDescent="0.2">
      <c r="C131" s="65">
        <v>9536</v>
      </c>
      <c r="D131" s="66" t="s">
        <v>250</v>
      </c>
      <c r="E131" s="65" t="s">
        <v>8</v>
      </c>
      <c r="F131" s="67">
        <v>50607</v>
      </c>
      <c r="N131" s="66" t="s">
        <v>337</v>
      </c>
      <c r="O131" s="65">
        <v>12838</v>
      </c>
      <c r="P131" s="66" t="s">
        <v>409</v>
      </c>
      <c r="Q131" s="65" t="s">
        <v>136</v>
      </c>
      <c r="R131" s="67">
        <v>8824</v>
      </c>
    </row>
    <row r="132" spans="3:18" ht="14.25" x14ac:dyDescent="0.2">
      <c r="C132" s="65">
        <v>9537</v>
      </c>
      <c r="D132" s="66" t="s">
        <v>251</v>
      </c>
      <c r="E132" s="65" t="s">
        <v>8</v>
      </c>
      <c r="F132" s="67">
        <v>38313</v>
      </c>
      <c r="N132" s="66" t="s">
        <v>337</v>
      </c>
      <c r="O132" s="65">
        <v>12839</v>
      </c>
      <c r="P132" s="66" t="s">
        <v>410</v>
      </c>
      <c r="Q132" s="65" t="s">
        <v>5</v>
      </c>
      <c r="R132" s="67">
        <v>49777</v>
      </c>
    </row>
    <row r="133" spans="3:18" ht="14.25" x14ac:dyDescent="0.2">
      <c r="C133" s="65">
        <v>9539</v>
      </c>
      <c r="D133" s="66" t="s">
        <v>252</v>
      </c>
      <c r="E133" s="65" t="s">
        <v>8</v>
      </c>
      <c r="F133" s="67">
        <v>23786</v>
      </c>
      <c r="N133" s="66" t="s">
        <v>298</v>
      </c>
      <c r="O133" s="65">
        <v>12511</v>
      </c>
      <c r="P133" s="66" t="s">
        <v>377</v>
      </c>
      <c r="Q133" s="65" t="s">
        <v>5</v>
      </c>
      <c r="R133" s="67">
        <v>1080695</v>
      </c>
    </row>
    <row r="134" spans="3:18" ht="14.25" x14ac:dyDescent="0.2">
      <c r="C134" s="65">
        <v>9540</v>
      </c>
      <c r="D134" s="66" t="s">
        <v>253</v>
      </c>
      <c r="E134" s="65" t="s">
        <v>8</v>
      </c>
      <c r="F134" s="67">
        <v>22492</v>
      </c>
      <c r="N134" s="66" t="s">
        <v>166</v>
      </c>
      <c r="O134" s="65">
        <v>13302</v>
      </c>
      <c r="P134" s="66" t="s">
        <v>411</v>
      </c>
      <c r="Q134" s="65" t="s">
        <v>5</v>
      </c>
      <c r="R134" s="67">
        <v>6942537</v>
      </c>
    </row>
    <row r="135" spans="3:18" ht="14.25" x14ac:dyDescent="0.2">
      <c r="C135" s="65">
        <v>9541</v>
      </c>
      <c r="D135" s="66" t="s">
        <v>254</v>
      </c>
      <c r="E135" s="65" t="s">
        <v>8</v>
      </c>
      <c r="F135" s="67">
        <v>23498</v>
      </c>
      <c r="N135" s="66" t="s">
        <v>166</v>
      </c>
      <c r="O135" s="65">
        <v>13303</v>
      </c>
      <c r="P135" s="66" t="s">
        <v>412</v>
      </c>
      <c r="Q135" s="65" t="s">
        <v>5</v>
      </c>
      <c r="R135" s="67">
        <v>9254630</v>
      </c>
    </row>
    <row r="136" spans="3:18" ht="14.25" x14ac:dyDescent="0.2">
      <c r="C136" s="65">
        <v>9542</v>
      </c>
      <c r="D136" s="66" t="s">
        <v>255</v>
      </c>
      <c r="E136" s="65" t="s">
        <v>8</v>
      </c>
      <c r="F136" s="67">
        <v>19333</v>
      </c>
      <c r="N136" s="66" t="s">
        <v>298</v>
      </c>
      <c r="O136" s="65">
        <v>13424</v>
      </c>
      <c r="P136" s="66" t="s">
        <v>414</v>
      </c>
      <c r="Q136" s="65" t="s">
        <v>5</v>
      </c>
      <c r="R136" s="67">
        <v>273700</v>
      </c>
    </row>
    <row r="137" spans="3:18" ht="14.25" x14ac:dyDescent="0.2">
      <c r="C137" s="65">
        <v>9543</v>
      </c>
      <c r="D137" s="66" t="s">
        <v>256</v>
      </c>
      <c r="E137" s="65" t="s">
        <v>8</v>
      </c>
      <c r="F137" s="67">
        <v>24787</v>
      </c>
      <c r="N137" s="66" t="s">
        <v>298</v>
      </c>
      <c r="O137" s="65">
        <v>13425</v>
      </c>
      <c r="P137" s="66" t="s">
        <v>415</v>
      </c>
      <c r="Q137" s="65" t="s">
        <v>5</v>
      </c>
      <c r="R137" s="67">
        <v>196350</v>
      </c>
    </row>
    <row r="138" spans="3:18" ht="14.25" x14ac:dyDescent="0.2">
      <c r="C138" s="65">
        <v>9544</v>
      </c>
      <c r="D138" s="66" t="s">
        <v>257</v>
      </c>
      <c r="E138" s="65" t="s">
        <v>8</v>
      </c>
      <c r="F138" s="67">
        <v>21925</v>
      </c>
      <c r="N138" s="66" t="s">
        <v>298</v>
      </c>
      <c r="O138" s="65">
        <v>13426</v>
      </c>
      <c r="P138" s="66" t="s">
        <v>416</v>
      </c>
      <c r="Q138" s="65" t="s">
        <v>5</v>
      </c>
      <c r="R138" s="67">
        <v>1225700</v>
      </c>
    </row>
    <row r="139" spans="3:18" ht="14.25" x14ac:dyDescent="0.2">
      <c r="C139" s="65">
        <v>9545</v>
      </c>
      <c r="D139" s="66" t="s">
        <v>258</v>
      </c>
      <c r="E139" s="65" t="s">
        <v>8</v>
      </c>
      <c r="F139" s="67">
        <v>24787</v>
      </c>
      <c r="N139" s="66" t="s">
        <v>298</v>
      </c>
      <c r="O139" s="65">
        <v>13427</v>
      </c>
      <c r="P139" s="66" t="s">
        <v>417</v>
      </c>
      <c r="Q139" s="65" t="s">
        <v>5</v>
      </c>
      <c r="R139" s="67">
        <v>856800</v>
      </c>
    </row>
    <row r="140" spans="3:18" ht="14.25" x14ac:dyDescent="0.2">
      <c r="C140" s="65">
        <v>9546</v>
      </c>
      <c r="D140" s="66" t="s">
        <v>259</v>
      </c>
      <c r="E140" s="65" t="s">
        <v>8</v>
      </c>
      <c r="F140" s="67">
        <v>21925</v>
      </c>
      <c r="N140" s="66" t="s">
        <v>166</v>
      </c>
      <c r="O140" s="65">
        <v>13428</v>
      </c>
      <c r="P140" s="66" t="s">
        <v>114</v>
      </c>
      <c r="Q140" s="65" t="s">
        <v>5</v>
      </c>
      <c r="R140" s="67">
        <v>343700</v>
      </c>
    </row>
    <row r="141" spans="3:18" ht="14.25" x14ac:dyDescent="0.25">
      <c r="C141" s="65">
        <v>9547</v>
      </c>
      <c r="D141" s="66" t="s">
        <v>260</v>
      </c>
      <c r="E141" s="65" t="s">
        <v>8</v>
      </c>
      <c r="F141" s="67">
        <v>23545</v>
      </c>
      <c r="N141" s="64" t="s">
        <v>422</v>
      </c>
      <c r="O141" s="254">
        <v>4928</v>
      </c>
      <c r="P141" s="64" t="s">
        <v>127</v>
      </c>
      <c r="Q141" s="254" t="s">
        <v>90</v>
      </c>
      <c r="R141" s="255">
        <v>9545</v>
      </c>
    </row>
    <row r="142" spans="3:18" ht="14.25" x14ac:dyDescent="0.25">
      <c r="C142" s="65">
        <v>9548</v>
      </c>
      <c r="D142" s="66" t="s">
        <v>261</v>
      </c>
      <c r="E142" s="65" t="s">
        <v>8</v>
      </c>
      <c r="F142" s="67">
        <v>17002</v>
      </c>
      <c r="N142" s="64" t="s">
        <v>422</v>
      </c>
      <c r="O142" s="254">
        <v>4931</v>
      </c>
      <c r="P142" s="64" t="s">
        <v>424</v>
      </c>
      <c r="Q142" s="254" t="s">
        <v>90</v>
      </c>
      <c r="R142" s="255">
        <v>31529</v>
      </c>
    </row>
    <row r="143" spans="3:18" ht="14.25" x14ac:dyDescent="0.25">
      <c r="C143" s="65">
        <v>9549</v>
      </c>
      <c r="D143" s="66" t="s">
        <v>262</v>
      </c>
      <c r="E143" s="65" t="s">
        <v>8</v>
      </c>
      <c r="F143" s="67">
        <v>21320</v>
      </c>
      <c r="N143" s="64" t="s">
        <v>425</v>
      </c>
      <c r="O143" s="254">
        <v>4934</v>
      </c>
      <c r="P143" s="64" t="s">
        <v>91</v>
      </c>
      <c r="Q143" s="254" t="s">
        <v>90</v>
      </c>
      <c r="R143" s="255">
        <v>170207</v>
      </c>
    </row>
    <row r="144" spans="3:18" ht="14.25" x14ac:dyDescent="0.25">
      <c r="C144" s="65">
        <v>9550</v>
      </c>
      <c r="D144" s="66" t="s">
        <v>263</v>
      </c>
      <c r="E144" s="65" t="s">
        <v>8</v>
      </c>
      <c r="F144" s="67">
        <v>14838</v>
      </c>
      <c r="N144" s="64" t="s">
        <v>425</v>
      </c>
      <c r="O144" s="254">
        <v>4936</v>
      </c>
      <c r="P144" s="64" t="s">
        <v>426</v>
      </c>
      <c r="Q144" s="254" t="s">
        <v>5</v>
      </c>
      <c r="R144" s="256">
        <v>43915</v>
      </c>
    </row>
    <row r="145" spans="3:18" ht="14.25" x14ac:dyDescent="0.25">
      <c r="C145" s="65">
        <v>9551</v>
      </c>
      <c r="D145" s="66" t="s">
        <v>264</v>
      </c>
      <c r="E145" s="65" t="s">
        <v>8</v>
      </c>
      <c r="F145" s="67">
        <v>19648</v>
      </c>
      <c r="N145" s="64" t="s">
        <v>425</v>
      </c>
      <c r="O145" s="254">
        <v>4937</v>
      </c>
      <c r="P145" s="64" t="s">
        <v>427</v>
      </c>
      <c r="Q145" s="254" t="s">
        <v>3</v>
      </c>
      <c r="R145" s="256">
        <v>12990</v>
      </c>
    </row>
    <row r="146" spans="3:18" ht="14.25" x14ac:dyDescent="0.25">
      <c r="C146" s="65">
        <v>9552</v>
      </c>
      <c r="D146" s="66" t="s">
        <v>265</v>
      </c>
      <c r="E146" s="65" t="s">
        <v>8</v>
      </c>
      <c r="F146" s="67">
        <v>17864</v>
      </c>
      <c r="N146" s="64" t="s">
        <v>425</v>
      </c>
      <c r="O146" s="254">
        <v>4945</v>
      </c>
      <c r="P146" s="64" t="s">
        <v>428</v>
      </c>
      <c r="Q146" s="254" t="s">
        <v>88</v>
      </c>
      <c r="R146" s="256">
        <v>12538</v>
      </c>
    </row>
    <row r="147" spans="3:18" ht="14.25" x14ac:dyDescent="0.25">
      <c r="C147" s="65">
        <v>9553</v>
      </c>
      <c r="D147" s="66" t="s">
        <v>266</v>
      </c>
      <c r="E147" s="65" t="s">
        <v>8</v>
      </c>
      <c r="F147" s="67">
        <v>24657</v>
      </c>
      <c r="N147" s="64" t="s">
        <v>425</v>
      </c>
      <c r="O147" s="254">
        <v>4946</v>
      </c>
      <c r="P147" s="64" t="s">
        <v>87</v>
      </c>
      <c r="Q147" s="254" t="s">
        <v>88</v>
      </c>
      <c r="R147" s="255">
        <v>33864</v>
      </c>
    </row>
    <row r="148" spans="3:18" ht="14.25" x14ac:dyDescent="0.25">
      <c r="C148" s="65">
        <v>9554</v>
      </c>
      <c r="D148" s="66" t="s">
        <v>267</v>
      </c>
      <c r="E148" s="65" t="s">
        <v>8</v>
      </c>
      <c r="F148" s="67">
        <v>18088</v>
      </c>
      <c r="N148" s="64" t="s">
        <v>430</v>
      </c>
      <c r="O148" s="254">
        <v>5143</v>
      </c>
      <c r="P148" s="64" t="s">
        <v>429</v>
      </c>
      <c r="Q148" s="254" t="s">
        <v>5</v>
      </c>
      <c r="R148" s="255">
        <v>87406</v>
      </c>
    </row>
    <row r="149" spans="3:18" ht="14.25" x14ac:dyDescent="0.25">
      <c r="C149" s="65">
        <v>9555</v>
      </c>
      <c r="D149" s="66" t="s">
        <v>268</v>
      </c>
      <c r="E149" s="65" t="s">
        <v>8</v>
      </c>
      <c r="F149" s="67">
        <v>15042</v>
      </c>
      <c r="N149" s="64" t="s">
        <v>430</v>
      </c>
      <c r="O149" s="254">
        <v>5144</v>
      </c>
      <c r="P149" s="64" t="s">
        <v>431</v>
      </c>
      <c r="Q149" s="254" t="s">
        <v>5</v>
      </c>
      <c r="R149" s="255">
        <v>25158</v>
      </c>
    </row>
    <row r="150" spans="3:18" ht="14.25" x14ac:dyDescent="0.25">
      <c r="C150" s="65">
        <v>9556</v>
      </c>
      <c r="D150" s="66" t="s">
        <v>269</v>
      </c>
      <c r="E150" s="65" t="s">
        <v>8</v>
      </c>
      <c r="F150" s="67">
        <v>13284</v>
      </c>
      <c r="N150" s="64" t="s">
        <v>430</v>
      </c>
      <c r="O150" s="254">
        <v>5145</v>
      </c>
      <c r="P150" s="64" t="s">
        <v>432</v>
      </c>
      <c r="Q150" s="254" t="s">
        <v>5</v>
      </c>
      <c r="R150" s="255">
        <v>20171</v>
      </c>
    </row>
    <row r="151" spans="3:18" ht="14.25" x14ac:dyDescent="0.25">
      <c r="C151" s="65">
        <v>9557</v>
      </c>
      <c r="D151" s="66" t="s">
        <v>270</v>
      </c>
      <c r="E151" s="65" t="s">
        <v>8</v>
      </c>
      <c r="F151" s="67">
        <v>17002</v>
      </c>
      <c r="N151" s="64" t="s">
        <v>425</v>
      </c>
      <c r="O151" s="254">
        <v>5166</v>
      </c>
      <c r="P151" s="64" t="s">
        <v>433</v>
      </c>
      <c r="Q151" s="254" t="s">
        <v>434</v>
      </c>
      <c r="R151" s="255">
        <v>6549</v>
      </c>
    </row>
    <row r="152" spans="3:18" ht="14.25" x14ac:dyDescent="0.25">
      <c r="C152" s="65">
        <v>9558</v>
      </c>
      <c r="D152" s="66" t="s">
        <v>271</v>
      </c>
      <c r="E152" s="65" t="s">
        <v>8</v>
      </c>
      <c r="F152" s="67">
        <v>15042</v>
      </c>
      <c r="N152" s="64" t="s">
        <v>425</v>
      </c>
      <c r="O152" s="254">
        <v>5167</v>
      </c>
      <c r="P152" s="64" t="s">
        <v>435</v>
      </c>
      <c r="Q152" s="254" t="s">
        <v>423</v>
      </c>
      <c r="R152" s="255">
        <v>3193374</v>
      </c>
    </row>
    <row r="153" spans="3:18" ht="14.25" x14ac:dyDescent="0.25">
      <c r="C153" s="65">
        <v>9559</v>
      </c>
      <c r="D153" s="66" t="s">
        <v>272</v>
      </c>
      <c r="E153" s="65" t="s">
        <v>8</v>
      </c>
      <c r="F153" s="67">
        <v>13284</v>
      </c>
      <c r="N153" s="64" t="s">
        <v>425</v>
      </c>
      <c r="O153" s="257">
        <v>5168</v>
      </c>
      <c r="P153" s="258" t="s">
        <v>436</v>
      </c>
      <c r="Q153" s="257" t="s">
        <v>90</v>
      </c>
      <c r="R153" s="259">
        <v>20762</v>
      </c>
    </row>
    <row r="154" spans="3:18" ht="14.25" x14ac:dyDescent="0.25">
      <c r="C154" s="65">
        <v>9560</v>
      </c>
      <c r="D154" s="66" t="s">
        <v>273</v>
      </c>
      <c r="E154" s="65" t="s">
        <v>8</v>
      </c>
      <c r="F154" s="67">
        <v>29737</v>
      </c>
      <c r="N154" s="64" t="s">
        <v>425</v>
      </c>
      <c r="O154" s="254">
        <v>5169</v>
      </c>
      <c r="P154" s="64" t="s">
        <v>437</v>
      </c>
      <c r="Q154" s="254" t="s">
        <v>5</v>
      </c>
      <c r="R154" s="255">
        <v>210107</v>
      </c>
    </row>
    <row r="155" spans="3:18" ht="14.25" x14ac:dyDescent="0.25">
      <c r="C155" s="65">
        <v>9575</v>
      </c>
      <c r="D155" s="66" t="s">
        <v>274</v>
      </c>
      <c r="E155" s="65" t="s">
        <v>13</v>
      </c>
      <c r="F155" s="67">
        <v>18832062</v>
      </c>
      <c r="N155" s="64" t="s">
        <v>425</v>
      </c>
      <c r="O155" s="254">
        <v>5170</v>
      </c>
      <c r="P155" s="64" t="s">
        <v>438</v>
      </c>
      <c r="Q155" s="254" t="s">
        <v>90</v>
      </c>
      <c r="R155" s="255">
        <v>440446</v>
      </c>
    </row>
    <row r="156" spans="3:18" ht="14.25" x14ac:dyDescent="0.25">
      <c r="C156" s="65">
        <v>9709</v>
      </c>
      <c r="D156" s="66" t="s">
        <v>276</v>
      </c>
      <c r="E156" s="65" t="s">
        <v>13</v>
      </c>
      <c r="F156" s="67">
        <v>5043600</v>
      </c>
      <c r="N156" s="64" t="s">
        <v>425</v>
      </c>
      <c r="O156" s="254">
        <v>5365</v>
      </c>
      <c r="P156" s="64" t="s">
        <v>439</v>
      </c>
      <c r="Q156" s="254" t="s">
        <v>3</v>
      </c>
      <c r="R156" s="255">
        <v>50678</v>
      </c>
    </row>
    <row r="157" spans="3:18" ht="14.25" x14ac:dyDescent="0.25">
      <c r="C157" s="65">
        <v>9710</v>
      </c>
      <c r="D157" s="66" t="s">
        <v>277</v>
      </c>
      <c r="E157" s="65" t="s">
        <v>13</v>
      </c>
      <c r="F157" s="67">
        <v>4468500</v>
      </c>
      <c r="N157" s="64" t="s">
        <v>430</v>
      </c>
      <c r="O157" s="254">
        <v>5683</v>
      </c>
      <c r="P157" s="64" t="s">
        <v>440</v>
      </c>
      <c r="Q157" s="254" t="s">
        <v>5</v>
      </c>
      <c r="R157" s="255">
        <v>285460</v>
      </c>
    </row>
    <row r="158" spans="3:18" ht="14.25" x14ac:dyDescent="0.25">
      <c r="C158" s="65">
        <v>9711</v>
      </c>
      <c r="D158" s="66" t="s">
        <v>278</v>
      </c>
      <c r="E158" s="65" t="s">
        <v>13</v>
      </c>
      <c r="F158" s="67">
        <v>3303450</v>
      </c>
      <c r="N158" s="64" t="s">
        <v>430</v>
      </c>
      <c r="O158" s="254">
        <v>5684</v>
      </c>
      <c r="P158" s="64" t="s">
        <v>441</v>
      </c>
      <c r="Q158" s="254" t="s">
        <v>5</v>
      </c>
      <c r="R158" s="255">
        <v>596387</v>
      </c>
    </row>
    <row r="159" spans="3:18" ht="14.25" x14ac:dyDescent="0.25">
      <c r="C159" s="65">
        <v>9712</v>
      </c>
      <c r="D159" s="66" t="s">
        <v>279</v>
      </c>
      <c r="E159" s="65" t="s">
        <v>13</v>
      </c>
      <c r="F159" s="67">
        <v>3126600</v>
      </c>
      <c r="N159" s="64" t="s">
        <v>430</v>
      </c>
      <c r="O159" s="254">
        <v>5686</v>
      </c>
      <c r="P159" s="64" t="s">
        <v>442</v>
      </c>
      <c r="Q159" s="254" t="s">
        <v>4</v>
      </c>
      <c r="R159" s="255">
        <v>1252859</v>
      </c>
    </row>
    <row r="160" spans="3:18" ht="14.25" x14ac:dyDescent="0.25">
      <c r="C160" s="65">
        <v>9713</v>
      </c>
      <c r="D160" s="66" t="s">
        <v>280</v>
      </c>
      <c r="E160" s="65" t="s">
        <v>13</v>
      </c>
      <c r="F160" s="67">
        <v>2724300</v>
      </c>
      <c r="N160" s="64" t="s">
        <v>430</v>
      </c>
      <c r="O160" s="254">
        <v>5846</v>
      </c>
      <c r="P160" s="64" t="s">
        <v>443</v>
      </c>
      <c r="Q160" s="254" t="s">
        <v>5</v>
      </c>
      <c r="R160" s="255">
        <v>207966</v>
      </c>
    </row>
    <row r="161" spans="3:18" ht="14.25" x14ac:dyDescent="0.25">
      <c r="C161" s="65">
        <v>9714</v>
      </c>
      <c r="D161" s="66" t="s">
        <v>281</v>
      </c>
      <c r="E161" s="65" t="s">
        <v>13</v>
      </c>
      <c r="F161" s="67">
        <v>2363722</v>
      </c>
      <c r="N161" s="64" t="s">
        <v>430</v>
      </c>
      <c r="O161" s="254">
        <v>5847</v>
      </c>
      <c r="P161" s="64" t="s">
        <v>444</v>
      </c>
      <c r="Q161" s="254" t="s">
        <v>5</v>
      </c>
      <c r="R161" s="255">
        <v>225058</v>
      </c>
    </row>
    <row r="162" spans="3:18" ht="14.25" x14ac:dyDescent="0.25">
      <c r="C162" s="65">
        <v>9715</v>
      </c>
      <c r="D162" s="66" t="s">
        <v>282</v>
      </c>
      <c r="E162" s="65" t="s">
        <v>13</v>
      </c>
      <c r="F162" s="67">
        <v>6058800</v>
      </c>
      <c r="N162" s="64" t="s">
        <v>430</v>
      </c>
      <c r="O162" s="254">
        <v>5848</v>
      </c>
      <c r="P162" s="64" t="s">
        <v>445</v>
      </c>
      <c r="Q162" s="254" t="s">
        <v>5</v>
      </c>
      <c r="R162" s="255">
        <v>61745</v>
      </c>
    </row>
    <row r="163" spans="3:18" ht="14.25" x14ac:dyDescent="0.25">
      <c r="C163" s="65">
        <v>9833</v>
      </c>
      <c r="D163" s="66" t="s">
        <v>284</v>
      </c>
      <c r="E163" s="65" t="s">
        <v>8</v>
      </c>
      <c r="F163" s="67">
        <v>20454</v>
      </c>
      <c r="N163" s="64" t="s">
        <v>422</v>
      </c>
      <c r="O163" s="254">
        <v>5927</v>
      </c>
      <c r="P163" s="64" t="s">
        <v>446</v>
      </c>
      <c r="Q163" s="254" t="s">
        <v>5</v>
      </c>
      <c r="R163" s="255">
        <v>573173</v>
      </c>
    </row>
    <row r="164" spans="3:18" ht="14.25" x14ac:dyDescent="0.25">
      <c r="C164" s="65">
        <v>13442</v>
      </c>
      <c r="D164" s="66" t="s">
        <v>418</v>
      </c>
      <c r="E164" s="65" t="s">
        <v>13</v>
      </c>
      <c r="F164" s="67">
        <v>7361890</v>
      </c>
      <c r="N164" s="64" t="s">
        <v>422</v>
      </c>
      <c r="O164" s="254">
        <v>5928</v>
      </c>
      <c r="P164" s="64" t="s">
        <v>447</v>
      </c>
      <c r="Q164" s="254" t="s">
        <v>13</v>
      </c>
      <c r="R164" s="255">
        <v>28694</v>
      </c>
    </row>
    <row r="165" spans="3:18" ht="14.25" x14ac:dyDescent="0.25">
      <c r="C165" s="65">
        <v>13443</v>
      </c>
      <c r="D165" s="66" t="s">
        <v>419</v>
      </c>
      <c r="E165" s="65" t="s">
        <v>13</v>
      </c>
      <c r="F165" s="67">
        <v>4467317</v>
      </c>
      <c r="N165" s="64" t="s">
        <v>430</v>
      </c>
      <c r="O165" s="254">
        <v>5993</v>
      </c>
      <c r="P165" s="64" t="s">
        <v>448</v>
      </c>
      <c r="Q165" s="254" t="s">
        <v>90</v>
      </c>
      <c r="R165" s="255">
        <v>5188893</v>
      </c>
    </row>
    <row r="166" spans="3:18" ht="14.25" x14ac:dyDescent="0.25">
      <c r="C166" s="65">
        <v>13444</v>
      </c>
      <c r="D166" s="66" t="s">
        <v>420</v>
      </c>
      <c r="E166" s="65" t="s">
        <v>13</v>
      </c>
      <c r="F166" s="67">
        <v>5835615</v>
      </c>
      <c r="N166" s="64" t="s">
        <v>422</v>
      </c>
      <c r="O166" s="254">
        <v>6084</v>
      </c>
      <c r="P166" s="64" t="s">
        <v>449</v>
      </c>
      <c r="Q166" s="254" t="s">
        <v>5</v>
      </c>
      <c r="R166" s="256">
        <v>1169</v>
      </c>
    </row>
    <row r="167" spans="3:18" ht="14.25" x14ac:dyDescent="0.25">
      <c r="C167" s="65">
        <v>13445</v>
      </c>
      <c r="D167" s="66" t="s">
        <v>421</v>
      </c>
      <c r="E167" s="65" t="s">
        <v>13</v>
      </c>
      <c r="F167" s="67">
        <v>3945223</v>
      </c>
      <c r="N167" s="64" t="s">
        <v>422</v>
      </c>
      <c r="O167" s="254">
        <v>6085</v>
      </c>
      <c r="P167" s="64" t="s">
        <v>450</v>
      </c>
      <c r="Q167" s="254" t="s">
        <v>451</v>
      </c>
      <c r="R167" s="256">
        <v>47225</v>
      </c>
    </row>
    <row r="168" spans="3:18" ht="14.25" x14ac:dyDescent="0.25">
      <c r="N168" s="64" t="s">
        <v>425</v>
      </c>
      <c r="O168" s="254">
        <v>6086</v>
      </c>
      <c r="P168" s="64" t="s">
        <v>452</v>
      </c>
      <c r="Q168" s="254" t="s">
        <v>5</v>
      </c>
      <c r="R168" s="256">
        <v>16669</v>
      </c>
    </row>
    <row r="169" spans="3:18" ht="14.25" x14ac:dyDescent="0.25">
      <c r="N169" s="64" t="s">
        <v>425</v>
      </c>
      <c r="O169" s="254">
        <v>6087</v>
      </c>
      <c r="P169" s="64" t="s">
        <v>453</v>
      </c>
      <c r="Q169" s="254" t="s">
        <v>5</v>
      </c>
      <c r="R169" s="256">
        <v>15441</v>
      </c>
    </row>
    <row r="170" spans="3:18" ht="14.25" x14ac:dyDescent="0.25">
      <c r="N170" s="64" t="s">
        <v>425</v>
      </c>
      <c r="O170" s="254">
        <v>6088</v>
      </c>
      <c r="P170" s="64" t="s">
        <v>454</v>
      </c>
      <c r="Q170" s="254" t="s">
        <v>455</v>
      </c>
      <c r="R170" s="256">
        <v>26177</v>
      </c>
    </row>
    <row r="171" spans="3:18" ht="14.25" x14ac:dyDescent="0.25">
      <c r="N171" s="64" t="s">
        <v>430</v>
      </c>
      <c r="O171" s="254">
        <v>6186</v>
      </c>
      <c r="P171" s="64" t="s">
        <v>125</v>
      </c>
      <c r="Q171" s="254" t="s">
        <v>90</v>
      </c>
      <c r="R171" s="255">
        <v>19693</v>
      </c>
    </row>
    <row r="172" spans="3:18" ht="14.25" x14ac:dyDescent="0.25">
      <c r="N172" s="64" t="s">
        <v>422</v>
      </c>
      <c r="O172" s="254">
        <v>6190</v>
      </c>
      <c r="P172" s="64" t="s">
        <v>456</v>
      </c>
      <c r="Q172" s="254" t="s">
        <v>457</v>
      </c>
      <c r="R172" s="256">
        <v>782</v>
      </c>
    </row>
    <row r="173" spans="3:18" ht="14.25" x14ac:dyDescent="0.25">
      <c r="N173" s="64" t="s">
        <v>430</v>
      </c>
      <c r="O173" s="254">
        <v>6364</v>
      </c>
      <c r="P173" s="64" t="s">
        <v>458</v>
      </c>
      <c r="Q173" s="254" t="s">
        <v>5</v>
      </c>
      <c r="R173" s="255">
        <v>7864390</v>
      </c>
    </row>
    <row r="174" spans="3:18" ht="14.25" x14ac:dyDescent="0.25">
      <c r="N174" s="64" t="s">
        <v>430</v>
      </c>
      <c r="O174" s="254">
        <v>6365</v>
      </c>
      <c r="P174" s="64" t="s">
        <v>459</v>
      </c>
      <c r="Q174" s="254" t="s">
        <v>5</v>
      </c>
      <c r="R174" s="255">
        <v>1174162</v>
      </c>
    </row>
    <row r="175" spans="3:18" ht="14.25" x14ac:dyDescent="0.25">
      <c r="N175" s="64" t="s">
        <v>430</v>
      </c>
      <c r="O175" s="254">
        <v>6366</v>
      </c>
      <c r="P175" s="64" t="s">
        <v>460</v>
      </c>
      <c r="Q175" s="254" t="s">
        <v>5</v>
      </c>
      <c r="R175" s="256">
        <v>763033</v>
      </c>
    </row>
    <row r="176" spans="3:18" ht="14.25" x14ac:dyDescent="0.25">
      <c r="N176" s="64" t="s">
        <v>430</v>
      </c>
      <c r="O176" s="254">
        <v>6367</v>
      </c>
      <c r="P176" s="64" t="s">
        <v>461</v>
      </c>
      <c r="Q176" s="254" t="s">
        <v>5</v>
      </c>
      <c r="R176" s="255">
        <v>666599</v>
      </c>
    </row>
    <row r="177" spans="14:18" ht="14.25" x14ac:dyDescent="0.25">
      <c r="N177" s="64" t="s">
        <v>430</v>
      </c>
      <c r="O177" s="254">
        <v>6371</v>
      </c>
      <c r="P177" s="64" t="s">
        <v>462</v>
      </c>
      <c r="Q177" s="254" t="s">
        <v>5</v>
      </c>
      <c r="R177" s="255">
        <v>7864390</v>
      </c>
    </row>
    <row r="178" spans="14:18" ht="14.25" x14ac:dyDescent="0.25">
      <c r="N178" s="64" t="s">
        <v>430</v>
      </c>
      <c r="O178" s="254">
        <v>6372</v>
      </c>
      <c r="P178" s="64" t="s">
        <v>463</v>
      </c>
      <c r="Q178" s="254" t="s">
        <v>5</v>
      </c>
      <c r="R178" s="255">
        <v>8944501</v>
      </c>
    </row>
    <row r="179" spans="14:18" ht="14.25" x14ac:dyDescent="0.25">
      <c r="N179" s="64" t="s">
        <v>430</v>
      </c>
      <c r="O179" s="254">
        <v>6373</v>
      </c>
      <c r="P179" s="64" t="s">
        <v>464</v>
      </c>
      <c r="Q179" s="254" t="s">
        <v>5</v>
      </c>
      <c r="R179" s="255">
        <v>4934132</v>
      </c>
    </row>
    <row r="180" spans="14:18" ht="14.25" x14ac:dyDescent="0.25">
      <c r="N180" s="64" t="s">
        <v>430</v>
      </c>
      <c r="O180" s="254">
        <v>6374</v>
      </c>
      <c r="P180" s="64" t="s">
        <v>465</v>
      </c>
      <c r="Q180" s="254" t="s">
        <v>5</v>
      </c>
      <c r="R180" s="256">
        <v>614360</v>
      </c>
    </row>
    <row r="181" spans="14:18" ht="14.25" x14ac:dyDescent="0.25">
      <c r="N181" s="64" t="s">
        <v>430</v>
      </c>
      <c r="O181" s="254">
        <v>6375</v>
      </c>
      <c r="P181" s="64" t="s">
        <v>466</v>
      </c>
      <c r="Q181" s="254" t="s">
        <v>5</v>
      </c>
      <c r="R181" s="256">
        <v>719958</v>
      </c>
    </row>
    <row r="182" spans="14:18" ht="14.25" x14ac:dyDescent="0.25">
      <c r="N182" s="64" t="s">
        <v>430</v>
      </c>
      <c r="O182" s="254">
        <v>6376</v>
      </c>
      <c r="P182" s="64" t="s">
        <v>467</v>
      </c>
      <c r="Q182" s="254" t="s">
        <v>5</v>
      </c>
      <c r="R182" s="256">
        <v>752845</v>
      </c>
    </row>
    <row r="183" spans="14:18" ht="14.25" x14ac:dyDescent="0.25">
      <c r="N183" s="64" t="s">
        <v>430</v>
      </c>
      <c r="O183" s="254">
        <v>6377</v>
      </c>
      <c r="P183" s="64" t="s">
        <v>468</v>
      </c>
      <c r="Q183" s="254" t="s">
        <v>5</v>
      </c>
      <c r="R183" s="255">
        <v>719958</v>
      </c>
    </row>
    <row r="184" spans="14:18" ht="14.25" x14ac:dyDescent="0.25">
      <c r="N184" s="64" t="s">
        <v>430</v>
      </c>
      <c r="O184" s="254">
        <v>6379</v>
      </c>
      <c r="P184" s="64" t="s">
        <v>469</v>
      </c>
      <c r="Q184" s="254" t="s">
        <v>5</v>
      </c>
      <c r="R184" s="255">
        <v>691652</v>
      </c>
    </row>
    <row r="185" spans="14:18" ht="14.25" x14ac:dyDescent="0.25">
      <c r="N185" s="64" t="s">
        <v>430</v>
      </c>
      <c r="O185" s="254">
        <v>6413</v>
      </c>
      <c r="P185" s="64" t="s">
        <v>470</v>
      </c>
      <c r="Q185" s="254" t="s">
        <v>5</v>
      </c>
      <c r="R185" s="255">
        <v>1785000</v>
      </c>
    </row>
    <row r="186" spans="14:18" ht="14.25" x14ac:dyDescent="0.25">
      <c r="N186" s="64" t="s">
        <v>422</v>
      </c>
      <c r="O186" s="254">
        <v>6461</v>
      </c>
      <c r="P186" s="64" t="s">
        <v>471</v>
      </c>
      <c r="Q186" s="254" t="s">
        <v>90</v>
      </c>
      <c r="R186" s="255">
        <v>7929</v>
      </c>
    </row>
    <row r="187" spans="14:18" ht="14.25" x14ac:dyDescent="0.25">
      <c r="N187" s="64" t="s">
        <v>430</v>
      </c>
      <c r="O187" s="254">
        <v>6554</v>
      </c>
      <c r="P187" s="64" t="s">
        <v>472</v>
      </c>
      <c r="Q187" s="254" t="s">
        <v>6</v>
      </c>
      <c r="R187" s="256">
        <v>512</v>
      </c>
    </row>
    <row r="188" spans="14:18" ht="14.25" x14ac:dyDescent="0.25">
      <c r="N188" s="64" t="s">
        <v>430</v>
      </c>
      <c r="O188" s="254">
        <v>6569</v>
      </c>
      <c r="P188" s="64" t="s">
        <v>473</v>
      </c>
      <c r="Q188" s="254" t="s">
        <v>5</v>
      </c>
      <c r="R188" s="255">
        <v>330498</v>
      </c>
    </row>
    <row r="189" spans="14:18" ht="14.25" x14ac:dyDescent="0.25">
      <c r="N189" s="64" t="s">
        <v>430</v>
      </c>
      <c r="O189" s="254">
        <v>7344</v>
      </c>
      <c r="P189" s="64" t="s">
        <v>474</v>
      </c>
      <c r="Q189" s="254" t="s">
        <v>6</v>
      </c>
      <c r="R189" s="255">
        <v>1051</v>
      </c>
    </row>
    <row r="190" spans="14:18" ht="14.25" x14ac:dyDescent="0.25">
      <c r="N190" s="64" t="s">
        <v>430</v>
      </c>
      <c r="O190" s="254">
        <v>7374</v>
      </c>
      <c r="P190" s="64" t="s">
        <v>475</v>
      </c>
      <c r="Q190" s="254" t="s">
        <v>5</v>
      </c>
      <c r="R190" s="255">
        <v>51641</v>
      </c>
    </row>
    <row r="191" spans="14:18" ht="14.25" x14ac:dyDescent="0.25">
      <c r="N191" s="64" t="s">
        <v>430</v>
      </c>
      <c r="O191" s="254">
        <v>7377</v>
      </c>
      <c r="P191" s="64" t="s">
        <v>476</v>
      </c>
      <c r="Q191" s="254" t="s">
        <v>5</v>
      </c>
      <c r="R191" s="255">
        <v>1191899</v>
      </c>
    </row>
    <row r="192" spans="14:18" ht="14.25" x14ac:dyDescent="0.25">
      <c r="N192" s="64" t="s">
        <v>478</v>
      </c>
      <c r="O192" s="254">
        <v>7380</v>
      </c>
      <c r="P192" s="64" t="s">
        <v>477</v>
      </c>
      <c r="Q192" s="254" t="s">
        <v>8</v>
      </c>
      <c r="R192" s="255">
        <v>21451</v>
      </c>
    </row>
    <row r="193" spans="14:18" ht="14.25" x14ac:dyDescent="0.25">
      <c r="N193" s="64" t="s">
        <v>430</v>
      </c>
      <c r="O193" s="254">
        <v>7397</v>
      </c>
      <c r="P193" s="64" t="s">
        <v>292</v>
      </c>
      <c r="Q193" s="254" t="s">
        <v>5</v>
      </c>
      <c r="R193" s="255">
        <v>427411</v>
      </c>
    </row>
    <row r="194" spans="14:18" ht="14.25" x14ac:dyDescent="0.25">
      <c r="N194" s="64" t="s">
        <v>430</v>
      </c>
      <c r="O194" s="254">
        <v>7398</v>
      </c>
      <c r="P194" s="64" t="s">
        <v>293</v>
      </c>
      <c r="Q194" s="254" t="s">
        <v>5</v>
      </c>
      <c r="R194" s="255">
        <v>535354</v>
      </c>
    </row>
    <row r="195" spans="14:18" ht="14.25" x14ac:dyDescent="0.25">
      <c r="N195" s="64" t="s">
        <v>430</v>
      </c>
      <c r="O195" s="254">
        <v>7399</v>
      </c>
      <c r="P195" s="64" t="s">
        <v>479</v>
      </c>
      <c r="Q195" s="254" t="s">
        <v>5</v>
      </c>
      <c r="R195" s="255">
        <v>807257</v>
      </c>
    </row>
    <row r="196" spans="14:18" ht="14.25" x14ac:dyDescent="0.25">
      <c r="N196" s="64" t="s">
        <v>430</v>
      </c>
      <c r="O196" s="254">
        <v>7400</v>
      </c>
      <c r="P196" s="64" t="s">
        <v>294</v>
      </c>
      <c r="Q196" s="254" t="s">
        <v>5</v>
      </c>
      <c r="R196" s="256">
        <v>465521</v>
      </c>
    </row>
    <row r="197" spans="14:18" ht="14.25" x14ac:dyDescent="0.25">
      <c r="N197" s="64" t="s">
        <v>430</v>
      </c>
      <c r="O197" s="254">
        <v>7401</v>
      </c>
      <c r="P197" s="64" t="s">
        <v>480</v>
      </c>
      <c r="Q197" s="254" t="s">
        <v>5</v>
      </c>
      <c r="R197" s="255">
        <v>807257</v>
      </c>
    </row>
    <row r="198" spans="14:18" ht="14.25" x14ac:dyDescent="0.25">
      <c r="N198" s="64" t="s">
        <v>430</v>
      </c>
      <c r="O198" s="254">
        <v>7406</v>
      </c>
      <c r="P198" s="64" t="s">
        <v>481</v>
      </c>
      <c r="Q198" s="254" t="s">
        <v>5</v>
      </c>
      <c r="R198" s="256">
        <v>468040</v>
      </c>
    </row>
    <row r="199" spans="14:18" ht="14.25" x14ac:dyDescent="0.25">
      <c r="N199" s="64" t="s">
        <v>430</v>
      </c>
      <c r="O199" s="254">
        <v>7407</v>
      </c>
      <c r="P199" s="64" t="s">
        <v>482</v>
      </c>
      <c r="Q199" s="254" t="s">
        <v>5</v>
      </c>
      <c r="R199" s="256">
        <v>782403</v>
      </c>
    </row>
    <row r="200" spans="14:18" ht="14.25" x14ac:dyDescent="0.25">
      <c r="N200" s="64" t="s">
        <v>430</v>
      </c>
      <c r="O200" s="254">
        <v>7436</v>
      </c>
      <c r="P200" s="64" t="s">
        <v>483</v>
      </c>
      <c r="Q200" s="254" t="s">
        <v>5</v>
      </c>
      <c r="R200" s="256">
        <v>1280914</v>
      </c>
    </row>
    <row r="201" spans="14:18" ht="14.25" x14ac:dyDescent="0.25">
      <c r="N201" s="64" t="s">
        <v>425</v>
      </c>
      <c r="O201" s="254">
        <v>7445</v>
      </c>
      <c r="P201" s="64" t="s">
        <v>484</v>
      </c>
      <c r="Q201" s="254" t="s">
        <v>3</v>
      </c>
      <c r="R201" s="255">
        <v>401113</v>
      </c>
    </row>
    <row r="202" spans="14:18" ht="14.25" x14ac:dyDescent="0.25">
      <c r="N202" s="64" t="s">
        <v>430</v>
      </c>
      <c r="O202" s="254">
        <v>7469</v>
      </c>
      <c r="P202" s="64" t="s">
        <v>485</v>
      </c>
      <c r="Q202" s="254" t="s">
        <v>5</v>
      </c>
      <c r="R202" s="255">
        <v>540912</v>
      </c>
    </row>
    <row r="203" spans="14:18" ht="14.25" x14ac:dyDescent="0.25">
      <c r="N203" s="64" t="s">
        <v>430</v>
      </c>
      <c r="O203" s="254">
        <v>7470</v>
      </c>
      <c r="P203" s="64" t="s">
        <v>486</v>
      </c>
      <c r="Q203" s="254" t="s">
        <v>5</v>
      </c>
      <c r="R203" s="255">
        <v>443870</v>
      </c>
    </row>
    <row r="204" spans="14:18" ht="14.25" x14ac:dyDescent="0.25">
      <c r="N204" s="64" t="s">
        <v>430</v>
      </c>
      <c r="O204" s="254">
        <v>7494</v>
      </c>
      <c r="P204" s="64" t="s">
        <v>487</v>
      </c>
      <c r="Q204" s="254" t="s">
        <v>5</v>
      </c>
      <c r="R204" s="256">
        <v>754176</v>
      </c>
    </row>
    <row r="205" spans="14:18" ht="14.25" x14ac:dyDescent="0.25">
      <c r="N205" s="64" t="s">
        <v>430</v>
      </c>
      <c r="O205" s="254">
        <v>7497</v>
      </c>
      <c r="P205" s="64" t="s">
        <v>488</v>
      </c>
      <c r="Q205" s="254" t="s">
        <v>5</v>
      </c>
      <c r="R205" s="255">
        <v>575926</v>
      </c>
    </row>
    <row r="206" spans="14:18" ht="14.25" x14ac:dyDescent="0.25">
      <c r="N206" s="64" t="s">
        <v>430</v>
      </c>
      <c r="O206" s="254">
        <v>7498</v>
      </c>
      <c r="P206" s="64" t="s">
        <v>489</v>
      </c>
      <c r="Q206" s="254" t="s">
        <v>5</v>
      </c>
      <c r="R206" s="256">
        <v>657587</v>
      </c>
    </row>
    <row r="207" spans="14:18" ht="14.25" x14ac:dyDescent="0.25">
      <c r="N207" s="64" t="s">
        <v>430</v>
      </c>
      <c r="O207" s="254">
        <v>7500</v>
      </c>
      <c r="P207" s="64" t="s">
        <v>490</v>
      </c>
      <c r="Q207" s="254" t="s">
        <v>5</v>
      </c>
      <c r="R207" s="255">
        <v>686392</v>
      </c>
    </row>
    <row r="208" spans="14:18" ht="14.25" x14ac:dyDescent="0.25">
      <c r="N208" s="64" t="s">
        <v>430</v>
      </c>
      <c r="O208" s="254">
        <v>7501</v>
      </c>
      <c r="P208" s="64" t="s">
        <v>491</v>
      </c>
      <c r="Q208" s="254" t="s">
        <v>5</v>
      </c>
      <c r="R208" s="255">
        <v>614887</v>
      </c>
    </row>
    <row r="209" spans="14:18" ht="14.25" x14ac:dyDescent="0.25">
      <c r="N209" s="64" t="s">
        <v>430</v>
      </c>
      <c r="O209" s="254">
        <v>7503</v>
      </c>
      <c r="P209" s="64" t="s">
        <v>492</v>
      </c>
      <c r="Q209" s="254" t="s">
        <v>5</v>
      </c>
      <c r="R209" s="255">
        <v>659537</v>
      </c>
    </row>
    <row r="210" spans="14:18" ht="14.25" x14ac:dyDescent="0.25">
      <c r="N210" s="64" t="s">
        <v>430</v>
      </c>
      <c r="O210" s="254">
        <v>7508</v>
      </c>
      <c r="P210" s="64" t="s">
        <v>493</v>
      </c>
      <c r="Q210" s="254" t="s">
        <v>5</v>
      </c>
      <c r="R210" s="256">
        <v>523172</v>
      </c>
    </row>
    <row r="211" spans="14:18" ht="14.25" x14ac:dyDescent="0.25">
      <c r="N211" s="64" t="s">
        <v>430</v>
      </c>
      <c r="O211" s="254">
        <v>7577</v>
      </c>
      <c r="P211" s="64" t="s">
        <v>494</v>
      </c>
      <c r="Q211" s="254" t="s">
        <v>5</v>
      </c>
      <c r="R211" s="256">
        <v>150203</v>
      </c>
    </row>
    <row r="212" spans="14:18" ht="14.25" x14ac:dyDescent="0.25">
      <c r="N212" s="64" t="s">
        <v>430</v>
      </c>
      <c r="O212" s="254">
        <v>7578</v>
      </c>
      <c r="P212" s="64" t="s">
        <v>495</v>
      </c>
      <c r="Q212" s="254" t="s">
        <v>5</v>
      </c>
      <c r="R212" s="256">
        <v>215290</v>
      </c>
    </row>
    <row r="213" spans="14:18" ht="14.25" x14ac:dyDescent="0.25">
      <c r="N213" s="64" t="s">
        <v>430</v>
      </c>
      <c r="O213" s="254">
        <v>7580</v>
      </c>
      <c r="P213" s="64" t="s">
        <v>496</v>
      </c>
      <c r="Q213" s="254" t="s">
        <v>5</v>
      </c>
      <c r="R213" s="255">
        <v>94873</v>
      </c>
    </row>
    <row r="214" spans="14:18" ht="14.25" x14ac:dyDescent="0.25">
      <c r="N214" s="64" t="s">
        <v>430</v>
      </c>
      <c r="O214" s="254">
        <v>7584</v>
      </c>
      <c r="P214" s="64" t="s">
        <v>497</v>
      </c>
      <c r="Q214" s="254" t="s">
        <v>5</v>
      </c>
      <c r="R214" s="255">
        <v>83184</v>
      </c>
    </row>
    <row r="215" spans="14:18" ht="14.25" x14ac:dyDescent="0.25">
      <c r="N215" s="64" t="s">
        <v>430</v>
      </c>
      <c r="O215" s="254">
        <v>7586</v>
      </c>
      <c r="P215" s="64" t="s">
        <v>295</v>
      </c>
      <c r="Q215" s="254" t="s">
        <v>5</v>
      </c>
      <c r="R215" s="256">
        <v>100679</v>
      </c>
    </row>
    <row r="216" spans="14:18" ht="14.25" x14ac:dyDescent="0.25">
      <c r="N216" s="64" t="s">
        <v>430</v>
      </c>
      <c r="O216" s="254">
        <v>7750</v>
      </c>
      <c r="P216" s="64" t="s">
        <v>498</v>
      </c>
      <c r="Q216" s="254" t="s">
        <v>6</v>
      </c>
      <c r="R216" s="255">
        <v>856085</v>
      </c>
    </row>
    <row r="217" spans="14:18" ht="14.25" x14ac:dyDescent="0.25">
      <c r="N217" s="64" t="s">
        <v>422</v>
      </c>
      <c r="O217" s="254">
        <v>7772</v>
      </c>
      <c r="P217" s="64" t="s">
        <v>124</v>
      </c>
      <c r="Q217" s="254" t="s">
        <v>90</v>
      </c>
      <c r="R217" s="255">
        <v>32294</v>
      </c>
    </row>
    <row r="218" spans="14:18" ht="14.25" x14ac:dyDescent="0.25">
      <c r="N218" s="64" t="s">
        <v>422</v>
      </c>
      <c r="O218" s="254">
        <v>7773</v>
      </c>
      <c r="P218" s="64" t="s">
        <v>499</v>
      </c>
      <c r="Q218" s="254" t="s">
        <v>5</v>
      </c>
      <c r="R218" s="256">
        <v>6942537</v>
      </c>
    </row>
    <row r="219" spans="14:18" ht="14.25" x14ac:dyDescent="0.25">
      <c r="N219" s="64" t="s">
        <v>422</v>
      </c>
      <c r="O219" s="254">
        <v>7774</v>
      </c>
      <c r="P219" s="64" t="s">
        <v>500</v>
      </c>
      <c r="Q219" s="254" t="s">
        <v>5</v>
      </c>
      <c r="R219" s="255">
        <v>674690</v>
      </c>
    </row>
    <row r="220" spans="14:18" ht="14.25" x14ac:dyDescent="0.25">
      <c r="N220" s="64" t="s">
        <v>425</v>
      </c>
      <c r="O220" s="254">
        <v>7818</v>
      </c>
      <c r="P220" s="64" t="s">
        <v>501</v>
      </c>
      <c r="Q220" s="254" t="s">
        <v>90</v>
      </c>
      <c r="R220" s="255">
        <v>20762</v>
      </c>
    </row>
    <row r="221" spans="14:18" ht="14.25" x14ac:dyDescent="0.25">
      <c r="N221" s="64" t="s">
        <v>425</v>
      </c>
      <c r="O221" s="257">
        <v>7819</v>
      </c>
      <c r="P221" s="258" t="s">
        <v>502</v>
      </c>
      <c r="Q221" s="257" t="s">
        <v>90</v>
      </c>
      <c r="R221" s="260">
        <v>5984</v>
      </c>
    </row>
    <row r="222" spans="14:18" ht="14.25" x14ac:dyDescent="0.25">
      <c r="N222" s="64" t="s">
        <v>425</v>
      </c>
      <c r="O222" s="257">
        <v>7820</v>
      </c>
      <c r="P222" s="258" t="s">
        <v>86</v>
      </c>
      <c r="Q222" s="257" t="s">
        <v>5</v>
      </c>
      <c r="R222" s="259">
        <v>33710</v>
      </c>
    </row>
    <row r="223" spans="14:18" ht="14.25" x14ac:dyDescent="0.25">
      <c r="N223" s="64" t="s">
        <v>425</v>
      </c>
      <c r="O223" s="254">
        <v>7873</v>
      </c>
      <c r="P223" s="64" t="s">
        <v>503</v>
      </c>
      <c r="Q223" s="254" t="s">
        <v>7</v>
      </c>
      <c r="R223" s="255">
        <v>1314</v>
      </c>
    </row>
    <row r="224" spans="14:18" ht="14.25" x14ac:dyDescent="0.25">
      <c r="N224" s="64" t="s">
        <v>422</v>
      </c>
      <c r="O224" s="254">
        <v>7894</v>
      </c>
      <c r="P224" s="64" t="s">
        <v>109</v>
      </c>
      <c r="Q224" s="254" t="s">
        <v>5</v>
      </c>
      <c r="R224" s="256">
        <v>799680</v>
      </c>
    </row>
    <row r="225" spans="14:18" ht="14.25" x14ac:dyDescent="0.25">
      <c r="N225" s="64" t="s">
        <v>430</v>
      </c>
      <c r="O225" s="254">
        <v>7903</v>
      </c>
      <c r="P225" s="64" t="s">
        <v>504</v>
      </c>
      <c r="Q225" s="254" t="s">
        <v>5</v>
      </c>
      <c r="R225" s="255">
        <v>101150</v>
      </c>
    </row>
    <row r="226" spans="14:18" ht="14.25" x14ac:dyDescent="0.25">
      <c r="N226" s="64" t="s">
        <v>430</v>
      </c>
      <c r="O226" s="254">
        <v>7904</v>
      </c>
      <c r="P226" s="64" t="s">
        <v>505</v>
      </c>
      <c r="Q226" s="254" t="s">
        <v>90</v>
      </c>
      <c r="R226" s="255">
        <v>4983</v>
      </c>
    </row>
    <row r="227" spans="14:18" ht="14.25" x14ac:dyDescent="0.25">
      <c r="N227" s="64" t="s">
        <v>425</v>
      </c>
      <c r="O227" s="254">
        <v>8000</v>
      </c>
      <c r="P227" s="64" t="s">
        <v>506</v>
      </c>
      <c r="Q227" s="254" t="s">
        <v>90</v>
      </c>
      <c r="R227" s="256">
        <v>5984</v>
      </c>
    </row>
    <row r="228" spans="14:18" ht="14.25" x14ac:dyDescent="0.25">
      <c r="N228" s="64" t="s">
        <v>430</v>
      </c>
      <c r="O228" s="254">
        <v>8092</v>
      </c>
      <c r="P228" s="64" t="s">
        <v>507</v>
      </c>
      <c r="Q228" s="254" t="s">
        <v>5</v>
      </c>
      <c r="R228" s="255">
        <v>45273</v>
      </c>
    </row>
    <row r="229" spans="14:18" ht="14.25" x14ac:dyDescent="0.25">
      <c r="N229" s="64" t="s">
        <v>430</v>
      </c>
      <c r="O229" s="254">
        <v>8093</v>
      </c>
      <c r="P229" s="64" t="s">
        <v>508</v>
      </c>
      <c r="Q229" s="254" t="s">
        <v>5</v>
      </c>
      <c r="R229" s="255">
        <v>52749</v>
      </c>
    </row>
    <row r="230" spans="14:18" ht="14.25" x14ac:dyDescent="0.25">
      <c r="N230" s="64" t="s">
        <v>430</v>
      </c>
      <c r="O230" s="254">
        <v>8115</v>
      </c>
      <c r="P230" s="64" t="s">
        <v>509</v>
      </c>
      <c r="Q230" s="254" t="s">
        <v>5</v>
      </c>
      <c r="R230" s="255">
        <v>189995</v>
      </c>
    </row>
    <row r="231" spans="14:18" ht="14.25" x14ac:dyDescent="0.25">
      <c r="N231" s="64" t="s">
        <v>478</v>
      </c>
      <c r="O231" s="254">
        <v>8165</v>
      </c>
      <c r="P231" s="64" t="s">
        <v>510</v>
      </c>
      <c r="Q231" s="254" t="s">
        <v>5</v>
      </c>
      <c r="R231" s="255">
        <v>537914</v>
      </c>
    </row>
    <row r="232" spans="14:18" ht="14.25" x14ac:dyDescent="0.25">
      <c r="N232" s="64" t="s">
        <v>478</v>
      </c>
      <c r="O232" s="254">
        <v>8210</v>
      </c>
      <c r="P232" s="64" t="s">
        <v>511</v>
      </c>
      <c r="Q232" s="254" t="s">
        <v>6</v>
      </c>
      <c r="R232" s="256">
        <v>7623</v>
      </c>
    </row>
    <row r="233" spans="14:18" ht="14.25" x14ac:dyDescent="0.25">
      <c r="N233" s="64" t="s">
        <v>430</v>
      </c>
      <c r="O233" s="254">
        <v>8222</v>
      </c>
      <c r="P233" s="64" t="s">
        <v>512</v>
      </c>
      <c r="Q233" s="254" t="s">
        <v>3</v>
      </c>
      <c r="R233" s="255">
        <v>79128</v>
      </c>
    </row>
    <row r="234" spans="14:18" ht="14.25" x14ac:dyDescent="0.25">
      <c r="N234" s="64" t="s">
        <v>430</v>
      </c>
      <c r="O234" s="254">
        <v>8437</v>
      </c>
      <c r="P234" s="64" t="s">
        <v>513</v>
      </c>
      <c r="Q234" s="254" t="s">
        <v>5</v>
      </c>
      <c r="R234" s="256">
        <v>606025</v>
      </c>
    </row>
    <row r="235" spans="14:18" ht="14.25" x14ac:dyDescent="0.25">
      <c r="N235" s="64" t="s">
        <v>430</v>
      </c>
      <c r="O235" s="254">
        <v>8562</v>
      </c>
      <c r="P235" s="64" t="s">
        <v>514</v>
      </c>
      <c r="Q235" s="254" t="s">
        <v>5</v>
      </c>
      <c r="R235" s="255">
        <v>394408</v>
      </c>
    </row>
    <row r="236" spans="14:18" ht="14.25" x14ac:dyDescent="0.25">
      <c r="N236" s="64" t="s">
        <v>430</v>
      </c>
      <c r="O236" s="254">
        <v>8563</v>
      </c>
      <c r="P236" s="64" t="s">
        <v>515</v>
      </c>
      <c r="Q236" s="254" t="s">
        <v>5</v>
      </c>
      <c r="R236" s="255">
        <v>419191</v>
      </c>
    </row>
    <row r="237" spans="14:18" ht="14.25" x14ac:dyDescent="0.25">
      <c r="N237" s="64" t="s">
        <v>430</v>
      </c>
      <c r="O237" s="254">
        <v>8564</v>
      </c>
      <c r="P237" s="64" t="s">
        <v>516</v>
      </c>
      <c r="Q237" s="254" t="s">
        <v>5</v>
      </c>
      <c r="R237" s="255">
        <v>419191</v>
      </c>
    </row>
    <row r="238" spans="14:18" ht="14.25" x14ac:dyDescent="0.25">
      <c r="N238" s="64" t="s">
        <v>425</v>
      </c>
      <c r="O238" s="254">
        <v>8725</v>
      </c>
      <c r="P238" s="64" t="s">
        <v>517</v>
      </c>
      <c r="Q238" s="254" t="s">
        <v>6</v>
      </c>
      <c r="R238" s="256">
        <v>65386</v>
      </c>
    </row>
    <row r="239" spans="14:18" ht="14.25" x14ac:dyDescent="0.25">
      <c r="N239" s="64" t="s">
        <v>430</v>
      </c>
      <c r="O239" s="254">
        <v>8753</v>
      </c>
      <c r="P239" s="64" t="s">
        <v>518</v>
      </c>
      <c r="Q239" s="254" t="s">
        <v>5</v>
      </c>
      <c r="R239" s="255">
        <v>177216</v>
      </c>
    </row>
    <row r="240" spans="14:18" ht="14.25" x14ac:dyDescent="0.25">
      <c r="N240" s="64" t="s">
        <v>430</v>
      </c>
      <c r="O240" s="254">
        <v>8754</v>
      </c>
      <c r="P240" s="64" t="s">
        <v>519</v>
      </c>
      <c r="Q240" s="254" t="s">
        <v>5</v>
      </c>
      <c r="R240" s="255">
        <v>84220</v>
      </c>
    </row>
    <row r="241" spans="14:18" ht="14.25" x14ac:dyDescent="0.25">
      <c r="N241" s="64" t="s">
        <v>430</v>
      </c>
      <c r="O241" s="254">
        <v>8755</v>
      </c>
      <c r="P241" s="64" t="s">
        <v>520</v>
      </c>
      <c r="Q241" s="254" t="s">
        <v>5</v>
      </c>
      <c r="R241" s="255">
        <v>39616</v>
      </c>
    </row>
    <row r="242" spans="14:18" ht="14.25" x14ac:dyDescent="0.25">
      <c r="N242" s="64" t="s">
        <v>430</v>
      </c>
      <c r="O242" s="254">
        <v>8756</v>
      </c>
      <c r="P242" s="64" t="s">
        <v>521</v>
      </c>
      <c r="Q242" s="254" t="s">
        <v>5</v>
      </c>
      <c r="R242" s="255">
        <v>39616</v>
      </c>
    </row>
    <row r="243" spans="14:18" ht="14.25" x14ac:dyDescent="0.25">
      <c r="N243" s="64" t="s">
        <v>422</v>
      </c>
      <c r="O243" s="254">
        <v>8764</v>
      </c>
      <c r="P243" s="64" t="s">
        <v>522</v>
      </c>
      <c r="Q243" s="254" t="s">
        <v>90</v>
      </c>
      <c r="R243" s="255">
        <v>4443</v>
      </c>
    </row>
    <row r="244" spans="14:18" ht="14.25" x14ac:dyDescent="0.25">
      <c r="N244" s="64" t="s">
        <v>422</v>
      </c>
      <c r="O244" s="254">
        <v>8765</v>
      </c>
      <c r="P244" s="64" t="s">
        <v>126</v>
      </c>
      <c r="Q244" s="254" t="s">
        <v>90</v>
      </c>
      <c r="R244" s="255">
        <v>8093</v>
      </c>
    </row>
    <row r="245" spans="14:18" ht="14.25" x14ac:dyDescent="0.25">
      <c r="N245" s="64" t="s">
        <v>422</v>
      </c>
      <c r="O245" s="254">
        <v>8766</v>
      </c>
      <c r="P245" s="64" t="s">
        <v>523</v>
      </c>
      <c r="Q245" s="254" t="s">
        <v>90</v>
      </c>
      <c r="R245" s="255">
        <v>5858</v>
      </c>
    </row>
    <row r="246" spans="14:18" ht="14.25" x14ac:dyDescent="0.25">
      <c r="N246" s="64" t="s">
        <v>422</v>
      </c>
      <c r="O246" s="254">
        <v>8768</v>
      </c>
      <c r="P246" s="64" t="s">
        <v>524</v>
      </c>
      <c r="Q246" s="254" t="s">
        <v>90</v>
      </c>
      <c r="R246" s="255">
        <v>82500</v>
      </c>
    </row>
    <row r="247" spans="14:18" ht="14.25" x14ac:dyDescent="0.25">
      <c r="N247" s="64" t="s">
        <v>422</v>
      </c>
      <c r="O247" s="254">
        <v>8771</v>
      </c>
      <c r="P247" s="64" t="s">
        <v>525</v>
      </c>
      <c r="Q247" s="254" t="s">
        <v>90</v>
      </c>
      <c r="R247" s="256">
        <v>11850</v>
      </c>
    </row>
    <row r="248" spans="14:18" ht="14.25" x14ac:dyDescent="0.25">
      <c r="N248" s="64" t="s">
        <v>422</v>
      </c>
      <c r="O248" s="254">
        <v>8772</v>
      </c>
      <c r="P248" s="64" t="s">
        <v>526</v>
      </c>
      <c r="Q248" s="254" t="s">
        <v>90</v>
      </c>
      <c r="R248" s="255">
        <v>7827</v>
      </c>
    </row>
    <row r="249" spans="14:18" ht="14.25" x14ac:dyDescent="0.25">
      <c r="N249" s="64" t="s">
        <v>422</v>
      </c>
      <c r="O249" s="254">
        <v>8773</v>
      </c>
      <c r="P249" s="64" t="s">
        <v>527</v>
      </c>
      <c r="Q249" s="254" t="s">
        <v>90</v>
      </c>
      <c r="R249" s="255">
        <v>785384</v>
      </c>
    </row>
    <row r="250" spans="14:18" ht="14.25" x14ac:dyDescent="0.25">
      <c r="N250" s="64" t="s">
        <v>422</v>
      </c>
      <c r="O250" s="254">
        <v>8774</v>
      </c>
      <c r="P250" s="64" t="s">
        <v>528</v>
      </c>
      <c r="Q250" s="254" t="s">
        <v>90</v>
      </c>
      <c r="R250" s="255">
        <v>582884</v>
      </c>
    </row>
    <row r="251" spans="14:18" ht="14.25" x14ac:dyDescent="0.25">
      <c r="N251" s="64" t="s">
        <v>422</v>
      </c>
      <c r="O251" s="254">
        <v>8775</v>
      </c>
      <c r="P251" s="64" t="s">
        <v>529</v>
      </c>
      <c r="Q251" s="254" t="s">
        <v>90</v>
      </c>
      <c r="R251" s="255">
        <v>53400</v>
      </c>
    </row>
    <row r="252" spans="14:18" ht="14.25" x14ac:dyDescent="0.25">
      <c r="N252" s="64" t="s">
        <v>422</v>
      </c>
      <c r="O252" s="254">
        <v>8960</v>
      </c>
      <c r="P252" s="64" t="s">
        <v>530</v>
      </c>
      <c r="Q252" s="254" t="s">
        <v>90</v>
      </c>
      <c r="R252" s="256">
        <v>82343</v>
      </c>
    </row>
    <row r="253" spans="14:18" ht="14.25" x14ac:dyDescent="0.25">
      <c r="N253" s="64" t="s">
        <v>422</v>
      </c>
      <c r="O253" s="254">
        <v>8961</v>
      </c>
      <c r="P253" s="64" t="s">
        <v>531</v>
      </c>
      <c r="Q253" s="254" t="s">
        <v>90</v>
      </c>
      <c r="R253" s="256">
        <v>74862</v>
      </c>
    </row>
    <row r="254" spans="14:18" ht="14.25" x14ac:dyDescent="0.25">
      <c r="N254" s="64" t="s">
        <v>422</v>
      </c>
      <c r="O254" s="254">
        <v>8962</v>
      </c>
      <c r="P254" s="64" t="s">
        <v>532</v>
      </c>
      <c r="Q254" s="254" t="s">
        <v>90</v>
      </c>
      <c r="R254" s="255">
        <v>7200</v>
      </c>
    </row>
    <row r="255" spans="14:18" ht="14.25" x14ac:dyDescent="0.25">
      <c r="N255" s="64" t="s">
        <v>422</v>
      </c>
      <c r="O255" s="254">
        <v>8963</v>
      </c>
      <c r="P255" s="64" t="s">
        <v>533</v>
      </c>
      <c r="Q255" s="254" t="s">
        <v>90</v>
      </c>
      <c r="R255" s="256">
        <v>4443</v>
      </c>
    </row>
    <row r="256" spans="14:18" ht="14.25" x14ac:dyDescent="0.25">
      <c r="N256" s="64" t="s">
        <v>422</v>
      </c>
      <c r="O256" s="254">
        <v>8964</v>
      </c>
      <c r="P256" s="64" t="s">
        <v>534</v>
      </c>
      <c r="Q256" s="254" t="s">
        <v>90</v>
      </c>
      <c r="R256" s="256">
        <v>657188</v>
      </c>
    </row>
    <row r="257" spans="14:18" ht="14.25" x14ac:dyDescent="0.25">
      <c r="N257" s="64" t="s">
        <v>422</v>
      </c>
      <c r="O257" s="254">
        <v>8965</v>
      </c>
      <c r="P257" s="64" t="s">
        <v>334</v>
      </c>
      <c r="Q257" s="254" t="s">
        <v>4</v>
      </c>
      <c r="R257" s="255">
        <v>371137</v>
      </c>
    </row>
    <row r="258" spans="14:18" ht="14.25" x14ac:dyDescent="0.25">
      <c r="N258" s="64" t="s">
        <v>422</v>
      </c>
      <c r="O258" s="254">
        <v>8966</v>
      </c>
      <c r="P258" s="64" t="s">
        <v>535</v>
      </c>
      <c r="Q258" s="254" t="s">
        <v>90</v>
      </c>
      <c r="R258" s="255">
        <v>29093</v>
      </c>
    </row>
    <row r="259" spans="14:18" ht="14.25" x14ac:dyDescent="0.25">
      <c r="N259" s="64" t="s">
        <v>422</v>
      </c>
      <c r="O259" s="254">
        <v>9148</v>
      </c>
      <c r="P259" s="64" t="s">
        <v>536</v>
      </c>
      <c r="Q259" s="254" t="s">
        <v>5</v>
      </c>
      <c r="R259" s="256">
        <v>1246744</v>
      </c>
    </row>
    <row r="260" spans="14:18" ht="14.25" x14ac:dyDescent="0.25">
      <c r="N260" s="64" t="s">
        <v>422</v>
      </c>
      <c r="O260" s="254">
        <v>10074</v>
      </c>
      <c r="P260" s="64" t="s">
        <v>411</v>
      </c>
      <c r="Q260" s="254" t="s">
        <v>5</v>
      </c>
      <c r="R260" s="255">
        <v>6942537</v>
      </c>
    </row>
    <row r="261" spans="14:18" ht="14.25" x14ac:dyDescent="0.25">
      <c r="N261" s="64" t="s">
        <v>422</v>
      </c>
      <c r="O261" s="254">
        <v>10075</v>
      </c>
      <c r="P261" s="64" t="s">
        <v>412</v>
      </c>
      <c r="Q261" s="254" t="s">
        <v>5</v>
      </c>
      <c r="R261" s="256">
        <v>9254630</v>
      </c>
    </row>
    <row r="262" spans="14:18" ht="14.25" x14ac:dyDescent="0.25">
      <c r="N262" s="64" t="s">
        <v>425</v>
      </c>
      <c r="O262" s="254">
        <v>10259</v>
      </c>
      <c r="P262" s="64" t="s">
        <v>537</v>
      </c>
      <c r="Q262" s="254" t="s">
        <v>3</v>
      </c>
      <c r="R262" s="255">
        <v>2066</v>
      </c>
    </row>
    <row r="263" spans="14:18" ht="14.25" x14ac:dyDescent="0.25">
      <c r="N263" s="64" t="s">
        <v>430</v>
      </c>
      <c r="O263" s="254">
        <v>10262</v>
      </c>
      <c r="P263" s="64" t="s">
        <v>538</v>
      </c>
      <c r="Q263" s="254" t="s">
        <v>6</v>
      </c>
      <c r="R263" s="256">
        <v>57658</v>
      </c>
    </row>
    <row r="264" spans="14:18" ht="14.25" x14ac:dyDescent="0.25">
      <c r="N264" s="64" t="s">
        <v>430</v>
      </c>
      <c r="O264" s="254">
        <v>10263</v>
      </c>
      <c r="P264" s="64" t="s">
        <v>539</v>
      </c>
      <c r="Q264" s="254" t="s">
        <v>3</v>
      </c>
      <c r="R264" s="256">
        <v>231838</v>
      </c>
    </row>
    <row r="265" spans="14:18" ht="14.25" x14ac:dyDescent="0.25">
      <c r="N265" s="64" t="s">
        <v>430</v>
      </c>
      <c r="O265" s="254">
        <v>10264</v>
      </c>
      <c r="P265" s="64" t="s">
        <v>540</v>
      </c>
      <c r="Q265" s="254" t="s">
        <v>3</v>
      </c>
      <c r="R265" s="256">
        <v>232836</v>
      </c>
    </row>
    <row r="266" spans="14:18" ht="14.25" x14ac:dyDescent="0.25">
      <c r="N266" s="64" t="s">
        <v>422</v>
      </c>
      <c r="O266" s="254">
        <v>10344</v>
      </c>
      <c r="P266" s="64" t="s">
        <v>414</v>
      </c>
      <c r="Q266" s="254" t="s">
        <v>5</v>
      </c>
      <c r="R266" s="256">
        <v>273700</v>
      </c>
    </row>
    <row r="267" spans="14:18" ht="14.25" x14ac:dyDescent="0.25">
      <c r="N267" s="64" t="s">
        <v>422</v>
      </c>
      <c r="O267" s="254">
        <v>10345</v>
      </c>
      <c r="P267" s="64" t="s">
        <v>415</v>
      </c>
      <c r="Q267" s="254" t="s">
        <v>5</v>
      </c>
      <c r="R267" s="256">
        <v>196350</v>
      </c>
    </row>
    <row r="268" spans="14:18" ht="14.25" x14ac:dyDescent="0.25">
      <c r="N268" s="64" t="s">
        <v>422</v>
      </c>
      <c r="O268" s="254">
        <v>10346</v>
      </c>
      <c r="P268" s="64" t="s">
        <v>417</v>
      </c>
      <c r="Q268" s="254" t="s">
        <v>5</v>
      </c>
      <c r="R268" s="256">
        <v>856800</v>
      </c>
    </row>
    <row r="269" spans="14:18" ht="14.25" x14ac:dyDescent="0.25">
      <c r="N269" s="64" t="s">
        <v>422</v>
      </c>
      <c r="O269" s="254">
        <v>10347</v>
      </c>
      <c r="P269" s="64" t="s">
        <v>416</v>
      </c>
      <c r="Q269" s="254" t="s">
        <v>5</v>
      </c>
      <c r="R269" s="255">
        <v>214200</v>
      </c>
    </row>
    <row r="270" spans="14:18" ht="14.25" x14ac:dyDescent="0.25">
      <c r="N270" s="64" t="s">
        <v>422</v>
      </c>
      <c r="O270" s="254">
        <v>10348</v>
      </c>
      <c r="P270" s="64" t="s">
        <v>541</v>
      </c>
      <c r="Q270" s="254" t="s">
        <v>5</v>
      </c>
      <c r="R270" s="256">
        <v>388075</v>
      </c>
    </row>
  </sheetData>
  <sheetProtection algorithmName="SHA-512" hashValue="Tn3nDQEe8BXHiCUmKufHVjT//4eEkD+iKS1yvR5R3rE7fy+lzq9ojAOo1rsQL7MwK6VFMOEgWOQoF9nDOOiDmA==" saltValue="AVTRishKmAncMYHguXMZZw==" spinCount="100000" sheet="1" objects="1" scenarios="1"/>
  <autoFilter ref="C1:F1" xr:uid="{EF6CEADA-39DD-4617-8502-5E8E1D72213D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DATOS RESUMEN</vt:lpstr>
      <vt:lpstr>AIU OBRA</vt:lpstr>
      <vt:lpstr>PPTO AMBIENTAL Y SST</vt:lpstr>
      <vt:lpstr>AIU SISOAMBIENTAL</vt:lpstr>
      <vt:lpstr>PPTO SOCIAL</vt:lpstr>
      <vt:lpstr>AIU PGA</vt:lpstr>
      <vt:lpstr>PPTO PMT</vt:lpstr>
      <vt:lpstr>AIU PMT</vt:lpstr>
      <vt:lpstr>DATOS1</vt:lpstr>
      <vt:lpstr>DATOS2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Doggercasa</dc:creator>
  <cp:lastModifiedBy>Laura Fernanda Pedreros Araque</cp:lastModifiedBy>
  <dcterms:created xsi:type="dcterms:W3CDTF">2026-03-17T12:21:33Z</dcterms:created>
  <dcterms:modified xsi:type="dcterms:W3CDTF">2026-08-25T20:43:08Z</dcterms:modified>
</cp:coreProperties>
</file>