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ers\USUARIO\Downloads\"/>
    </mc:Choice>
  </mc:AlternateContent>
  <bookViews>
    <workbookView xWindow="0" yWindow="0" windowWidth="20490" windowHeight="7230" tabRatio="500"/>
  </bookViews>
  <sheets>
    <sheet name="GENERAL" sheetId="2" r:id="rId1"/>
    <sheet name="EVALUACIÓN TÉCNICA" sheetId="1" r:id="rId2"/>
    <sheet name="LIQUIDACION EXPERIENCIA" sheetId="3" r:id="rId3"/>
  </sheet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O17" i="3" l="1"/>
  <c r="J16" i="3"/>
  <c r="K16" i="3" s="1"/>
  <c r="L16" i="3" s="1"/>
  <c r="L17" i="3" s="1"/>
  <c r="C16" i="3"/>
  <c r="O14" i="3"/>
  <c r="J13" i="3"/>
  <c r="K13" i="3" s="1"/>
  <c r="L13" i="3" s="1"/>
  <c r="L14" i="3" s="1"/>
  <c r="C13" i="3"/>
  <c r="O11" i="3"/>
  <c r="J10" i="3"/>
  <c r="K10" i="3" s="1"/>
  <c r="L10" i="3" s="1"/>
  <c r="L11" i="3" s="1"/>
  <c r="C10" i="3"/>
  <c r="O8" i="3"/>
  <c r="L7" i="3"/>
  <c r="J7" i="3"/>
  <c r="K7" i="3" s="1"/>
  <c r="L6" i="3"/>
  <c r="J6" i="3"/>
  <c r="K6" i="3" s="1"/>
  <c r="J5" i="3"/>
  <c r="K5" i="3" s="1"/>
  <c r="L5" i="3" s="1"/>
  <c r="C5" i="3"/>
  <c r="F68" i="1"/>
  <c r="F50" i="1"/>
  <c r="F32" i="1"/>
  <c r="B21" i="1"/>
  <c r="F14" i="1"/>
  <c r="B3" i="1"/>
  <c r="L8" i="3" l="1"/>
  <c r="F37" i="1"/>
  <c r="M11" i="3"/>
  <c r="M14" i="3"/>
  <c r="M8" i="3"/>
  <c r="F19" i="1"/>
  <c r="F73" i="1"/>
</calcChain>
</file>

<file path=xl/sharedStrings.xml><?xml version="1.0" encoding="utf-8"?>
<sst xmlns="http://schemas.openxmlformats.org/spreadsheetml/2006/main" count="261" uniqueCount="129">
  <si>
    <t>EVALUACIÓN TÉCNICA — REQUISITOS TÉCNICOS HABILITANTES
VERIFICACIÓN DEL EQUIPO DE TRABAJO (PERSONAL MÍNIMO) Y DE LA EXPERIENCIA DEL PROPONENTE
Convenio ESAL No. 4146.010.32.1.2190.2026 — Proyecto BP-26005420 "Cali Suma, sin dejar a nadie atrás"</t>
  </si>
  <si>
    <t>DOCUMENTOS QUE SOPORTAN LA CAPACIDAD TÉCNICA</t>
  </si>
  <si>
    <t>REQUISITO</t>
  </si>
  <si>
    <t>VERIFICADO SI / NO</t>
  </si>
  <si>
    <t>OBSERVACIONES DEL COMITÉ EVALUADOR</t>
  </si>
  <si>
    <t>CUMPLE SI / NO</t>
  </si>
  <si>
    <t>1. REQUISITOS TÉCNICOS MÍNIMOS — CAPACIDAD DEL PERSONAL (NUMERAL 6.1)</t>
  </si>
  <si>
    <t>CAPACIDAD DEL PERSONAL MÍNIMO</t>
  </si>
  <si>
    <t>Numeral 6.1 INVITACIÓN PÚBLICA - PERSONAL MÍNIMO REQUERIDO: El asociado deberá garantizar y mantener durante la ejecución del convenio un equipo de trabajo idóneo, acorde con las diferentes actividades y etapas de los proyectos a desarrollar de conformidad con los perfiles que se establecen a continuación, y el cual deberá ser presentado con la propuesta y con las respectivas acreditaciones para su validación. Documentos exigidos para la acreditación: (i) Cédula; (ii) Hoja de vida; (iii) Copia de los títulos profesionales y de posgrados (cuando aplique); (iv) Copia de las tarjetas profesionales (cuando aplique); (v) Certificaciones o actas de liquidación que acrediten la experiencia mínima exigida; (vi) Carta de compromiso del personal suscrita por el profesional, técnico o tecnólogo, indicando intención de conformar el equipo, porcentaje de dedicación y cargo. Las certificaciones deben contener como mínimo: nombre del personal certificado, fecha de expedición, nombre o razón social del contratante, fecha de suscripción del contrato, cargo desempeñado (si aplica), actividades y/o funciones específicas, tipo de vinculación, fecha de inicio y fecha de terminación (día/mes/año). NOTA 1: los títulos otorgados en el exterior deben contar con convalidación ante el MEN. NOTA 2: la documentación de la totalidad del personal mínimo requerido deberá ser aportada como requisito de ejecución. NOTA 5: la Entidad se reserva el derecho de verificar la autenticidad de las certificaciones aportadas.</t>
  </si>
  <si>
    <t>Presentación del equipo de trabajo con la propuesta</t>
  </si>
  <si>
    <t>Verificar que el oferente presente con la oferta la relación del personal mínimo requerido y las cartas de compromiso suscritas por cada profesional, técnico o tecnólogo, indicando cargo al que se postula y porcentaje de dedicación al proyecto.</t>
  </si>
  <si>
    <t>SI</t>
  </si>
  <si>
    <t>El oferente aporta el documento 'Personal mínimo' del 03/09/2026, suscrito únicamente por la representante legal, en el que relaciona los cuatro (4) perfiles propuestos con su formación académica, experiencia y función dentro del proyecto, así como el archivo 'Personal_merged' (68 folios) con hojas de vida y soportes. NO OBRA en la propuesta la CARTA DE COMPROMISO suscrita por cada profesional, técnico o tecnólogo, en la que manifieste su intención de conformar el equipo de trabajo, el PORCENTAJE DE DEDICACIÓN al proyecto y el cargo a desempeñar, exigida expresamente en el numeral 6.1 de la invitación. Tampoco obra copia del documento de identidad de los señores DAVID GONZALO HENAO ALCARAZ, WILLIAM RESTREPO ALZATE ni de la señora MÁRILYN GONZÁLEZ LÓPEZ. Se requiere subsanación.</t>
  </si>
  <si>
    <t>CUMPLE</t>
  </si>
  <si>
    <t>Verificación de los perfiles del personal mínimo requerido (hojas de vida y soportes)</t>
  </si>
  <si>
    <t>Un (1) Coordinador(a) del Proyecto
ESTUDIOS: Profesional en Derecho, Ciencia Política, Trabajo Social, Sociología, contaduría pública, Administración Pública o áreas afines. Especialización o Maestría en áreas afines a Derechos Humanos, Derecho Público, Políticas Públicas, Gestión Social, Gerencia Financiera, Desarrollo Comunitario, Migraciones o áreas relacionadas.
EXPERIENCIA ESPECÍFICA: Mínimo tres (3) años (36 meses) de experiencia profesional acumulada en la coordinación, dirección, gerencia o liderazgo de contratos o proyectos sociales, comunitarios, de atención a población vulnerable, flujos migratorios o de logística integral.</t>
  </si>
  <si>
    <t>DAVID GONZALO HENAO ALCARAZ, C.C. 1.036.599.591. ESTUDIOS: aporta Acta de Grado No. 0181 del 11/03/2008 de la Universidad Nacional de Colombia, sede Medellín, que acredita el título profesional en CIENCIA POLÍTICA, área expresamente admitida por el perfil. CUMPLE en título profesional. POSGRADO: aporta Acta de Grado No. 0913 del 08/04/2016 de la Facultad de Arquitectura de la misma Universidad, correspondiente a MAGÍSTER EN HÁBITAT. El perfil exige especialización o maestría en áreas afines a Derechos Humanos, Derecho Público, Políticas Públicas, Gestión Social, Gerencia Financiera, Desarrollo Comunitario, Migraciones o áreas relacionadas; la afinidad de la Maestría en Hábitat con dichas áreas NO se encuentra acreditada documentalmente, por lo que se requiere aclaración o certificación de la universidad sobre el área de conocimiento y el contenido programático. EXPERIENCIA ESPECÍFICA (mínimo 36 meses en coordinación, dirección, gerencia o liderazgo de contratos o proyectos sociales, comunitarios, de atención a población vulnerable, flujos migratorios o de logística integral): SE ACREDITA Y SUPERA. Certificación del Museo de Antioquia (Director Museo y Territorios, junio de 2013): 16/02/2009 a 01/04/2013, equivalente a cuarenta y nueve (49) meses y quince (15) días, como coordinador del proyecto 'Soy Niño, Soy Niña', coordinador del equipo museológico del Museo Casa de la Memoria en convenio con el Programa de Atención a Víctimas del Conflicto Armado de la Alcaldía de Medellín, y coordinador de los procesos comunitarios 'Museo + Comunidad' y 'Jardines Comunitarios' en la Comuna 1 y Ciudadela Nuevo Occidente. Certificación de PRAMING S.A.S. (28/10/2020): vinculado como COORDINADOR SOCIAL desde el 20/03/2018, equivalente a treinta y un (31) meses. Certificación de la Universidad de San Buenaventura (19/02/2015): 01/03/2014 a 31/12/2014, diez (10) meses, como Coordinador de Polígono en el proyecto Barrios Sostenibles. Solo la primera certificación supera el mínimo exigido. NO SE COMPUTAN, por no corresponder a funciones de coordinación, dirección, gerencia o liderazgo: el contrato No. 4414520 de 2023 del Ministerio de Educación Nacional (prestación de servicios profesionales en gestión del riesgo escolar) ni los contratos certificados por la Facultad de Arquitectura de la Universidad Nacional (diagnóstico de las dimensiones económica e institucional de los EOT de Buriticá, Peque y San Andrés de Cuerquia), uno de los cuales figura además 'En ejecución'. TAMPOCO SE COMPUTA la certificación de Comfenalco Antioquia del 14/08/2025, por cuanto no relaciona las actividades y/o funciones específicas del cargo, requisito expreso del numeral 6.1. CONCLUSIÓN: el perfil satisface el título profesional y la experiencia específica.</t>
  </si>
  <si>
    <t>Un (1) Tallerista Profesional
ESTUDIOS: Título profesional en Derecho, Ciencia Política, Trabajo Social, Sociología, Pedagogía, Educación o áreas afines.
EXPERIENCIA ESPECÍFICA: Mínimo dos (2) años (24 meses) de experiencia profesional acumulada en el diseño, implementación o ejecución de metodologías pedagógicas, procesos de formación comunitaria, acompañamiento psicosocial o atención a población vulnerable, víctimas del conflicto armado o flujos migratorios.</t>
  </si>
  <si>
    <t xml:space="preserve">ANA MARÍA RAMÍREZ ARCILA, C.C. 1.038.407.599 de Marinilla. ESTUDIOS: aporta Acta de Graduación No. 527-2012 del 04/08/2012 de la Facultad de Educación de la Universidad de San Buenaventura, seccional Medellín, que acredita el título de LICENCIADA EN EDUCACIÓN BÁSICA CON ÉNFASIS EN LENGUA CASTELLANA, correspondiente al área de EDUCACIÓN expresamente admitida por el perfil. CUMPLE. EXPERIENCIA ESPECÍFICA (mínimo 24 meses en diseño, implementación o ejecución de metodologías pedagógicas, procesos de formación comunitaria, acompañamiento psicosocial o atención a población vulnerable, víctimas del conflicto armado o flujos migratorios): certificaciones con fechas completas: Corporación Parque Explora (26/05/2021), 01/09/2016 a 30/12/2016 como Profesional de Formación Docente y 10/10/2018 a 30/04/2019 como Facilitador Escolar Senior, equivalentes a diez (10) meses y veinte (20) días; Institución Educativa Escuela Normal Superior Rafael María Giraldo (11/05/2021), 16/03/2009 a 30/11/2009 como Docente de Aula, ocho (8) meses y quince (15) días; Centro de Ciencia y Tecnología de Antioquia – CTA, contratos LA-11-67 (01/02/2011 a 25/03/2011) y LA-11-233 (desde 13/07/2011) como Asesora Metodológica del Programa Ondas; Universidad de Antioquia (06/05/2021), tres contratos de hora cátedra en Ética Profesional entre 2018 y 2019 (90 horas). OBSERVACIÓN: la certificación expedida por la propia CORUM el 13/05/2021 relaciona cuatro vinculaciones adicionales (Coordinadora de la línea de educación 2013-2016; Coordinadora del componente de educación del proyecto Cacao y Organización Social para la Construcción de Paz – PNUD 2014-2015; Facilitadora de Semilleros de Plan de Vida del proyecto Red Sentir 2017-2018; y Coordinadora de la Semana de la Ciencia 2019), pero indica únicamente los AÑOS, sin fecha de inicio ni de terminación en formato día/mes/año, incumpliendo los numerales 8 y 9 del listado de contenidos mínimos del numeral 6.1. Excluida esa certificación, el tiempo acreditado con fechas completas se sitúa en el límite del mínimo exigido, por lo que su corrección resulta determinante. </t>
  </si>
  <si>
    <t>Un (1) Profesional en Gestión de Incentivos e Insumos
ESTUDIOS: Título profesional en Ingeniería Industrial, Administración de Empresas, Economía o afines.
EXPERIENCIA ESPECÍFICA: Mínimo dos (2) años (24 meses) de experiencia profesional acumulada en la planificación, gestión, adquisición, control o entrega de incentivos comunitarios, insumos, materiales didácticos o apoyos logísticos en proyectos sociales, comunitarios o de atención a población vulnerable.</t>
  </si>
  <si>
    <t>Un (1) Auxiliar de Apoyo Logístico u Operativo
ESTUDIOS: Título de Bachiller (Educación Media Secundaria).
EXPERIENCIA ESPECÍFICA: Mínimo un (1) año (12 meses) de experiencia laboral o contractual acumulada en el desarrollo de actividades de apoyo logístico, alistamiento, distribución de insumos, montaje de eventos, cargue/descargue, entrega de refrigerios o soporte operativo en actividades comunitarias o de campo.</t>
  </si>
  <si>
    <t>RESULTADO — CAPACIDAD DEL PERSONAL MÍNIMO</t>
  </si>
  <si>
    <t>2. EXPERIENCIA DEL PROPONENTE Y REPUTACIÓN (NUMERAL 20)</t>
  </si>
  <si>
    <t>EXPERIENCIA</t>
  </si>
  <si>
    <t>Numeral 20 (iii) INVITACIÓN PÚBLICA - EXPERIENCIA: El proponente deberá acreditar experiencia en implementación, formación y/o capacitación de líderes mediante la integración y apoyo a la participación, así mismo en estrategias de comunicación y demás acciones requeridas para fortalecer capacidades de liderazgo, participación, convivencia e integración social de población migrante, refugiada y comunidades de acogida. Se acreditará con al menos un (1) contrato y máximo tres (3) contratos ejecutados y terminados a la fecha de cierre del proceso cuyos objetos, alcance o actividades estén relacionados con la prestación de servicios de capacitación, formación, logísticos y/o catering a población migrante, refugiada y de acogida, que sumen por lo menos una vez el presupuesto oficial, es decir 124 SMLMV.</t>
  </si>
  <si>
    <t>El oferente aporta un (1) archivo de 53 folios con soportes de tres (3) negocios jurídicos. ANÁLISIS: (1) Convenio de Asociación No. 024 de 2025 con el Fondo Rotatorio del Ministerio de Relaciones Exteriores, por $1.000.000.000, cuyo objeto —Escuela Itinerante para el fortalecimiento de capacidades comunitarias de poblaciones afrocolombianas, indígenas y MIGRANTES del Darién, frente a los impactos del tránsito migratorio— SÍ guarda relación con la prestación de servicios de capacitación y formación a población migrante y de acogida, y por sí solo equivale a 702,49 SMLMV, superando ampliamente los 124 SMLMV exigidos. No obstante, el oferente aporta únicamente la minuta del convenio, la ficha de proyecto y el acto administrativo de autorización: NO obra acta de liquidación, acta de terminación ni certificación de cumplimiento que permita verificar que el convenio fue EJECUTADO Y TERMINADO a la fecha de cierre, condición expresa del numeral 20 (iii). (2) Convenio de Asociación No. 010 de 2019 con el Municipio de Rionegro, por $1.272.036.765, debidamente terminado el 20/12/2019 según Acta de Recibo y/o Terminación Final: NO COMPUTABLE, por cuanto su objeto versa sobre apropiación de ciencia, tecnología e innovación y alfabetización digital, sin relación con población migrante, refugiada o de acogida. (3) Acuerdo de Subsidio de Microcapital No. 22839 del PNUD, por $287.309.159, terminado el 30/09/2014 y certificado por el organismo: NO COMPUTABLE, por cuanto el fortalecimiento se dirige a la propia CORUM y el proyecto marco atiende organizaciones comunitarias de víctimas, desplazados y comunidades receptoras del conflicto armado interno, no población migrante ni refugiada. CONCLUSIÓN: el requisito de cuantía está satisfecho con un solo contrato pertinente, pero su ejecución y terminación no están acreditadas. Se requiere subsanación consistente en aportar acta de liquidación, acta de terminación o certificación de cumplimiento del Convenio No. 024 de 2025, expedida por el Fondo Rotatorio del Ministerio de Relaciones Exteriores. Se recomienda además verificar el expediente del convenio en SECOP II.</t>
  </si>
  <si>
    <t>Liquidación de la experiencia acreditada (ver hoja LIQUIDACION EXPERIENCIA)</t>
  </si>
  <si>
    <t>SMLMV</t>
  </si>
  <si>
    <t>RESULTADO — EXPERIENCIA DEL PROPONENTE</t>
  </si>
  <si>
    <t>El oferente aporta el paquete 'PERSONAL MÍNIMO' con las hojas de vida y los soportes de los cuatro (4) perfiles exigidos, organizados en archivo separado por cargo, y adjunta copia del documento de identidad de las cuatro personas propuestas. Aporta además una 'CARTA DE COMPROMISO DE FORMACIÓN Y CALIFICACIÓN DEL PERSONAL' del 03/09/2026 suscrita únicamente por la representante legal. Dicha carta NO SUSTITUYE el requisito del numeral 6.1, que exige carta de compromiso suscrita POR CADA profesional, técnico o tecnólogo, con indicación del cargo al que se postula y del PORCENTAJE DE DEDICACIÓN al proyecto; ninguna de las cuatro personas suscribe compromiso individual ni se declara porcentaje de dedicación alguno. Se observa además que la carta invoca un Criterio 2 denominado 'Evaluación de formación y calificación del personal' con puntaje máximo de cuarenta y cinco (45) puntos, que no corresponde a la invitación definitiva publicada, en la cual el Criterio 2 es 'Recurso humano adicional' con puntaje máximo de veinte (20) puntos. Se requiere subsanación.</t>
  </si>
  <si>
    <t>ALIX ANDREA OCHOA PRIETO, C.C. 67.030.677 de Cali. ESTUDIOS: aporta copia del documento de identidad, diploma de ABOGADA expedido por la Universidad Santiago de Cali el 02/12/2008 y Acta de Ceremonia de Grado No. 2073 de la misma fecha; tarjeta profesional de abogado No. 177.729 del Consejo Superior de la Judicatura. Como posgrado aporta diploma de ESPECIALISTA EN DERECHO CONSTITUCIONAL de la Universidad Santiago de Cali, y Acta de Grado No. 2322 del 30/07/2014. El Derecho Constitucional es rama del DERECHO PÚBLICO, área expresamente admitida por el perfil, de modo que la exigencia de especialización o maestría se encuentra plenamente satisfecha sin necesidad de recurrir a la cláusula de 'áreas relacionadas'. CUMPLE. EXPERIENCIA ESPECÍFICA (mínimo 36 meses en coordinación, dirección, gerencia o liderazgo de contratos o proyectos sociales, comunitarios, de atención a población vulnerable, flujos migratorios o de logística integral): SE ACREDITA Y SUPERA. Certificación de la FUNDACIÓN SOCIAL PAZ FUTURO (NIT 805.031.060-5), expedida el 25/02/2026, que da cuenta de su vinculación del 01/02/2022 al 31/01/2026 —cuarenta y ocho (48) meses— mediante contrato de prestación de servicios profesionales en el cargo de COORDINADORA Y LÍDER DE PROYECTOS SOCIALES Y COMUNITARIOS, con detalle de dieciocho (18) actividades específicas de coordinación, dirección y liderazgo de proyectos sociales y comunitarios dirigidos a población vulnerable, incluida la organización logística y operativa de eventos, jornadas y actividades comunitarias. La certificación contiene la totalidad de los nueve (9) elementos exigidos en el numeral 6.1. OBSERVACIONES: (i) se aporta en el expediente un 'Certificado de Sanciones Vigentes para Abogados' de la Comisión Nacional de Disciplina Judicial expedido respecto del documento No. 38.474.578, que no corresponde a la profesional propuesta y que expresamente advierte que no acredita la calidad de abogado; el documento no es exigido por el numeral 6.1, pero debe retirarse o corregirse el expediente; (ii) la certificación de experiencia proviene de una entidad sin ánimo de lucro privada, por lo que se recomienda su verificación directa conforme a la NOTA 5 del numeral 6.1. CONCLUSIÓN: el perfil se encuentra acreditado.</t>
  </si>
  <si>
    <t>MARÍA EUGENIA BRAVO SANTACRUZ, C.C. 29.115.836 de Cali. ESTUDIOS: aporta copia del documento de identidad, diploma de PSICÓLOGA de la Universidad Santiago de Cali y Acta de Ceremonia de Grado No. 2217 del 06/12/2010, además de tarjeta profesional del Colegio Colombiano de Psicólogos y certificación de los Tribunales Deontológicos y Bioéticos de Psicología. El perfil enuncia Derecho, Ciencia Política, Trabajo Social, Sociología, Pedagogía, Educación o áreas afines, sin mencionar expresamente la Psicología. EL COMITÉ LA CONSIDERA ÁREA AFÍN, con la siguiente motivación expresa: la propia invitación, en el CRITERIO 2 de los factores de evaluación, admite a los profesionales en psicología para dictar los talleres o sesiones formativas adicionales de la Escuela de Líderes, de manera que la Entidad reconoció en el mismo documento la idoneidad de dicha profesión para las labores formativas del convenio; una interpretación distinta en el requisito habilitante resultaría contradictoria con el propio pliego. CUMPLE. EXPERIENCIA ESPECÍFICA (mínimo 24 meses en diseño, implementación o ejecución de metodologías pedagógicas, procesos de formación comunitaria, acompañamiento psicosocial o atención a población vulnerable, víctimas del conflicto armado o flujos migratorios): SE ACREDITA. Certificación de la FUNDACIÓN PARA EL CRECIMIENTO SOCIAL Y EMPRESARIAL CREE Y CREA (NIT 901.566.268-4) que acredita su vinculación del 01/07/2023 al 31/12/2025 —treinta (30) meses— como PROFESIONAL EN DISEÑO, IMPLEMENTACIÓN Y EJECUCIÓN DE PROCESOS DE FORMACIÓN COMUNITARIA, mediante contrato de prestación de servicios profesionales, con relación detallada de actividades de diseño de metodologías pedagógicas, ejecución de procesos de formación comunitaria y acompañamiento psicosocial a población vulnerable y víctimas del conflicto armado. La certificación contiene todos los elementos del numeral 6.1. Se recomienda verificación directa conforme a la NOTA 5. CONCLUSIÓN: el perfil se encuentra acreditado.</t>
  </si>
  <si>
    <t>MARÍA NUBIA VIAFARA ORTEGA, C.C. 31.914.368 de Cali. ESTUDIOS: aporta copia del documento de identidad, diploma de ADMINISTRADORA DE EMPRESAS de la Universidad Santiago de Cali y Acta de Grado No. 2292, título expresamente admitido por el perfil; matrícula profesional de Administración de Empresas No. 124502 y certificación del Consejo Profesional de Administración de Empresas del 02/09/2026 que acredita su vigencia y la ausencia de antecedentes disciplinarios. Aporta adicionalmente posgrados en Gerencia Social (Universidad Javeriana), Desarrollo Humano y Organizacional y Maestría en Dirección Empresarial. CUMPLE. EXPERIENCIA ESPECÍFICA (mínimo 24 meses en planificación, gestión, adquisición, control o entrega de incentivos comunitarios, insumos, materiales didácticos o apoyos logísticos en proyectos sociales, comunitarios o de atención a población vulnerable): SE ACREDITA Y SUPERA. Certificación de la ASOCIACIÓN TEJIENDO CONCIENCIA SOCIAL (NIT 901.374.829), expedida el 17/06/2026, que acredita su vinculación del 19/03/2022 al 29/10/2025 —cuarenta y tres (43) meses— como PROFESIONAL DE APOYO A PROYECTOS SOCIALES Y COMUNITARIOS, con quince (15) actividades específicas que corresponden puntualmente al perfil exigido: identificación de necesidades de insumos e incentivos, gestión y adquisición, recepción y verificación, control de inventarios, alistamiento y entrega de incentivos comunitarios a la población beneficiaria, y coordinación logística de jornadas, talleres y encuentros comunitarios. OBSERVACIONES PARA VERIFICACIÓN: (i) el NIT de la entidad certificadora se consigna sin dígito de verificación; (ii) la hoja de vida de la profesional declara que se desempeñó como GERENTE Y REPRESENTANTE LEGAL DE LA ASOCIACIÓN HÁBITAT HUMANO, que es precisamente la entidad contratante que certifica la experiencia del proponente (contrato AHH-2025-012). El Comité deja constancia de esta circunstancia y recomienda la verificación directa de ambas certificaciones antes de la adjudicación. CONCLUSIÓN: el perfil se encuentra acreditado.</t>
  </si>
  <si>
    <t>DANIELA VALENCIA GODOY, C.C. 1.007.734.740. ESTUDIOS: aporta copia del documento de identidad, diploma de BACHILLER ACADÉMICO de la Institución Educativa El Diamante (diciembre de 2017) —título exactamente exigido por el perfil— y, adicionalmente, título de TÉCNICO EN RECURSOS HUMANOS del SENA, expedido el 22/10/2021 con registro No. 63822036 y código de verificación electrónica. CUMPLE. EXPERIENCIA ESPECÍFICA (mínimo 12 meses en apoyo logístico, alistamiento, distribución de insumos, montaje de eventos, cargue/descargue, entrega de refrigerios o soporte operativo en actividades comunitarias o de campo): SE ACREDITA Y SUPERA. Certificación de la FUNDACIÓN PARA EL CRECIMIENTO SOCIAL Y EMPRESARIAL CREE Y CREA (NIT 901.566.268-4) que acredita su vinculación del 01/07/2024 al 31/12/2025 —dieciocho (18) meses— mediante contrato de prestación de servicios, desempeñando actividades de APOYO LOGÍSTICO Y OPERATIVO EN ACTIVIDADES COMUNITARIAS Y DE CAMPO, con descripción expresa de alistamiento, organización, transporte interno, distribución y entrega de insumos y materiales, montaje y desmontaje de espacios, cargue y descargue y entrega de refrigerios. La certificación contiene todos los elementos del numeral 6.1. Se recomienda verificación directa conforme a la NOTA 5. CONCLUSIÓN: el perfil se encuentra acreditado.</t>
  </si>
  <si>
    <t>CORPORACIÓN EDUCATIVA BARTOLOMÉ MITRE – NIT 900.163.623-2</t>
  </si>
  <si>
    <t>NO</t>
  </si>
  <si>
    <t>ODORICO ENRIQUE GUERRA SALGADO, C.C. 19.615.281 de Aracataca. ESTUDIOS — ACREDITADOS: hoja de vida en Formato Único de la Función Pública que registra el título de ABOGADO (junio de 2022) con tarjeta profesional No. 397659, especializaciones en Derecho Administrativo y Derecho Constitucional (2022) y Licenciatura en Filosofía y Ciencias Religiosas (2012); aporta certificado de sanciones vigentes de la Comisión Nacional de Disciplina Judicial del 09/06/2026, que confirma la tarjeta profesional No. 397659 y la ausencia de sanciones. El título de Derecho está expresamente listado en el perfil. CUMPLE. EXPERIENCIA — ACREDITADA: certificación de la FUNDACIÓN EMPRESARIAL NUEVO COLOMBIA, suscrita por Federman Rivera Delgado el 09/05/2026, que acredita servicios profesionales del 03/01/2023 al 30/04/2026 —tres (3) años, tres (3) meses y veintisiete (27) días— en planeación y ejecución de proyectos sociales dirigidos a la población víctima del conflicto armado en Santiago de Cali, con diseño, formulación y ejecución de proyectos, coordinación y seguimiento conforme a la Ley 1448 de 2011, acompañamiento legal a víctimas y participación en mesas de trabajo y comités de justicia transicional. Supera el mínimo de 24 meses y el período es posterior a la obtención del título profesional. || OBSERVACIONES: (i) la certificación califica el vínculo como 'experiencia laboral en el sector público', siendo la Fundación Empresarial Nuevo Colombia una entidad privada; (ii) la experiencia en la Fundación FUNBAMAR (16/01/2015 a 30/12/2023) que menciona la evaluación original consta ÚNICAMENTE en la hoja de vida, sin certificación que la respalde, por lo que no se computa; (iii) la misma fundación y el mismo firmante certifican también al profesional propuesto para el cargo de Gestión de Incentivos e Insumos, circunstancia que se deja anotada para efectos de la verificación prevista en la NOTA 5 del numeral 6.1.</t>
  </si>
  <si>
    <t>NORGE LUIS RAMÍREZ BENAVIDES, C.C. 77.166.514. ESTUDIOS — ACREDITADOS: hoja de vida en Formato Único de la Función Pública que registra el título de CONTADURÍA PÚBLICA (febrero de 2019) con tarjeta profesional No. 290645-T; certificación de la Junta Central de Contadores del 04/06/2026 que acredita inscripción vigente y ausencia de antecedentes disciplinarios. EXPERIENCIA — ACREDITADA Y PERTINENTE: certificación laboral de la FUNDACIÓN EMPRESARIAL NUEVO COLOMBIA (NIT 900.371.134-4), suscrita por Federman Rivera Delgado el 09/03/2026, que acredita el cargo de SUPERVISOR DE PRESUPUESTO Y COORDINADOR LOGÍSTICO EN PROYECTOS SOCIALES DIRIGIDOS A LA COMUNIDAD VÍCTIMA DEL CONFLICTO ARMADO en Santiago de Cali, del 03/01/2022 al 20/01/2026 —cuarenta y ocho (48) meses—, con la función expresa de 'realizar la coordinación logística en los proyectos sociales especialmente en ENTREGA DE INCENTIVOS COMUNITARIOS, INSUMOS Y MATERIALES DIDÁCTICOS', que corresponde literalmente al perfil exigido. Supera ampliamente el mínimo de 24 meses. || OBSERVACIÓN — PENDIENTE DE ARMONIZACIÓN: el perfil exige título en Ingeniería Industrial, Administración de Empresas, Economía o afines. La Contaduría Pública constituye un núcleo básico de conocimiento distinto, y su afinidad es exactamente el punto que este Comité dejó abierto respecto del profesional propuesto por el OFERENTE 1. El criterio debe ser único para todos los proponentes y quedar motivado en el informe. || Se reitera que la misma fundación y el mismo firmante certifican también a la persona propuesta como Tallerista Profesional.</t>
  </si>
  <si>
    <t>THANIA GISEL MURILLO PORTOCARRERO, C.C. 1.006.202.346 de Buenaventura. ESTUDIOS — ACREDITADOS: aporta copia del documento de identidad y Acta de Grado del 06/12/2018 de la Institución Educativa Simón Bolívar de Buenaventura. Se anota que el acta confiere el título de BACHILLER TÉCNICO CON ÉNFASIS EN SISTEMAS, mientras la hoja de vida declara 'Bachiller Académico'; la diferencia es irrelevante para el requisito, que exige únicamente título de bachiller. CUMPLE. EXPERIENCIA — ACREDITADA Y PERTINENTE: certificación de la FUNDACIÓN EL SEMBRADOR 'SEMILLA PARA EL FUTURO' (NIT 805021199-7), suscrita por Martha Lucía Ramírez el 03/02/2022, que acredita contrato de prestación de servicios cuyo objeto fue 'Prestar los servicios como apoyo logísticos en los diferentes proyectos sociales dirigidos a la población vulnerable', del 10/04/2019 al 30/12/2021 —treinta y dos (32) meses y veinte (20) días—, con recepción, verificación y almacenamiento de mercancía, alistamiento y despacho de pedidos, control de inventarios, apoyo en cargue y descargue, manejo de documentación logística y apoyo logístico en los proyectos sociales de la entidad. Supera el mínimo de 12 meses. || OBSERVACIÓN: la hoja de vida atribuye esa misma experiencia a la 'Función Empresarial Nueva Colombia', entidad distinta de la que expide la certificación; la discrepancia debe aclararse, sin que afecte el resultado, pues prevalece el documento certificatorio.</t>
  </si>
  <si>
    <t>Contrato de prestación de servicios celebrado con la FUNDACIÓN PARA LA COOPERACIÓN INTERNACIONAL Y EL DESARROLLO SOCIAL – FUNCOODE (NIT 805.030.937-4), por $500.000.000, ejecutado del 24/03/2018 al 31/12/2018. OBJETO — PLENAMENTE PERTINENTE: 'Prestar los servicios de capacitación, formación y apoyo logístico dirigidos a la POBLACIÓN MIGRANTE asentada en el Municipio de Santiago de Cali, con el fin de fortalecer sus competencias laborales, sociales y de integración comunitaria, mediante el desarrollo de actividades pedagógicas, talleres formativos y jornadas de atención integral'. Es el único de los cuatro contratos aportados en el proceso cuyo objeto menciona expresamente población migrante en Santiago de Cali. EJECUCIÓN: acreditada mediante Acta de Recibo a Satisfacción del 100%. CUANTÍA: 640,00 SMLMV (SMLMV 2018 $781.242), muy por encima de los 124 exigidos.</t>
  </si>
  <si>
    <t>CORPORACIÓN UNIÓN PACÍFICO DE AMÉRICA – NIT 901.348.822-0</t>
  </si>
  <si>
    <t>SE CORRIGE LA OBSERVACIÓN PRELIMINAR DE ESTE COMITÉ: verificado el paquete PERSONAL_MINIMO_REQUERIDO, el oferente SÍ APORTA cartas de compromiso individuales, fechadas el 02/09/2026 y suscritas por cada una de las cuatro personas propuestas —ALFREDO MORALES MARÍN (Coordinador del Proyecto), NORMA PATRICIA PEREA RIVAS (Tallerista Profesional), LUCY LORENA REYES MENA (Profesional en Gestión de Incentivos e Insumos) y LEIDY LORENA LEÓN SERRANO (Auxiliar de Apoyo Logístico u Operativo)—, en las que manifiestan expresamente su compromiso de prestar sus servicios y participar en la ejecución del convenio en caso de adjudicación, identificando el cargo al que se postulan y el número del proceso. Es el ÚNICO de los cuatro oferentes que aporta las cartas individuales exigidas por el numeral 6.1. || DEFECTO PARCIAL: ninguna de las cuatro cartas indica el PORCENTAJE DE DEDICACIÓN al proyecto, elemento expresamente exigido por el numeral 6.1. Se requiere subsanación limitada a ese punto.</t>
  </si>
  <si>
    <t>ALFREDO MORALES MARÍN, C.C. 71.786.411. ESTUDIOS — ACREDITADOS: ABOGADO de la Universidad Autónoma Latinoamericana (1996-2001), tarjeta profesional No. 118058 del C.S.J.; Especialización en DERECHO CONTENCIOSO ADMINISTRATIVO y Especialización en CONTRATACIÓN ESTATAL, ambas de la Universidad Externado de Colombia (2015), y Especialización en Responsabilidad Civil Contractual y Extracontractual del Estado (UNAULA, 2008). Los posgrados corresponden inequívocamente al área de DERECHO PÚBLICO, expresamente admitida por el perfil. CUMPLE. EXPERIENCIA — ACREDITADA, PERTINENTE Y LA MÁS ALINEADA DE LOS CUATRO OFERENTES: Constancia de Experiencia Profesional de la FUNDACIÓN PARA EL DESARROLLO EMPRESARIAL Y SOCIAL COLOMBIA – FUNPESCO (NIT 900.174.744-2), suscrita por Paola Andrea Moya Rozo el 01/09/2024, correspondiente al Contrato de Prestación de Servicios Profesionales No. CPS-017-2020, en el cargo de COORDINADOR DE PROYECTO SOCIAL DIRIGIDO A LA POBLACIÓN VÍCTIMA DEL CONFLICTO ARMADO Y POBLACIÓN MIGRANTE, del 01/04/2020 al 29/08/2024 —cincuenta y tres (53) meses—, con funciones de coordinación técnica, administrativa y operativa del proyecto, liderazgo de procesos de atención y acompañamiento EN LAS CORRIENTES MIGRATORIAS, coordinación de equipos interdisciplinarios y de jornadas de capacitación y asistencia técnica. Supera ampliamente el mínimo de 36 meses y es el único coordinador de los cuatro oferentes cuya experiencia certificada alude expresamente a población migrante. La certificación contiene los elementos del numeral 6.1. CONCLUSIÓN: acreditado.</t>
  </si>
  <si>
    <t>LUCY LORENA REYES MENA, C.C. 29.347.086 de Candelaria (Valle). ESTUDIOS: la hoja de vida registra ADMINISTRADORA DE EMPRESAS de la Universidad Libre —título expresamente listado en el perfil— y Especialista en Gestión de Proyectos de la misma universidad (2018); la hoja de vida consigna como año de grado '2066', evidente error de digitación que debe corregirse. Debe verificarse la legibilidad del diploma en el expediente. EXPERIENCIA — ACREDITADA, CON PRECISIÓN NECESARIA: aporta tres certificaciones, todas expedidas el 17/06/2024: (i) FUNDACIÓN PARA EL DESARROLLO SOCIAL INNOVA (NIT 900425571-3), del 15/04/2016 al 15/12/2021, como Coordinadora Técnica y Administrativa de un proyecto de fortalecimiento económico, cultural, logístico y en artes plásticas para jóvenes en condición de vulnerabilidad de la Comuna 21 de Cali, con las funciones de 'COMPRA Y RELACIÓN DE MATERIAL DIDÁCTICO para los participantes' y 'apoyo con INSUMOS que fortalezcan sus unidades productivas'; (ii) FUNDACIÓN MANOS QUE CREAN SUEÑOS (NIT 900294173-1), del 03/01/2017 al 03/04/2022, como Gerente de Proyectos en supervisión técnica y presupuestal de áreas culturales, deportivas y musicales; y (iii) FUNDACIÓN PARA EL DESARROLLO ECONÓMICO – FDE (NIT 900.644.468-1), del 16/02/2018 al 18/03/2024, como Coordinadora General de Proyectos Musicales y Artísticos. || PRECISIÓN DEL COMITÉ: únicamente la certificación de INNOVA acredita la experiencia ESPECÍFICA exigida por el perfil (adquisición, control y entrega de materiales didácticos e insumos); las otras dos describen coordinación general y supervisión presupuestal de proyectos culturales y musicales, que no corresponden al enunciado del perfil. La certificación de INNOVA, por sí sola, acredita sesenta y ocho (68) meses, muy por encima del mínimo de 24, por lo que el requisito se satisface. || OBSERVACIÓN ADICIONAL: los tres períodos certificados se superponen íntegramente entre 2018 y 2021, y la hoja de vida declara hasta SIETE vinculaciones simultáneas en ese mismo lapso. Conforme al numeral 6.1, los períodos coincidentes se contabilizan una sola vez; ello no altera el resultado.</t>
  </si>
  <si>
    <t>NO CUMPLE</t>
  </si>
  <si>
    <t>ALCALDÍA DE SANTIAGO DE CALI - SECRETARÍA DE BIENESTAR SOCIAL
PROCESO COMPETITIVO ESAL (DECRETO 092 DE 2017)
CONVENIO ESAL No. 4146.010.32.1.2190.2026</t>
  </si>
  <si>
    <t>INFORMACIÓN DEL PROCESO</t>
  </si>
  <si>
    <t>OBJETO: Aunar esfuerzos técnicos, administrativos, operativos y logísticos para coordinar e implementar la Escuela de Líderes y las actividades complementarias de integración comunitaria en el marco del proyecto "Cali Suma, sin dejar a nadie atrás", mediante el desarrollo de sesiones formativas, encuentros comunitarios, suministro de bienes e insumos, apoyos a la participación, estrategias de comunicación y demás acciones requeridas para fortalecer capacidades de liderazgo, participación, convivencia e integración social de población migrante, refugiada y comunidades de acogida en Santiago de Cali.</t>
  </si>
  <si>
    <t>VALOR DEL APORTE DEL DISTRITO ($):</t>
  </si>
  <si>
    <t>Ciento Ochenta y Ocho Millones Ochocientos Treinta y Nueve Mil Pesos M/Cte. ($188.839.000)</t>
  </si>
  <si>
    <t>CONTRAPARTIDA MÍNIMA HABILITANTE DEL ASOCIADO (EN ESPECIE):</t>
  </si>
  <si>
    <t>Veintiocho Millones Trescientos Veinticinco Mil Ochocientos Cincuenta Pesos M/Cte. ($28.325.850) — 13,04%</t>
  </si>
  <si>
    <t>VALOR TOTAL DEL CONVENIO ($):</t>
  </si>
  <si>
    <t>Doscientos Diecisiete Millones Ciento Sesenta y Cuatro Mil Ochocientos Cincuenta Pesos M/Cte. ($217.164.850)</t>
  </si>
  <si>
    <t>FECHA Y HORA DE CIERRE DEL PROCESO:</t>
  </si>
  <si>
    <t>Oferta radicada en SECOP II el 03/09/2026 – VERIFICAR contra el cronograma publicado</t>
  </si>
  <si>
    <t>OFERENTE</t>
  </si>
  <si>
    <t>NOMBRE / RAZÓN SOCIAL DE LA ESAL</t>
  </si>
  <si>
    <t>REPRESENTANTE LEGAL (Nombre y C.C.)</t>
  </si>
  <si>
    <t>CORPORACIÓN DE ESTUDIANTES UNIVERSITARIOS Y PROFESIONALES DE MARINILLA – CORUM
NIT 900.032.195-1 – Marinilla, Antioquia</t>
  </si>
  <si>
    <t>ANA MARÍA RAMÍREZ ARCILA
C.C. 1.038.407.599 de Marinilla</t>
  </si>
  <si>
    <t>ASOCIACIÓN IMPACTO INTEGRAL – ASOIM
NIT 900.910.577-7 – Matrícula S0007708, Cámara de Comercio del Cauca</t>
  </si>
  <si>
    <t>YULLY ANDREA MONTOYA RAMÍREZ
C.C. 38.756.948 de Sevilla (Valle)</t>
  </si>
  <si>
    <t>CORPORACIÓN EDUCATIVA BARTOLOMÉ MITRE
NIT 900.163.623-2</t>
  </si>
  <si>
    <t>DIANA MARCELA CORREA SALAZAR</t>
  </si>
  <si>
    <t>CORPORACIÓN UNIÓN PACÍFICO DE AMÉRICA
NIT 901.348.822-0 – Cámara de Comercio de Cali, insc. 18174-50</t>
  </si>
  <si>
    <t>HARRY MUÑOZ FLÓREZ
C.C. 1.130.632.764</t>
  </si>
  <si>
    <t>LIQUIDACIÓN DE LA EXPERIENCIA ACREDITADA — CONVERSIÓN A SMLMV
Requisito: mínimo uno (1) y máximo tres (3) contratos ejecutados y terminados a la fecha de cierre, que sumen ≥ 124 SMLMV</t>
  </si>
  <si>
    <t>No.</t>
  </si>
  <si>
    <t>CONTRATO / CONVENIO No.</t>
  </si>
  <si>
    <t>CONTRATANTE</t>
  </si>
  <si>
    <t>OBJETO CONTRACTUAL</t>
  </si>
  <si>
    <t>VALOR TOTAL ($)</t>
  </si>
  <si>
    <t>FECHA INICIO</t>
  </si>
  <si>
    <t>FECHA TERMINACIÓN</t>
  </si>
  <si>
    <t>AÑO TERM.</t>
  </si>
  <si>
    <t>SMLMV AÑO TERM.</t>
  </si>
  <si>
    <t>VALOR EN SMLMV</t>
  </si>
  <si>
    <t>¿OBJETO RELACIONADO? (SI/NO)</t>
  </si>
  <si>
    <t>¿POBLACIÓN MIGRANTE / REFUGIADA / ACOGIDA? (SI/NO)</t>
  </si>
  <si>
    <t>Convenio de Asociación No. 024 de 2025</t>
  </si>
  <si>
    <t>Fondo Rotatorio del Ministerio de Relaciones Exteriores (NIT 860.511.071-6)</t>
  </si>
  <si>
    <t>Aunar esfuerzos y contribuir al fortalecimiento de las capacidades comunitarias de las poblaciones afrocolombianas, indígenas y migrantes de los municipios de Unguía, Riosucio, Acandí y Juradó (Darién colombiano), mediante la implementación de una Escuela Itinerante que promueva el buen vivir, la formulación de proyectos de negocios verdes y soluciones basadas en la naturaleza (SbN), la gestión comunitaria del agua y el fortalecimiento del tejido social, como alternativas sostenibles frente a las economías ilegales y los impactos del tránsito migratorio.</t>
  </si>
  <si>
    <t xml:space="preserve">PERTINENTE EN OBJETO Y POBLACIÓN. El convenio contempla formación comunitaria mediante Escuela Itinerante dirigida, entre otras, a población migrante en zona de tránsito migratorio del Darién. </t>
  </si>
  <si>
    <t>Convenio de Asociación No. 010 de 2019</t>
  </si>
  <si>
    <t>Municipio de Rionegro – Secretaría de Desarrollo Económico</t>
  </si>
  <si>
    <t>Generar estrategias que permitan fomentar el uso y apropiación de ciencia, tecnología e innovación (CTeI) a través de programas que permiten la participación activa de los rionegreros en diferentes actividades, contribuyendo en el desarrollo de nuevas competencias que les permita adquirir capacidades para el desarrollo competitivo de la comunidad y la formación del recurso humano.</t>
  </si>
  <si>
    <t>NO COMPUTABLE. La terminación sí está debidamente acreditada mediante Acta de Recibo y/o Terminación Final (F10AB01-23) suscrita por la supervisora, con avance del 100%. Sin embargo, el objeto, alcance y actividades versan sobre apropiación de ciencia, tecnología e innovación y alfabetización digital, sin relación con la prestación de servicios de capacitación, formación, logísticos y/o catering a población migrante, refugiada y de acogida. Equivalente informativo: 1.536,06 SMLMV (SMLMV 2019 $828.116).</t>
  </si>
  <si>
    <t>Acuerdo de Subsidio de Microcapital No. 22839</t>
  </si>
  <si>
    <t>Programa de las Naciones Unidas para el Desarrollo – PNUD</t>
  </si>
  <si>
    <t>Fortalecer las capacidades técnicas y operativas de la organización socia CORUM mediante ejercicios de reflexión sobre enfoque de género, enfoque de derechos y acción sin daño, para cualificar su intervención en acciones productivas y de formación técnica en el municipio de El Carmen de Viboral, y realizar 4 encuentros corregimentales (Aquitania, La Danta, El Prodigio, Jerusalén y San Miguel), en el marco del programa Desarrollo, Paz y Estabilidad financiado por la Unión Europea.</t>
  </si>
  <si>
    <t>NO COMPUTABLE. La ejecución y terminación están acreditadas mediante certificación del PNUD del 22/10/2018. No obstante, el destinatario del fortalecimiento es la propia organización CORUM y el proyecto marco se dirige a organizaciones comunitarias de víctimas, desplazados y comunidades receptoras del conflicto armado interno, no a población migrante ni refugiada. La expresión 'comunidades receptoras' referida a desplazamiento interno no equivale a 'comunidades de acogida' en el sentido de esta invitación, que las define en relación con población migrante y refugiada. Equivalente informativo: 466,41 SMLMV (SMLMV 2014 $616.000).</t>
  </si>
  <si>
    <t>TOTAL EXPERIENCIA ACREDITADA — OFERENTE 1  (suma en SMLMV)</t>
  </si>
  <si>
    <t>Contrato de prestación de servicios No. AHH-2025-012</t>
  </si>
  <si>
    <t>Asociación Hábitat Humano (ESAL privada) – NIT 805.015.208-0</t>
  </si>
  <si>
    <t>Prestar servicios técnicos, administrativos y logísticos para desarrollar procesos de formación y fortalecimiento de líderes y lideresas, mediante la integración y promoción de espacios de participación, así como la implementación de estrategias de comunicación, convivencia y articulación comunitaria, orientadas al fortalecimiento de capacidades de liderazgo, participación e integración social de la población migrante, refugiada y las comunidades de acogida. Lugar de ejecución: El Cerrito, Valle del Cauca.</t>
  </si>
  <si>
    <t xml:space="preserve">PERTINENTE EN OBJETO Y POBLACIÓN: el objeto reproduce casi literalmente el del convenio a celebrar (formación y fortalecimiento de liderazgo, participación, convivencia e integración social de población migrante, refugiada y comunidades de acogida). || EJECUCIÓN Y TERMINACIÓN ACREDITADAS: certificado de cumplimiento y experiencia del 06/11/2025 suscrito por la representante legal de la contratante, y Acta de Liquidación Bilateral de Mutuo Acuerdo de la misma fecha, con ejecución del 100%, valor pagado $490.097.865 y declaración de paz y salvo. || DEFECTO FORMAL: tanto el certificado como el acta identifican al proponente con NIT 901.910.577-7, mientras el certificado de existencia y representación legal, el RUT y el Anexo 3 registran NIT 900.910.577-7. Se requiere aclaración. </t>
  </si>
  <si>
    <t>TOTAL EXPERIENCIA ACREDITADA — OFERENTE 2  (suma en SMLMV)</t>
  </si>
  <si>
    <t>Contrato de prestación de servicios (SIN NÚMERO en la certificación)</t>
  </si>
  <si>
    <t>Fundación para la Cooperación Internacional y el Desarrollo Social – FUNCOODE</t>
  </si>
  <si>
    <t>Prestación de servicios de capacitación, formación y apoyo logístico dirigidos a población migrante asentada en el municipio de Santiago de Cali. Actividades: procesos de formación y capacitación, desarrollo de talleres, entrega de materiales didácticos, servicios logísticos, suministro de alimentación (refrigerios y almuerzos) y apoyo integral a población migrante en procesos de integración social y comunitaria.</t>
  </si>
  <si>
    <t xml:space="preserve">Verificado contra los soportes de la oferta. Certificación contractual de FUNCOODE y Acta de Recibo a Satisfacción del 100%. Objeto y población pertinentes: 'Prestar los servicios de capacitación, formación y apoyo logístico dirigidos a la POBLACIÓN MIGRANTE asentada en el Municipio de Santiago de Cali'. Liquidación: 640,00 SMLMV (SMLMV 2018 $781.242, año de terminación); supera el umbral de 124 SMLMV. </t>
  </si>
  <si>
    <t>TOTAL EXPERIENCIA ACREDITADA — OFERENTE 3  (suma en SMLMV)</t>
  </si>
  <si>
    <t>Contrato de prestación de servicios No. CPS-011-2020</t>
  </si>
  <si>
    <t>Asociación de Desplazados del Medio Atrato – ASODESMA</t>
  </si>
  <si>
    <t>Prestación de servicios para el desarrollo e implementación de estrategias de capacitación, formación y fortalecimiento de capacidades comunitarias, así como apoyo logístico y operativo en actividades dirigidas a población en situación de vulnerabilidad y comunidades de acogida. Lugar de ejecución: Turbo (Antioquia).</t>
  </si>
  <si>
    <t>TOTAL EXPERIENCIA ACREDITADA — OFERENTE 4  (suma en SMLMV)</t>
  </si>
  <si>
    <t>NOTAS METODOLÓGICAS:
1. Solo se contabilizan contratos o convenios EJECUTADOS Y TERMINADOS a la fecha de cierre del proceso. Contratos en ejecución no se computan.
2. Se admite un máximo de tres (3) contratos. Si el oferente aporta más, el Comité tomará los tres que mejor acrediten el requisito y dejará constancia expresa.
3. El contrato debe cumplir SIMULTÁNEAMENTE los dos filtros de las columnas M y N: objeto/alcance/actividades relacionados con capacitación, formación, logística y/o catering, Y dirigidos a población migrante, refugiada y de acogida. Un 'NO' en cualquiera de las dos columnas excluye el contrato de la sumatoria: en tal caso elimine su valor de la columna G y déjelo consignado en observaciones.
4. En contratos ejecutados en consorcio, unión temporal o convenio con varios asociados, se computa únicamente el porcentaje de participación del oferente.
5. Fuente de los valores: certificaciones, actas de liquidación y/o contratos aportados con la oferta. Toda cifra debe ser trazable a un folio de la propuesta.</t>
  </si>
  <si>
    <t>RESULTADO</t>
  </si>
  <si>
    <t xml:space="preserve"> </t>
  </si>
  <si>
    <t>OBSERVACIONES</t>
  </si>
  <si>
    <t xml:space="preserve">Contrato de prestación de servicios No. CPS-011-2020 celebrado con la ASOCIACIÓN DE DESPLAZADOS DEL MEDIO ATRATO – ASODESMA, por $860.000.000, ejecutado del 10/03/2020 al 20/12/2020 en Turbo (Antioquia). Certificación suscrita por Jaime Beitar Mena, representante legal, el 15/01/2021, que consigna estado 'Ejecutado y liquidado a satisfacción'. CUANTÍA: 979,72 SMLMV (SMLMV 2020 $877.803), muy por encima de los 124 exigidos; la certificación declara 979,7 SMMLV, cifra correcta. El objeto se dirige al 'fortalecimiento del liderazgo, la participación, la convivencia, la integración social y el tejido comunitario de POBLACIÓN EN SITUACIÓN DE VULNERABILIDAD Y COMUNIDADES DE ACOGIDA del municipio de Turbo, Antioquia', y la contratante es una asociación de población DESPLAZADA por el conflicto armado interno. El numeral 20 (iii) exige que el objeto, alcance o actividades se relacionen con servicios de capacitación, formación, logísticos y/o catering A POBLACIÓN MIGRANTE, REFUGIADA Y DE ACOGIDA. </t>
  </si>
  <si>
    <t xml:space="preserve">El oferente aporta el Anexo 3 – Experiencia del Proponente relacionando UN (1) contrato, lo cual es admisible por cuanto el numeral 20 (iii) exige entre uno (1) y tres (3) contratos. CONTRATO ACREDITADO: No. AHH-2025-012, celebrado con la ASOCIACIÓN HÁBITAT HUMANO (NIT 805.015.208-0), por $490.097.865, ejecutado entre el 03/03/2025 y el 03/10/2025 en el municipio de El Cerrito (Valle del Cauca). CUANTÍA: 344,29 SMLMV, que supera ampliamente los 124 SMLMV exigidos (conversión al SMLMV de 2025, año de terminación: $1.423.500). OBJETO: guarda correspondencia directa —prácticamente literal— con el objeto del presente convenio, al versar sobre servicios técnicos, administrativos y logísticos para procesos de formación y fortalecimiento de líderes y lideresas, promoción de espacios de participación, estrategias de comunicación, convivencia y articulación comunitaria, orientados al fortalecimiento de capacidades de liderazgo, participación e integración social de la población migrante, refugiada y las comunidades de acogida. EJECUCIÓN Y TERMINACIÓN: acreditadas mediante Certificado de Cumplimiento y Experiencia del 06/11/2025 y Acta de Liquidación Bilateral de Mutuo Acuerdo de la misma fecha, con ejecución del 100%, recibo a satisfacción y declaración de paz y salvo. DEFECTOS FORMALES QUE DEBEN SUBSANARSE: (i) el certificado de cumplimiento y el acta de liquidación identifican al proponente con NIT 901.910.577-7, en tanto que el certificado de existencia y representación legal, el RUT y el propio Anexo 3 registran NIT 900.910.577-7; (ii) el Anexo 3 se suscribe bajo la gravedad de juramento 'a los 3 días del mes de agosto de 2026', fecha que contradice el encabezado del mismo documento (3 de septiembre de 2026); (iii) </t>
  </si>
  <si>
    <t>WILLIAM RESTREPO ALZATE, C.C. 70.909.781 de Marinilla. ESTUDIOS: la propuesta NO APORTA diploma, acta de grado ni documento equivalente que acredite título profesional alguno. El único soporte es una hoja de vida en formato libre en la que el profesional se atribuye los títulos de Contador Público (CUN), Especialista en Alta Gerencia y Magíster en Gerencia (UNAULA) y Máster en Project Management (ENEB).Sin el titulo no es posible verificar el requisito. Tampoco se aporta la tarjeta profesional de Contador Público, exigible conforme a la Ley 43 de 1990. EXPERIENCIA ESPECÍFICA (mínimo 24 meses en planificación, gestión, adquisición, control o entrega de incentivos comunitarios, insumos, materiales didácticos o apoyos logísticos en proyectos sociales, comunitarios o de atención a población vulnerable): NO SE ACREDITA. Las tres certificaciones aportadas —Sociedad de Mejoras Públicas de Marinilla (Director Ejecutivo desde el 07/07/2023), Corporación Ecos de Naturaleza (Director Ejecutivo desde el 29/07/2009) y El Marinillo (Director Administrativo desde el 02/06/2014), las tres expedidas el 03/09/2026— describen funciones de dirección general, planeación estratégica, gestión financiera y tributaria, elaboración de informes y gestión de alianzas, pero ninguna acredita la planificación, gestión, adquisición, control o entrega de incentivos comunitarios, insumos, materiales didácticos o apoyos logísticos. DEFECTOS FORMALES ADICIONALES: la certificación de la Corporación Ecos de Naturaleza consigna la cédula 709097811, que no corresponde a la 70.909.781 registrada en las otras dos certificaciones; la certificación de El Marinillo se suscribe bajo la sola mención 'Representante Legal', sin identificar el nombre de quien la expide, en contra del numeral 3 de los contenidos mínimos del numeral 6.1. CONCLUSIÓN: el perfil NO se encuentra acreditado. Se requiere subsanación integral; de no acreditarse el título profesional y la experiencia específica dentro del término del traslado del informe de evaluación, el perfil se calificará NO CUMPLE.</t>
  </si>
  <si>
    <t>Diploma de Bachiller y Carta laboral donde especifique la experiencia en Logistica con fecha de inicio y terminacion del contrato.</t>
  </si>
  <si>
    <t xml:space="preserve">STIVEN MURILLO BARCO, C.C. 1.077.443.480 de Cali. ESTUDIOS — ACREDITADOS: aporta copia del documento de identidad; Acta Individual de Graduación No. 2591 de la Universidad Cooperativa de Colombia, con fecha de grado 09/05/2014, que confiere el título de CONTADOR PÚBLICO (SNIES 5609), y certificación de registro del título; tarjeta profesional de Contador Público de la Junta Central de Contadores; y Acta de Grado No. 2689 del 02/09/2025 de la Universidad Santiago de Cali junto con el diploma que confiere el título de ESPECIALISTA EN GERENCIA FINANCIERA (SNIES 4232). La contaduría pública está expresamente listada en el perfil y la Gerencia Financiera es una de las áreas admitidas para el posgrado. CUMPLE. EXPERIENCIA — DISCREPANCIA DE FECHAS: la certificación de la FUNDACIÓN EL SEMBRADOR 'SEMILLA PARA EL FUTURO' (NIT 805021199-7), suscrita por Martha Lucía Ramírez el 31/12/2022, acredita vinculación mediante contrato de prestación de servicios cuyo objeto fue 'Prestar los servicios como coordinador en los diferentes proyectos sociales dirigidos a la población vulnerable', con FECHA DE INICIO EL 20 DE ENERO DE 2016 Y FECHA FINAL EL 30 DE DICIEMBRE DE 2021, esto es, SETENTA Y UN (71) MESES. Las fechas 06/05/2015 a 30/10/2019 que figuran en la evaluación practicada por el otro integrante del comité provienen de la HOJA DE VIDA y no coinciden con el documento que acredita la experiencia; debe corregirse el informe. En cualquiera de las dos lecturas se supera el mínimo de 36 meses. || OBSERVACIÓN SUSTANCIAL: si bien el OBJETO certificado alude a proyectos sociales dirigidos a población vulnerable, las QUINCE (15) actividades contractuales relacionadas en la certificación describen exclusivamente logística comercial —transporte, almacenamiento, distribución y entrega de mercancías, coordinación con transportadores y operadores logísticos, cargue, descargue y embalaje, indicadores KPI, control de inventarios, optimización de rutas y costos operativos— sin una sola actividad de contenido social o comunitario. Son, además, literalmente las mismas quince actividades transcritas en la hoja de vida. </t>
  </si>
  <si>
    <t xml:space="preserve">NORMA PATRICIA PEREA RIVAS, C.C. 35.852.053 de Condoto (Chocó). ESTUDIOS — ACREDITADOS: TRABAJADORA SOCIAL de la Universidad Tecnológica del Chocó Diego Luis Córdoba (2015), título expresamente listado en el perfil, y Especialización en Gestión de Procesos Psicosociales de la Universidad Claretiana (2021). CUMPLE. EXPERIENCIA  la certificación de FUNDECON (NIT 805.000.734-8), suscrita por Nathaly López Guerra el 02/04/2024, trabajo en los diferentes procesos adjudicados a la entidad durante los años 2019 y 2024' se relaciona como experiencia acreditada actividades y vinculaciones la Comisión Arquidiocesana Vida, Justicia y Paz de Cali (contratos documentados del 01/09/2019 al 31/12/2021) y la Alcaldía Municipal de Dagua – Comisaría de Familia (vinculaciones del 10/01/2022 al 11/02/2024) al sumar 'FUNDECON 2019-2024' y, 'adicionalmente', la Comisión Arquidiocesana y la Alcaldía de Dagua. </t>
  </si>
  <si>
    <t xml:space="preserve">RESULTADO — CAPACIDAD DEL PERSONAL MÍNIMO </t>
  </si>
  <si>
    <t xml:space="preserve">LEIDY LORENA LEÓN SERRANO, C.C. 1.126.907.166. CUMPLE. ESTUDIOS: aporta título de EDUCACIÓN MEDIA GENERAL EN CIENCIAS expedido el 06/07/2015 por el Liceo Nacional 'Los Guaritos' de Maturín, Estado Monagas, REPÚBLICA BOLIVARIANA DE VENEZUELA (registro AA 6080869), adicionalmente, título de Técnico Laboral por Competencias como Auxiliar Administrativo del Centro de Estudios Técnicos Laborales de Colombia CESTELCO, diplomado de la ESAP en Formulación y Evaluación de Proyectos Sociales y Productivos (80 horas, 02/08/2024) y cursos del SENA y de la ESAP.  || EXPERIENCIA — NO ACREDITADA: revisado íntegramente el archivo del perfil (11 folios), NO OBRA NINGUNA CERTIFICACIÓN DE EXPERIENCIA. Los datos de vinculación con la Fundación FUNDECON como Auxiliar Administrativa (10/01/2022 a 20/05/2023) y con la Fundación para el Desarrollo Económico – FDE como Coordinadora Logística (01/07/2023 a 30/07/2025), que la evaluación original dio por evidenciados, constan ÚNICAMENTE en la hoja de vida suscrita por la propia interesada. La hoja de vida no es medio idóneo de acreditación: el numeral 6.1 exige certificaciones o actas de liquidación con nombre del contratante, fecha de expedición, cargo, actividades y fechas de inicio y terminación en formato día/mes/año. || SE REQUIERE: aportar las certificaciones de FUNDECON y de la FDE dentro del término del traslado del informe. De no acreditarse, el perfil debe calificarse NO CUMPLE. Se advierte además que, de admitirse la vinculación declarada, el cargo de Auxiliar Administrativa no acredita por sí mismo actividades de apoyo logístico, alistamiento, distribución de insumos, montaje de eventos, cargue/descargue o entrega de refrigerios, por lo que el requisito dependería enteramente de la certificación de la FDE.  </t>
  </si>
  <si>
    <t xml:space="preserve"> NO se encuentra acreditado título profesional y la experiencia específica.</t>
  </si>
  <si>
    <t xml:space="preserve">EVALUACIÓN TÉCNICA — REQUISITOS TÉCNICOS HABILITANTES (EQUIPO DE TRABAJO Y EXPERIENCIA)
Comité Evaluador — Rol Técnico
Nombre: ANDREA LANDAZABAL H.     Firma:  </t>
  </si>
  <si>
    <t xml:space="preserve">Verificado contra el soporte de la oferta (certificación de ASODESMA del 15/01/2021, suscrita por Jaime Beitar Mena). Valor ejecutado $860.000.000; equivalente 979,72 SMLMV (SMLMV 2020 $877.803), coincidente con los 979,7 SMLMV declarados; supera ampliamente el umbral de 124 SMLMV. Estado: ejecutado y liquidado a satisfacción. || OBSERVACIÓN CONFIRMADA DEL COMITÉ: revisada la certificación original,  El objeto se dirige a 'población en situación de vulnerabilidad y comunidades de acogida del municipio de Turbo, Antioquia'; la contratante es una asociación de población DESPLAZADA del Medio Atrato. </t>
  </si>
  <si>
    <t>MÁRILYN GONZÁLEZ LÓPEZ, C.C. 1.036.947.134 de Rionegro. ESTUDIOS: el perfil exige título de Bachiller (educación media secundaria). La propuesta no aporta el diploma de bachiller, pero sí el diploma y el Acta de Graduación No. 745 de la Universidad Católica de Oriente que acreditan el título profesional de PSICÓLOGA, así como la Tarjeta Profesional de Psicólogo No. 186489 expedida el 02/08/2018 (Ley 1090 de 2006). El Comité considera acreditado el requisito, por cuanto el título profesional universitario presupone y supera la formación media exigida; se deja constancia expresa de esta motivación. EXPERIENCIA ESPECÍFICA (mínimo 12 meses en apoyo logístico, alistamiento, distribución de insumos, montaje de eventos, cargue/descargue, entrega de refrigerios o soporte operativo en actividades comunitarias o de campo): NO SE ACREDITA. El único soporte es la certificación expedida por la propia CORUM en 'marzo de 2026', suscrita por su representante legal, que relaciona su vinculación como psicóloga y docente en los proyectos Un Territorio Con-Sentido y Red Sentir (2021-2023), Unidad de Atención Integral (2024-2025), Mujeres Brillantes y Escuela del Buen Vivir y la Bioeconomía del Darién (2025), y como orientadora y coordinadora de prácticas (2025-2026). Dicha certificación (i) no indica fecha de inicio ni de terminación en formato día/mes/año, ni siquiera el día de su expedición, incumpliendo los numerales 2, 8 y 9 de los contenidos mínimos del numeral 6.1, y (ii) no describe actividades de apoyo logístico, alistamiento, distribución de insumos, montaje de eventos ni soporte operativo, sino funciones psicosociales y docentes. La hoja de vida menciona coordinación territorial en Acandí y acompañamiento a la gestión de incentivos comunitarios en el marco del proyecto de la Cancillería, pero la hoja de vida no constituye medio idóneo de acreditación.</t>
  </si>
  <si>
    <t>ANEXAR CERTIFICADOS LABORALES. TÍTULO DE BACHILLER NO ANEXÓ HOMOLOGACIÓN</t>
  </si>
  <si>
    <t xml:space="preserve">Revisado: Andres Felipe Porras Galindo - Contratista 
Aprobado: Diana Ximena González Sánchez - Contratista 
</t>
  </si>
  <si>
    <r>
      <t xml:space="preserve">Se realizo Observacion por parte de uno de los oferentes la cual se </t>
    </r>
    <r>
      <rPr>
        <b/>
        <sz val="10"/>
        <color theme="1"/>
        <rFont val="Arial Narrow"/>
        <family val="2"/>
      </rPr>
      <t>DIO A LUGAR</t>
    </r>
    <r>
      <rPr>
        <sz val="10"/>
        <color theme="1"/>
        <rFont val="Arial Narrow"/>
        <family val="2"/>
      </rPr>
      <t xml:space="preserve"> y se solicito al proponente hacer llegar a mas tardar el 10 de Septiembre de 2026 hasta las 12:00 del medio a traves de los canales dispuestos los siguientes documentos:
* Copia del Registro Unico Tributario (RUT).
* Copia de las Facturas expedidas en el Contrato de Prestacion de Servicios suscrito con vigencia 2025,
* Copia del Contrato de prestacion de servicios donde se verifique el objeto contractual para verificar experiencia acreditada.
EL OFERENTE NO REALIZO LA ENTREGA DE LOS DOCUMENTOS EN EL TIEMPO ESTABLECIDO.
</t>
    </r>
  </si>
  <si>
    <t>El oferente cargó el documento 'CARTAS_DE_COMPROMISO_PERSONAL_MINIMO_REQUERIDO_Y_PONDERABLE.pdf' (12,58 MB) en un archivo  que para leerlo habia que descargarlo donde estaba el personal mínimo requerido, exigidas por el numeral 6.1 de la invitación, que deben estar suscritas POR CADA profesional, técnico o tecnólogo, con indicación del cargo al que se postula y del PORCENTAJE DE DEDICACIÓN al proyecto. Ningún otro documento de la oferta suple ese requisito. ||. Se deja constancia de que la revisión de los demás cuarenta y cuatro (44) archivos de la oferta no arrojó problemas de integridad.</t>
  </si>
  <si>
    <t>979,72 SMLMV</t>
  </si>
  <si>
    <t>640,00 SMLMV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</si>
</sst>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quot; SMLMV  (mínimo exigido: 124,00 SMLMV)&quot;"/>
    <numFmt numFmtId="165" formatCode="\$#,##0"/>
    <numFmt numFmtId="166" formatCode="dd/mm/yyyy"/>
  </numFmts>
  <fonts count="11" x14ac:knownFonts="1">
    <font>
      <sz val="11"/>
      <color theme="1"/>
      <name val="Calibri"/>
      <family val="2"/>
      <charset val="1"/>
    </font>
    <font>
      <b/>
      <sz val="11"/>
      <color rgb="FFFFFFFF"/>
      <name val="Arial Narrow"/>
      <family val="2"/>
      <charset val="1"/>
    </font>
    <font>
      <b/>
      <sz val="11"/>
      <name val="Arial Narrow"/>
      <family val="2"/>
      <charset val="1"/>
    </font>
    <font>
      <sz val="10"/>
      <name val="Arial Narrow"/>
      <family val="2"/>
      <charset val="1"/>
    </font>
    <font>
      <sz val="11"/>
      <name val="Arial Narrow"/>
      <family val="2"/>
      <charset val="1"/>
    </font>
    <font>
      <sz val="8"/>
      <name val="Calibri"/>
      <family val="2"/>
      <charset val="1"/>
    </font>
    <font>
      <b/>
      <sz val="11"/>
      <color theme="1"/>
      <name val="Arial Narrow"/>
      <family val="2"/>
    </font>
    <font>
      <sz val="6"/>
      <color theme="1"/>
      <name val="Arial"/>
      <family val="2"/>
    </font>
    <font>
      <b/>
      <sz val="6"/>
      <name val="Arial Narrow"/>
      <family val="2"/>
      <charset val="1"/>
    </font>
    <font>
      <sz val="10"/>
      <color theme="1"/>
      <name val="Arial Narrow"/>
      <family val="2"/>
    </font>
    <font>
      <b/>
      <sz val="10"/>
      <color theme="1"/>
      <name val="Arial Narrow"/>
      <family val="2"/>
    </font>
  </fonts>
  <fills count="18">
    <fill>
      <patternFill patternType="none"/>
    </fill>
    <fill>
      <patternFill patternType="gray125"/>
    </fill>
    <fill>
      <patternFill patternType="solid">
        <fgColor rgb="FF20124D"/>
        <bgColor rgb="FF000080"/>
      </patternFill>
    </fill>
    <fill>
      <patternFill patternType="solid">
        <fgColor rgb="FF6FA8DC"/>
        <bgColor rgb="FF969696"/>
      </patternFill>
    </fill>
    <fill>
      <patternFill patternType="solid">
        <fgColor rgb="FFD8D8D8"/>
        <bgColor rgb="FFE7E6E6"/>
      </patternFill>
    </fill>
    <fill>
      <patternFill patternType="solid">
        <fgColor rgb="FFFFFF00"/>
        <bgColor rgb="FFFFFF00"/>
      </patternFill>
    </fill>
    <fill>
      <patternFill patternType="solid">
        <fgColor rgb="FFE7E6E6"/>
        <bgColor rgb="FFD8D8D8"/>
      </patternFill>
    </fill>
    <fill>
      <patternFill patternType="solid">
        <fgColor rgb="FFFFFFFF"/>
        <bgColor rgb="FFE7E6E6"/>
      </patternFill>
    </fill>
    <fill>
      <patternFill patternType="solid">
        <fgColor rgb="FF00B050"/>
        <bgColor rgb="FF008080"/>
      </patternFill>
    </fill>
    <fill>
      <patternFill patternType="solid">
        <fgColor rgb="FFFF0000"/>
        <bgColor rgb="FFFFFF00"/>
      </patternFill>
    </fill>
    <fill>
      <patternFill patternType="solid">
        <fgColor theme="0"/>
        <bgColor indexed="64"/>
      </patternFill>
    </fill>
    <fill>
      <patternFill patternType="solid">
        <fgColor theme="3" tint="-0.49998474074526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8"/>
        <bgColor indexed="64"/>
      </patternFill>
    </fill>
    <fill>
      <patternFill patternType="solid">
        <fgColor theme="0"/>
        <bgColor rgb="FFFFFF00"/>
      </patternFill>
    </fill>
    <fill>
      <patternFill patternType="solid">
        <fgColor rgb="FF92D050"/>
        <bgColor rgb="FF993300"/>
      </patternFill>
    </fill>
    <fill>
      <patternFill patternType="solid">
        <fgColor rgb="FF92D050"/>
        <bgColor rgb="FFFFFF00"/>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1">
    <xf numFmtId="0" fontId="0" fillId="0" borderId="0"/>
  </cellStyleXfs>
  <cellXfs count="57">
    <xf numFmtId="0" fontId="0" fillId="0" borderId="0" xfId="0"/>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left" vertical="center"/>
    </xf>
    <xf numFmtId="165" fontId="4" fillId="0" borderId="1" xfId="0"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wrapText="1"/>
    </xf>
    <xf numFmtId="4" fontId="2" fillId="6" borderId="1" xfId="0" applyNumberFormat="1" applyFont="1" applyFill="1" applyBorder="1" applyAlignment="1">
      <alignment horizontal="center" vertical="center" wrapText="1"/>
    </xf>
    <xf numFmtId="0" fontId="3" fillId="6" borderId="1" xfId="0" applyFont="1" applyFill="1" applyBorder="1" applyAlignment="1">
      <alignment horizontal="left" vertical="center" wrapText="1"/>
    </xf>
    <xf numFmtId="0" fontId="4" fillId="0" borderId="2" xfId="0" applyFont="1" applyBorder="1" applyAlignment="1">
      <alignment horizontal="center" vertical="center" wrapText="1"/>
    </xf>
    <xf numFmtId="0" fontId="4" fillId="9" borderId="1" xfId="0"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10" borderId="1" xfId="0" applyFill="1" applyBorder="1" applyAlignment="1">
      <alignment horizontal="center" wrapText="1"/>
    </xf>
    <xf numFmtId="0" fontId="0" fillId="11" borderId="1" xfId="0" applyFill="1" applyBorder="1"/>
    <xf numFmtId="0" fontId="0" fillId="12" borderId="1" xfId="0" applyFill="1" applyBorder="1"/>
    <xf numFmtId="0" fontId="0" fillId="13" borderId="1" xfId="0" applyFill="1" applyBorder="1"/>
    <xf numFmtId="0" fontId="6" fillId="13" borderId="1" xfId="0" applyFont="1" applyFill="1" applyBorder="1" applyAlignment="1">
      <alignment horizontal="center" vertical="center"/>
    </xf>
    <xf numFmtId="0" fontId="3" fillId="0" borderId="1" xfId="0" applyFont="1" applyBorder="1" applyAlignment="1">
      <alignment horizontal="justify" vertical="center" wrapText="1"/>
    </xf>
    <xf numFmtId="0" fontId="0" fillId="10" borderId="1" xfId="0" applyFill="1" applyBorder="1"/>
    <xf numFmtId="0" fontId="0" fillId="14" borderId="1" xfId="0" applyFill="1" applyBorder="1"/>
    <xf numFmtId="0" fontId="3" fillId="15" borderId="1" xfId="0" applyFont="1" applyFill="1" applyBorder="1" applyAlignment="1">
      <alignment horizontal="left" vertical="center" wrapText="1"/>
    </xf>
    <xf numFmtId="0" fontId="4" fillId="17" borderId="1" xfId="0" applyFont="1" applyFill="1" applyBorder="1" applyAlignment="1">
      <alignment horizontal="center" vertical="center" wrapText="1"/>
    </xf>
    <xf numFmtId="0" fontId="7" fillId="0" borderId="0" xfId="0" applyFont="1" applyAlignment="1">
      <alignment wrapText="1"/>
    </xf>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wrapText="1"/>
    </xf>
    <xf numFmtId="0" fontId="2" fillId="6"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2" fillId="6" borderId="1" xfId="0" applyFont="1" applyFill="1" applyBorder="1" applyAlignment="1">
      <alignment horizontal="left" vertical="center" wrapText="1"/>
    </xf>
    <xf numFmtId="0" fontId="2" fillId="6" borderId="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3" fillId="7" borderId="0" xfId="0" applyFont="1" applyFill="1" applyAlignment="1">
      <alignment horizontal="justify" wrapText="1"/>
    </xf>
    <xf numFmtId="0" fontId="2" fillId="3" borderId="3" xfId="0" applyFont="1" applyFill="1" applyBorder="1" applyAlignment="1">
      <alignment horizontal="center" vertical="center" wrapText="1"/>
    </xf>
    <xf numFmtId="0" fontId="3" fillId="0" borderId="1" xfId="0" applyFont="1" applyBorder="1" applyAlignment="1">
      <alignment horizontal="justify" vertical="center" wrapText="1"/>
    </xf>
    <xf numFmtId="0" fontId="2" fillId="5"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3"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3" fillId="0" borderId="1" xfId="0" applyFont="1" applyBorder="1" applyAlignment="1">
      <alignment horizontal="justify" wrapText="1"/>
    </xf>
    <xf numFmtId="0" fontId="2" fillId="16" borderId="1" xfId="0" applyFont="1" applyFill="1" applyBorder="1" applyAlignment="1">
      <alignment horizontal="center" vertical="center" wrapText="1"/>
    </xf>
    <xf numFmtId="0" fontId="3" fillId="7" borderId="1" xfId="0" applyFont="1" applyFill="1" applyBorder="1" applyAlignment="1">
      <alignment horizontal="justify" wrapText="1"/>
    </xf>
    <xf numFmtId="0" fontId="4" fillId="0" borderId="1" xfId="0" applyFont="1" applyBorder="1" applyAlignment="1">
      <alignment horizontal="center" vertical="center" wrapText="1"/>
    </xf>
    <xf numFmtId="0" fontId="2" fillId="8" borderId="1" xfId="0" applyFont="1" applyFill="1" applyBorder="1" applyAlignment="1">
      <alignment horizontal="center" vertical="center" wrapText="1"/>
    </xf>
    <xf numFmtId="0" fontId="0" fillId="0" borderId="0" xfId="0" applyAlignment="1">
      <alignment horizontal="center" wrapText="1"/>
    </xf>
    <xf numFmtId="0" fontId="9" fillId="0" borderId="1" xfId="0" applyFont="1" applyBorder="1" applyAlignment="1">
      <alignment horizontal="left" vertical="top" wrapText="1"/>
    </xf>
  </cellXfs>
  <cellStyles count="1">
    <cellStyle name="Normal" xfId="0" builtinId="0"/>
  </cellStyles>
  <dxfs count="5">
    <dxf>
      <fill>
        <patternFill>
          <bgColor rgb="FFFF7C80"/>
        </patternFill>
      </fill>
    </dxf>
    <dxf>
      <fill>
        <patternFill>
          <bgColor rgb="FF92D050"/>
        </patternFill>
      </fill>
    </dxf>
    <dxf>
      <fill>
        <patternFill>
          <bgColor rgb="FFFFE699"/>
        </patternFill>
      </fill>
    </dxf>
    <dxf>
      <fill>
        <patternFill>
          <bgColor rgb="FFFF7C80"/>
        </patternFill>
      </fill>
    </dxf>
    <dxf>
      <fill>
        <patternFill>
          <bgColor rgb="FF92D05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20124D"/>
      <rgbColor rgb="FF808000"/>
      <rgbColor rgb="FF800080"/>
      <rgbColor rgb="FF008080"/>
      <rgbColor rgb="FFC0C0C0"/>
      <rgbColor rgb="FF808080"/>
      <rgbColor rgb="FF6FA8DC"/>
      <rgbColor rgb="FF993366"/>
      <rgbColor rgb="FFE7E6E6"/>
      <rgbColor rgb="FFCCFFFF"/>
      <rgbColor rgb="FF660066"/>
      <rgbColor rgb="FFFF7C80"/>
      <rgbColor rgb="FF0066CC"/>
      <rgbColor rgb="FFD8D8D8"/>
      <rgbColor rgb="FF000080"/>
      <rgbColor rgb="FFFF00FF"/>
      <rgbColor rgb="FFFFFF00"/>
      <rgbColor rgb="FF00FFFF"/>
      <rgbColor rgb="FF800080"/>
      <rgbColor rgb="FF800000"/>
      <rgbColor rgb="FF008080"/>
      <rgbColor rgb="FF0000FF"/>
      <rgbColor rgb="FF00CCFF"/>
      <rgbColor rgb="FFCCFFFF"/>
      <rgbColor rgb="FFCCFFCC"/>
      <rgbColor rgb="FFFFE6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1872155</xdr:colOff>
      <xdr:row>14</xdr:row>
      <xdr:rowOff>410561</xdr:rowOff>
    </xdr:from>
    <xdr:to>
      <xdr:col>3</xdr:col>
      <xdr:colOff>3939080</xdr:colOff>
      <xdr:row>15</xdr:row>
      <xdr:rowOff>7555</xdr:rowOff>
    </xdr:to>
    <xdr:pic>
      <xdr:nvPicPr>
        <xdr:cNvPr id="2" name="image1.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8556077" y="7899182"/>
          <a:ext cx="2066925" cy="352425"/>
        </a:xfrm>
        <a:prstGeom prst="rect">
          <a:avLst/>
        </a:prstGeom>
        <a:ln/>
      </xdr:spPr>
    </xdr:pic>
    <xdr:clientData/>
  </xdr:twoCellAnchor>
  <xdr:twoCellAnchor editAs="oneCell">
    <xdr:from>
      <xdr:col>3</xdr:col>
      <xdr:colOff>1789430</xdr:colOff>
      <xdr:row>15</xdr:row>
      <xdr:rowOff>244475</xdr:rowOff>
    </xdr:from>
    <xdr:to>
      <xdr:col>3</xdr:col>
      <xdr:colOff>2022389</xdr:colOff>
      <xdr:row>15</xdr:row>
      <xdr:rowOff>523875</xdr:rowOff>
    </xdr:to>
    <xdr:pic>
      <xdr:nvPicPr>
        <xdr:cNvPr id="4" name="Imagen 3">
          <a:extLst>
            <a:ext uri="{FF2B5EF4-FFF2-40B4-BE49-F238E27FC236}">
              <a16:creationId xmlns:a16="http://schemas.microsoft.com/office/drawing/2014/main" id="{F915D2FE-1E38-9C21-D887-94B0B4FA0E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466455" y="9293225"/>
          <a:ext cx="232959" cy="279400"/>
        </a:xfrm>
        <a:prstGeom prst="rect">
          <a:avLst/>
        </a:prstGeom>
      </xdr:spPr>
    </xdr:pic>
    <xdr:clientData/>
  </xdr:twoCellAnchor>
  <xdr:twoCellAnchor editAs="oneCell">
    <xdr:from>
      <xdr:col>3</xdr:col>
      <xdr:colOff>1646925</xdr:colOff>
      <xdr:row>15</xdr:row>
      <xdr:rowOff>26511</xdr:rowOff>
    </xdr:from>
    <xdr:to>
      <xdr:col>3</xdr:col>
      <xdr:colOff>1982436</xdr:colOff>
      <xdr:row>15</xdr:row>
      <xdr:rowOff>289560</xdr:rowOff>
    </xdr:to>
    <xdr:pic>
      <xdr:nvPicPr>
        <xdr:cNvPr id="3" name="Picture 2">
          <a:extLst>
            <a:ext uri="{FF2B5EF4-FFF2-40B4-BE49-F238E27FC236}">
              <a16:creationId xmlns:a16="http://schemas.microsoft.com/office/drawing/2014/main" id="{6411E014-3629-8979-73F0-2E7D846E080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323950" y="9075261"/>
          <a:ext cx="335511" cy="263049"/>
        </a:xfrm>
        <a:prstGeom prst="rect">
          <a:avLst/>
        </a:prstGeom>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6"/>
  <sheetViews>
    <sheetView showGridLines="0" tabSelected="1" topLeftCell="A11" zoomScaleNormal="58" workbookViewId="0">
      <selection activeCell="C12" sqref="C12"/>
    </sheetView>
  </sheetViews>
  <sheetFormatPr baseColWidth="10" defaultColWidth="8.7109375" defaultRowHeight="15" x14ac:dyDescent="0.25"/>
  <cols>
    <col min="1" max="1" width="11.42578125" customWidth="1"/>
    <col min="2" max="2" width="26" customWidth="1"/>
    <col min="3" max="3" width="62.7109375" customWidth="1"/>
    <col min="4" max="4" width="105.140625" customWidth="1"/>
    <col min="5" max="5" width="32.7109375" customWidth="1"/>
  </cols>
  <sheetData>
    <row r="2" spans="2:5" ht="48" customHeight="1" x14ac:dyDescent="0.25">
      <c r="B2" s="31" t="s">
        <v>45</v>
      </c>
      <c r="C2" s="31"/>
      <c r="D2" s="31"/>
    </row>
    <row r="3" spans="2:5" ht="90" customHeight="1" x14ac:dyDescent="0.3">
      <c r="B3" s="32" t="s">
        <v>46</v>
      </c>
      <c r="C3" s="33" t="s">
        <v>47</v>
      </c>
      <c r="D3" s="33"/>
    </row>
    <row r="4" spans="2:5" ht="31.5" customHeight="1" x14ac:dyDescent="0.25">
      <c r="B4" s="32"/>
      <c r="C4" s="9" t="s">
        <v>48</v>
      </c>
      <c r="D4" s="9" t="s">
        <v>49</v>
      </c>
    </row>
    <row r="5" spans="2:5" ht="31.5" customHeight="1" x14ac:dyDescent="0.25">
      <c r="B5" s="32"/>
      <c r="C5" s="9" t="s">
        <v>50</v>
      </c>
      <c r="D5" s="9" t="s">
        <v>51</v>
      </c>
    </row>
    <row r="6" spans="2:5" ht="31.5" customHeight="1" x14ac:dyDescent="0.25">
      <c r="B6" s="32"/>
      <c r="C6" s="9" t="s">
        <v>52</v>
      </c>
      <c r="D6" s="9" t="s">
        <v>53</v>
      </c>
    </row>
    <row r="7" spans="2:5" ht="31.5" customHeight="1" x14ac:dyDescent="0.25">
      <c r="B7" s="32"/>
      <c r="C7" s="9" t="s">
        <v>54</v>
      </c>
      <c r="D7" s="9" t="s">
        <v>55</v>
      </c>
    </row>
    <row r="9" spans="2:5" ht="30" customHeight="1" x14ac:dyDescent="0.25">
      <c r="B9" s="1" t="s">
        <v>56</v>
      </c>
      <c r="C9" s="1" t="s">
        <v>57</v>
      </c>
      <c r="D9" s="1" t="s">
        <v>58</v>
      </c>
      <c r="E9" s="1" t="s">
        <v>108</v>
      </c>
    </row>
    <row r="10" spans="2:5" ht="79.5" customHeight="1" x14ac:dyDescent="0.25">
      <c r="B10" s="9">
        <v>1</v>
      </c>
      <c r="C10" s="9" t="s">
        <v>59</v>
      </c>
      <c r="D10" s="5" t="s">
        <v>60</v>
      </c>
      <c r="E10" s="17" t="s">
        <v>44</v>
      </c>
    </row>
    <row r="11" spans="2:5" ht="78" customHeight="1" x14ac:dyDescent="0.25">
      <c r="B11" s="9">
        <v>2</v>
      </c>
      <c r="C11" s="9" t="s">
        <v>61</v>
      </c>
      <c r="D11" s="5" t="s">
        <v>62</v>
      </c>
      <c r="E11" s="17" t="s">
        <v>44</v>
      </c>
    </row>
    <row r="12" spans="2:5" ht="77.25" customHeight="1" x14ac:dyDescent="0.25">
      <c r="B12" s="9">
        <v>3</v>
      </c>
      <c r="C12" s="9" t="s">
        <v>63</v>
      </c>
      <c r="D12" s="5" t="s">
        <v>64</v>
      </c>
      <c r="E12" s="29" t="s">
        <v>13</v>
      </c>
    </row>
    <row r="13" spans="2:5" ht="78.75" customHeight="1" x14ac:dyDescent="0.25">
      <c r="B13" s="9">
        <v>4</v>
      </c>
      <c r="C13" s="9" t="s">
        <v>65</v>
      </c>
      <c r="D13" s="5" t="s">
        <v>66</v>
      </c>
      <c r="E13" s="17" t="s">
        <v>44</v>
      </c>
    </row>
    <row r="15" spans="2:5" ht="60" customHeight="1" x14ac:dyDescent="0.25">
      <c r="B15" s="34" t="s">
        <v>120</v>
      </c>
      <c r="C15" s="34"/>
      <c r="D15" s="34"/>
    </row>
    <row r="16" spans="2:5" ht="57" customHeight="1" x14ac:dyDescent="0.25">
      <c r="B16" s="35" t="s">
        <v>124</v>
      </c>
      <c r="C16" s="35"/>
      <c r="D16" s="35"/>
    </row>
    <row r="17" spans="2:2" x14ac:dyDescent="0.25">
      <c r="B17" s="30"/>
    </row>
    <row r="20" spans="2:2" ht="66" customHeight="1" x14ac:dyDescent="0.25"/>
    <row r="38" ht="61.15" customHeight="1" x14ac:dyDescent="0.25"/>
    <row r="56" ht="103.9" customHeight="1" x14ac:dyDescent="0.25"/>
  </sheetData>
  <mergeCells count="5">
    <mergeCell ref="B2:D2"/>
    <mergeCell ref="B3:B7"/>
    <mergeCell ref="C3:D3"/>
    <mergeCell ref="B15:D15"/>
    <mergeCell ref="B16:D16"/>
  </mergeCells>
  <phoneticPr fontId="5" type="noConversion"/>
  <pageMargins left="0.75" right="0.75" top="1" bottom="1" header="0.511811023622047" footer="0.511811023622047"/>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79"/>
  <sheetViews>
    <sheetView showGridLines="0" topLeftCell="A68" zoomScale="60" zoomScaleNormal="60" workbookViewId="0">
      <selection activeCell="J38" sqref="J38"/>
    </sheetView>
  </sheetViews>
  <sheetFormatPr baseColWidth="10" defaultColWidth="8.7109375" defaultRowHeight="15" x14ac:dyDescent="0.25"/>
  <cols>
    <col min="1" max="1" width="4" customWidth="1"/>
    <col min="2" max="2" width="26" customWidth="1"/>
    <col min="3" max="3" width="78" customWidth="1"/>
    <col min="4" max="4" width="13" customWidth="1"/>
    <col min="5" max="5" width="110.28515625" customWidth="1"/>
    <col min="6" max="6" width="13" customWidth="1"/>
    <col min="7" max="7" width="10.42578125" customWidth="1"/>
    <col min="8" max="8" width="28.7109375" customWidth="1"/>
  </cols>
  <sheetData>
    <row r="2" spans="2:8" ht="48" customHeight="1" x14ac:dyDescent="0.25">
      <c r="B2" s="31" t="s">
        <v>0</v>
      </c>
      <c r="C2" s="31"/>
      <c r="D2" s="31"/>
      <c r="E2" s="31"/>
      <c r="F2" s="31"/>
      <c r="G2" s="31"/>
      <c r="H2" s="21"/>
    </row>
    <row r="3" spans="2:8" ht="45.75" customHeight="1" x14ac:dyDescent="0.25">
      <c r="B3" s="32" t="str">
        <f>GENERAL!$C$10</f>
        <v>CORPORACIÓN DE ESTUDIANTES UNIVERSITARIOS Y PROFESIONALES DE MARINILLA – CORUM
NIT 900.032.195-1 – Marinilla, Antioquia</v>
      </c>
      <c r="C3" s="32"/>
      <c r="D3" s="32"/>
      <c r="E3" s="32"/>
      <c r="F3" s="32"/>
      <c r="G3" s="32"/>
      <c r="H3" s="27"/>
    </row>
    <row r="4" spans="2:8" ht="17.25" customHeight="1" x14ac:dyDescent="0.25">
      <c r="B4" s="38" t="s">
        <v>1</v>
      </c>
      <c r="C4" s="38"/>
      <c r="D4" s="38"/>
      <c r="E4" s="38"/>
      <c r="F4" s="38"/>
      <c r="G4" s="38"/>
      <c r="H4" s="23"/>
    </row>
    <row r="5" spans="2:8" ht="31.5" customHeight="1" x14ac:dyDescent="0.25">
      <c r="B5" s="49" t="s">
        <v>2</v>
      </c>
      <c r="C5" s="49"/>
      <c r="D5" s="1" t="s">
        <v>3</v>
      </c>
      <c r="E5" s="2" t="s">
        <v>4</v>
      </c>
      <c r="F5" s="38" t="s">
        <v>5</v>
      </c>
      <c r="G5" s="38"/>
      <c r="H5" s="24" t="s">
        <v>110</v>
      </c>
    </row>
    <row r="6" spans="2:8" ht="17.25" customHeight="1" x14ac:dyDescent="0.25">
      <c r="B6" s="32" t="s">
        <v>6</v>
      </c>
      <c r="C6" s="32"/>
      <c r="D6" s="32"/>
      <c r="E6" s="32"/>
      <c r="F6" s="32"/>
      <c r="G6" s="32"/>
      <c r="H6" s="22"/>
    </row>
    <row r="7" spans="2:8" ht="17.25" customHeight="1" x14ac:dyDescent="0.25">
      <c r="B7" s="38" t="s">
        <v>7</v>
      </c>
      <c r="C7" s="38"/>
      <c r="D7" s="38"/>
      <c r="E7" s="38"/>
      <c r="F7" s="38"/>
      <c r="G7" s="38"/>
      <c r="H7" s="23"/>
    </row>
    <row r="8" spans="2:8" ht="69.75" customHeight="1" x14ac:dyDescent="0.25">
      <c r="B8" s="50" t="s">
        <v>8</v>
      </c>
      <c r="C8" s="50"/>
      <c r="D8" s="50"/>
      <c r="E8" s="50"/>
      <c r="F8" s="50"/>
      <c r="G8" s="50"/>
      <c r="H8" s="18"/>
    </row>
    <row r="9" spans="2:8" ht="113.25" customHeight="1" x14ac:dyDescent="0.25">
      <c r="B9" s="3" t="s">
        <v>9</v>
      </c>
      <c r="C9" s="4" t="s">
        <v>10</v>
      </c>
      <c r="D9" s="5" t="s">
        <v>11</v>
      </c>
      <c r="E9" s="6" t="s">
        <v>12</v>
      </c>
      <c r="F9" s="43" t="s">
        <v>13</v>
      </c>
      <c r="G9" s="43"/>
      <c r="H9" s="18"/>
    </row>
    <row r="10" spans="2:8" ht="307.5" customHeight="1" x14ac:dyDescent="0.25">
      <c r="B10" s="48" t="s">
        <v>14</v>
      </c>
      <c r="C10" s="4" t="s">
        <v>15</v>
      </c>
      <c r="D10" s="5" t="s">
        <v>11</v>
      </c>
      <c r="E10" s="6" t="s">
        <v>16</v>
      </c>
      <c r="F10" s="43" t="s">
        <v>13</v>
      </c>
      <c r="G10" s="43"/>
      <c r="H10" s="18"/>
    </row>
    <row r="11" spans="2:8" ht="249.75" customHeight="1" x14ac:dyDescent="0.25">
      <c r="B11" s="48"/>
      <c r="C11" s="4" t="s">
        <v>17</v>
      </c>
      <c r="D11" s="5" t="s">
        <v>11</v>
      </c>
      <c r="E11" s="6" t="s">
        <v>18</v>
      </c>
      <c r="F11" s="43" t="s">
        <v>13</v>
      </c>
      <c r="G11" s="43"/>
      <c r="H11" s="18"/>
    </row>
    <row r="12" spans="2:8" ht="211.5" customHeight="1" x14ac:dyDescent="0.25">
      <c r="B12" s="48"/>
      <c r="C12" s="4" t="s">
        <v>19</v>
      </c>
      <c r="D12" s="5" t="s">
        <v>11</v>
      </c>
      <c r="E12" s="6" t="s">
        <v>113</v>
      </c>
      <c r="F12" s="43" t="s">
        <v>44</v>
      </c>
      <c r="G12" s="43"/>
      <c r="H12" s="19" t="s">
        <v>119</v>
      </c>
    </row>
    <row r="13" spans="2:8" ht="242.25" customHeight="1" x14ac:dyDescent="0.25">
      <c r="B13" s="48"/>
      <c r="C13" s="4" t="s">
        <v>20</v>
      </c>
      <c r="D13" s="5" t="s">
        <v>11</v>
      </c>
      <c r="E13" s="6" t="s">
        <v>122</v>
      </c>
      <c r="F13" s="43" t="s">
        <v>44</v>
      </c>
      <c r="G13" s="43"/>
      <c r="H13" s="19" t="s">
        <v>114</v>
      </c>
    </row>
    <row r="14" spans="2:8" ht="24" customHeight="1" x14ac:dyDescent="0.25">
      <c r="B14" s="38" t="s">
        <v>21</v>
      </c>
      <c r="C14" s="38"/>
      <c r="D14" s="38"/>
      <c r="E14" s="38"/>
      <c r="F14" s="38" t="str">
        <f>IF(COUNTIF(F9:F13,"NO CUMPLE")&gt;0,"NO CUMPLE",IF(COUNTIF(F9:F13,"SUBSANAR")&gt;0,"SUBSANAR",IF(COUNTIF(F9:F13,"CUMPLE")=5,"CUMPLE","PENDIENTE")))</f>
        <v>NO CUMPLE</v>
      </c>
      <c r="G14" s="38"/>
      <c r="H14" s="18"/>
    </row>
    <row r="15" spans="2:8" ht="17.25" customHeight="1" x14ac:dyDescent="0.25">
      <c r="B15" s="32" t="s">
        <v>22</v>
      </c>
      <c r="C15" s="32"/>
      <c r="D15" s="32"/>
      <c r="E15" s="32"/>
      <c r="F15" s="32"/>
      <c r="G15" s="32"/>
      <c r="H15" s="18"/>
    </row>
    <row r="16" spans="2:8" ht="17.25" customHeight="1" x14ac:dyDescent="0.25">
      <c r="B16" s="38" t="s">
        <v>23</v>
      </c>
      <c r="C16" s="38"/>
      <c r="D16" s="38"/>
      <c r="E16" s="38"/>
      <c r="F16" s="38"/>
      <c r="G16" s="38"/>
      <c r="H16" s="18"/>
    </row>
    <row r="17" spans="2:8" ht="246.75" customHeight="1" x14ac:dyDescent="0.25">
      <c r="B17" s="47" t="s">
        <v>24</v>
      </c>
      <c r="C17" s="47"/>
      <c r="D17" s="5" t="s">
        <v>11</v>
      </c>
      <c r="E17" s="6" t="s">
        <v>25</v>
      </c>
      <c r="F17" s="43" t="s">
        <v>13</v>
      </c>
      <c r="G17" s="43"/>
      <c r="H17" s="18"/>
    </row>
    <row r="18" spans="2:8" ht="25.5" customHeight="1" x14ac:dyDescent="0.25">
      <c r="B18" s="36" t="s">
        <v>26</v>
      </c>
      <c r="C18" s="36"/>
      <c r="D18" s="7" t="s">
        <v>27</v>
      </c>
      <c r="E18" s="8">
        <v>702.49</v>
      </c>
      <c r="F18" s="34" t="s">
        <v>13</v>
      </c>
      <c r="G18" s="34"/>
      <c r="H18" s="18"/>
    </row>
    <row r="19" spans="2:8" ht="24" customHeight="1" x14ac:dyDescent="0.25">
      <c r="B19" s="38" t="s">
        <v>28</v>
      </c>
      <c r="C19" s="38"/>
      <c r="D19" s="38"/>
      <c r="E19" s="38"/>
      <c r="F19" s="38" t="str">
        <f>IF(COUNTIF(F17:F18,"NO CUMPLE")&gt;0,"NO CUMPLE",IF(COUNTIF(F17:F18,"SUBSANAR")&gt;0,"SUBSANAR",IF(COUNTIF(F17:F18,"CUMPLE")=2,"CUMPLE","PENDIENTE")))</f>
        <v>CUMPLE</v>
      </c>
      <c r="G19" s="38"/>
      <c r="H19" s="18"/>
    </row>
    <row r="20" spans="2:8" ht="66" customHeight="1" x14ac:dyDescent="0.25"/>
    <row r="21" spans="2:8" ht="58.5" customHeight="1" x14ac:dyDescent="0.25">
      <c r="B21" s="32" t="str">
        <f>GENERAL!$C$11</f>
        <v>ASOCIACIÓN IMPACTO INTEGRAL – ASOIM
NIT 900.910.577-7 – Matrícula S0007708, Cámara de Comercio del Cauca</v>
      </c>
      <c r="C21" s="32"/>
      <c r="D21" s="32"/>
      <c r="E21" s="32"/>
      <c r="F21" s="32"/>
      <c r="G21" s="32"/>
      <c r="H21" s="22"/>
    </row>
    <row r="22" spans="2:8" ht="17.25" customHeight="1" x14ac:dyDescent="0.25">
      <c r="B22" s="38" t="s">
        <v>1</v>
      </c>
      <c r="C22" s="38"/>
      <c r="D22" s="38"/>
      <c r="E22" s="38"/>
      <c r="F22" s="38"/>
      <c r="G22" s="38"/>
      <c r="H22" s="23"/>
    </row>
    <row r="23" spans="2:8" ht="31.5" customHeight="1" x14ac:dyDescent="0.25">
      <c r="B23" s="49" t="s">
        <v>2</v>
      </c>
      <c r="C23" s="49"/>
      <c r="D23" s="1" t="s">
        <v>3</v>
      </c>
      <c r="E23" s="1" t="s">
        <v>4</v>
      </c>
      <c r="F23" s="38" t="s">
        <v>5</v>
      </c>
      <c r="G23" s="38"/>
      <c r="H23" s="23"/>
    </row>
    <row r="24" spans="2:8" ht="17.25" customHeight="1" x14ac:dyDescent="0.25">
      <c r="B24" s="32" t="s">
        <v>6</v>
      </c>
      <c r="C24" s="32"/>
      <c r="D24" s="32"/>
      <c r="E24" s="32"/>
      <c r="F24" s="32"/>
      <c r="G24" s="32"/>
      <c r="H24" s="22"/>
    </row>
    <row r="25" spans="2:8" ht="17.25" customHeight="1" x14ac:dyDescent="0.25">
      <c r="B25" s="38" t="s">
        <v>7</v>
      </c>
      <c r="C25" s="38"/>
      <c r="D25" s="38"/>
      <c r="E25" s="38"/>
      <c r="F25" s="38"/>
      <c r="G25" s="38"/>
      <c r="H25" s="23"/>
    </row>
    <row r="26" spans="2:8" ht="136.5" customHeight="1" x14ac:dyDescent="0.25">
      <c r="B26" s="42" t="s">
        <v>8</v>
      </c>
      <c r="C26" s="42"/>
      <c r="D26" s="42"/>
      <c r="E26" s="42"/>
      <c r="F26" s="42"/>
      <c r="G26" s="42"/>
      <c r="H26" s="18"/>
    </row>
    <row r="27" spans="2:8" ht="138.75" customHeight="1" x14ac:dyDescent="0.25">
      <c r="B27" s="3" t="s">
        <v>9</v>
      </c>
      <c r="C27" s="4" t="s">
        <v>10</v>
      </c>
      <c r="D27" s="5" t="s">
        <v>11</v>
      </c>
      <c r="E27" s="25" t="s">
        <v>29</v>
      </c>
      <c r="F27" s="43" t="s">
        <v>13</v>
      </c>
      <c r="G27" s="43"/>
      <c r="H27" s="18"/>
    </row>
    <row r="28" spans="2:8" ht="261" customHeight="1" x14ac:dyDescent="0.25">
      <c r="B28" s="48" t="s">
        <v>14</v>
      </c>
      <c r="C28" s="4" t="s">
        <v>15</v>
      </c>
      <c r="D28" s="5" t="s">
        <v>11</v>
      </c>
      <c r="E28" s="25" t="s">
        <v>30</v>
      </c>
      <c r="F28" s="43" t="s">
        <v>13</v>
      </c>
      <c r="G28" s="43"/>
      <c r="H28" s="18"/>
    </row>
    <row r="29" spans="2:8" ht="231" customHeight="1" x14ac:dyDescent="0.25">
      <c r="B29" s="48"/>
      <c r="C29" s="4" t="s">
        <v>17</v>
      </c>
      <c r="D29" s="5" t="s">
        <v>11</v>
      </c>
      <c r="E29" s="25" t="s">
        <v>31</v>
      </c>
      <c r="F29" s="43" t="s">
        <v>13</v>
      </c>
      <c r="G29" s="43"/>
      <c r="H29" s="18"/>
    </row>
    <row r="30" spans="2:8" ht="240.75" customHeight="1" x14ac:dyDescent="0.25">
      <c r="B30" s="48"/>
      <c r="C30" s="4" t="s">
        <v>19</v>
      </c>
      <c r="D30" s="5" t="s">
        <v>11</v>
      </c>
      <c r="E30" s="25" t="s">
        <v>32</v>
      </c>
      <c r="F30" s="43" t="s">
        <v>13</v>
      </c>
      <c r="G30" s="43"/>
      <c r="H30" s="18"/>
    </row>
    <row r="31" spans="2:8" ht="184.5" customHeight="1" x14ac:dyDescent="0.25">
      <c r="B31" s="48"/>
      <c r="C31" s="4" t="s">
        <v>20</v>
      </c>
      <c r="D31" s="5" t="s">
        <v>11</v>
      </c>
      <c r="E31" s="25" t="s">
        <v>33</v>
      </c>
      <c r="F31" s="43" t="s">
        <v>13</v>
      </c>
      <c r="G31" s="43"/>
      <c r="H31" s="18"/>
    </row>
    <row r="32" spans="2:8" ht="24" customHeight="1" x14ac:dyDescent="0.25">
      <c r="B32" s="38" t="s">
        <v>21</v>
      </c>
      <c r="C32" s="38"/>
      <c r="D32" s="38"/>
      <c r="E32" s="38"/>
      <c r="F32" s="38" t="str">
        <f>IF(COUNTIF(F27:F31,"NO CUMPLE")&gt;0,"NO CUMPLE",IF(COUNTIF(F27:F31,"SUBSANAR")&gt;0,"SUBSANAR",IF(COUNTIF(F27:F31,"CUMPLE")=5,"CUMPLE","PENDIENTE")))</f>
        <v>CUMPLE</v>
      </c>
      <c r="G32" s="38"/>
      <c r="H32" s="23"/>
    </row>
    <row r="33" spans="2:15" ht="17.25" customHeight="1" x14ac:dyDescent="0.25">
      <c r="B33" s="32" t="s">
        <v>22</v>
      </c>
      <c r="C33" s="32"/>
      <c r="D33" s="32"/>
      <c r="E33" s="32"/>
      <c r="F33" s="32"/>
      <c r="G33" s="32"/>
      <c r="H33" s="22"/>
    </row>
    <row r="34" spans="2:15" ht="17.25" customHeight="1" x14ac:dyDescent="0.25">
      <c r="B34" s="38" t="s">
        <v>23</v>
      </c>
      <c r="C34" s="38"/>
      <c r="D34" s="38"/>
      <c r="E34" s="38"/>
      <c r="F34" s="38"/>
      <c r="G34" s="38"/>
      <c r="H34" s="23"/>
    </row>
    <row r="35" spans="2:15" ht="327" customHeight="1" x14ac:dyDescent="0.25">
      <c r="B35" s="47" t="s">
        <v>24</v>
      </c>
      <c r="C35" s="47"/>
      <c r="D35" s="5" t="s">
        <v>11</v>
      </c>
      <c r="E35" s="25" t="s">
        <v>112</v>
      </c>
      <c r="F35" s="43" t="s">
        <v>44</v>
      </c>
      <c r="G35" s="43"/>
      <c r="H35" s="56" t="s">
        <v>125</v>
      </c>
      <c r="I35" s="55"/>
      <c r="J35" s="55"/>
      <c r="O35" t="s">
        <v>109</v>
      </c>
    </row>
    <row r="36" spans="2:15" ht="25.5" customHeight="1" x14ac:dyDescent="0.25">
      <c r="B36" s="36" t="s">
        <v>26</v>
      </c>
      <c r="C36" s="36"/>
      <c r="D36" s="7" t="s">
        <v>27</v>
      </c>
      <c r="E36" s="8">
        <v>344.29</v>
      </c>
      <c r="F36" s="34" t="s">
        <v>44</v>
      </c>
      <c r="G36" s="34"/>
      <c r="H36" s="23"/>
    </row>
    <row r="37" spans="2:15" ht="24" customHeight="1" x14ac:dyDescent="0.25">
      <c r="B37" s="38" t="s">
        <v>28</v>
      </c>
      <c r="C37" s="38"/>
      <c r="D37" s="38"/>
      <c r="E37" s="38"/>
      <c r="F37" s="38" t="str">
        <f>IF(COUNTIF(F35:F36,"NO CUMPLE")&gt;0,"NO CUMPLE",IF(COUNTIF(F35:F36,"SUBSANAR")&gt;0,"SUBSANAR",IF(COUNTIF(F35:F36,"CUMPLE")=2,"CUMPLE","PENDIENTE")))</f>
        <v>NO CUMPLE</v>
      </c>
      <c r="G37" s="38"/>
      <c r="H37" s="23"/>
    </row>
    <row r="38" spans="2:15" ht="61.15" customHeight="1" x14ac:dyDescent="0.25"/>
    <row r="39" spans="2:15" ht="21.75" customHeight="1" x14ac:dyDescent="0.25">
      <c r="B39" s="32" t="s">
        <v>34</v>
      </c>
      <c r="C39" s="32"/>
      <c r="D39" s="32"/>
      <c r="E39" s="32"/>
      <c r="F39" s="32"/>
      <c r="G39" s="41"/>
      <c r="H39" s="22"/>
    </row>
    <row r="40" spans="2:15" ht="17.25" customHeight="1" x14ac:dyDescent="0.25">
      <c r="B40" s="38" t="s">
        <v>1</v>
      </c>
      <c r="C40" s="38"/>
      <c r="D40" s="38"/>
      <c r="E40" s="38"/>
      <c r="F40" s="38"/>
      <c r="G40" s="39"/>
      <c r="H40" s="23"/>
    </row>
    <row r="41" spans="2:15" ht="31.5" customHeight="1" x14ac:dyDescent="0.25">
      <c r="B41" s="38" t="s">
        <v>2</v>
      </c>
      <c r="C41" s="38"/>
      <c r="D41" s="1" t="s">
        <v>3</v>
      </c>
      <c r="E41" s="1" t="s">
        <v>4</v>
      </c>
      <c r="F41" s="38" t="s">
        <v>5</v>
      </c>
      <c r="G41" s="39"/>
      <c r="H41" s="23"/>
    </row>
    <row r="42" spans="2:15" ht="17.25" customHeight="1" x14ac:dyDescent="0.25">
      <c r="B42" s="32" t="s">
        <v>6</v>
      </c>
      <c r="C42" s="32"/>
      <c r="D42" s="32"/>
      <c r="E42" s="32"/>
      <c r="F42" s="32"/>
      <c r="G42" s="41"/>
      <c r="H42" s="22"/>
    </row>
    <row r="43" spans="2:15" ht="17.25" customHeight="1" x14ac:dyDescent="0.25">
      <c r="B43" s="38"/>
      <c r="C43" s="38"/>
      <c r="D43" s="38"/>
      <c r="E43" s="38"/>
      <c r="F43" s="38"/>
      <c r="G43" s="39"/>
      <c r="H43" s="23"/>
    </row>
    <row r="44" spans="2:15" ht="132.75" customHeight="1" x14ac:dyDescent="0.25">
      <c r="B44" s="42" t="s">
        <v>8</v>
      </c>
      <c r="C44" s="42"/>
      <c r="D44" s="42"/>
      <c r="E44" s="42"/>
      <c r="F44" s="42"/>
      <c r="G44" s="45"/>
      <c r="H44" s="18"/>
    </row>
    <row r="45" spans="2:15" ht="130.5" customHeight="1" x14ac:dyDescent="0.25">
      <c r="B45" s="9" t="s">
        <v>9</v>
      </c>
      <c r="C45" s="4" t="s">
        <v>10</v>
      </c>
      <c r="D45" s="5" t="s">
        <v>11</v>
      </c>
      <c r="E45" s="25" t="s">
        <v>126</v>
      </c>
      <c r="F45" s="43" t="s">
        <v>13</v>
      </c>
      <c r="G45" s="44"/>
      <c r="H45" s="19"/>
    </row>
    <row r="46" spans="2:15" ht="259.5" customHeight="1" x14ac:dyDescent="0.25">
      <c r="B46" s="46" t="s">
        <v>14</v>
      </c>
      <c r="C46" s="4" t="s">
        <v>15</v>
      </c>
      <c r="D46" s="5" t="s">
        <v>11</v>
      </c>
      <c r="E46" s="25" t="s">
        <v>115</v>
      </c>
      <c r="F46" s="43" t="s">
        <v>13</v>
      </c>
      <c r="G46" s="44"/>
      <c r="H46" s="19"/>
    </row>
    <row r="47" spans="2:15" ht="229.5" customHeight="1" x14ac:dyDescent="0.25">
      <c r="B47" s="46"/>
      <c r="C47" s="4" t="s">
        <v>17</v>
      </c>
      <c r="D47" s="5" t="s">
        <v>11</v>
      </c>
      <c r="E47" s="25" t="s">
        <v>36</v>
      </c>
      <c r="F47" s="43" t="s">
        <v>13</v>
      </c>
      <c r="G47" s="44"/>
      <c r="H47" s="18"/>
    </row>
    <row r="48" spans="2:15" ht="213.75" customHeight="1" x14ac:dyDescent="0.25">
      <c r="B48" s="46"/>
      <c r="C48" s="4" t="s">
        <v>19</v>
      </c>
      <c r="D48" s="5" t="s">
        <v>11</v>
      </c>
      <c r="E48" s="25" t="s">
        <v>37</v>
      </c>
      <c r="F48" s="43" t="s">
        <v>13</v>
      </c>
      <c r="G48" s="44"/>
      <c r="H48" s="18"/>
    </row>
    <row r="49" spans="2:8" ht="203.25" customHeight="1" x14ac:dyDescent="0.25">
      <c r="B49" s="46"/>
      <c r="C49" s="4" t="s">
        <v>20</v>
      </c>
      <c r="D49" s="5" t="s">
        <v>11</v>
      </c>
      <c r="E49" s="25" t="s">
        <v>38</v>
      </c>
      <c r="F49" s="43" t="s">
        <v>13</v>
      </c>
      <c r="G49" s="44"/>
      <c r="H49" s="18"/>
    </row>
    <row r="50" spans="2:8" ht="24" customHeight="1" x14ac:dyDescent="0.25">
      <c r="B50" s="38" t="s">
        <v>21</v>
      </c>
      <c r="C50" s="38"/>
      <c r="D50" s="38"/>
      <c r="E50" s="38"/>
      <c r="F50" s="38" t="str">
        <f>IF(COUNTIF(F45:F49,"NO CUMPLE")&gt;0,"NO CUMPLE",IF(COUNTIF(F45:F49,"SUBSANAR")&gt;0,"SUBSANAR",IF(COUNTIF(F45:F49,"CUMPLE")=5,"CUMPLE","PENDIENTE")))</f>
        <v>CUMPLE</v>
      </c>
      <c r="G50" s="39"/>
      <c r="H50" s="23"/>
    </row>
    <row r="51" spans="2:8" ht="17.25" customHeight="1" x14ac:dyDescent="0.25">
      <c r="B51" s="32" t="s">
        <v>22</v>
      </c>
      <c r="C51" s="32"/>
      <c r="D51" s="32"/>
      <c r="E51" s="32"/>
      <c r="F51" s="32"/>
      <c r="G51" s="41"/>
      <c r="H51" s="22"/>
    </row>
    <row r="52" spans="2:8" ht="17.25" customHeight="1" x14ac:dyDescent="0.25">
      <c r="B52" s="38" t="s">
        <v>23</v>
      </c>
      <c r="C52" s="38"/>
      <c r="D52" s="38"/>
      <c r="E52" s="38"/>
      <c r="F52" s="38"/>
      <c r="G52" s="39"/>
      <c r="H52" s="23"/>
    </row>
    <row r="53" spans="2:8" ht="133.5" customHeight="1" x14ac:dyDescent="0.25">
      <c r="B53" s="42" t="s">
        <v>24</v>
      </c>
      <c r="C53" s="42"/>
      <c r="D53" s="5" t="s">
        <v>11</v>
      </c>
      <c r="E53" s="25" t="s">
        <v>39</v>
      </c>
      <c r="F53" s="43" t="s">
        <v>13</v>
      </c>
      <c r="G53" s="44"/>
      <c r="H53" s="18"/>
    </row>
    <row r="54" spans="2:8" ht="25.5" customHeight="1" x14ac:dyDescent="0.25">
      <c r="B54" s="36" t="s">
        <v>26</v>
      </c>
      <c r="C54" s="36"/>
      <c r="D54" s="7" t="s">
        <v>27</v>
      </c>
      <c r="E54" s="8" t="s">
        <v>128</v>
      </c>
      <c r="F54" s="34" t="s">
        <v>13</v>
      </c>
      <c r="G54" s="37"/>
      <c r="H54" s="23"/>
    </row>
    <row r="55" spans="2:8" ht="24" customHeight="1" x14ac:dyDescent="0.25">
      <c r="B55" s="38" t="s">
        <v>28</v>
      </c>
      <c r="C55" s="38"/>
      <c r="D55" s="38"/>
      <c r="E55" s="38"/>
      <c r="F55" s="38" t="s">
        <v>13</v>
      </c>
      <c r="G55" s="39"/>
      <c r="H55" s="23"/>
    </row>
    <row r="56" spans="2:8" ht="103.9" customHeight="1" x14ac:dyDescent="0.25">
      <c r="H56" s="18"/>
    </row>
    <row r="57" spans="2:8" ht="21.75" customHeight="1" x14ac:dyDescent="0.25">
      <c r="B57" s="32" t="s">
        <v>40</v>
      </c>
      <c r="C57" s="32"/>
      <c r="D57" s="32"/>
      <c r="E57" s="32"/>
      <c r="F57" s="32"/>
      <c r="G57" s="41"/>
      <c r="H57" s="22"/>
    </row>
    <row r="58" spans="2:8" ht="17.25" customHeight="1" x14ac:dyDescent="0.25">
      <c r="B58" s="38" t="s">
        <v>1</v>
      </c>
      <c r="C58" s="38"/>
      <c r="D58" s="38"/>
      <c r="E58" s="38"/>
      <c r="F58" s="38"/>
      <c r="G58" s="39"/>
      <c r="H58" s="23"/>
    </row>
    <row r="59" spans="2:8" ht="31.5" customHeight="1" x14ac:dyDescent="0.25">
      <c r="B59" s="38" t="s">
        <v>2</v>
      </c>
      <c r="C59" s="38"/>
      <c r="D59" s="1" t="s">
        <v>3</v>
      </c>
      <c r="E59" s="1" t="s">
        <v>4</v>
      </c>
      <c r="F59" s="38" t="s">
        <v>5</v>
      </c>
      <c r="G59" s="39"/>
      <c r="H59" s="23"/>
    </row>
    <row r="60" spans="2:8" ht="17.25" customHeight="1" x14ac:dyDescent="0.25">
      <c r="B60" s="32" t="s">
        <v>6</v>
      </c>
      <c r="C60" s="32"/>
      <c r="D60" s="32"/>
      <c r="E60" s="32"/>
      <c r="F60" s="32"/>
      <c r="G60" s="41"/>
      <c r="H60" s="22"/>
    </row>
    <row r="61" spans="2:8" ht="17.25" customHeight="1" x14ac:dyDescent="0.25">
      <c r="B61" s="38" t="s">
        <v>7</v>
      </c>
      <c r="C61" s="38"/>
      <c r="D61" s="38"/>
      <c r="E61" s="38"/>
      <c r="F61" s="38"/>
      <c r="G61" s="39"/>
      <c r="H61" s="23"/>
    </row>
    <row r="62" spans="2:8" ht="133.5" customHeight="1" x14ac:dyDescent="0.25">
      <c r="B62" s="42" t="s">
        <v>8</v>
      </c>
      <c r="C62" s="42"/>
      <c r="D62" s="42"/>
      <c r="E62" s="42"/>
      <c r="F62" s="42"/>
      <c r="G62" s="45"/>
      <c r="H62" s="18"/>
    </row>
    <row r="63" spans="2:8" ht="143.25" customHeight="1" x14ac:dyDescent="0.25">
      <c r="B63" s="9" t="s">
        <v>9</v>
      </c>
      <c r="C63" s="4" t="s">
        <v>10</v>
      </c>
      <c r="D63" s="5" t="s">
        <v>11</v>
      </c>
      <c r="E63" s="25" t="s">
        <v>41</v>
      </c>
      <c r="F63" s="43" t="s">
        <v>13</v>
      </c>
      <c r="G63" s="44"/>
      <c r="H63" s="18"/>
    </row>
    <row r="64" spans="2:8" ht="232.5" customHeight="1" x14ac:dyDescent="0.25">
      <c r="B64" s="46" t="s">
        <v>14</v>
      </c>
      <c r="C64" s="4" t="s">
        <v>15</v>
      </c>
      <c r="D64" s="5" t="s">
        <v>11</v>
      </c>
      <c r="E64" s="25" t="s">
        <v>42</v>
      </c>
      <c r="F64" s="43" t="s">
        <v>13</v>
      </c>
      <c r="G64" s="44"/>
      <c r="H64" s="18"/>
    </row>
    <row r="65" spans="2:8" ht="163.5" customHeight="1" x14ac:dyDescent="0.25">
      <c r="B65" s="46"/>
      <c r="C65" s="4" t="s">
        <v>17</v>
      </c>
      <c r="D65" s="5" t="s">
        <v>11</v>
      </c>
      <c r="E65" s="25" t="s">
        <v>116</v>
      </c>
      <c r="F65" s="43" t="s">
        <v>13</v>
      </c>
      <c r="G65" s="44"/>
      <c r="H65" s="26"/>
    </row>
    <row r="66" spans="2:8" ht="233.25" customHeight="1" x14ac:dyDescent="0.25">
      <c r="B66" s="46"/>
      <c r="C66" s="4" t="s">
        <v>19</v>
      </c>
      <c r="D66" s="5" t="s">
        <v>11</v>
      </c>
      <c r="E66" s="25" t="s">
        <v>43</v>
      </c>
      <c r="F66" s="43" t="s">
        <v>13</v>
      </c>
      <c r="G66" s="44"/>
      <c r="H66" s="18"/>
    </row>
    <row r="67" spans="2:8" ht="225.75" customHeight="1" x14ac:dyDescent="0.25">
      <c r="B67" s="46"/>
      <c r="C67" s="4" t="s">
        <v>20</v>
      </c>
      <c r="D67" s="5" t="s">
        <v>11</v>
      </c>
      <c r="E67" s="25" t="s">
        <v>118</v>
      </c>
      <c r="F67" s="43" t="s">
        <v>44</v>
      </c>
      <c r="G67" s="44"/>
      <c r="H67" s="19" t="s">
        <v>123</v>
      </c>
    </row>
    <row r="68" spans="2:8" ht="24" customHeight="1" x14ac:dyDescent="0.25">
      <c r="B68" s="38" t="s">
        <v>117</v>
      </c>
      <c r="C68" s="38"/>
      <c r="D68" s="38"/>
      <c r="E68" s="38"/>
      <c r="F68" s="38" t="str">
        <f>IF(COUNTIF(F63:F67,"NO CUMPLE")&gt;0,"NO CUMPLE",IF(COUNTIF(F63:F67,"SUBSANAR")&gt;0,"SUBSANAR",IF(COUNTIF(F63:F67,"CUMPLE")=5,"CUMPLE","PENDIENTE")))</f>
        <v>NO CUMPLE</v>
      </c>
      <c r="G68" s="39"/>
      <c r="H68" s="23"/>
    </row>
    <row r="69" spans="2:8" ht="17.25" customHeight="1" x14ac:dyDescent="0.25">
      <c r="B69" s="32" t="s">
        <v>22</v>
      </c>
      <c r="C69" s="32"/>
      <c r="D69" s="32"/>
      <c r="E69" s="32"/>
      <c r="F69" s="32"/>
      <c r="G69" s="41"/>
      <c r="H69" s="22"/>
    </row>
    <row r="70" spans="2:8" ht="17.25" customHeight="1" x14ac:dyDescent="0.25">
      <c r="B70" s="38" t="s">
        <v>23</v>
      </c>
      <c r="C70" s="38"/>
      <c r="D70" s="38"/>
      <c r="E70" s="38"/>
      <c r="F70" s="38"/>
      <c r="G70" s="39"/>
      <c r="H70" s="23"/>
    </row>
    <row r="71" spans="2:8" ht="160.5" customHeight="1" x14ac:dyDescent="0.25">
      <c r="B71" s="42" t="s">
        <v>24</v>
      </c>
      <c r="C71" s="42"/>
      <c r="D71" s="5" t="s">
        <v>35</v>
      </c>
      <c r="E71" s="25" t="s">
        <v>111</v>
      </c>
      <c r="F71" s="43" t="s">
        <v>13</v>
      </c>
      <c r="G71" s="44"/>
      <c r="H71" s="20"/>
    </row>
    <row r="72" spans="2:8" ht="25.5" customHeight="1" x14ac:dyDescent="0.25">
      <c r="B72" s="36" t="s">
        <v>26</v>
      </c>
      <c r="C72" s="36"/>
      <c r="D72" s="7" t="s">
        <v>27</v>
      </c>
      <c r="E72" s="8" t="s">
        <v>127</v>
      </c>
      <c r="F72" s="34" t="s">
        <v>13</v>
      </c>
      <c r="G72" s="37"/>
      <c r="H72" s="23"/>
    </row>
    <row r="73" spans="2:8" ht="24" customHeight="1" x14ac:dyDescent="0.25">
      <c r="B73" s="38" t="s">
        <v>28</v>
      </c>
      <c r="C73" s="38"/>
      <c r="D73" s="38"/>
      <c r="E73" s="38"/>
      <c r="F73" s="38" t="str">
        <f>IF(COUNTIF(F71:F72,"NO CUMPLE")&gt;0,"NO CUMPLE",IF(COUNTIF(F71:F72,"SUBSANAR")&gt;0,"SUBSANAR",IF(COUNTIF(F71:F72,"CUMPLE")=2,"CUMPLE","PENDIENTE")))</f>
        <v>CUMPLE</v>
      </c>
      <c r="G73" s="39"/>
      <c r="H73" s="23"/>
    </row>
    <row r="74" spans="2:8" ht="9" customHeight="1" x14ac:dyDescent="0.25"/>
    <row r="76" spans="2:8" ht="15" customHeight="1" x14ac:dyDescent="0.25">
      <c r="B76" s="40"/>
      <c r="C76" s="40"/>
      <c r="D76" s="40"/>
      <c r="E76" s="40"/>
      <c r="F76" s="40"/>
      <c r="G76" s="40"/>
    </row>
    <row r="77" spans="2:8" ht="15" customHeight="1" x14ac:dyDescent="0.25">
      <c r="B77" s="40"/>
      <c r="C77" s="40"/>
      <c r="D77" s="40"/>
      <c r="E77" s="40"/>
      <c r="F77" s="40"/>
      <c r="G77" s="40"/>
    </row>
    <row r="78" spans="2:8" ht="15" customHeight="1" x14ac:dyDescent="0.25">
      <c r="B78" s="40"/>
      <c r="C78" s="40"/>
      <c r="D78" s="40"/>
      <c r="E78" s="40"/>
      <c r="F78" s="40"/>
      <c r="G78" s="40"/>
    </row>
    <row r="79" spans="2:8" ht="15" customHeight="1" x14ac:dyDescent="0.25">
      <c r="B79" s="40"/>
      <c r="C79" s="40"/>
      <c r="D79" s="40"/>
      <c r="E79" s="40"/>
      <c r="F79" s="40"/>
      <c r="G79" s="40"/>
    </row>
  </sheetData>
  <mergeCells count="94">
    <mergeCell ref="B2:G2"/>
    <mergeCell ref="B3:G3"/>
    <mergeCell ref="B4:G4"/>
    <mergeCell ref="B5:C5"/>
    <mergeCell ref="F5:G5"/>
    <mergeCell ref="B6:G6"/>
    <mergeCell ref="B7:G7"/>
    <mergeCell ref="B8:G8"/>
    <mergeCell ref="F9:G9"/>
    <mergeCell ref="B10:B13"/>
    <mergeCell ref="F10:G10"/>
    <mergeCell ref="F11:G11"/>
    <mergeCell ref="F12:G12"/>
    <mergeCell ref="F13:G13"/>
    <mergeCell ref="B14:E14"/>
    <mergeCell ref="F14:G14"/>
    <mergeCell ref="B15:G15"/>
    <mergeCell ref="B16:G16"/>
    <mergeCell ref="B17:C17"/>
    <mergeCell ref="F17:G17"/>
    <mergeCell ref="B18:C18"/>
    <mergeCell ref="F18:G18"/>
    <mergeCell ref="B19:E19"/>
    <mergeCell ref="F19:G19"/>
    <mergeCell ref="B21:G21"/>
    <mergeCell ref="B22:G22"/>
    <mergeCell ref="B23:C23"/>
    <mergeCell ref="F23:G23"/>
    <mergeCell ref="B24:G24"/>
    <mergeCell ref="B25:G25"/>
    <mergeCell ref="B26:G26"/>
    <mergeCell ref="F27:G27"/>
    <mergeCell ref="B28:B31"/>
    <mergeCell ref="F28:G28"/>
    <mergeCell ref="F29:G29"/>
    <mergeCell ref="F30:G30"/>
    <mergeCell ref="F31:G31"/>
    <mergeCell ref="B32:E32"/>
    <mergeCell ref="F32:G32"/>
    <mergeCell ref="B33:G33"/>
    <mergeCell ref="B34:G34"/>
    <mergeCell ref="B35:C35"/>
    <mergeCell ref="F35:G35"/>
    <mergeCell ref="B36:C36"/>
    <mergeCell ref="F36:G36"/>
    <mergeCell ref="B37:E37"/>
    <mergeCell ref="F37:G37"/>
    <mergeCell ref="B39:G39"/>
    <mergeCell ref="B40:G40"/>
    <mergeCell ref="B41:C41"/>
    <mergeCell ref="F41:G41"/>
    <mergeCell ref="B42:G42"/>
    <mergeCell ref="B43:G43"/>
    <mergeCell ref="B44:G44"/>
    <mergeCell ref="F45:G45"/>
    <mergeCell ref="B46:B49"/>
    <mergeCell ref="F46:G46"/>
    <mergeCell ref="F47:G47"/>
    <mergeCell ref="F48:G48"/>
    <mergeCell ref="F49:G49"/>
    <mergeCell ref="B50:E50"/>
    <mergeCell ref="F50:G50"/>
    <mergeCell ref="B51:G51"/>
    <mergeCell ref="B52:G52"/>
    <mergeCell ref="B53:C53"/>
    <mergeCell ref="F53:G53"/>
    <mergeCell ref="B54:C54"/>
    <mergeCell ref="F54:G54"/>
    <mergeCell ref="B55:E55"/>
    <mergeCell ref="F55:G55"/>
    <mergeCell ref="B57:G57"/>
    <mergeCell ref="B58:G58"/>
    <mergeCell ref="B59:C59"/>
    <mergeCell ref="F59:G59"/>
    <mergeCell ref="B60:G60"/>
    <mergeCell ref="B61:G61"/>
    <mergeCell ref="B62:G62"/>
    <mergeCell ref="F63:G63"/>
    <mergeCell ref="B64:B67"/>
    <mergeCell ref="F64:G64"/>
    <mergeCell ref="F65:G65"/>
    <mergeCell ref="F66:G66"/>
    <mergeCell ref="F67:G67"/>
    <mergeCell ref="B68:E68"/>
    <mergeCell ref="F68:G68"/>
    <mergeCell ref="B69:G69"/>
    <mergeCell ref="B70:G70"/>
    <mergeCell ref="B71:C71"/>
    <mergeCell ref="F71:G71"/>
    <mergeCell ref="B72:C72"/>
    <mergeCell ref="F72:G72"/>
    <mergeCell ref="B73:E73"/>
    <mergeCell ref="F73:G73"/>
    <mergeCell ref="B76:G79"/>
  </mergeCells>
  <conditionalFormatting sqref="F3:F75">
    <cfRule type="cellIs" dxfId="4" priority="2" operator="equal">
      <formula>"CUMPLE"</formula>
    </cfRule>
    <cfRule type="cellIs" dxfId="3" priority="3" operator="equal">
      <formula>"NO CUMPLE"</formula>
    </cfRule>
    <cfRule type="cellIs" dxfId="2" priority="4" operator="equal">
      <formula>"SUBSANAR"</formula>
    </cfRule>
  </conditionalFormatting>
  <dataValidations count="2">
    <dataValidation type="list" allowBlank="1" sqref="F9:F13 F17 F27:F31 F35 F45:F49 F53 F63:F67 F71">
      <formula1>"CUMPLE,NO CUMPLE,SUBSANAR"</formula1>
      <formula2>0</formula2>
    </dataValidation>
    <dataValidation type="list" allowBlank="1" sqref="D9:D13 D17 D27:D31 D35 D45:D49 D53 D63:D67 D71">
      <formula1>"SI,NO"</formula1>
      <formula2>0</formula2>
    </dataValidation>
  </dataValidations>
  <pageMargins left="0.75" right="0.75" top="1" bottom="1" header="0.511811023622047" footer="0.511811023622047"/>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22"/>
  <sheetViews>
    <sheetView showGridLines="0" topLeftCell="B7" zoomScale="60" zoomScaleNormal="60" workbookViewId="0">
      <selection activeCell="O10" sqref="O10"/>
    </sheetView>
  </sheetViews>
  <sheetFormatPr baseColWidth="10" defaultColWidth="8.7109375" defaultRowHeight="15" x14ac:dyDescent="0.25"/>
  <cols>
    <col min="1" max="1" width="4" customWidth="1"/>
    <col min="2" max="2" width="6" customWidth="1"/>
    <col min="3" max="3" width="24" customWidth="1"/>
    <col min="4" max="4" width="22" customWidth="1"/>
    <col min="5" max="5" width="26" customWidth="1"/>
    <col min="6" max="6" width="60" style="10" customWidth="1"/>
    <col min="7" max="7" width="18" customWidth="1"/>
    <col min="8" max="9" width="14" customWidth="1"/>
    <col min="10" max="10" width="9" customWidth="1"/>
    <col min="11" max="11" width="15" customWidth="1"/>
    <col min="12" max="14" width="13" customWidth="1"/>
    <col min="15" max="15" width="64.42578125" style="10" customWidth="1"/>
  </cols>
  <sheetData>
    <row r="2" spans="2:15" ht="36" customHeight="1" x14ac:dyDescent="0.25">
      <c r="B2" s="31" t="s">
        <v>67</v>
      </c>
      <c r="C2" s="31"/>
      <c r="D2" s="31"/>
      <c r="E2" s="31"/>
      <c r="F2" s="31"/>
      <c r="G2" s="31"/>
      <c r="H2" s="31"/>
      <c r="I2" s="31"/>
      <c r="J2" s="31"/>
      <c r="K2" s="31"/>
      <c r="L2" s="31"/>
      <c r="M2" s="31"/>
      <c r="N2" s="31"/>
      <c r="O2" s="31"/>
    </row>
    <row r="4" spans="2:15" ht="45.75" customHeight="1" x14ac:dyDescent="0.25">
      <c r="B4" s="1" t="s">
        <v>68</v>
      </c>
      <c r="C4" s="1" t="s">
        <v>56</v>
      </c>
      <c r="D4" s="1" t="s">
        <v>69</v>
      </c>
      <c r="E4" s="1" t="s">
        <v>70</v>
      </c>
      <c r="F4" s="1" t="s">
        <v>71</v>
      </c>
      <c r="G4" s="1" t="s">
        <v>72</v>
      </c>
      <c r="H4" s="1" t="s">
        <v>73</v>
      </c>
      <c r="I4" s="1" t="s">
        <v>74</v>
      </c>
      <c r="J4" s="1" t="s">
        <v>75</v>
      </c>
      <c r="K4" s="1" t="s">
        <v>76</v>
      </c>
      <c r="L4" s="1" t="s">
        <v>77</v>
      </c>
      <c r="M4" s="1" t="s">
        <v>78</v>
      </c>
      <c r="N4" s="1" t="s">
        <v>79</v>
      </c>
      <c r="O4" s="1" t="s">
        <v>4</v>
      </c>
    </row>
    <row r="5" spans="2:15" ht="189.75" customHeight="1" x14ac:dyDescent="0.25">
      <c r="B5" s="5">
        <v>1</v>
      </c>
      <c r="C5" s="53" t="str">
        <f>GENERAL!$C$10</f>
        <v>CORPORACIÓN DE ESTUDIANTES UNIVERSITARIOS Y PROFESIONALES DE MARINILLA – CORUM
NIT 900.032.195-1 – Marinilla, Antioquia</v>
      </c>
      <c r="D5" s="5" t="s">
        <v>80</v>
      </c>
      <c r="E5" s="4" t="s">
        <v>81</v>
      </c>
      <c r="F5" s="6" t="s">
        <v>82</v>
      </c>
      <c r="G5" s="11">
        <v>1000000000</v>
      </c>
      <c r="H5" s="12"/>
      <c r="I5" s="12">
        <v>46022</v>
      </c>
      <c r="J5" s="5">
        <f>IFERROR(YEAR(I5),"")</f>
        <v>2025</v>
      </c>
      <c r="K5" s="11" t="str">
        <f>IFERROR(INDEX(#REF!,MATCH($J5,#REF!,0)),"")</f>
        <v/>
      </c>
      <c r="L5" s="13" t="str">
        <f>IFERROR(IF(AND(UPPER(M5)="SI",UPPER(N5)="SI"),G5/K5,0),"")</f>
        <v/>
      </c>
      <c r="M5" s="5" t="s">
        <v>11</v>
      </c>
      <c r="N5" s="5" t="s">
        <v>11</v>
      </c>
      <c r="O5" s="6" t="s">
        <v>83</v>
      </c>
    </row>
    <row r="6" spans="2:15" ht="189.75" customHeight="1" x14ac:dyDescent="0.25">
      <c r="B6" s="5">
        <v>2</v>
      </c>
      <c r="C6" s="53"/>
      <c r="D6" s="5" t="s">
        <v>84</v>
      </c>
      <c r="E6" s="4" t="s">
        <v>85</v>
      </c>
      <c r="F6" s="6" t="s">
        <v>86</v>
      </c>
      <c r="G6" s="11">
        <v>1272036765</v>
      </c>
      <c r="H6" s="12">
        <v>43509</v>
      </c>
      <c r="I6" s="12">
        <v>43819</v>
      </c>
      <c r="J6" s="5">
        <f>IFERROR(YEAR(I6),"")</f>
        <v>2019</v>
      </c>
      <c r="K6" s="11" t="str">
        <f>IFERROR(INDEX(#REF!,MATCH($J6,#REF!,0)),"")</f>
        <v/>
      </c>
      <c r="L6" s="13">
        <f>IFERROR(IF(AND(UPPER(M6)="SI",UPPER(N6)="SI"),G6/K6,0),"")</f>
        <v>0</v>
      </c>
      <c r="M6" s="5" t="s">
        <v>35</v>
      </c>
      <c r="N6" s="5" t="s">
        <v>35</v>
      </c>
      <c r="O6" s="6" t="s">
        <v>87</v>
      </c>
    </row>
    <row r="7" spans="2:15" ht="189.75" customHeight="1" x14ac:dyDescent="0.25">
      <c r="B7" s="5">
        <v>3</v>
      </c>
      <c r="C7" s="53"/>
      <c r="D7" s="5" t="s">
        <v>88</v>
      </c>
      <c r="E7" s="4" t="s">
        <v>89</v>
      </c>
      <c r="F7" s="6" t="s">
        <v>90</v>
      </c>
      <c r="G7" s="11">
        <v>287309159</v>
      </c>
      <c r="H7" s="12">
        <v>41528</v>
      </c>
      <c r="I7" s="12">
        <v>41912</v>
      </c>
      <c r="J7" s="5">
        <f>IFERROR(YEAR(I7),"")</f>
        <v>2014</v>
      </c>
      <c r="K7" s="11" t="str">
        <f>IFERROR(INDEX(#REF!,MATCH($J7,#REF!,0)),"")</f>
        <v/>
      </c>
      <c r="L7" s="13">
        <f>IFERROR(IF(AND(UPPER(M7)="SI",UPPER(N7)="SI"),G7/K7,0),"")</f>
        <v>0</v>
      </c>
      <c r="M7" s="5" t="s">
        <v>35</v>
      </c>
      <c r="N7" s="5" t="s">
        <v>35</v>
      </c>
      <c r="O7" s="6" t="s">
        <v>91</v>
      </c>
    </row>
    <row r="8" spans="2:15" ht="24" customHeight="1" x14ac:dyDescent="0.25">
      <c r="B8" s="36" t="s">
        <v>92</v>
      </c>
      <c r="C8" s="36"/>
      <c r="D8" s="36"/>
      <c r="E8" s="36"/>
      <c r="F8" s="36"/>
      <c r="G8" s="36"/>
      <c r="H8" s="36"/>
      <c r="I8" s="36"/>
      <c r="J8" s="36"/>
      <c r="K8" s="36"/>
      <c r="L8" s="14">
        <f>IFERROR(SUM(L5:L7),0)</f>
        <v>0</v>
      </c>
      <c r="M8" s="54" t="str">
        <f>IF(L8=0,"PENDIENTE",IF(L8&gt;=124,"CUMPLE","NO CUMPLE"))</f>
        <v>PENDIENTE</v>
      </c>
      <c r="N8" s="54"/>
      <c r="O8" s="15" t="str">
        <f>IF(COUNTA(D5:D7)&gt;3,"REVISAR: más de 3 contratos aportados","")</f>
        <v/>
      </c>
    </row>
    <row r="10" spans="2:15" ht="189.75" customHeight="1" x14ac:dyDescent="0.25">
      <c r="B10" s="5">
        <v>1</v>
      </c>
      <c r="C10" s="16" t="str">
        <f>GENERAL!$C$11</f>
        <v>ASOCIACIÓN IMPACTO INTEGRAL – ASOIM
NIT 900.910.577-7 – Matrícula S0007708, Cámara de Comercio del Cauca</v>
      </c>
      <c r="D10" s="5" t="s">
        <v>93</v>
      </c>
      <c r="E10" s="4" t="s">
        <v>94</v>
      </c>
      <c r="F10" s="6" t="s">
        <v>95</v>
      </c>
      <c r="G10" s="11">
        <v>490097865</v>
      </c>
      <c r="H10" s="12">
        <v>45719</v>
      </c>
      <c r="I10" s="12">
        <v>45933</v>
      </c>
      <c r="J10" s="5">
        <f>IFERROR(YEAR(I10),"")</f>
        <v>2025</v>
      </c>
      <c r="K10" s="11" t="str">
        <f>IFERROR(INDEX(#REF!,MATCH($J10,#REF!,0)),"")</f>
        <v/>
      </c>
      <c r="L10" s="13" t="str">
        <f>IFERROR(IF(AND(UPPER(M10)="SI",UPPER(N10)="SI"),G10/K10,0),"")</f>
        <v/>
      </c>
      <c r="M10" s="5" t="s">
        <v>11</v>
      </c>
      <c r="N10" s="5" t="s">
        <v>11</v>
      </c>
      <c r="O10" s="28" t="s">
        <v>96</v>
      </c>
    </row>
    <row r="11" spans="2:15" ht="24" customHeight="1" x14ac:dyDescent="0.25">
      <c r="B11" s="36" t="s">
        <v>97</v>
      </c>
      <c r="C11" s="36"/>
      <c r="D11" s="36"/>
      <c r="E11" s="36"/>
      <c r="F11" s="36"/>
      <c r="G11" s="36"/>
      <c r="H11" s="36"/>
      <c r="I11" s="36"/>
      <c r="J11" s="36"/>
      <c r="K11" s="36"/>
      <c r="L11" s="14">
        <f>IFERROR(SUM(L10:L10),0)</f>
        <v>0</v>
      </c>
      <c r="M11" s="34" t="str">
        <f>IF(L11=0,"PENDIENTE",IF(L11&gt;=124,"CUMPLE","NO CUMPLE"))</f>
        <v>PENDIENTE</v>
      </c>
      <c r="N11" s="34"/>
      <c r="O11" s="15" t="str">
        <f>IF(COUNTA(D10:D10)&gt;3,"REVISAR: más de 3 contratos aportados","")</f>
        <v/>
      </c>
    </row>
    <row r="13" spans="2:15" ht="199.5" customHeight="1" x14ac:dyDescent="0.25">
      <c r="B13" s="5">
        <v>1</v>
      </c>
      <c r="C13" s="5" t="str">
        <f>GENERAL!$C$12</f>
        <v>CORPORACIÓN EDUCATIVA BARTOLOMÉ MITRE
NIT 900.163.623-2</v>
      </c>
      <c r="D13" s="5" t="s">
        <v>98</v>
      </c>
      <c r="E13" s="4" t="s">
        <v>99</v>
      </c>
      <c r="F13" s="6" t="s">
        <v>100</v>
      </c>
      <c r="G13" s="11">
        <v>500000000</v>
      </c>
      <c r="H13" s="12">
        <v>43183</v>
      </c>
      <c r="I13" s="12">
        <v>43465</v>
      </c>
      <c r="J13" s="5">
        <f>IFERROR(YEAR(I13),"")</f>
        <v>2018</v>
      </c>
      <c r="K13" s="11" t="str">
        <f>IFERROR(INDEX(#REF!,MATCH($J13,#REF!,0)),"")</f>
        <v/>
      </c>
      <c r="L13" s="13" t="str">
        <f>IFERROR(IF(AND(UPPER(M13)="SI",UPPER(N13)="SI"),G13/K13,0),"")</f>
        <v/>
      </c>
      <c r="M13" s="5" t="s">
        <v>11</v>
      </c>
      <c r="N13" s="5" t="s">
        <v>11</v>
      </c>
      <c r="O13" s="6" t="s">
        <v>101</v>
      </c>
    </row>
    <row r="14" spans="2:15" ht="24" customHeight="1" x14ac:dyDescent="0.25">
      <c r="B14" s="36" t="s">
        <v>102</v>
      </c>
      <c r="C14" s="36"/>
      <c r="D14" s="36"/>
      <c r="E14" s="36"/>
      <c r="F14" s="36"/>
      <c r="G14" s="36"/>
      <c r="H14" s="36"/>
      <c r="I14" s="36"/>
      <c r="J14" s="36"/>
      <c r="K14" s="36"/>
      <c r="L14" s="14">
        <f>IFERROR(SUM(L13:L13),0)</f>
        <v>0</v>
      </c>
      <c r="M14" s="34" t="str">
        <f>IF(L14=0,"PENDIENTE",IF(L14&gt;=124,"CUMPLE","NO CUMPLE"))</f>
        <v>PENDIENTE</v>
      </c>
      <c r="N14" s="34"/>
      <c r="O14" s="15" t="str">
        <f>IF(COUNTA(D13:D13)&gt;3,"REVISAR: más de 3 contratos aportados","")</f>
        <v/>
      </c>
    </row>
    <row r="16" spans="2:15" ht="199.5" customHeight="1" x14ac:dyDescent="0.25">
      <c r="B16" s="5">
        <v>1</v>
      </c>
      <c r="C16" s="5" t="str">
        <f>GENERAL!$C$13</f>
        <v>CORPORACIÓN UNIÓN PACÍFICO DE AMÉRICA
NIT 901.348.822-0 – Cámara de Comercio de Cali, insc. 18174-50</v>
      </c>
      <c r="D16" s="5" t="s">
        <v>103</v>
      </c>
      <c r="E16" s="4" t="s">
        <v>104</v>
      </c>
      <c r="F16" s="6" t="s">
        <v>105</v>
      </c>
      <c r="G16" s="11">
        <v>860000000</v>
      </c>
      <c r="H16" s="12">
        <v>43900</v>
      </c>
      <c r="I16" s="12">
        <v>44185</v>
      </c>
      <c r="J16" s="5">
        <f>IFERROR(YEAR(I16),"")</f>
        <v>2020</v>
      </c>
      <c r="K16" s="11" t="str">
        <f>IFERROR(INDEX(#REF!,MATCH($J16,#REF!,0)),"")</f>
        <v/>
      </c>
      <c r="L16" s="13" t="str">
        <f>IFERROR(IF(AND(UPPER(M16)="SI",UPPER(N16)="SI"),G16/K16,0),"")</f>
        <v/>
      </c>
      <c r="M16" s="5" t="s">
        <v>11</v>
      </c>
      <c r="N16" s="5" t="s">
        <v>11</v>
      </c>
      <c r="O16" s="6" t="s">
        <v>121</v>
      </c>
    </row>
    <row r="17" spans="2:15" ht="24" customHeight="1" x14ac:dyDescent="0.25">
      <c r="B17" s="36" t="s">
        <v>106</v>
      </c>
      <c r="C17" s="36"/>
      <c r="D17" s="36"/>
      <c r="E17" s="36"/>
      <c r="F17" s="36"/>
      <c r="G17" s="36"/>
      <c r="H17" s="36"/>
      <c r="I17" s="36"/>
      <c r="J17" s="36"/>
      <c r="K17" s="36"/>
      <c r="L17" s="14">
        <f>IFERROR(SUM(L16:L16),0)</f>
        <v>0</v>
      </c>
      <c r="M17" s="51" t="s">
        <v>13</v>
      </c>
      <c r="N17" s="51"/>
      <c r="O17" s="15" t="str">
        <f>IF(COUNTA(D16:D16)&gt;3,"REVISAR: más de 3 contratos aportados","")</f>
        <v/>
      </c>
    </row>
    <row r="19" spans="2:15" ht="15" customHeight="1" x14ac:dyDescent="0.25">
      <c r="B19" s="52" t="s">
        <v>107</v>
      </c>
      <c r="C19" s="52"/>
      <c r="D19" s="52"/>
      <c r="E19" s="52"/>
      <c r="F19" s="52"/>
      <c r="G19" s="52"/>
      <c r="H19" s="52"/>
      <c r="I19" s="52"/>
      <c r="J19" s="52"/>
      <c r="K19" s="52"/>
      <c r="L19" s="52"/>
      <c r="M19" s="52"/>
      <c r="N19" s="52"/>
      <c r="O19" s="52"/>
    </row>
    <row r="20" spans="2:15" ht="15" customHeight="1" x14ac:dyDescent="0.25">
      <c r="B20" s="52"/>
      <c r="C20" s="52"/>
      <c r="D20" s="52"/>
      <c r="E20" s="52"/>
      <c r="F20" s="52"/>
      <c r="G20" s="52"/>
      <c r="H20" s="52"/>
      <c r="I20" s="52"/>
      <c r="J20" s="52"/>
      <c r="K20" s="52"/>
      <c r="L20" s="52"/>
      <c r="M20" s="52"/>
      <c r="N20" s="52"/>
      <c r="O20" s="52"/>
    </row>
    <row r="21" spans="2:15" ht="15" customHeight="1" x14ac:dyDescent="0.25">
      <c r="B21" s="52"/>
      <c r="C21" s="52"/>
      <c r="D21" s="52"/>
      <c r="E21" s="52"/>
      <c r="F21" s="52"/>
      <c r="G21" s="52"/>
      <c r="H21" s="52"/>
      <c r="I21" s="52"/>
      <c r="J21" s="52"/>
      <c r="K21" s="52"/>
      <c r="L21" s="52"/>
      <c r="M21" s="52"/>
      <c r="N21" s="52"/>
      <c r="O21" s="52"/>
    </row>
    <row r="22" spans="2:15" ht="54.75" customHeight="1" x14ac:dyDescent="0.25">
      <c r="B22" s="52"/>
      <c r="C22" s="52"/>
      <c r="D22" s="52"/>
      <c r="E22" s="52"/>
      <c r="F22" s="52"/>
      <c r="G22" s="52"/>
      <c r="H22" s="52"/>
      <c r="I22" s="52"/>
      <c r="J22" s="52"/>
      <c r="K22" s="52"/>
      <c r="L22" s="52"/>
      <c r="M22" s="52"/>
      <c r="N22" s="52"/>
      <c r="O22" s="52"/>
    </row>
  </sheetData>
  <mergeCells count="11">
    <mergeCell ref="B2:O2"/>
    <mergeCell ref="C5:C7"/>
    <mergeCell ref="B8:K8"/>
    <mergeCell ref="M8:N8"/>
    <mergeCell ref="B11:K11"/>
    <mergeCell ref="M11:N11"/>
    <mergeCell ref="B14:K14"/>
    <mergeCell ref="M14:N14"/>
    <mergeCell ref="B17:K17"/>
    <mergeCell ref="M17:N17"/>
    <mergeCell ref="B19:O22"/>
  </mergeCells>
  <conditionalFormatting sqref="M5:N16">
    <cfRule type="cellIs" dxfId="1" priority="2" operator="equal">
      <formula>"CUMPLE"</formula>
    </cfRule>
    <cfRule type="cellIs" dxfId="0" priority="3" operator="equal">
      <formula>"NO CUMPLE"</formula>
    </cfRule>
  </conditionalFormatting>
  <dataValidations count="1">
    <dataValidation type="list" allowBlank="1" sqref="M5:N7 M10:N10 M13:N13 M16:N16">
      <formula1>"SI,NO"</formula1>
      <formula2>0</formula2>
    </dataValidation>
  </dataValidation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vt:lpstr>
      <vt:lpstr>EVALUACIÓN TÉCNICA</vt:lpstr>
      <vt:lpstr>LIQUIDACION 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ADMIN</cp:lastModifiedBy>
  <cp:revision>0</cp:revision>
  <dcterms:created xsi:type="dcterms:W3CDTF">2026-09-04T17:59:39Z</dcterms:created>
  <dcterms:modified xsi:type="dcterms:W3CDTF">2026-09-10T19:32:37Z</dcterms:modified>
  <dc:language>en-US</dc:language>
</cp:coreProperties>
</file>