
<file path=[Content_Types].xml><?xml version="1.0" encoding="utf-8"?>
<Types xmlns="http://schemas.openxmlformats.org/package/2006/content-types">
  <Default Extension="wmf" ContentType="image/x-wmf"/>
  <Default Extension="vml" ContentType="application/vnd.openxmlformats-officedocument.vmlDrawin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3040" windowHeight="8400" activeTab="1"/>
  </bookViews>
  <sheets>
    <sheet name="Resumen Ppto participativo 2026" sheetId="1" r:id="rId1"/>
    <sheet name="Anexo Presupuesto Entidad 2026" sheetId="2" r:id="rId2"/>
    <sheet name="Anexo Ppto Contrapartida 2026" sheetId="3" r:id="rId3"/>
  </sheets>
  <definedNames>
    <definedName name="_xlnm._FilterDatabase" localSheetId="1" hidden="1">'Anexo Presupuesto Entidad 2026'!$B$4:$K$314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
  </authors>
  <commentList>
    <comment ref="F120" authorId="0">
      <text>
        <r>
          <rPr>
            <sz val="10"/>
            <rFont val="SimSun"/>
            <charset val="134"/>
          </rPr>
          <t>======
ID#AAACGTFAHww
    (2026-03-02 22:48:00)
Revisar si la comunidad cuenta con espacios
	-Daniela Valencia</t>
        </r>
      </text>
    </comment>
    <comment ref="I120" authorId="0">
      <text>
        <r>
          <rPr>
            <sz val="10"/>
            <rFont val="SimSun"/>
            <charset val="134"/>
          </rPr>
          <t>======
ID#AAACGTFAHxI
    (2026-03-02 22:48:00)
Pdte cotización formal
	-Daniela Valencia</t>
        </r>
      </text>
    </comment>
    <comment ref="F219" authorId="0">
      <text>
        <r>
          <rPr>
            <sz val="10"/>
            <rFont val="SimSun"/>
            <charset val="134"/>
          </rPr>
          <t>======
ID#AAACGTFAHxA
    (2026-03-03 12:26:34)
INTERCAMBIO DE EXPERIENCIAS
	-Daniela Valencia
----
Revisar espacio en la comuna
	-Daniela Valencia</t>
        </r>
      </text>
    </comment>
    <comment ref="I229" authorId="0">
      <text>
        <r>
          <rPr>
            <sz val="10"/>
            <rFont val="SimSun"/>
            <charset val="134"/>
          </rPr>
          <t>======
ID#AAACGTFAHwo
    (2026-03-02 23:50:50)
Pdte minuta
	-Daniela Valencia</t>
        </r>
      </text>
    </comment>
    <comment ref="I234" authorId="0">
      <text>
        <r>
          <rPr>
            <sz val="10"/>
            <rFont val="SimSun"/>
            <charset val="134"/>
          </rPr>
          <t>======
ID#AAACGTFAHxM
    (2026-03-02 23:50:50)
Revisar deducciones_ por mes.
	-Daniela Valencia</t>
        </r>
      </text>
    </comment>
    <comment ref="F235" authorId="0">
      <text>
        <r>
          <rPr>
            <sz val="10"/>
            <rFont val="SimSun"/>
            <charset val="134"/>
          </rPr>
          <t>======
ID#AAACGTFAHws
    (2026-03-02 23:50:50)
Cubre por 6 meses
	-Daniela Valencia</t>
        </r>
      </text>
    </comment>
    <comment ref="F247" authorId="0">
      <text>
        <r>
          <rPr>
            <sz val="10"/>
            <rFont val="SimSun"/>
            <charset val="134"/>
          </rPr>
          <t>======
ID#AAACGTFAHw4
    (2026-03-02 23:50:50)
nnaj-en-Fm
	-Daniela Valencia</t>
        </r>
      </text>
    </comment>
    <comment ref="H248" authorId="0">
      <text>
        <r>
          <rPr>
            <sz val="10"/>
            <rFont val="SimSun"/>
            <charset val="134"/>
          </rPr>
          <t>======
ID#AAACGTFAHxQ
    (2026-03-02 23:50:50)
Beneficiarios del proyecto, cuidador, comunidad.
	-Daniela Valencia</t>
        </r>
      </text>
    </comment>
    <comment ref="F249" authorId="0">
      <text>
        <r>
          <rPr>
            <sz val="10"/>
            <rFont val="SimSun"/>
            <charset val="134"/>
          </rPr>
          <t>======
ID#AAACGTFAHw0
    (2026-03-02 23:50:50)
Transporte, materiales, pago del artista.
	-Daniela Valencia
Revisar si se pueden 3 zonas.
	-Daniela Valencia</t>
        </r>
      </text>
    </comment>
    <comment ref="F252" authorId="0">
      <text>
        <r>
          <rPr>
            <sz val="10"/>
            <rFont val="SimSun"/>
            <charset val="134"/>
          </rPr>
          <t>======
ID#AAACGTFAHw8
    (2026-03-02 23:50:50)
Refrigerios AM y PM, artistas, beneficiarios y comunidad.
	-Daniela Valencia</t>
        </r>
      </text>
    </comment>
  </commentList>
</comments>
</file>

<file path=xl/sharedStrings.xml><?xml version="1.0" encoding="utf-8"?>
<sst xmlns="http://schemas.openxmlformats.org/spreadsheetml/2006/main" count="1113" uniqueCount="466">
  <si>
    <t>DETALLE</t>
  </si>
  <si>
    <t xml:space="preserve">VALOR </t>
  </si>
  <si>
    <t>%</t>
  </si>
  <si>
    <t xml:space="preserve">Presupuesto entidad estatal </t>
  </si>
  <si>
    <t>Presupuesto minimo contrapartida</t>
  </si>
  <si>
    <t>TOTAL PPTO PROCESO PARTICIPATIVO 2026</t>
  </si>
  <si>
    <t xml:space="preserve">SECRETARIA DISTRITAL DE BIENESTAR SOCIAL </t>
  </si>
  <si>
    <t xml:space="preserve">PRESUPUESTO DETALLADO 2026 </t>
  </si>
  <si>
    <t>Ítem</t>
  </si>
  <si>
    <t xml:space="preserve">Proyecto </t>
  </si>
  <si>
    <t xml:space="preserve">ELEMENTO BP </t>
  </si>
  <si>
    <t>Actividad</t>
  </si>
  <si>
    <t>Descripción</t>
  </si>
  <si>
    <t>Unidad de Medida</t>
  </si>
  <si>
    <t>Cantidad</t>
  </si>
  <si>
    <t>Vr. Unitario</t>
  </si>
  <si>
    <t>Vr. Total</t>
  </si>
  <si>
    <t>Comuna impactada</t>
  </si>
  <si>
    <t>1.1.14</t>
  </si>
  <si>
    <t>BP-26005435</t>
  </si>
  <si>
    <t>BP-26005435/2/01/01/49</t>
  </si>
  <si>
    <t>Realizar capacitaciones  en habilidades instrumentales para promover el proyecto de vida de las personas con discapacidad</t>
  </si>
  <si>
    <t xml:space="preserve">Desarrollar talleres de derechos para las personas con Discapacidad, se abordará cada temática en 4 sesiones, es decir cada sesión será de 4 horas. Se abordarán los siguientes temas: 
1) Taller para Derechos (Talleres de Promoción de Derechos, Sistema Nacional de Discapacidad, Participación de PCD, Sensibilización sobre inclusión y la diversidad, etc) de las personas con discapacidad: Acceso a la justicia, Sistema Nacional de Discapacidad,  3 horas x 4 grupos x 4 sesiones: 48 H. </t>
  </si>
  <si>
    <t xml:space="preserve">Número </t>
  </si>
  <si>
    <t xml:space="preserve">Suministrar refrigerios Tipo II que incluya: una proteína, una bebida y una fruta para capacitaciones de 4 horas </t>
  </si>
  <si>
    <t>Suministrar kit de materiales</t>
  </si>
  <si>
    <t xml:space="preserve">Desarrollar Talleres de Habilidades emocionales y de afrontamiento que promuevan el bienestar y el desarrollo humano de las personas con discapacidad y sus cuidadores para 100 personas. Se abordarán a traves de los siguientes modulos:                                                                                                                                                                                                                                                                                                                                            1) Cuidado al cuidador (incluye habilidades emocionales y prácticas de cuidado y autocuidado para PCD: 3 horas x 4 grupos x 4 sesiones: 48 H.                                                     2) Rumboterapia inclusiva : 2 horas x 4 grupos x 6 sesiones: 24 H.                                                                                                        </t>
  </si>
  <si>
    <t xml:space="preserve">Suministrar de refrigerios Tipo II que incluya: una proteína, una bebida y una fruta </t>
  </si>
  <si>
    <t>Suministrar auxilio de transporte (Ida y Vuelta) para trasladar a las personas con discapacidad  beneficiarias a los espacios comunitarios de formación seleccionados por la comunidad,($10.000 por 100 personas = 1.000.000 x 14 traslados =$100.000 por persona)</t>
  </si>
  <si>
    <t>Realizar capacitaciones en proyecto de vida y fortalecimiento organizativo:                                                                            
1) Programas de formación y capacitaciones vocacionales adaptadas :4 horas x 4 grupos x 2 sesiones=32 horas/ 8 horas grupo.                                                                  2) orientacion en la búsqueda de empleo y la inserción laboral - el Teletrabajo 4 horas x 4 grupos x 2 sesiones=32 horas/ 8 horas grupo.                                                3) Taller construcción proyecto de vida:  4 horas x 4 grupos x 4 sesiones=64 horas/ 16 horas grupo.</t>
  </si>
  <si>
    <t>Apoyar iniciativas sociales de personas con discapacidad (PCD)</t>
  </si>
  <si>
    <t>Desarrollar Taller de alfabetización digital : 
1). Manejo de las TICS : 4 horas x 4 grupos x 2 sesiones: 32 H/ 8 horas grupo
2) Marketing Digital:  4 horas x 4 grupos x 2 sesiones: 32 H./ 8 horas grupo</t>
  </si>
  <si>
    <t xml:space="preserve">Suministrar Refrigerios Tipo II que incluya: una proteína, una bebida y una fruta para capacitaciones de 4 horas </t>
  </si>
  <si>
    <t>Suministrar auxilio de transporte (Ida y Vuelta) para trasladar a las personas con discapacidad  beneficiarias a los espacios comunitarios de formación seleccionados por la comunidad,($10.000 por 100 personas = 1.000.000 x 12 traslados =$100.000 por persona)</t>
  </si>
  <si>
    <t>1.1.1</t>
  </si>
  <si>
    <t>BP-26005576</t>
  </si>
  <si>
    <t>BP-26005576/2/01/01/01</t>
  </si>
  <si>
    <t>Realizar convocatoria, divulgación, inscripción y selección de beneficiarios del proyecto</t>
  </si>
  <si>
    <t>Diseñar y realizar Pendón institucional tipo araña 80×160 cm - impresión full color digital en lona, con información del proyecto e imagen institucional</t>
  </si>
  <si>
    <t>Número</t>
  </si>
  <si>
    <t>Diseñar y realizar fichas de inscripción de participantes</t>
  </si>
  <si>
    <t>Disponer del personal para realizar la inscripcion de manera fisica y digital , seleccionar a los beneficiarios durante el periodo de tiempo requrido para esta tarea.</t>
  </si>
  <si>
    <t>Suministrar Póliza de Accidentes contra riesgos de muerte o daño corporal (gastos médicos</t>
  </si>
  <si>
    <t>1.1.2</t>
  </si>
  <si>
    <t>BP-26005576/2/01/01/02</t>
  </si>
  <si>
    <t>Realizar talleres prácticos de Hidroterapia que mejoren las habilidades motoras y de coordinación de la persona mayor</t>
  </si>
  <si>
    <t>Realizar talleres prácticos de Hidroterapia que mejoren las habilidades corporales motoras y físicas promoviendo el autocuidado y fortalecimiento del cuerpo de la Persona Mayor. (1 hora/sesion×20 sesiones=20 horas ×5 grupos de 20 personas =100 horas)</t>
  </si>
  <si>
    <t>Hora</t>
  </si>
  <si>
    <r>
      <rPr>
        <sz val="10"/>
        <color rgb="FF000000"/>
        <rFont val="Arial"/>
        <charset val="134"/>
      </rPr>
      <t xml:space="preserve">Suministrar complemento alimentario saludable para capacitación en hidroterapia para las Personas Mayores. </t>
    </r>
    <r>
      <rPr>
        <b/>
        <sz val="10"/>
        <color rgb="FF000000"/>
        <rFont val="Arial"/>
        <charset val="134"/>
      </rPr>
      <t xml:space="preserve">TIPO III = </t>
    </r>
    <r>
      <rPr>
        <sz val="10"/>
        <color rgb="FF000000"/>
        <rFont val="Arial"/>
        <charset val="134"/>
      </rPr>
      <t>Proteina Animal (85 gramos), Cabohidrato (60 gramos), una fruta o legumbres (150 gramos), Jugo Natural (200 ml) para 100 personas×20 sesiones=2000 refrigerios. Lo anterior, dando cumplimiento al ciclo de Menú Semanal que respalda la minuta patron formulado por la nutricionista del organismo.</t>
    </r>
  </si>
  <si>
    <t>Suministrar auxilio de transporte (Ida y Vuelta) para trasladar a las personas mayores beneficiarias al sitio de actividades de la hidroterapia seleccionados por la comunidad,($10.600 por 100 personas = 1.060.000 x 20 traslados =$21.200.000.</t>
  </si>
  <si>
    <t>Numero</t>
  </si>
  <si>
    <t>Acompañar jornadas de Hidroterapia para hacer respaldo y asistencia al personal encargado de dirigir los talleres de hidroterapia (con experiencia y conocimientos certificados en Asistencia Integral a Personas Mayores) 100 horas de asistencia.</t>
  </si>
  <si>
    <t>Horas</t>
  </si>
  <si>
    <t>Kit de Natación (Gorro, gafas, flotador)</t>
  </si>
  <si>
    <t>1.1.3</t>
  </si>
  <si>
    <t>BP-26005576/2/01/01/03</t>
  </si>
  <si>
    <t>Realizar talleres de sensibilización sobre recomendaciones para tener una alimentación saludable que mejoren las condiciones físicas y nutricionales de la persona mayor.</t>
  </si>
  <si>
    <t>Talleres de capacitación en organización de combinaciones adecuadas de alimentos (menus) con enfoque nutricional basado en las necesidades especificas de la Persona Mayor (5 sesiones de 2 horas sesión grupo x 5 grupos de 20 personas = 50 Hrs)</t>
  </si>
  <si>
    <t>Suministrar complemento alimentario saludable para capacitación en organización de combinaciones adecuadas de alimentos con enfoque nutricional para las Personas Mayores. Proteina Animal (85 gramos), Cabohidrato (60 gramos), una fruta o legumbres (150 gramos), Jugo Natural (200 ml) (100 refrigerios/sesion×5 sesiones=500 refrigerios) Lo anterior, dando cumplimiento al ciclo de Menú Semanal que respalda la minuta patron formulado por la nutricionista del organismo.</t>
  </si>
  <si>
    <t>1.1.4</t>
  </si>
  <si>
    <t>BP-26005576/2/01/01/04</t>
  </si>
  <si>
    <t>Apoyar la logística para el desarrollo de las capacitaciones</t>
  </si>
  <si>
    <t>Realizar la coordinación general del proyecto desde el alistamiento y preparación previa a la capacitación, organización, apoyo logístico y operativo, desde la convocatoria, hasta el evento de clausura y presentación de informes parciales y finales de ejecución.</t>
  </si>
  <si>
    <t>Brindar apoyo para la preparación previa a la capacitación, organización, apoyo logístico y operativo, desde la convocatoria, elaboración de informes hasta el evento de clausura.( 1 Persona Por $1.585.500 )</t>
  </si>
  <si>
    <t>Alquiler de espacios adecuados, que incluye equipos, mesas, sillas de brazos y lo necesario para el desarrollo de los talleres: 1. Combinaciones de alimentos con enfoque nutricional a las necesidades especifica. 2. Atención psicosocial de escucha activa. 3. Gimnasia cerebral y rumbo terapia para la Persona Mayor, (durante 6 periodos un $1.057.000 pesos por periodo por 5 sedes dotadas = $5.285.000 ), (incluye pago de servicios públicos).</t>
  </si>
  <si>
    <t>1.1.5</t>
  </si>
  <si>
    <t>BP-26005576/2/01/01/05</t>
  </si>
  <si>
    <t>Realizar talleres interactivos que promuevan la salud mental mediante: actividades psicosociales de escucha activa, gimnasia cerebral y actividades lúdico recreativas (Rumboterapia) que fortalezcan la salud mental y cognitiva de las personas mayores</t>
  </si>
  <si>
    <t>Realizar atención psicosocial de escucha activa que permita valorar el estado psicosocial de los beneficiarios del proyecto y dar recomendaciones específicas al cuidado de la salud mental en cada caso. (3 momentos de atención: valoracion incial, seguimiento y valoracion final, este ejercicio va a acompañado de un informe por beneficiario en cada una de las intervenciones:3 Informes).</t>
  </si>
  <si>
    <t>Realizar actividasdes interactivas que promuevan la salud mental de las personas mayores en la promocion de estilos de vida saludable mediante actividades prácticas de gimnasia cerebral.
(1.5 horas/sesion×10 sesiones=15 horas,15 horas×5 grupos=75 horas)</t>
  </si>
  <si>
    <t>Suministrar complemento alimentario saludable para las actividasdes interactivas de promoción de salud mental de las personas mayores Proteina Animal (85 gramos), Cabohidrato (60 gramos), una fruta o legumbres (150 gramos), Jugo Natural (200 ml). (100 refrigerios/sesion×10 sesiones=1000 refrigerios) Lo anterior, dando cumplimiento al ciclo de Menú Semanal que respalda la minuta patron formulado por la nutricionista del organismo.</t>
  </si>
  <si>
    <t>Suministro de materiales KIT integral de apoyo para las 100 personas mayores participantes del proyecto, que contenga los insumos, elementos y herramientas necesarias para el desarrollo de los talleres de: Alimentación saludable, gimnacia cerebral y rumboterapia; con el fin de fomentar las actividades lúdico recreativas que desarrollan las personas mayores en la promoción de estilos de vida saludable. Entrega de "Guía del autocuidado" para practicar lo aprendido en los talleres.</t>
  </si>
  <si>
    <t>Realizar actividades lúdico recreativas que promuevan la salud mental y física de las personas mayores en la promocion de estilos de vida saludable mediante actividades dinamicas dirigidas.
(2 horas/sesion×5 sesiones=10 horas×5 grupos=50 horas)-estas sesiones se realizan conjuntas con las de organización del tipo de alimentación saludable.</t>
  </si>
  <si>
    <t>Realizar actividades de rumboterapia en la promoción de la salud mental y física de las personas mayores en la promoción de estilos de vida saludable. (1 horas/sesion×5 sesiones=5 horas×5 grupos=25 horas)</t>
  </si>
  <si>
    <t>Suministrar complemento alimentario saludable para las actividasdes de rumboterapia que promuevan la salud emocional de las personas mayores Proteina Animal (85 gramos), Cabohidrato (60 gramos), una fruta o legumbres (150 gramos), Jugo Natural (200 ml). (100 refrigerios/sesion×5 sesiones=500 refrigerios) Lo anterior, dando cumplimiento al ciclo de Menú Semanal que respalda la minuta patron formulado por la nutricionista del organismo.</t>
  </si>
  <si>
    <t>1.1.6</t>
  </si>
  <si>
    <t>BP-26005576/2/01/01/06</t>
  </si>
  <si>
    <t>Realizar salida pedagógica de integración, socialización y entrega de resultados del proyecto</t>
  </si>
  <si>
    <t>Apoyo para el desplazamiento al evento ida y regreso a través de la contratacion del servicio de autobuses que permita la movilidad de 100 personas mayores.</t>
  </si>
  <si>
    <t xml:space="preserve">1 - Entrada al lugar del evento: Espacio adecuado con sillas, mesas, sonido, ingreso a todas las zonas recreativas y deportivas (•Ingreso a todas las áreas del club. •Salón con sonido, 2 micrófonos, ayudas audiovisuales
•Atención personalizada. •Servido a mesa). - 2 - Suministro de alimentación en el evento que consta de Refrigerio tipo TIPO II. Es decir un refrigerio en la mañana, compuesto por Jugo natural bajo en azucar acompañado de una harina con proteína (jamón, huevo o carne) y servilleta, un almuerzo compuesto por cereal, proteina, verduras, sopa o consume y jugo natural bajo en azúcar y refrigerio en la tarde, compuesto por Jugo natural bajo en azucar acompañado de una harina con proteína (jamón, huevo o carne) y servilleta para un total de 100 refrigerios TIPO II. - 3 - Bahía de hidratación, agua, te, café permanente </t>
  </si>
  <si>
    <t>Expresiones artisticas de la comuna (grupos artisticos, danzas entre otros)</t>
  </si>
  <si>
    <t>BP-26005659</t>
  </si>
  <si>
    <t>BP-26005659/1/01/01/01</t>
  </si>
  <si>
    <t>Realizar capacitaciones en habilidades instrumentales para promover el proyecto de vida de las personas con discapacidad</t>
  </si>
  <si>
    <t>Suministrar Poliza de accidentes contra riesgo de muerte o daño corporal (gastos médicos)</t>
  </si>
  <si>
    <t xml:space="preserve">Desarrollar las escuelas de liderazgo que promuevan el desarrollo humano e impulsen las iniciativas productivas, con un impacto total de 118 personas, se abordarán las siguientes 5 tematicas cada una en 4 sesiones de 4 horas para 3 grupos.(240 hr en total). 
1) Manejo de las TICS: 4 horas x 3 grupos x 4 sesiones: 48 H. 
2) Derechos de las personas con discapacidad: 4 horas x 3 grupos x 4 sesiones: 48 H. 
3) Desarrollo empresarial: 4 horas x 3 grupos x 4 sesiones: 48 H. 
4) Marketing Digital: 4 horas x 3 grupos x 4 sesiones: 48 H.
5) Creación de iniciativas productivas, formalización empresarial e independencia economica: 4 horas x 3 grupos x 4 sesiones: 48 H.
</t>
  </si>
  <si>
    <t>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t>
  </si>
  <si>
    <t>Fortalecimiento e implementación de iniciativas productivas de personas con discapacidad, sus cuidadores y cuidadoras en articulación con la Secretaría de Desarrollo Económico. Entrega de apoyo en insumos a 30 iniciativas sociales de personas con discapacidad y sus cuidadores.</t>
  </si>
  <si>
    <t>Realizar Taller en Serigrafía y Estampado 20 horas en 8 sesiones para 30 personas con discapacidad y cuidadores. incluye insumos y certificado. Curso por persona: $400.000</t>
  </si>
  <si>
    <t>Realizar Taller en Panadería o Gastronomía, 5 sesiones de 3 horas para 30 personas con discapacidad y cuidadores, incluye insumos y certificado. Curso por persona $700.000.</t>
  </si>
  <si>
    <t>BP-26005659/1/01/01/06</t>
  </si>
  <si>
    <t>Realizar talleres de abordaje integral para promover el bienestar de las personas con discapacidad y sus cuidadores.</t>
  </si>
  <si>
    <t>Realizar talleres para 50 cuidadores de personas con discapacidad, bajo el enfoque de pedagogia curativa. 4 horas x 2 grupos x 1 sesión. 8H.</t>
  </si>
  <si>
    <t>Suministrar 50 Kit Sensorial para personas con discapacidad cognitiva (Kit Sensorial de 18 piezas: Incluye cubo rugby lineal y cuadrado, spinner, juguetes antiestrés, apoyos educativos, librito de mandalas y grande de colores, Ideal para autorregulación y estimulación sensorial. Boton de tengo una condicion o discapacidad oculta) de la misma manera contiene una Diadema reductora/aisladora de sonido y Mordedor sensorial especializado de grado terapéutico para manejo de ansiedad oral y mejora de concentración.</t>
  </si>
  <si>
    <t>BP-26005681</t>
  </si>
  <si>
    <t>BP-26005681/1/01/01/01</t>
  </si>
  <si>
    <t>Realizar ejercicios formativos a personas LGBTIQ+</t>
  </si>
  <si>
    <t>Realizar convocatoria, divulgación e inscripción de beneficiarios.</t>
  </si>
  <si>
    <t>Suministrar refrigerios para la socialización del proyecto ante la comunidad, Tipo I: Jugo natural y/o café negro y/o en leche acompañado de una Harina, para realizar Socialización del proyecto, ante el comité de Planificación.</t>
  </si>
  <si>
    <t>Realizar una Caracterización de la Población Beneficiaria a través de las fichas DUB (Destinatario, Usuario, Beneficiario), suministrando: 100 fichas DUB diligenciadas, un informe de caracterización y un documento consolidado con la base de datos en formato Excel.</t>
  </si>
  <si>
    <t>Suministrar Póliza de Accidentes contra riesgo de muerte o daño corporal (gastos médicos).</t>
  </si>
  <si>
    <t>Realizar formación para 25 personas LGTBIQ+ en Marketing de Contenido y Redes sociales (4 Horas X 10 Sesiones x 1 Grupo).</t>
  </si>
  <si>
    <t>Realizar formación para 25 personas LGTBIQ+ Peluquería-Barberia (4 Horas X 10 Sesiones x 1 Grupo).</t>
  </si>
  <si>
    <t>Realizar formación para 50 personas LGTBIQ+ distribuidas en 2 grupos de 25 personas de la Comuna 6, en Derechos de la población LGTBIQ+ (Diversidad, Sistema Sexo-Genero, Identidad y Género, Orientación Sexo Afectiva, LGBTI y Diversidad, Legislación Vigente, Acuerdo 0461 de 2019 Política Publica Cali Diversidad) 4 horas x 2 grupos x 4 sesiones.</t>
  </si>
  <si>
    <t>Realizar formación para 50 personas LGTBIQ+ de la Comuna 6, en Plan de Negocios: - Sesión 1: Introducción al emprendimiento y plan de negocios (4 horas), Sesión 2: Finanzas básicas y presupuesto (4 horas), Sesión 3: Gestión de recursos y acceso a financiamiento (4 horas, Sesión 4: Revisión y finalización del plan de negocios (4 horas) El cuerpo docente deberá tener experiencia en la aplicación de la temática en entornos reales de los temas mencionados del pensum y desarrollar con una metodología dinámica.(4 horas x 4 sesiones x 2 grupos).</t>
  </si>
  <si>
    <t>Realizar formación para 50 personas LGTBIQ+ de la Comuna 6, en marketing Digital. Temática: 1. Introducción al marketing digital,2. Análisis de mercado, 3. Presencia en redes sociales, 4. Contenido de calidad, 5. Publicidad en línea, 6. Análisis y seguimiento con ejemplos prácticos (2 sesiones x 4 horas x 2 grupos) El cuerpo docente deberá tener experiencia en la aplicación de la temática en entornos reales de los temas mencionados del pensum y desarrollar con una metodología dinámica.</t>
  </si>
  <si>
    <t>BP-26005681/1/01/01/02</t>
  </si>
  <si>
    <t>Apoyar logísticamente los ejercicios formativos</t>
  </si>
  <si>
    <t>Suministrar Kit de Materiales para capacitaciones generales (Cartuchera, bolígrafo, borrador, lápiz, sacapuntas, resaltador).</t>
  </si>
  <si>
    <t>Suministrar Kit de herramientas para Marketing de Contenido y redes sociales.</t>
  </si>
  <si>
    <t>Suministrar Kit de herramientas para Peluquería y Barbería.</t>
  </si>
  <si>
    <t>Suministrar refrigerios Tipo III que incluya: Minuta Patrón una proteína animal (85 gramos), un carbohidrato (60 gramos), 1 fruta (150 gramos), una bebida de jugo natural (200ml). Esta minuta se suministrará conforme el ciclo de menú formulado por la nutricionista del organismo. Los refrigerios se suministrarán para personas con discapacidad y su cuidador.</t>
  </si>
  <si>
    <t>BP-26005681/1/01/01/03</t>
  </si>
  <si>
    <t>Apoyar las iniciativas de las organizaciones, colectivos y redes de apoyo de la población LGBTIQ+</t>
  </si>
  <si>
    <t>Entrega de insumos en materia prima requeridos para cada una de las 50 Iniciativas LGTBIQ+ de la Comuna 6, de acuerdo a su sector económico, emprendimiento y necesidades específicas e individualizadas.</t>
  </si>
  <si>
    <t>BP-26005681/1/01/01/04</t>
  </si>
  <si>
    <t>Realizar encuentro con otros grupos poblaciones de sensibilización sobre los derechos de las personas LGBTIQ+</t>
  </si>
  <si>
    <t>Certificado de Participación</t>
  </si>
  <si>
    <t>Reunión Clausura con estrategia de Sensibilización sobre los derechos de las personas LGTBIQ+</t>
  </si>
  <si>
    <t>BP-26005686</t>
  </si>
  <si>
    <t>BP-26005686/1/01/01/01</t>
  </si>
  <si>
    <t xml:space="preserve">Realizar ejercicios formativos a personas LGBTIQ+
</t>
  </si>
  <si>
    <t>Realizar una Caracterización de la Población Beneficiaria a través de las fichas DUB (Destinatario, Usuario, Beneficiario), suministrando: 80 fichas DUB diligenciadas, un informe de caracterización y un documento consolidado con la base de datos en formato Excel.</t>
  </si>
  <si>
    <t>Realizar formación para 20 personas LGTBIQ+ en habilidades de Confecciones. (4 Horas X 10 Sesiones x 1 Grupo).</t>
  </si>
  <si>
    <t>Realizar formación para 20 personas LGTBIQ+ marroquinería (4 Horas X 10 Sesiones x 1 Grupo).</t>
  </si>
  <si>
    <t>Realizar formación para 20 personas LGTBIQ+ en Cosmetología. (4 Horas X 10 Sesiones x 1 Grupo).</t>
  </si>
  <si>
    <t>Realizar formación para 20 personas LGTBIQ+ Peluquería-Barberia (4 Horas X 10 Sesiones x 1 Grupo).</t>
  </si>
  <si>
    <t xml:space="preserve">Realizar formación para 80 personas LGTBIQ+ distribuidas en 4 grupos de 20 personas de la Comuna 12, en Derechos de la población LGTBIQ+ (Diversidad, Sistema Sexo-Genero, Identidad y Género, Orientación Sexo Afectiva, LGBTI y Diversidad, Legislación Vigente, Acuerdo 0461 de 2019 Política Publica CaliDiversidad) 4 horas x 4 grupos x 4 sesiones.
</t>
  </si>
  <si>
    <t>Realizar formación para 80 personas LGTBIQ+ de la Comuna 12, en Plan de Negocios: - Sesión 1: Introducción al emprendimiento y plan de negocios (4 horas), Sesión 2: Finanzas básicas y presupuesto (4 horas), Sesión 3: Gestión de recursos y acceso a financiamiento (4 horas, Sesión 4: Revisión y finalización del plan de negocios (4 horas) El cuerpo docente deberá tener experiencia en la aplicación de la temática en entornos reales de los temas mencionados del pensum y desarrollar con una metodología dinámica.(4 horas x 4 sesiones x 4 grupos).</t>
  </si>
  <si>
    <t>Realizar formación para 80 personas LGTBIQ+ de la Comuna 12, en marketing Digital. Temática: 1. Introducción al marketing digital,2. Análisis de mercado, 3. Presencia en redes sociales, 4. Contenido de calidad, 5. Publicidad en línea, 6. Análisis y seguimiento con ejemplos prácticos (2 sesiones x 4 horas x 4 grupos) El cuerpo docente deberá tener experiencia en la aplicación de la temática en entornos reales de los temas mencionados del pensum y desarrollar con una metodología dinámica.</t>
  </si>
  <si>
    <t>Realizar asesoría técnica presencial con el tutor o tutora asignado, con cada una de las 80 iniciativas, con una intensidad horaria de tres (3) horas con cada iniciativa.</t>
  </si>
  <si>
    <t>BP-26005686/1/01/01/02</t>
  </si>
  <si>
    <t>Suministrar Kit de Materiales para capacitaciones generales (Cartuchera, bolígrafo, borrador, lápiz, sacapuntas, resaltador)</t>
  </si>
  <si>
    <t>Suministrar Kit de herramientas para Confecciones.</t>
  </si>
  <si>
    <t>Suministrar Kit de herramientas para Marroquinería.</t>
  </si>
  <si>
    <t>Suministrar Kit de herramientas para Cosmetología.</t>
  </si>
  <si>
    <t>BP-26005686/1/01/01/03</t>
  </si>
  <si>
    <t>Entrega de insumos en materia prima requeridos para cada una de las 80 Iniciativas LGTBIQ+ de la Comuna 12, de acuerdo a su sector económico, emprendimiento y necesidades específicas e individualizadas.</t>
  </si>
  <si>
    <t>BP-26005686/1/01/01/04</t>
  </si>
  <si>
    <t xml:space="preserve">Feria de Servicios con las iniciativas sociales que incluya: tablones y manteles, sillas para expositores, Sillas para sala de belleza, materiales para residuos, bolsas de agua, paramédico, espacio con capacidad para 200 personas, que incluya alquiler de video beam, pantalla, 2 micrófonos, amplificación de sonido, tarima para evento, tarima pasarela con tela arcoíris para desfile de modas comunidad LGBTIQ+ Dinamizador(a) para la jornada. Se realizará olla comunitaria para el suministro de almuerzos a las personas asistentes al evento (comunidad). En la feria de servicios se articulará la oferta institucional del Distrito para que habitantes de la comuna 12 participen.
</t>
  </si>
  <si>
    <t>Almuerzos (Proteína, Carbohidrato, Verduras, Sopa, Jugo Natural, Postre) para beneficiarios, miembros jal y los presidentes de la jac.</t>
  </si>
  <si>
    <t>Certificación de Participación y clausura.</t>
  </si>
  <si>
    <t>1.1.8</t>
  </si>
  <si>
    <t>BP-26005415</t>
  </si>
  <si>
    <t>BP-26005415/1/01/01/23</t>
  </si>
  <si>
    <t>Fortalecimiento de las capacidades en la población LGBTIQ+ de la Comuna 12 de Santiago de Cali (Varlor incorporado a este proyecto por reconocimiento deuda de la BP 26005686 de vigencias anteriores)</t>
  </si>
  <si>
    <t>Desarrollar estrategias para el fortalecimiento de las capacidades en la población LGBTIQ+ de la Comuna 12 de Santiago de Cali</t>
  </si>
  <si>
    <t>ok</t>
  </si>
  <si>
    <t>1.1.15</t>
  </si>
  <si>
    <t>BP-26005435/2/01/01/51</t>
  </si>
  <si>
    <t>Contribuir al mejoramiento de la atención integral dirigida a las personas con discapacidad y sus cuidadores de la Comuna 12-BP26005687 (Varlor incorporado a este proyecto por reconocimiento deuda de la BP 26005687 de vigencias anteriores)</t>
  </si>
  <si>
    <t>Realizar capacitaciones en habilidades instrumentales para el desarrollo de proyecto de vida.</t>
  </si>
  <si>
    <t>BP-26005687</t>
  </si>
  <si>
    <t>BP-26005687/2/01/01/01</t>
  </si>
  <si>
    <t>Diseñar y realizar fichas de inscripción de participantes.</t>
  </si>
  <si>
    <t>Disponer del personal para realizar la inscripcion de manera física y digital , seleccionar a los beneficiarios durante el periodo de tiempo requrido para esta tarea.</t>
  </si>
  <si>
    <t>Realizar Caracterización de la Poblacion Beneficiaria a traves de las fichas DUB (Destinatario, Usuario, Beneficiario), suministrando: 100 fichas DUB diligenciadas, un informe de caracterizacion y un documento consolidado con la base de datos en formato excel.</t>
  </si>
  <si>
    <t>Suministrar póliza de accidentes contra riesgos de muerte o daño corporal (gastos médicos)</t>
  </si>
  <si>
    <t>Desarrollar las escuelas de liderazgo que promuevan el desarrollo humano e impulsen las iniciativas productivas, con un impacto total de 100 personas con discapacidad y cuidadores. Se abordarán las siguientes 5 tematicas cada una en 4 sesiones de 4 horas para 3 grupos.(240 hr en total): 
1) Manejo de las TICS : 4 horas x 3 grupos x 4 sesiones:48 H. 
2) Derechos de las personas con discapacidad: 4 horas x 3 grupos x 4 sesiones: 48 H. 
3) Desarrollo empresarial: 4 horas x 3 grupos x 4 sesiones: 48 H. 
4) Marketing Digital: 4 horas x 3 grupos x 4 sesiones: 48H. 
5) Creación de iniciativas productivas, formalización empresarial e independencia economica: 4 horas x 3 grupos x 4 sesiones: 48 H.</t>
  </si>
  <si>
    <t>Realizar Taller en Serigrafía y Estampado 20 horas en 8 sesiones para 30 personas con discapacidad y cuidadores. Curso por persona: $400.000</t>
  </si>
  <si>
    <t>Realizar Taller en Cuidado de manos y pies para 20 personas con discapacidad y cuidadores. Duración del curso 6 meses, vr por persona: $2.232.000</t>
  </si>
  <si>
    <t>Realizar Taller en Gastronomía 5 sesiones de 3 horas para 30 personas con discapacidad y cuidadores. Curso por persona $700.000.</t>
  </si>
  <si>
    <t>Fortalecimiento e implementación de iniciativas productivas de personas con discapacidad, sus cuidadores y cuidadoras en articulación con la Secretaría de Desarrollo Económico. Entrega de apoyo en insumos a 50 iniciatias productivas de personas con discapacidad y sus cuidadores.</t>
  </si>
  <si>
    <t>BP-26005687/2/01/01/03</t>
  </si>
  <si>
    <t>Brindar servicios de atención integral y servicios de apoyo psicosocial y emocional dirigido a personas con discapacidad y cuidadores.</t>
  </si>
  <si>
    <t>Realizar talleres para 50 cuidadores de personas con discapacidad, bajo el enfoque de pedagogia curativa ó pedagogía terapéutica antroposófica. 4 horas x 2 grupos x 4 sesiones. 32 H.</t>
  </si>
  <si>
    <t>Suministrar Kit Básico de Bienestar emocional y estimulación para cuidadores de personas con discapacidad integrado por: Elementos de cuidado personal y elementos sensoriales o antiestres.</t>
  </si>
  <si>
    <t>Realizar talleres de abordaje integral para promover el bienestar físico, emocional y mental de las personas con discapacidad y sus cuidadores, con un impacto total de 100 personas. 4 horas x 4 grupos x 8 sesiones, total 128 horas.</t>
  </si>
  <si>
    <t>Se realizará un evento de cierre dirigido a 100 personas con discapacidad y sus cuidadores en un lugar campestre accesible, con el propósito de llevar a cabo una actividad pedagógica y de integración que promueva el bienestar y el desarrollo humano de los participantes, abordando de manera integral las dimensiones del ser: física, mental, emocional, social y espiritual. La jornada tendrá una duración de 4 horas y contará con un espacio adecuado en términos de accesibilidad, incluyendo sillas, mesas, conexión a internet y el soporte logístico necesario para garantizar la participación activa y segura de todos los asistente</t>
  </si>
  <si>
    <t>Contar con 4 talleristas por 4 horas, con experiencia de trabajo con Personas con Discapacidad y sus cuidadores, para desarrollar talleres de bienestar y desarrollo humano, en la actividad pedagógica de cierre descrita.</t>
  </si>
  <si>
    <t>1,1,1</t>
  </si>
  <si>
    <t>BP-26005685</t>
  </si>
  <si>
    <t>BP-26005685/1/01/01/01</t>
  </si>
  <si>
    <t>Realizar caracterización de los beneficiarios del proyecto</t>
  </si>
  <si>
    <t xml:space="preserve">Realizar la socialización del proyecto ante la JAL y la comunidad brindando suministro de refrigerios para llevarlas a cabo </t>
  </si>
  <si>
    <t>Diseñar e implementar un plan de comunicaciones en medios digitales que visibilice la convoctoria abierta y pública del proyecto (formación y postulación de organizaciones para fortalecimiento de iniciativas sociales) debe incluir además, elaboración de piezas graficas como: reels, historias, post, videos promocionales y pautas que promueva la convocatoria del proyecto y genere mayor impacto en el territorio</t>
  </si>
  <si>
    <t>Diseñar y realizar fichas de inscripción y caracterización de participantes (Diseño e impresión de fichas pre codificadas) por cada uno de los inscritos, y la actualización en tiempo real de una base de datos dinámica en Excel, Google Forms o Google Sheets con cada persona inscrita.</t>
  </si>
  <si>
    <t>Disponer del personal (de la comuna) y recursos requeridos para convocar, divulgar e inscribir, seleccionar y sistematizar la información de los beneficiarios durante el periodo de tiempo requerido para esta tarea.</t>
  </si>
  <si>
    <t>Disponer un joven la comuna 12 entre los 18 y 28 años para brindar apoyo a la coordinación, acompañamiento, seguimiento y evaluación de la ejecución del proyecto. (El valor será deducido acorde a los meses de ejecución)</t>
  </si>
  <si>
    <t xml:space="preserve">Suministrar póliza de accidentes contra riesgo de muerte o daño corporal (gastos médicos) por beneficiario. </t>
  </si>
  <si>
    <t>BP-26005685/1/01/01/02</t>
  </si>
  <si>
    <t>Realizar capacitación sobre los derechos de los jóvenes y la Ley Estatutaria de Juventud</t>
  </si>
  <si>
    <t xml:space="preserve">Realizar talleres prácticos sobre la ley estatutaria de juventudes. Para 4 grupos de 25 jóvenes de 2h c/u para un total de 20h x grupo. (10 sesiones x grupo) </t>
  </si>
  <si>
    <t>Suministrar la papelería necesaria para el registro de jóvenes participantes de los talleres y formaciones (listados de asistencia, permisos de usos de imagen, encuestas de satisfacción formatos Alcaldía de Cali)</t>
  </si>
  <si>
    <t>Suministrar los materiales pedagógicos necesarios para la ejecución de los talleres (estos deben concertarse con los talleristas)</t>
  </si>
  <si>
    <t xml:space="preserve">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Se solicita que se genere una estrategia vinculante y articulada con la comunidad. </t>
  </si>
  <si>
    <t xml:space="preserve">Numero </t>
  </si>
  <si>
    <t>BP-26005685/1/01/01/03</t>
  </si>
  <si>
    <t>Brindar apoyo a iniciativas sociales del territorio</t>
  </si>
  <si>
    <t xml:space="preserve">Realizar 1 evento deportivo denominado interbarrio para jóvenes de la comuna, incluye incentivos de premiación (medallas), insumos deportivos requeridos acorde a las disciplinas concertadas con los participantes, carpas, silletería, uniformes/petos, hidratación y refrigerios, y demás disposiciones logísticas. </t>
  </si>
  <si>
    <t>Realizar movilización y convergencia artística de los jóvenes incluyendo la planeación y ejecución de los componentes de logística, metodología y comunicaciones. (alquiler de carpas, sonido, tarima, hidratación, reconocimiento artístico, silletería, entre otros aspectos necesarios para el desarrollo del evento)</t>
  </si>
  <si>
    <t>Realizar formación en barbería que incluyan: anatomía del cabello y la piel, técnicas básicas de corte de cabello masculino (corte a máquina y tijera, técnica de desvanecido, degradados y texturas, cortes clásicos y modernos) y técnicas específicas para cabello liso, ondulado rizado y afro (Para 1 grupo x 25 jóvenes x 60 horas/2h por sesión) 30 sesiones.</t>
  </si>
  <si>
    <t>Realizar formación en prácticas lúdicas para intervención comunitaria, articulando herramientas artísticas, recreativas y expresivas.(Para 1 grupo x 25 jóvenes x 60 horas/2h por sesión) 30  sesiones.</t>
  </si>
  <si>
    <t>Realizar formación en conocimientos y habilidades técnicas para el diagnóstico, mantenimiento y reparación básica e intermedia de motocicletas. (Para 1 grupo x 25 jóvenes x 60 horas/2h por sesión) 30  sesiones.</t>
  </si>
  <si>
    <r>
      <rPr>
        <sz val="10"/>
        <color theme="1"/>
        <rFont val="Arial"/>
        <charset val="134"/>
      </rPr>
      <t xml:space="preserve">Realizar formación en Ciencias de la Comunicación con énfasis en nuevas tecnologías e inteligencia artificial a través de los siguientes módulos: </t>
    </r>
    <r>
      <rPr>
        <b/>
        <sz val="10"/>
        <color theme="1"/>
        <rFont val="Arial"/>
        <charset val="134"/>
      </rPr>
      <t>Módulo 1:</t>
    </r>
    <r>
      <rPr>
        <sz val="10"/>
        <color theme="1"/>
        <rFont val="Arial"/>
        <charset val="134"/>
      </rPr>
      <t xml:space="preserve"> Comunicación en la era digital. </t>
    </r>
    <r>
      <rPr>
        <b/>
        <sz val="10"/>
        <color theme="1"/>
        <rFont val="Arial"/>
        <charset val="134"/>
      </rPr>
      <t>Módulo 2:</t>
    </r>
    <r>
      <rPr>
        <sz val="10"/>
        <color theme="1"/>
        <rFont val="Arial"/>
        <charset val="134"/>
      </rPr>
      <t xml:space="preserve"> Nuevas tecnologías para contar historias. </t>
    </r>
    <r>
      <rPr>
        <b/>
        <sz val="10"/>
        <color theme="1"/>
        <rFont val="Arial"/>
        <charset val="134"/>
      </rPr>
      <t>Módulo 3:</t>
    </r>
    <r>
      <rPr>
        <sz val="10"/>
        <color theme="1"/>
        <rFont val="Arial"/>
        <charset val="134"/>
      </rPr>
      <t xml:space="preserve"> Introducción a la inteligencia artificial en comunicación. </t>
    </r>
    <r>
      <rPr>
        <b/>
        <sz val="10"/>
        <color theme="1"/>
        <rFont val="Arial"/>
        <charset val="134"/>
      </rPr>
      <t>Módulo 4:</t>
    </r>
    <r>
      <rPr>
        <sz val="10"/>
        <color theme="1"/>
        <rFont val="Arial"/>
        <charset val="134"/>
      </rPr>
      <t xml:space="preserve"> Comunicación estratégica e impacto social (Para 1 grupo x 25 jóvenes x 60 horas72h por sesion) 30  sesiones.
</t>
    </r>
  </si>
  <si>
    <t xml:space="preserve">Recuperar y embellecer artística y paisajísticamente ecosistemas de convergencia juvenil y/o comunitarios de la comuna 12 (los requerimientos logísticos serán concertados con los beneficiarios del proyecto)  </t>
  </si>
  <si>
    <t>Diseño e impresión de Certificados, requieren aprobación de comunicaciones Alcaldía.</t>
  </si>
  <si>
    <t xml:space="preserve">Encuentro de clausura con jóvenes  (Pasadía/entradas, actividades lúdicas de integración. Incluye: Suministrar transporte, alquiler de espacio, sonido, hidratación, almuerzo, refrigerios y demás requerimientos logísticos necesarios para llevar a cabo el cierre.
</t>
  </si>
  <si>
    <t>BP-26005621</t>
  </si>
  <si>
    <t>BP-26005621/1/01/01/01</t>
  </si>
  <si>
    <t>Realizar convocatoria, divulgación, inscripción y selección de beneficiarios del proyecto.</t>
  </si>
  <si>
    <t>Diseñar y realizar fichas de inscripción de participantes (Diseño e impresión de fichas pre codificadas)</t>
  </si>
  <si>
    <t>Suministrar refrigerios para la socialización del proyecto ante la comunidad, Tipo I: Jugo natural y/o café negro y/o en leche acompañado de una Harina</t>
  </si>
  <si>
    <t>Disponer del personal y recursos requeridos para convocar, divulgar e inscribir y seleccionar a los beneficiarios durante el periodo de tiempo requrido para esta tarea.</t>
  </si>
  <si>
    <t>BP-26005621/1/01/01/02</t>
  </si>
  <si>
    <t>Realizar talleres prácticos de Hidroterapia que mejoren las habilidades motoras y de coordinación de la persona mayor.</t>
  </si>
  <si>
    <t>Realizar talleres prácticos de Hidroterapia que mejoren las habilidades corporales motoras y físicas promoviendo el autocuidado y fortalecimiento del cuerpo de la Persona Mayor.(10 sesiones presenciales x 2 horas/sesión, x 4 grupos de personas mayores distribuidos así (2 Grupos de 33 personas y 2 grupo de 32 personas para un total de 130 personas mayores atendidas). y un total de 80 Horas. (1 sesion semanales de 2 horas para cada grupo)</t>
  </si>
  <si>
    <t>Suministrar complemento alimentario saludable para capacitación en hidroterapia para las Personas Mayores. TIPO III = Proteina Animal (85 gramos), Cabohidrato (60 gramos), una fruta o legumbres (150 gramos), Jugo Natural (200 ml). (2 Grupos de 33 personas y 2 grupo de 32 personas para un total de 130 personas mayores atendidas) x 1 refrigerio semanal durante 10 sesiones). para un total de Refrigerios 1300.</t>
  </si>
  <si>
    <t>Suministrar auxilio de transporte (Ida y Vuelta) para trasladar a las personas mayores beneficiarias al sitio de actividades de la hidroterapia seleccionados por la comunidad. (diez traslados ida y vuelta x 130 personas x $10.600 pesos semanales).</t>
  </si>
  <si>
    <t>Realizar pago de las horas de piscina por persona en el sitio que se haya escogido para tal fin y que cumpla los requisitos tecnicos necesarios definidos en el estudio tecnico.($6.350/sesión por persona X 1 días X 130 personas X 10 Sesiones) = 8.255.000, esto equivale a 63.500 pesos la sesión para 130 personas)</t>
  </si>
  <si>
    <t>BP-26005621/1/01/01/03</t>
  </si>
  <si>
    <t>Talleres de capacitación en organización de combinaciones adecuadas de alimentos (menus) con enfoque nutricional basado en las necesidades especificas de la Persona Mayor (5 sesiones de 2 horas sesión/grupo x4 grupos(2 Grupos de 33 personas y 2 grupos de 32 personas para un total de 130 personas mayores atendidas) = 40 Hrs)</t>
  </si>
  <si>
    <t>Suministrar complemento alimentario saludable para capacitación en organización de combinaciones adecuadas de alimentos con enfoque nutricional para las Personas Mayores. Proteina Animal (85 gramos), Cabohidrato (60 gramos), una fruta o legumbre (150 gramos), Jugo Natural (200 ml) (5 sesiones X 130 personas = 650, (para un total de 130 personas x 1 refrigerio semanal durante 5 semanas). para un total de Refrigerios de 650.</t>
  </si>
  <si>
    <t>BP-26005621/1/01/01/04</t>
  </si>
  <si>
    <t>Apoyar la logística para el desarrollo de las capacitaciones.</t>
  </si>
  <si>
    <t>Alquiler de espacios adecuados, que incluye equipos, mesas, sillas de brazos y lo necesario para el desarrollo de los talleres: 1. Combinaciones de alimentos con enfoque nutricional a las necesidades especifica. 2. Atención psicosocial de escucha activa. 3. Gimnasia cerebral y rumbo terapia para la Persona Mayor, (durante 6 periodos un $1.057.000 pesos por 4 sedes dotadas = $ 4.228.000), (incluye pago de servicios públicos).</t>
  </si>
  <si>
    <t>Realizar la coordiación general del proyecto desde el alistamiento y preparación previa a la capacitación, organización, apoyo logístico y operativo, desde la convocatoria, hasta el evento de clausura y presentación de informes parciales y finales de ejecución.</t>
  </si>
  <si>
    <t>Brindar apoyo para la preparación previa a la capacitación, organización, apoyo logístico y operativo, desde la convocatoria, elaboración de informes hasta el evento de clausura. (2 personas por $1.585.500 mensuales c/u)</t>
  </si>
  <si>
    <t>BP-26005621/1/01/01/05</t>
  </si>
  <si>
    <t>Realizar talleres interactivos que promuevan la salud mental mediante: actividades psicosociales de escucha activa, gimnasia cerebral y actividades lúdico recreativas (Rumboterapia) que fortalezcan la salud mental y cognitiva de las personas mayores.</t>
  </si>
  <si>
    <t>Realizar atención psicosocial de escucha activa que permita valorar el estado psicosocial de los beneficiarios del proyecto y dar recomendaciones específicas al cuidado mental en cada caso.</t>
  </si>
  <si>
    <t>Realizar actividades interactivas que promuevan la salud mental de las personas mayores en la promoción de estilos de vida saludable mediante actividades prácticas de gimnasia cerebral (10 sesiones presenciales x 1.5 horas/sesión, x 4 grupos(2 Grupos de 33 personas y 2 grupo de 32 personas para un total de 130 personas mayores atendidas) y un total de 60 Horas.</t>
  </si>
  <si>
    <t>Suministrar complemento alimentario saludable para las actividades de rumboterapia que promuevan la salud emocional de las personas mayores Proteina Animal (85 gramos), Cabohidrato (60 gramos), una fruta o legumbre (150 gramos), Jugo Natural (200 ml) (10 sesiones x 130 personas x 1 refrigerio semanal durante 10 semanas). para un total de Refrigerios de 1300.</t>
  </si>
  <si>
    <t>Suministro de materiales KIT integral de apoyo para las 130 personas mayores participantes del proyecto, que contenga los insumos, elementos y herramientas necesarias para el desarrollo de los talleres de: Hidroterapia, alimentación saludable, gimnasia cerebral y rumbo terapia; con el fin de fomentar las actividades lúdico recreativas que desarrollan las personas mayores en la promoción de estilos de vida saludable. Entrega de "Guía del autocuidado" para practicar lo aprendido en los talleres. (Ver anexo 1)</t>
  </si>
  <si>
    <t>Realizar actividades lúdico recreativas, que promuevan la salud mental y física de las personas mayores en la promoción de estilos de vida saludable mediante actividades dinámicas dirigidas.
(2 sesiones de 2 horas sesión grupo x 4 grupos (2 Grupos de 33 personas y 2 grupo de 32 personas para un total de 130 personas mayores atendidas) = 16 Hrs) - Estas sesiones se realizan conjuntas con las de organización del tipo de alimentación saludable.</t>
  </si>
  <si>
    <t>Realizar actividades recreativas, que promuevan la salud mental y física de las personas mayores en la promoción de estilos de vida saludable mediante actividades de capacitacion de inclusión digital (3 sesiones de 2 horas sesión grupo x 4 grupos(2 Grupos de 33 personas y 2 grupo de 32 personas para un total de 130 personas mayores atendidas) = 24 Hrs).Estas sesiones se realizan conjuntas con las actividades lúdico recreativas</t>
  </si>
  <si>
    <t>Traslado (ida y vuelta) en autobus a 2 sitios históricos de la ciudad, donde se lleven acabo actividades lúdico recreativas que fomenten la salud mental y física de las personas mayores (4 Autobuses que permitan trasladar a 130 personas mayores).</t>
  </si>
  <si>
    <t>Suministrar complemento alimentario saludable para las actividades lúdico recreativas en la visita a 2 sitios históricos de la ciudad como elemento de promoción de salud mental y física de las personas mayores Refrigerio tipo II. Es decir un refrigerio en la mañana, compuesto por Jugo natural bajo en azúcar acompañado de una harina con proteína (jamón, huevo o carne) fruta picada y servilleta y un almuerzo compuesto por cereal, proteína, verduras y jugo natural bajo en azúcar para (beneficiarios y equipo de trabajo) un total de 130 complementos alimentarios.</t>
  </si>
  <si>
    <t>Realizar actividades de rumbo terapia en la promoción de la salud mental y física de las personas mayores en la promoción de estilos de vida saludable. (5 sesiones de 2 horas sesión / grupo x 4 grupos (2 Grupos de 33 personas y 2 grupo de 32 personas para un total de 130 personas mayores atendidas) = 40 Hrs)</t>
  </si>
  <si>
    <t>Suministrar refrigerios saludables para las actividades de rumbo terapia que promuevan la salud emocional de las personas mayores TIPO II = Jugo natural bajo en azucar acompañado de una harina con proteína (jamón, huevo o carne), fruta picada y servilleta (5 sesiones grupo x 4 grupos(2 Grupos de 33 personas y 2 grupo de 32 personas para un total de 130 personas mayores atendidas) x 1 refrigerio semanal durante 5 semanas). para un total de 650 complementos alimentarios.</t>
  </si>
  <si>
    <t>BP-26005621/1/01/01/06</t>
  </si>
  <si>
    <t>Realizar salida pedagógica de integración, socialización y entrega de resultados del proyecto.</t>
  </si>
  <si>
    <t>Entrada al lugar del evento: Espacio adecuado con sillas, mesas, sonido, ingreso a todas las zonas recreativas y deportivas</t>
  </si>
  <si>
    <t>Apoyo para el desplazamiento al evento ida y regreso a través de la contratación del servicio de autobuses que permita la movilidad de 130 personas mayores.</t>
  </si>
  <si>
    <t>Suministro de alimentación en el evento que consta de Refrigerio tipo TIPO II. Es decir un refrigerio en la mañana, compuesto por Jugo natural bajo en azucar acompañado de una harina con proteína (jamón, huevo o carne) fruta picada y servilleta, un almuerzo compuesto por cereal, proteina, verduras, sopa o consome y jugo natural bajo en azúcar y refrigerio en la tarde, compuesto por Jugo natural bajo en azucar acompañado de una harina con proteína (jamón, huevo o carne) fruta picada y servilleta. Para un total de 130 Complementos alimentarios.</t>
  </si>
  <si>
    <t>Premios a las personas mayores por destacarse en las diferentes actividades lúdico recreativas y/o deportivas que fomentan la salud mental, física y socio emocional y los estilos de vida saludables.</t>
  </si>
  <si>
    <t>Orquesta de ritmos variados / tropical (mínimo 5 integrantes), cubana, vieja/nueva ola. Y hora loca (con insumos para la ambientación y/o personificación de las personas mayores en la hora loca), con show central). Intervención completa de mínimo (2horas)</t>
  </si>
  <si>
    <t>Bahía de hidratación, agua, te, café permanente</t>
  </si>
  <si>
    <t>Diseño e impresión de Certificados (requieren aprobación de comunicaciones alcaldía).</t>
  </si>
  <si>
    <t>1.1.7</t>
  </si>
  <si>
    <t>BP-26005621/1/01/01/07</t>
  </si>
  <si>
    <t>Fortalecimiento de iniciativas sociales organizadas para personas mayores</t>
  </si>
  <si>
    <t>Potencializar iniciativas sociales organizadas de personas mayores, brindarles asistencia y fortalecimiento técnico para apoyar la gestión que en el territorio realizan y así contribuir al bienestar integral de las personas mayores de la comuna.</t>
  </si>
  <si>
    <t>BP-26005712</t>
  </si>
  <si>
    <t>BP-26005712/1/01/01/01</t>
  </si>
  <si>
    <t>Realizar convocatoria, divulgación e inscripción de beneficiarios, de manera física y digital, seleccionar a los beneficiarios durante el periodo de tiempo requrido para esta tarea.</t>
  </si>
  <si>
    <t>Desarrollar las escuelas de liderazgo que promuevan el desarrollo humano e impulsen las iniciativas productivas, con un impacto total de 100 personas con discapacidad y cuidadores. Se abordarán las siguientes 5 tematicas cada una en 4 sesiones de 4 horas para 4 grupos.(320 hr en total): 
1). Manejo de las TICS : 4 horas x 4 grupos x 4 sesiones: 64 H. 
2) Derechos de las personas con discapacidad: 4 horas x 4 grupos x 4 sesiones: 64 H.. 
3) Desarrollo empresarial: 4 horas x 4 grupos x 4 sesiones: 64 H. 
4) Marketing Digital: 4 horas x 4 grupos x 4 sesiones: 64 H.
5) Creación de iniciativas productivas, formalización empresarial e independencia economica: 4 horas x 4 grupos x 4 sesiones: 64 H.</t>
  </si>
  <si>
    <t>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(Diseñar estrategia para vincular a la comunidad para la provisión de estos servicios)</t>
  </si>
  <si>
    <t>Realizar fortalecimiento e implementación de iniciativas productivas de personas con discapacidad, sus cuidadores y cuidadoras en articulación con la Secretaría de Desarrollo Económico. Entrega de apoyo en insumos a 100 iniciativas productivas de personas con discapacidad y cuidadores.</t>
  </si>
  <si>
    <t>BP-26005712/1/01/01/02</t>
  </si>
  <si>
    <t>Realizar talleres de abordaje integral para promover el bienestar de las personas con discapacidad y sus cuidadores</t>
  </si>
  <si>
    <t>Realizar talleres para 50 cuidadores de personas con discapacidad, bajo el enfoque diferencial, habilidades emocionales y de afrontamiento: 4 horas x 2 grupos, cada uno x 25 personas x 2 sesiones. 16H.</t>
  </si>
  <si>
    <t>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(Diseñar estrategia para vincular a la comunidad para la provisión de estos bienes).</t>
  </si>
  <si>
    <t>BP-26005712/1/01/01/04</t>
  </si>
  <si>
    <t>Fortalecer las redes de apoyo comunitario de personas con discapacidad y sus cuidadores</t>
  </si>
  <si>
    <t>Realizar evento de cierre en el espacio ubicado en la comuna 20, dirigido a 100 personas con discapacidad y sus cuidadores para el desarrollo de talleres orientados al fortalecimiento del autocuidado, la salud mental, abordaje de la discapacidad y alimentación saludable. Incluye sillas, mesas, video bean, logística, 1 sesión de 4 horas.</t>
  </si>
  <si>
    <t>Desarrollar tres (3) talleres en evento de cierre de manera simultanea, enfocados en: Autocuidado, abordaje de la discapacidad y alimentación saludable. Los talleres deberán ser impartidos con profesionales expertos/as en discapacidad donde incorporen estrategia pedagógica. Total 12 horas</t>
  </si>
  <si>
    <t>Suministrar mercado saludable compuesto de alimentos no perecederos (legumbres, cereales, granos, proteinas enlatadas, aceite, leche en polvo, frutos secos, entre otros)</t>
  </si>
  <si>
    <t>BP-26005716</t>
  </si>
  <si>
    <t>BP-26005716/1/01/01/01</t>
  </si>
  <si>
    <t>Disponer del personal y recursos requeridos para convocar, divulgar e inscribir y seleccionar a los beneficiarios durante el periodo de tiempo requrido para esta tarea. Apoyarse en los representantes de las personas mayores de la comuna como tambien con la JAL, representantes de las JAC y organizaciones sociles de la comuna que permitan la identificacion de los posibles beneficiarios (4 grupos de 25 personas mayores)</t>
  </si>
  <si>
    <t>Diseñar y producir volantes y afiches atractivos que destaquen la información clave del proyecto, resaltando sus beneficios para la comuna. Estos materiales serán distribuidos estratégicamente en diferentes puntos de la comunidad para maximizar su alcance e impacto (250 unidades de cada uno)</t>
  </si>
  <si>
    <t>Suministrar póliza de accidentes contra riesgos de muerte o daño corporal (gastos médicos)rporal (Gastos Medicos)</t>
  </si>
  <si>
    <t>Suministrar refrigerios para la socialización del proyecto ante la comunidad, Tipo I: Jugo natural y/o café negro y/o en leche acompañado de una Harina (basico)</t>
  </si>
  <si>
    <t>BP-26005716/1/01/01/02</t>
  </si>
  <si>
    <t>Realizar capacitación en el cuidado de la persona mayor con o sin discapacidad y autocuidado del cuidador</t>
  </si>
  <si>
    <t>Brindar MODULO I: Principales enfermedades en las personas mayores con y/o sin discapacidad que originan necesidad de cuidados: Enfermedades mentales, Enfermedad de Alzheimer, Demencia vascular, Enfermedad de Parkinson, Enfermedades cardiovasculares, Enfermedades osteoarticulares, Otras enfermedades.(6 sesiones de 3 horas/sesión x 4 grupos) = 72 horas (cada grupo de a 25 personas).</t>
  </si>
  <si>
    <t>Brindar MODULO II: Cuidado y Autocuidado Modelo de Cuidado con Enfoque de Envejecimiento Activo: Definicion del Cuidado (El cuidado en la familia: un asunto de todos), Redes de Apoyo, El cuidao en Casa (Calidad del Cuidado, Señales de alarma para el cuidador, señales de alarma para el receptor del Cuidado (persona mayor) Adecuaciones dentro del Hogar, El Cuidado en la comunidad, Cuidado Especializado. (4 sesiones de 3 horas/sesión x 4 grupos) = 48 horas (Cada grupo de a 25 personas c/u).</t>
  </si>
  <si>
    <t>Brindar MODULO III: Cuidados básicos de la persona mayor con y/o sin discapacidad: Continencia, Vestido, Úlceras por presión, Actividades de la vida diaria, ocio y tiempo libre,relaciones interpersonales y vida independiente, Administración y control de fármacos, Primeros Auxilios, Manejo de Instrumentos de medicion ANTROPOMETRICOS: (termometro, Glucometro, oximetro, Tensiometro) y Tecnicas de Recuperacion Fisica (6 sesiones de 3 horas/sesión x 4 grupos) = 72 horas (Cada grupo de a 25 personas c/u).</t>
  </si>
  <si>
    <t>Brindar MODULO IV: Nutrición y Movilización: Movilización y transferencias (Higiene, postural aplicada) Alimentación ,nutrición (menú diario,según patología). (6 sesiones de 3 horas/sesión x 4 grupos) = 72 horas (Cada grupo de a 25 personas c/u).</t>
  </si>
  <si>
    <t>Brindar MODULO V: Procesos de envejecimiento: físicos, bilógicos, psicológicos y sociales, Gimnasia cerebral (4 sesiones de 3 horas/sesión x 4 grupos) = 48 horas (Cada grupo de a 25 personas ).</t>
  </si>
  <si>
    <t>Brindar MODULO VI: Administración y gestión: tiempo y actividades, trabajo en equipo, generación y fortalecimiento de redes de apoyo, apoyo de l@s cuidadores/ras hacía el área legal (4 sesiones de 3 horas/sesión x 4 grupos) = 48 horas (Cada grupo de a 25 personas c/u).</t>
  </si>
  <si>
    <t>Brindar Modulo VII: Taller "Me cuido para cuidarte": Talleres teorico - practicos que incluye el abordaje sobre los riesgos del cuidador y el sindrome del cuidador, Yo cuido, a mi me cuidan, Autocuidado, Rutinas de Autocuidado: Experiencia de respiro como parte de Autocuidarse y Reparacion Emocional a partir del Kintsugi y otras rutinas de autocuidado. (4 sesiones de 3 horas/sesión x 4 grupos) = 48 horas (Cada grupo de a 25 personas c/u).</t>
  </si>
  <si>
    <t>BP-26005716/1/01/01/03</t>
  </si>
  <si>
    <t>Suministrar insumos y materiales educativos, herramientas, refrigerios, papelería para el desarrollo de las capacitaciones de los módulos de cuidado</t>
  </si>
  <si>
    <t>Brindar Kit Educativo: Incluye diseño e impresión de cartilla ludico-pedagogica institucional que cuente con el contenido de todos los módulos vistos en las capacitaciones, debe tener la línea gráfica del programa, con lenguaje claro y asertivo para las personas mayores, con aproximadamente 100 paginas enumeradas, con cumplimiento de las normas APA, informacion actualizada de las poblacion adulta mayor en Santiago de Cali y en la Comuna 20, maletín y lapicero con línea gráfica del programa, previa aprobación de la oficina de comunicaciones de la Alcaldia.
Este kit es pertinente, teniendo en cuenta que dichos elementos también podrán ser de utilidad para sus labores diarias, y contarán con herramientas y la información mínima requerida para el ejercicio de sus actividades como cuidadores.</t>
  </si>
  <si>
    <t>Suministrar elementos ANTROPOMETRICOS de medición de niveles de temperatura (termometro Digital), niveles de azúcar (Glucometro), saturación oxígeno en la sangre a traves (Oximetro), Presion Sanguinea (Tensiometro) suministro de cinturones de fuerza.</t>
  </si>
  <si>
    <t>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(Diseñar estrategia para vincular a la comunidad para la provisión de estos bienes), 34 sesiones x 100 personas= 3400</t>
  </si>
  <si>
    <t>Suministrar materiales e insumos para el desarrollo de las capacitaciones (Resmas de papel carta y oficio, cartulina, marcadores, lapiz y borradores,pegante o colbón).</t>
  </si>
  <si>
    <t>BP-26005716/1/01/01/04</t>
  </si>
  <si>
    <t>Realizar capacitación en normas y derechos de las personas mayores con o sin discapacidad</t>
  </si>
  <si>
    <t>Realizar capacitación sobre normas y derechos de las personas mayores frente a las obligaciones del Estado y sus respectivas rutas de atencion,(2 sesiones x 2 horas/sesion x 4 grupos) = 16 horas (cada grupos de a 25 personas)</t>
  </si>
  <si>
    <t>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(Diseñar estrategia para vincular a la comunidad para la provisión de estos bienes) 2 sesiones x 4 grupos de 25 personas = 200 refrigerios</t>
  </si>
  <si>
    <t>Suministrar papelería e insumos para el desarrollo de la capacitación en temas de normas y derechos (Fotocopia de material a trabajar - normatividad, broshure de las rutas de atencion de personas mayores victimas de violencia, full color, impresión por lado y lado , con autorización del diseño aprobado por la oficina de comunicaciones de la Alcaldía).</t>
  </si>
  <si>
    <t>BP-26005716/1/01/01/05</t>
  </si>
  <si>
    <t>Alquiler de espacios dotados y adecuados para el desarrollo de los talleres, sin barreras de accesibilidad: 4 salones x $1.057.000 x periodo = $4.228.000. (Iincluyendo servicios públicos domiciliarios)</t>
  </si>
  <si>
    <t>Brindar apoyo para la preparación previa a la capacitación, organización, apoyo logístico y operativo, desde la convocatoria, elaboración de informes hasta el evento de clausura. (2 personas por $1.585.500 por periodo c/u)</t>
  </si>
  <si>
    <t>BP-26005716/1/01/01/06</t>
  </si>
  <si>
    <t>Realizar evento de clausura para integración, esparcimiento y certificación e los beneficiarios del proyecto</t>
  </si>
  <si>
    <t>Adquirir entradas para la realización del encuentro de clausura e intercambio de experiencias en un centro recreativo de Santiago de Cali, incluyendo ambientación musical, derecho a la utilización de todas las áreas recreativas y deportivas para 100 personas (Beneficiarios). (8 Horas).</t>
  </si>
  <si>
    <t>Diseñar y entregar de certificado de asistencia a cuidadores de personas mayores con y/o sin discapacidad. (Previa aprobación de la Oficina de Comucaciones de la Alcaldia de Santiago de Cali)</t>
  </si>
  <si>
    <t>Dos Presentadores y/o animador del evento (durante 4 horas cada uno)</t>
  </si>
  <si>
    <t>Suministrar de alimentación en el evento que consta de Refrigerio tipo TIPO II. Es decir un refrigerio en la mañana, compuesto por Jugo natural bajo en azucar acompañado de una harina con proteína (jamón, huevo o carne) fruta picada y servilleta, un almuerzo compuesto por cereal, proteina, verduras, sopa o consume y jugo natural bajo en azúcar y refrigerio en la tarde, compuesto por Jugo natural bajo en azucar acompañado de una harina con proteína (jamón, huevo o carne) fruta picada y servilleta para un total de 100 refrigerios TIPO IV.</t>
  </si>
  <si>
    <t>Realizar presentación de grupos representativos de personas mayores con y/o sin discapacidad pertenecientes a la comuna 20</t>
  </si>
  <si>
    <t>Brindar transporte en bus a 100 personas para el encuentro de integración de los cuidadores. (Beneficiarios)</t>
  </si>
  <si>
    <t>BP-26005976</t>
  </si>
  <si>
    <t>BP-26005976/2/01/01/01</t>
  </si>
  <si>
    <t>Realizar convocatoria, y caracterización de los beneficiarios del proyecto</t>
  </si>
  <si>
    <t>Realizar la socialización del proyecto ante la JAL,comité de planificación, la comunidad y las prácticas organizativas juveniles brindando suministro de refrigerios para llevarlas a cabo Tipo I (En total se llevaran a cabo 2 socializaciones)</t>
  </si>
  <si>
    <t xml:space="preserve">Realizar e imprimir fichas de inscripción y caracterización de participantes (Diseño e impresión de fichas pre codificadas) </t>
  </si>
  <si>
    <t xml:space="preserve">Disponer de las personas de la comuna 20 de 18 a 28 años como auxiliares logísticos para hacer seguimiento del proyecto a lo largo de todo el proceso, actualizando en tiempo real una base de datos dinámica en Excel, Google Forms o Google Sheets con cada persona inscrita y demás tareas. </t>
  </si>
  <si>
    <t>Disponer de las personas de la comuna 20 de 18 a 28 años, incluye los recursos requeridos para convocar, divulgar e inscribir y seleccionar a los beneficiarios durante el periodo de tiempo requerido para esta tarea.(visitar colegios, procesos de las juventudes, comités de juventudes de las JAC, iglesias, parques, canches, zonas de convergencia juvenil)</t>
  </si>
  <si>
    <t>BP-26005976/2/01/01/02</t>
  </si>
  <si>
    <t xml:space="preserve">Realizar capacitación sobre los derechos de los jóvenes, la ley estatutaria de juventud junto a procesos de orientación vocacional.
</t>
  </si>
  <si>
    <t>Realizar talleres prácticos sobre la ley estatutaria de juventudes (2 grupos de 25 personas x 2 horas por sesión x 10 sesiones para un total de 40 horas para un total de 50 beneficiarios)</t>
  </si>
  <si>
    <t>Brindar Formación en habilidades blandas, habilidades para la vida y orientación vocacional enfocado en proyecto de vida (2 grupos de 25 personas x 2 horas por sesión x 10 sesiones para un total de 40 horas para un total de 50 beneficiarios)</t>
  </si>
  <si>
    <r>
      <rPr>
        <sz val="10"/>
        <color theme="1"/>
        <rFont val="Arial"/>
        <charset val="134"/>
      </rPr>
      <t>Suministrar material POP que incluye una tula</t>
    </r>
    <r>
      <rPr>
        <sz val="10"/>
        <color rgb="FFFF9900"/>
        <rFont val="Arial"/>
        <charset val="134"/>
      </rPr>
      <t xml:space="preserve">, </t>
    </r>
    <r>
      <rPr>
        <sz val="10"/>
        <color theme="1"/>
        <rFont val="Arial"/>
        <charset val="134"/>
      </rPr>
      <t xml:space="preserve">agenda garantía de los derechos, presentación de las rutas y el subsistema de participación juvenil. </t>
    </r>
  </si>
  <si>
    <t>BP-26005976/2/01/01/03</t>
  </si>
  <si>
    <t>Realizar un proceso formativo práctico que brinde herramientas para formular, gestionar y sostener iniciativas comunitarias, que abarque temáticas como herramientas de diagnóstico participativo, formulación estructurada de proyectos, búsqueda y aplicación a convocatorias, ejecución y seguimiento, simulación de postulación y demás. Esto con metodologías participativas, herramientas sencillas y de nuevas tecnologías con ejercicios aplicados que permitan avanzar en el fortalecimiento de las prácticas organizativas juveniles (2 grupos de 25 personas x 2 horas por sesión x 10 sesiones para un total de 40 horas para un total de 50 beneficiarios).</t>
  </si>
  <si>
    <t>Suministrar complemento nutricional Tipo III que incluya: Minuta Patron: Una proteína animal (85 gramos), un carbohidrato (60 gramos), 1 fruta (150 gramos), una bebida de jugo natural (200ml). Esta minuta patrón se suministrará conforme el ciclo de menú formulado por profesional nutricionista del organismo.</t>
  </si>
  <si>
    <t>Suministrar kits y herramientas para el fortalecimiento de prácticas organizativas del territorio, se refiere a las expresiones artísticas, culturales, deportivas, etc organizadas en el territorio no necesariamente deben ser legalmente constituidas (Las herramientas o insumos que conformarán el kits deberá concertarse con los beneficiaios del proyecto)</t>
  </si>
  <si>
    <t>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Incluye un acompañante por beneficiario.</t>
  </si>
  <si>
    <t>Suministrar almuerzos para la clausura. Incluye un acompañante por beneficiario.</t>
  </si>
  <si>
    <t>Realizar el diseño e impresión de Certificados, requieren aprobación de comunicaciones Alcaldía.</t>
  </si>
  <si>
    <t>BP-26005575</t>
  </si>
  <si>
    <t>BP-26005575/1/01/01/01</t>
  </si>
  <si>
    <t>Realizar convocatoria, divulgación e incripción de beneficiarios.</t>
  </si>
  <si>
    <t>Realizar apoyo a la coordinación general del proyecto desde el alistamiento y preparación previa a la capacitación, organización, apoyo logístico y operativo, desde la convocatoria, hasta el evento de clausura y presentación de informes parciales y finales de ejecución.</t>
  </si>
  <si>
    <t>Desarrollar las escuelas de liderazgo que promuevan el desarrollo humano e impulsen las iniciativas productivas, con un impacto total de 80 personas con discapacidad y cuidadores. Se abordarán las siguientes 2 tematicas cada una en 4 sesiones de 4 horas para 2 grupos. (64 hr en total): 
1) Manejo de las TICS : 4 horas x 2 grupos x 4 sesiones: 32 H. 
2) Marketing Digital: 4 horas x 2 grupos x 4 sesiones: 32 H</t>
  </si>
  <si>
    <t>Realizar fortalecimiento e implementación de iniciativas productivas de personas con discapacidad, sus cuidadores y cuidadoras en articulación con la Secretaría de Desarrollo Económico. Entrega de apoyo en insumos a 80 iniciativas productivas de personas con discapacidad y sus cuidadores.</t>
  </si>
  <si>
    <t>BP-26005575/1/01/01/02</t>
  </si>
  <si>
    <t xml:space="preserve">Realizar integración comunitaria enfocado en estilos de vida saludables para el bienestar de las personas con discapacidad y sus cuidadores. Suministro de mercados, revisar anexo técnico. </t>
  </si>
  <si>
    <t>BP-26005753</t>
  </si>
  <si>
    <t>BP26005753/1/01/01/01</t>
  </si>
  <si>
    <t xml:space="preserve">Jóvenes asistidos técnicamente en prácticas organizativas en el territorio
</t>
  </si>
  <si>
    <t>Realizar la socialización del proyecto ante la JAL y la comunidad brindando suministro de refrigerios para llevarlas a cabo. Tipo I.</t>
  </si>
  <si>
    <t>Implementar plan de difusión digital con la identidad acorde al manual de marca, que viralice la convocatoria. Debe incluir elaboración de piezas graficas como: (reels, historias, post, videos promocionales y pautas que promueva la convocatoria realizadas de manera colaborativa de las redes sociales de los y las jóvenes de la comuna 21</t>
  </si>
  <si>
    <t>Suministrar los afiches con la identidad de proyecto para dinamizar la convocatoria de los participantes de proyecto.</t>
  </si>
  <si>
    <t>Realizar e imprimir fichas de inscripción y caracterización de participantes (Diseño e impresión de fichas pre codificadas) por cada uno de los inscritos, y la actualización en tiempo real de una base de datos dinámica en Excel, Google Forms o Google Sheets con cada persona inscrita.</t>
  </si>
  <si>
    <t>Disponer de las personas de la comuna 21, incluye los recursos requeridos para convocar, divulgar e inscribir y seleccionar a los beneficiarios durante el periodo de tiempo requerido para esta tarea.(visitar colegios, procesos de las juventudes, comités de juventudes de las JAC, iglesias, parques, canches, zonas de convergencia juvenil)</t>
  </si>
  <si>
    <t>Disponer un joven la comuna 21 entre los 18 y 28 años para brindar apoyo a la coordinación, acompañamiento, seguimiento y evaluación de la ejecución del proyecto. (El valor será distribuido acorde a los meses de ejecución)</t>
  </si>
  <si>
    <t>BP-26005753/1/01/01/02</t>
  </si>
  <si>
    <t>Suministrar material POP que incluye una tula; agenda de garantía de los derechos, presentación de las rutas y linea de tiempo de la ejecución del proceso.</t>
  </si>
  <si>
    <t xml:space="preserve">Alquiler de espacios de la comuna 21 para el desarrollo de las actividades del proyecto. </t>
  </si>
  <si>
    <t xml:space="preserve">Desarrollar formación en las rutas interinstitucionales dirgidas a jóvenes en el marco de la defensa de sus derechos y el cuidado de la vida para 6 grupos de 18 jóvenes y adolescentes de 3 sesiones x grupo. </t>
  </si>
  <si>
    <t xml:space="preserve">Realizar formación en el sistema nacional de juventudes para 6 grupos de 18 jóvenes y adolescentes de 3 sesiones x grupo. </t>
  </si>
  <si>
    <t xml:space="preserve">Desarrollar un proceso formativo STEAM que incluya competencias científicas, creativas y tecnológicas, promoviendo el pensamiento crítico, la resolución de problemas y la innovación. Para 6 grupos de 18 jóvenes y adolescentes de 3 sesiones x grupo. </t>
  </si>
  <si>
    <t>Dictar la formación en rutas para la protección de los niños, niñas y adolescentes (NNA) y sus cuidadores, en el marco de la orientación cuando se vulnere o afecte sus derechos, su integridad y/o su vida. Esto incluye desarrollar una estrategia intersectorial que articule las rutas para la protección y orientación cuando se vulnere o afecte sus derechos, su integridad y/o su vida. Para 5 grupos de 22 jóvenes y adolescentes de a 3 sesiones x grupo</t>
  </si>
  <si>
    <t xml:space="preserve">Suministrar complemento nutricional para los beneficiarios del proyecto y un acompañante Tipo III que incluya: Minuta Patron: Una proteína animal (85 gramos), un carbohidrato (60 gramos), 1 fruta (150 gramos), una bebida de jugo natural (200ml). Esta minuta patron se suministrará conforme el ciclo de menú formulado por profesional nutricionista del organismo. Se solicita que se genere una estrategia vinculante y articulada con la comunidad. </t>
  </si>
  <si>
    <t>BP-26005753/1/01/01/03</t>
  </si>
  <si>
    <t>Identificar zonas para embellecimiento paisajistico  y elementos artisticos comunitarios. (Incorporar murales creados por artistas locales o por los propios residentes para darle identidad al espacio).</t>
  </si>
  <si>
    <t xml:space="preserve">Suministrar complemento nutricional para los tres momentos de identificación de zonas. Tipo III que incluya: Minuta Patron: Una proteína animal (85 gramos), un carbohidrato (60 gramos), 1 fruta (150 gramos), una bebida de jugo natural (200ml). Esta minuta patron se suministrará conforme el ciclo de menú formulado por profesional nutricionista del organismo. Se solicita que se genere una estrategia vinculante y articulada con la comunidad. </t>
  </si>
  <si>
    <t xml:space="preserve">Recuperar y embellecer artística y paisajísticamente ecosistemas de convergencia juvenil y/o comunitarios. </t>
  </si>
  <si>
    <t>Realizar movilización y convergencia artística de los adolescentes y los jóvenes incluyendo la planeación y ejecución de los componentes de logística, metodología y comunicaciones. (alquiler de carpas, sonido, tarima, hidratación, reconocimiento artístico, silletería, entre otros aspectos necesarios para el desarrollo del evento)</t>
  </si>
  <si>
    <t>Suministrar auxilio de transporte (Ida y Vuelta) para trasladar a las personas beneficiarias del proyecto hacia el lugar de realización de la movilización artística.</t>
  </si>
  <si>
    <t xml:space="preserve">Suministrar complemento nutricional AM y PM. Tipo III para la movilización artística que incluya: Minuta Patron: Una proteína animal (85 gramos), un carbohidrato (60 gramos), 1 fruta (150 gramos), una bebida de jugo natural (200ml). Esta minuta patron se suministrará conforme el ciclo de menú formulado por profesional nutricionista del organismo. Se solicita que se genere una estrategia vinculante y articulada con la comunidad. </t>
  </si>
  <si>
    <t>Suministrar almuerzos para la movilización y convergencia artística.</t>
  </si>
  <si>
    <t xml:space="preserve">Encuentro de clausura con jóvenes (Incluye: Pasadía/entradas, actividades lúdicas de integración, suministro de transporte, alquiler de espacio, sonido, hidratación, almuerzo, refrigerios y demás requerimientos logísticos necesarios para llevar a cabo el cierre)
</t>
  </si>
  <si>
    <t>Proveer de kits para la clausura (los elementos deben ser concertados con los beneficiarios del proyecto)</t>
  </si>
  <si>
    <t>BP-26005573</t>
  </si>
  <si>
    <t>BP-26005573/1/01/01/01</t>
  </si>
  <si>
    <t>Suministrar Póliza de Accidentes contra riesgos de muerte o daño corporal (gastos médicos)</t>
  </si>
  <si>
    <t>BP-26005573/1/01/01/03</t>
  </si>
  <si>
    <t>Realizar talleres de sensibilización sobre recomendaciones para tener una alimentación saludable que mejoren las condiciones físicas y nutricionales de la persona mayor</t>
  </si>
  <si>
    <t>Talleres de capacitación en organización de combinaciones adecuadas de alimentos (menus) con enfoque nutricional basado en las necesidades especificas de la Persona Mayor (3 sesiones de 2 horas sesión grupo x 4 grupos de 25 personas = 24 Hrs)</t>
  </si>
  <si>
    <t>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(3 sesiones X 100 personas = 300, (para un total de 100 personas x 1 refrigerio semanale durante 5 semanas). para un total de Refrigerios de 300.</t>
  </si>
  <si>
    <t>BP-26005573/1/01/01/04</t>
  </si>
  <si>
    <t xml:space="preserve">Alquiler de espacios adecuados, que incluye equipos, mesas, sillas de brazos y lo necesario para el desarrollo de los talleres: 1. Combinaciones de alimentos con enfoque nutricional a las necesidades especifica. 2. Atención psicosocial de escucha activa. 3. Gimnasia cerebral y rumbo terapia para la Persona Mayor, (durante 5 periodos un $1.057.000 pesos por periodo por 4 sedes dotadas = $ 4.228.000), (incluye pago de servicios públicos). </t>
  </si>
  <si>
    <t>BP-26005573/1/01/01/05</t>
  </si>
  <si>
    <r>
      <rPr>
        <sz val="10"/>
        <color rgb="FF000000"/>
        <rFont val="Arial"/>
        <charset val="134"/>
      </rPr>
      <t>Realizar</t>
    </r>
    <r>
      <rPr>
        <b/>
        <sz val="10"/>
        <color rgb="FF000000"/>
        <rFont val="Arial"/>
        <charset val="134"/>
      </rPr>
      <t xml:space="preserve"> atención psicosocial de escucha activa </t>
    </r>
    <r>
      <rPr>
        <sz val="10"/>
        <color rgb="FF000000"/>
        <rFont val="Arial"/>
        <charset val="134"/>
      </rPr>
      <t>que permita valorar el estado psicosocial de los beneficiarios del proyecto y dar recomendaciones específicas al cuidado de la salud mental en cada caso.(tres momentos de atencion :Valoracion inicial , seguimiento y valoracion final, este ejercicio va acompañado de un informe por beneficiario en cada una de las interveciones:3 informes)</t>
    </r>
  </si>
  <si>
    <r>
      <rPr>
        <sz val="10"/>
        <color rgb="FF000000"/>
        <rFont val="Arial"/>
        <charset val="134"/>
      </rPr>
      <t xml:space="preserve">Realizar </t>
    </r>
    <r>
      <rPr>
        <b/>
        <sz val="10"/>
        <color rgb="FF000000"/>
        <rFont val="Arial"/>
        <charset val="134"/>
      </rPr>
      <t xml:space="preserve">actividasdes interactivas que promuevan la salud mental </t>
    </r>
    <r>
      <rPr>
        <sz val="10"/>
        <color rgb="FF000000"/>
        <rFont val="Arial"/>
        <charset val="134"/>
      </rPr>
      <t xml:space="preserve">de las personas mayores en la promocion de estilos de vida saludable mediante actividades prácticas de gimnasia cerebral (6 sesiones presenciales x 1.5 horas/sesión, x 4 grupos (Grupos de 25 personas, para un total de 100 personas) y un total de 36 Horas. </t>
    </r>
  </si>
  <si>
    <t>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(6 sesiones x 100 personas x 1 refrigerios semanales durante 10 semanas). para un total de Refrigerios de 600.</t>
  </si>
  <si>
    <r>
      <rPr>
        <sz val="10"/>
        <color rgb="FF000000"/>
        <rFont val="Arial"/>
        <charset val="134"/>
      </rPr>
      <t xml:space="preserve">Suministro de </t>
    </r>
    <r>
      <rPr>
        <b/>
        <sz val="10"/>
        <color rgb="FF000000"/>
        <rFont val="Arial"/>
        <charset val="134"/>
      </rPr>
      <t xml:space="preserve">materiales KIT integral </t>
    </r>
    <r>
      <rPr>
        <sz val="10"/>
        <color rgb="FF000000"/>
        <rFont val="Arial"/>
        <charset val="134"/>
      </rPr>
      <t xml:space="preserve">de apoyo para las 100 personas mayores participantes del proyecto, que contenga los insumos, elementos y herramientas necesarias para el desarrollo de los talleres de: Hidroterapia, alimentación saludable, gimnacia cerebral y rumboterapia; con el fin de fomentar las actividades lúdico recreativas que desarrollan las personas mayores en la promoción de estilos de vida saludable. Entrega de "Guía del autocuidado" para practicar lo aprendido en los talleres. </t>
    </r>
  </si>
  <si>
    <r>
      <rPr>
        <sz val="10"/>
        <color rgb="FF000000"/>
        <rFont val="Arial"/>
        <charset val="134"/>
      </rPr>
      <t>Realizar</t>
    </r>
    <r>
      <rPr>
        <b/>
        <sz val="10"/>
        <color rgb="FF000000"/>
        <rFont val="Arial"/>
        <charset val="134"/>
      </rPr>
      <t xml:space="preserve"> actividasdes lúdico recreativas</t>
    </r>
    <r>
      <rPr>
        <sz val="10"/>
        <color rgb="FF000000"/>
        <rFont val="Arial"/>
        <charset val="134"/>
      </rPr>
      <t xml:space="preserve"> que promuevan la salud mental y física de las personas mayores en la promocion de estilos de vida saludable mediante actividades dinamicas dirigidas. (3 sesiones de 2 horas sesión grupo x 4 grupos de 25 personas = 24 Hrs) - Estas seciones se realizan conjuntas con las de organización del tipo de alimentación saludable.</t>
    </r>
  </si>
  <si>
    <r>
      <rPr>
        <b/>
        <sz val="10"/>
        <color rgb="FF000000"/>
        <rFont val="Arial"/>
        <charset val="134"/>
      </rPr>
      <t>Traslado (ida y vuelta) en autobus a 2 sitios históricos</t>
    </r>
    <r>
      <rPr>
        <sz val="10"/>
        <color rgb="FF000000"/>
        <rFont val="Arial"/>
        <charset val="134"/>
      </rPr>
      <t xml:space="preserve"> de la ciudad, donde se lleven acabo actividades lúdico recreativas que fomenten la salud mental y física de las personas mayores (3 Autobuses que permitan trasladar a 100 personas mayores). Con capacidad de 40 personas.</t>
    </r>
  </si>
  <si>
    <t>Suministrar complemento alimentario saludable para las actividades lúdico recreativas en la visita a 2 sitios históricos de la ciudad como elemento de promoción de salud mental y física de las personas mayores Refrigerio tipo II. Es decir un refrigerio en la mañana, compuesto por Jugo natural bajo en azúcar acompañado de una harina con proteína (jamón, huevo o carne) fruta picada y servilleta y un almuerzo compuesto por cereal, proteína, verduras y jugo natural bajo en azúcar para un total de 100 refrigerios Tipo II.</t>
  </si>
  <si>
    <r>
      <rPr>
        <b/>
        <sz val="10"/>
        <color rgb="FF000000"/>
        <rFont val="Arial"/>
        <charset val="134"/>
      </rPr>
      <t xml:space="preserve">Realizar actividades de rumboterapia </t>
    </r>
    <r>
      <rPr>
        <sz val="10"/>
        <color rgb="FF000000"/>
        <rFont val="Arial"/>
        <charset val="134"/>
      </rPr>
      <t>en la promoción de la salud mental y física de las personas mayores en la promoción de estilos de vida saludable. (3 sesiones de 2 horas sesión grupo x 4 grupos de 25 personas = 24 Hrs)</t>
    </r>
  </si>
  <si>
    <t>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(3 sesiones x 4 grupos (4 Grupos de 25 personas, para un total de 100 personas x 1 refrigerios semanales durante 6 semanas). para un total de refrigerios de 300.</t>
  </si>
  <si>
    <t/>
  </si>
  <si>
    <t>BP-26005573/1/01/01/06</t>
  </si>
  <si>
    <t>Apoyo para el desplazamiento al evento ida y regresoa través de la contratacion del servicio de autobuses que permita la movilidad de 100 personas mayores. (3 autobuses de 40 personas)</t>
  </si>
  <si>
    <t>Suministro de alimentación en el evento que consta de Refrigerio tipo TIPO II. Es decir un refrigerio en la mañana, compuesto por Jugo natural bajo en azucar acompañado de una harina con proteína (jamón, huevo o carne) fruta picada y servilleta, un almuerzo compuesto por cereal, proteina, verduras, sopa o consume y jugo natural bajo en azúcar y refrigerio en la tarde, compuesto por Jugo natural bajo en azucar acompañado de una harina con proteína (jamón, huevo o carne) fruta picada y servilletapara un total de 100 refrigerios TIPO II.</t>
  </si>
  <si>
    <t>Premios a las personas mayores por destacarse en las diferentes actividades lúdico recreativas y/o deportivas que fomentan la salud mental, física y socioemocional y los estilos de vida saludable. (100 personas premiadas = 5 personas x 4 grupos)</t>
  </si>
  <si>
    <t>Orquesta de ritmos variado / tropical (mínimo 5 integrantes), cubana, vieja nueva ola. Y hora loca (con insumos para la ambientación y/o personificación de las personas mayores en la hora loca, con show central). Intervención completo de minimo (2 horas)</t>
  </si>
  <si>
    <t>Diseño e impresión de Certificados, requieren aprobación de comunicaciones alcaldía.</t>
  </si>
  <si>
    <t>BP-26005573/1/01/01/07</t>
  </si>
  <si>
    <t>Fortalecer las iniciativas sociales organizadas para personas mayores</t>
  </si>
  <si>
    <t>Identificar iniciativas sociales organizadas de personas mayores y brindarles asistencia y fortalecimiento tecnico para apoyar la gestión que en el territorio realizan para contribuir al bienestar intergral de las personas mayores de la comuna.</t>
  </si>
  <si>
    <t>BP-26005726</t>
  </si>
  <si>
    <t>BP-26005726/1/01/01/01</t>
  </si>
  <si>
    <t xml:space="preserve">Diseñar y realizar Pendón institucional tipo araña 80×160 cm - impresión full color digital en lona, con información del proyecto e imagen institucional
</t>
  </si>
  <si>
    <r>
      <rPr>
        <sz val="10"/>
        <color rgb="FF000000"/>
        <rFont val="Arial"/>
        <charset val="134"/>
      </rPr>
      <t xml:space="preserve">Suministrar refrigerios para la socialización del proyecto ante la comunidad, </t>
    </r>
    <r>
      <rPr>
        <b/>
        <sz val="10"/>
        <color rgb="FF000000"/>
        <rFont val="Arial"/>
        <charset val="134"/>
      </rPr>
      <t>Tipo I</t>
    </r>
    <r>
      <rPr>
        <sz val="10"/>
        <color rgb="FF000000"/>
        <rFont val="Arial"/>
        <charset val="134"/>
      </rPr>
      <t>: Jugo natural y/o café negro y/o en leche acompañado de una Harina</t>
    </r>
  </si>
  <si>
    <t>BP-26005726/1/01/01/02</t>
  </si>
  <si>
    <t>Realizar talleres prácticos de Hidroterapia que mejoren las habilidades corporales motoras y físicas promoviendo el autocuidado y fortalecimiento del cuerpo de la Persona Mayor. Organizado en dos grupos de a 20 personas (2 horas/seccion × 10 secciones x 2 grupos = 40 horas)</t>
  </si>
  <si>
    <t>Suministrar complemento alimentario saludable para capacitación en hidroterapia para las Personas Mayores. TIPO III = Proteina Animal (85 gramos), Cabohidrato (60 gramos), una fruta o legumbres (150 gramos), Jugo Natural (200 ml) para 40 personas×10 sesiones= 400 refrigerios</t>
  </si>
  <si>
    <t>Realizar pago de las horas de piscina en el sitio que se haya escogido para tal fin y que cumpla los requisitos tecnicos necesarios definidos en el estudio técnico.$6.350(por 40 personas  sesion)×10 (sesiones)=$254.000</t>
  </si>
  <si>
    <t>Suministrar auxilio de transporte (Ida y Vuelta) para trasladar a las personas mayores beneficiarias al sitio de actividades de la hidroterapia seleccionados por la comunidad.$424.000 (por sesion)×10 (sesiones)=$4.240.000</t>
  </si>
  <si>
    <t>BP-26005726/1/01/01/03</t>
  </si>
  <si>
    <t>Talleres teórico - prácticos de capacitación en alimentación saludable (menus) con enfoque nutricional basado en las necesidades especificas de la Persona Mayor (10 sesiones de 2 horas por grupo x 2 grupos de 20 personas) = 40 horas</t>
  </si>
  <si>
    <t>Suministro de materiales de apoyo para la capacitación preparación de alimentos con enfoque nutricional. Un kit el cual
incluye: indumentaria (cofia, delantal, tapabocas) y utensilios
básicos de cocina. Alimentos para preparar en raciones como: 
frutas, verduras, proteínas, lacteos y cereales para la preparación de alimentos durante el desarrollo de la capacitación. Un recetario de las preparaciones realizadas en los talleres practicos, nenaje para servir las preparaciones, servilletas, jabón antibacterial, entre otros insumos necesarios para el desarrollo de cada taller (organizado en 2 grupos de a 20 personas)</t>
  </si>
  <si>
    <t>Suministrar complemento alimentario saludable para capacitación en sencibilizacion en alimentacion saludable para las Personas Mayores. TIPO III = Proteina Animal (85 gramos), Cabohidrato (60 gramos), una fruta o legumbres (150 gramos), Jugo Natural (200 ml) para 40 personas×10 sesiones= 400 refrigerios</t>
  </si>
  <si>
    <t>BP-26005726/1/01/01/04</t>
  </si>
  <si>
    <t>Alquiler de espacios adecuados, que incluye equipos, mesas, sillas de brazos y lo necesario para el desarrollo de los talleres: 1. Combinaciones de alimentos con enfoque nutricional a las necesidades especifica. 2. Atención psicosocial de escucha activa. 3. Gimnasia cerebral y rumboterapia para la Persona Mayor, (durante 5 periodos por $720.000 pesos periodo por 2 sedes dotadas = $ 1.440.000), (incluye pago de servicios públicos).</t>
  </si>
  <si>
    <t>Brindar apoyo para la preparación previa a la capacitación, organización, apoyo logístico y operativo, desde la convocatoria, elaboración de informes hasta el evento de clausura.(1 persona por $1.374.100 menuales c/u)</t>
  </si>
  <si>
    <t>BP-26005726/1/01/01/05</t>
  </si>
  <si>
    <t>Realizar entrevista de atención diagnóstica psicosocial de escucha activa que permita establecer plan de ejercicios y recomendaciones específicos de cuidado mental en cada caso para los benediciarios del proyecto.</t>
  </si>
  <si>
    <t>Realizar actividasdes interactivas que promuevan la salud mental de las personas mayores en la promocion de estilos de vida saludable mediante actividades prácticas de gimnasia cerebral
(1.5 horas/sesion×10 sesiones=15 horas×2 grupos=30 horas)</t>
  </si>
  <si>
    <t>Suministrar complemento alimentario saludable para capacitación en actividasdes interactivas de promoción de salud mental de las personas mayores para las Personas Mayores. TIPO III = Proteina Animal (85 gramos), Cabohidrato (60 gramos), una fruta o legumbres (150 gramos), Jugo Natural (200 ml) para 40 personas×10 sesiones= 400 refrigerios</t>
  </si>
  <si>
    <t>Suministro de materiales KIT integral de apoyo para las 40 personas mayores participantes del proyecto, que contenga los insumos, elementos y herramientas necesarias para el desarrollo de los talleres de: Gimnacia cerebral y rumboterapia; con el fin de fomentar las actividades lúdico recreativas que desarrollan las personas mayores en la promoción de estilos de vida saludable. Entrega de "Guía del autocuidado" para practicar lo aprendido en los talleres.</t>
  </si>
  <si>
    <t>Realizar actividasdes lúdico recreativas que promuevan la salud mental y física de las personas mayores en la promocion de estilos de vida saludable mediante actividades dinamicas dirigidas.
(2 horas/sesion×5 sesiones total de horas =10 horas) x 2 grupos de 20 personas = 20 horas .Estas seciones se realizan conjuntas con las de organización del tipo de alimentación saludable.</t>
  </si>
  <si>
    <t>Traslado (ida y vuelta) en autobus a 2 sitios de patrimonio históricos y ambiental de la ciudad, donde se lleven acabo actividades lúdico recreativas que fomenten la salud mental y física de las personas mayores (2 microbuses, que permitan trasladar a 40 personas mayores).</t>
  </si>
  <si>
    <t xml:space="preserve">Suministrar complemento alimentario saludable para las actividades lúdico recreativas en la visita a 2 sitios historicos de la ciudad como elemento de promoción de salud mental y física de las personas mayores Refrigerio tipo TIPO III. Es decir un refrigerio en la mañana, compuesto por Jugo natural bajo en azucar acompañado de una harina con proteína (jamón, huevo o carne) fruta picada y servilleta y un almuerzo compuesto por cereal, proteina, verduras y jugo natural bajo en azúcar para beneficiarios un total de 40 refrigerios Tipo III. </t>
  </si>
  <si>
    <t>Realizar actividades de rumboterapia en la promoción de la salud mental y física de las personas mayores en la promoción de estilos de vida saludable.(2 horas/sesion×5 sesiones total de horas=10 horas) x dos grupos de a 20 personas para un total de 20 horas</t>
  </si>
  <si>
    <t xml:space="preserve">Suministrar complemento alimentario saludable para las actividasdes de rumboterapia que promuevan la salud emocional de las personas mayores Proteina Animal (85 gramos), Cabohidrato (60 gramos), una fruta o legumbres (150 gramos), Jugo Natural (200 ml). (40 refrigerios/sesion×5 sesiones=200 refrigerios) Lo anterior, dando cumplimiento al ciclo de Menú Semanal que respalda la minuta patron formulado por la nutricionista del organismo.
</t>
  </si>
  <si>
    <t>BP-26005726/1/01/01/06</t>
  </si>
  <si>
    <t>Apoyo para el desplazamiento al evento ida y regreso a través de la contratacion del servicio de microbuses que permita la movilidad de 40 personas mayores. organizados en 2 grupos de a 20personas)</t>
  </si>
  <si>
    <r>
      <rPr>
        <sz val="10"/>
        <color rgb="FF000000"/>
        <rFont val="Arial"/>
        <charset val="134"/>
      </rPr>
      <t xml:space="preserve">Suministro de alimentación en el evento que consta de Refrigerio tipo </t>
    </r>
    <r>
      <rPr>
        <b/>
        <sz val="10"/>
        <color rgb="FF000000"/>
        <rFont val="Arial"/>
        <charset val="134"/>
      </rPr>
      <t>TIPO II</t>
    </r>
    <r>
      <rPr>
        <sz val="10"/>
        <color rgb="FF000000"/>
        <rFont val="Arial"/>
        <charset val="134"/>
      </rPr>
      <t>. Es decir un refrigerio en la mañana, compuesto por Jugo natural bajo en azucar acompañado de una harina con proteína (jamón, huevo o carne) fruta picada y servilleta, un almuerzo compuesto por cereal, proteina, verduras, sopa o consume y jugo natural bajo en azúcar y refrigerio en la tarde, compuesto por Jugo natural bajo en azucar acompañado de una harina con proteína (jamón, huevo o carne) fruta picada y servilletapara un total de 40 refrigerios TIPO II.</t>
    </r>
  </si>
  <si>
    <t>Entregar reconocimiento a las personas mayores por destacarse en las diferentes actividades lúdico recreativas y/o deportivas que fomentan la salud mental, física y socioemocional y los estilos de vida saludable.</t>
  </si>
  <si>
    <t>Expresiones artisticas de ritmos variado / tropical (mínimo 5 integrantes), cubana, vieja nueva ola. Y hora loca (con insumos para la ambientación de las personas mayores en la hora loca, con show central). Intervención del show completo (3horas)</t>
  </si>
  <si>
    <t xml:space="preserve">TOTAL PRESUPUESTO DE LA  ENTIDAD </t>
  </si>
  <si>
    <t xml:space="preserve">Yo CLAUDIA PATRICIA MEJIA TOLOZA    cumpliré   con  cada  uno de los items  del presupuesto de la entidad  y presentaré las respectivas evidencias  y cumplimiento </t>
  </si>
  <si>
    <t>cada uno  de los items.</t>
  </si>
  <si>
    <t>CLAUDIA PATRICIA MEJIA TOLOZA  ______________________________________________________</t>
  </si>
  <si>
    <t xml:space="preserve">                                                    Representante Legal, Corporración Agencia Nacional para el Desarrollo Integral </t>
  </si>
  <si>
    <t>ANEXO ECONOMICO CONTRAPARTIDA</t>
  </si>
  <si>
    <t>CLAUDIA PATRICIA MEJIA TOLOZA  en nombre propio y  en representación de la empresa CORPORACIÓN  AGENCIA NACIONAL PARA EL DESARROLLO INTEGRAL   identificada con Nit Nro. 901754561-4 ,me permito presentar el detalle de la  contrapartida.</t>
  </si>
  <si>
    <t>ESTUDIO DE PARTICIPACIÓN, INCLUSIÓN Y TRANSFORMACIÓN SOCIAL DE LAS POBLACIONES BENEFICIARIAS</t>
  </si>
  <si>
    <t xml:space="preserve">Recurso humano necesario : </t>
  </si>
  <si>
    <t>Unidad</t>
  </si>
  <si>
    <t>valor individual</t>
  </si>
  <si>
    <t>Meses</t>
  </si>
  <si>
    <t>Valor Estimado</t>
  </si>
  <si>
    <t>Coordinador</t>
  </si>
  <si>
    <t>Personas</t>
  </si>
  <si>
    <t>Auxiliar de campo</t>
  </si>
  <si>
    <t>Profesional de ciencias de sociales y afines</t>
  </si>
  <si>
    <t>Profesional estadistico de campo</t>
  </si>
  <si>
    <t>Profesional de sistematización y análisis</t>
  </si>
  <si>
    <t>TOTAL</t>
  </si>
  <si>
    <t>PERSONA MAYOR COMUNA 2 FICHA BP 56005576</t>
  </si>
  <si>
    <t>Disponibilidad de espacios físicos para la operación y gestión del proyecto: aporte en especie consistente en la disposición de espacios físicos propios para el desarrollo de actividades de convocatoria, planificación, coordinación y organización de las jornadas; realización de reuniones estratégicas de seguimiento y análisis previo y posterior a las actividades; así como espacio para el almacenamiento, organización y acopio temporal de los elementos, materiales e insumos destinados a las actividades del proyecto.</t>
  </si>
  <si>
    <t>Salones</t>
  </si>
  <si>
    <t>Equipos básicos (video beam, portátiles, sonido)</t>
  </si>
  <si>
    <t>Equipos</t>
  </si>
  <si>
    <t>Aporte en especie , estretegia de comunicaciones en redes sociales, para la difusión y divulgación de las actividades del proyecto, mediante diseño y publicación de piezas comunicativas, difusión en redes sociales y canales digitales, apoyo en la convocatoria de los beneficiarios y divulgación de las actividades realizadas, difusión en redes comunitarias</t>
  </si>
  <si>
    <t>Unidades</t>
  </si>
  <si>
    <t>Producción audiovisual y registro documental de las actividades del proyecto: aporte en especie consistente en la realización de registro fotográfico y audiovisual de los talleres, jornadas recreativas y demás actividades desarrolladas con la población beneficiaria, incluyendo la documentación de las experiencias, participación y desarrollo de las actividades, así como la edición y producción de material audiovisual para la memoria y divulgación de los resultados del proyecto</t>
  </si>
  <si>
    <t>TOTAL COMUNA 2</t>
  </si>
  <si>
    <t>DISCAPACIDAD COMUNA 04 FICHA BP 56005659</t>
  </si>
  <si>
    <t>Recurso</t>
  </si>
  <si>
    <t xml:space="preserve">Producción audiovisual y registro de las actividades del proyecto: aporte en especie consistente en la realización de registro fotográfico y audiovisual de los talleres, jornadas recreativas y actividades desarrolladas </t>
  </si>
  <si>
    <t>TOTAL COMUNA 04</t>
  </si>
  <si>
    <t>LGTBIQ+ COMUNA 06 FICHA BP 56005681</t>
  </si>
  <si>
    <t xml:space="preserve">TOTAL COMUNA 06 </t>
  </si>
  <si>
    <t>LGTBIQ+ COMUNA 12 FICHA BP 56005686</t>
  </si>
  <si>
    <t>TOTAL COMUNA 12</t>
  </si>
  <si>
    <t>DISCAPACIDAD COMUNA 12 FICHA BP 56005687</t>
  </si>
  <si>
    <t>JUVENTUD COMUNA 12 FICHA BP 56005685</t>
  </si>
  <si>
    <t>Aporte en especie , forlacimiento y complento de la estretegia de comunicaciones en redes sociales, para la difusión y divulgación de las actividades del proyecto, mediante diseño y publicación de piezas comunicativas, difusión en redes sociales y canales digitales, apoyo en la convocatoria de los beneficiarios y divulgación de las actividades realizadas, difusión en redes comunitarias para mayor impacto con yotuber del territorio</t>
  </si>
  <si>
    <t>PERSONA MAYOR  COMUNA 15 FICHA BP 26005621</t>
  </si>
  <si>
    <t>TOTAL COMUNA 15</t>
  </si>
  <si>
    <t>DISCAPACIDAD COMUNA 20 FICHA BP 56005712</t>
  </si>
  <si>
    <t>TOTAL COMUNA 20</t>
  </si>
  <si>
    <t>JUVENTUD COMUNA 20 FICHA BP 56005976</t>
  </si>
  <si>
    <t>PERSONA MAYOR  COMUNA 20 FICHA BP 56005716</t>
  </si>
  <si>
    <t>DISCAPACIDAD COMUNA 21 FICHA BP 56005525</t>
  </si>
  <si>
    <t>Aporte en especie , forlacemiento y complemento de la estretegia de comunicaciones en redes sociales, para la difusión y divulgación de las actividades del proyecto, mediante diseño y publicación de piezas comunicativas, difusión en redes sociales y canales digitales, apoyo en la convocatoria de los beneficiarios y divulgación de las actividades realizadas, difusión en redes comunitarias para mayor digital y llegada a la comunidad</t>
  </si>
  <si>
    <t>TOTAL COMUNA 21</t>
  </si>
  <si>
    <t>JUVENTUD COMUNA 21 FICHA BP 56005763</t>
  </si>
  <si>
    <t>PERSONA MAYOR  COMUNA 21 FICHA BP 56005573</t>
  </si>
  <si>
    <t>PERSONA MAYOR  COMUNA 22 FICHA BP 56005526</t>
  </si>
  <si>
    <t>TOTAL COMUNA 22</t>
  </si>
  <si>
    <t>TOTAL CONTRAPARTIDA</t>
  </si>
  <si>
    <t xml:space="preserve">Yo CLAUDIA PATRICIA MEJIA TOLOZA    cumpliré   con  cada  uno de mis items  de la Contrapartida  y presentaré las respectivas evidencias  y cumplimiento presupuestal   de </t>
  </si>
  <si>
    <t>Atentamente,</t>
  </si>
  <si>
    <t xml:space="preserve">Representante Legal, Corporración Agencia Nacional para el Desarrollo Integral </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</si>
</sst>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quot;$&quot;\ #,##0.00"/>
    <numFmt numFmtId="179" formatCode="_-&quot;$&quot;\ * #,##0.00_-;\-&quot;$&quot;\ * #,##0.00_-;_-&quot;$&quot;\ * &quot;-&quot;??_-;_-@"/>
    <numFmt numFmtId="180" formatCode="&quot;$&quot;\ #,##0"/>
    <numFmt numFmtId="181" formatCode="_-&quot;$&quot;\ * #,##0_-;\-&quot;$&quot;\ * #,##0_-;_-&quot;$&quot;\ * &quot;-&quot;??_-;_-@"/>
  </numFmts>
  <fonts count="44">
    <font>
      <sz val="11"/>
      <color theme="1"/>
      <name val="Calibri"/>
      <charset val="134"/>
      <scheme val="minor"/>
    </font>
    <font>
      <sz val="12"/>
      <color theme="1"/>
      <name val="Arial"/>
      <charset val="134"/>
    </font>
    <font>
      <b/>
      <sz val="10"/>
      <color theme="1"/>
      <name val="Calibri"/>
      <charset val="134"/>
    </font>
    <font>
      <sz val="11"/>
      <name val="Calibri"/>
      <charset val="134"/>
      <scheme val="minor"/>
    </font>
    <font>
      <sz val="11"/>
      <color theme="1"/>
      <name val="Calibri"/>
      <charset val="134"/>
    </font>
    <font>
      <b/>
      <sz val="11"/>
      <color theme="1"/>
      <name val="Calibri"/>
      <charset val="134"/>
    </font>
    <font>
      <sz val="24"/>
      <color theme="1"/>
      <name val="Calibri"/>
      <charset val="134"/>
    </font>
    <font>
      <sz val="18"/>
      <color theme="1"/>
      <name val="Calibri"/>
      <charset val="134"/>
    </font>
    <font>
      <sz val="11"/>
      <color rgb="FFFF0000"/>
      <name val="Calibri"/>
      <charset val="134"/>
    </font>
    <font>
      <b/>
      <sz val="12"/>
      <color theme="1"/>
      <name val="Calibri"/>
      <charset val="134"/>
    </font>
    <font>
      <sz val="12"/>
      <color theme="1"/>
      <name val="Calibri"/>
      <charset val="134"/>
    </font>
    <font>
      <b/>
      <sz val="14"/>
      <color theme="1"/>
      <name val="Calibri"/>
      <charset val="134"/>
    </font>
    <font>
      <sz val="11"/>
      <color theme="1"/>
      <name val="Arial"/>
      <charset val="134"/>
    </font>
    <font>
      <b/>
      <sz val="16"/>
      <color theme="1"/>
      <name val="Calibri"/>
      <charset val="134"/>
    </font>
    <font>
      <b/>
      <sz val="12"/>
      <color theme="1"/>
      <name val="Arial"/>
      <charset val="134"/>
    </font>
    <font>
      <sz val="11"/>
      <color theme="1"/>
      <name val="Aptos Narrow"/>
      <charset val="134"/>
    </font>
    <font>
      <b/>
      <sz val="10"/>
      <color theme="1"/>
      <name val="Arial"/>
      <charset val="134"/>
    </font>
    <font>
      <sz val="10"/>
      <color theme="1"/>
      <name val="Arial"/>
      <charset val="134"/>
    </font>
    <font>
      <sz val="14"/>
      <color theme="1"/>
      <name val="Arial"/>
      <charset val="134"/>
    </font>
    <font>
      <sz val="10"/>
      <color rgb="FF000000"/>
      <name val="Arial"/>
      <charset val="134"/>
    </font>
    <font>
      <sz val="9"/>
      <color theme="1"/>
      <name val="Arial"/>
      <charset val="134"/>
    </font>
    <font>
      <sz val="9"/>
      <color rgb="FF000000"/>
      <name val="Arial"/>
      <charset val="134"/>
    </font>
    <font>
      <b/>
      <sz val="10"/>
      <color rgb="FF000000"/>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color rgb="FFFF9900"/>
      <name val="Arial"/>
      <charset val="134"/>
    </font>
    <font>
      <sz val="10"/>
      <name val="SimSun"/>
      <charset val="134"/>
    </font>
  </fonts>
  <fills count="53">
    <fill>
      <patternFill patternType="none"/>
    </fill>
    <fill>
      <patternFill patternType="gray125"/>
    </fill>
    <fill>
      <patternFill patternType="solid">
        <fgColor rgb="FFD9E2F3"/>
        <bgColor rgb="FFD9E2F3"/>
      </patternFill>
    </fill>
    <fill>
      <patternFill patternType="solid">
        <fgColor rgb="FF92CDDC"/>
        <bgColor rgb="FF92CDDC"/>
      </patternFill>
    </fill>
    <fill>
      <patternFill patternType="solid">
        <fgColor rgb="FFD6E3BC"/>
        <bgColor rgb="FFD6E3BC"/>
      </patternFill>
    </fill>
    <fill>
      <patternFill patternType="solid">
        <fgColor rgb="FFF2DBDB"/>
        <bgColor rgb="FFF2DBDB"/>
      </patternFill>
    </fill>
    <fill>
      <patternFill patternType="solid">
        <fgColor rgb="FFFF7474"/>
        <bgColor rgb="FFFF7474"/>
      </patternFill>
    </fill>
    <fill>
      <patternFill patternType="solid">
        <fgColor theme="7"/>
        <bgColor theme="7"/>
      </patternFill>
    </fill>
    <fill>
      <patternFill patternType="solid">
        <fgColor theme="0"/>
        <bgColor theme="0"/>
      </patternFill>
    </fill>
    <fill>
      <patternFill patternType="solid">
        <fgColor rgb="FFDEEAF6"/>
        <bgColor rgb="FFDEEAF6"/>
      </patternFill>
    </fill>
    <fill>
      <patternFill patternType="solid">
        <fgColor theme="6"/>
        <bgColor theme="6"/>
      </patternFill>
    </fill>
    <fill>
      <patternFill patternType="solid">
        <fgColor rgb="FFA5A5A5"/>
        <bgColor rgb="FFA5A5A5"/>
      </patternFill>
    </fill>
    <fill>
      <patternFill patternType="solid">
        <fgColor rgb="FFE2EFD9"/>
        <bgColor rgb="FFE2EFD9"/>
      </patternFill>
    </fill>
    <fill>
      <patternFill patternType="solid">
        <fgColor rgb="FF00B0F0"/>
        <bgColor rgb="FF00B0F0"/>
      </patternFill>
    </fill>
    <fill>
      <patternFill patternType="solid">
        <fgColor rgb="FFC55A11"/>
        <bgColor rgb="FFC55A11"/>
      </patternFill>
    </fill>
    <fill>
      <patternFill patternType="solid">
        <fgColor rgb="FF8EAADB"/>
        <bgColor rgb="FF8EAADB"/>
      </patternFill>
    </fill>
    <fill>
      <patternFill patternType="solid">
        <fgColor rgb="FF7F7F7F"/>
        <bgColor rgb="FF7F7F7F"/>
      </patternFill>
    </fill>
    <fill>
      <patternFill patternType="solid">
        <fgColor rgb="FF2E75B5"/>
        <bgColor rgb="FF2E75B5"/>
      </patternFill>
    </fill>
    <fill>
      <patternFill patternType="solid">
        <fgColor rgb="FF00FFCC"/>
        <bgColor rgb="FF00FFCC"/>
      </patternFill>
    </fill>
    <fill>
      <patternFill patternType="solid">
        <fgColor rgb="FFCCFF33"/>
        <bgColor rgb="FFCCFF33"/>
      </patternFill>
    </fill>
    <fill>
      <patternFill patternType="solid">
        <fgColor rgb="FFCCCC00"/>
        <bgColor rgb="FFCCCC00"/>
      </patternFill>
    </fill>
    <fill>
      <patternFill patternType="solid">
        <fgColor rgb="FF9999FF"/>
        <bgColor rgb="FF9999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5">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right style="thin">
        <color rgb="FF000000"/>
      </right>
      <top style="medium">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style="thin">
        <color rgb="FF000000"/>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22" borderId="27"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28" applyNumberFormat="0" applyFill="0" applyAlignment="0" applyProtection="0">
      <alignment vertical="center"/>
    </xf>
    <xf numFmtId="0" fontId="29" fillId="0" borderId="28" applyNumberFormat="0" applyFill="0" applyAlignment="0" applyProtection="0">
      <alignment vertical="center"/>
    </xf>
    <xf numFmtId="0" fontId="30" fillId="0" borderId="29" applyNumberFormat="0" applyFill="0" applyAlignment="0" applyProtection="0">
      <alignment vertical="center"/>
    </xf>
    <xf numFmtId="0" fontId="30" fillId="0" borderId="0" applyNumberFormat="0" applyFill="0" applyBorder="0" applyAlignment="0" applyProtection="0">
      <alignment vertical="center"/>
    </xf>
    <xf numFmtId="0" fontId="31" fillId="23" borderId="30" applyNumberFormat="0" applyAlignment="0" applyProtection="0">
      <alignment vertical="center"/>
    </xf>
    <xf numFmtId="0" fontId="32" fillId="24" borderId="31" applyNumberFormat="0" applyAlignment="0" applyProtection="0">
      <alignment vertical="center"/>
    </xf>
    <xf numFmtId="0" fontId="33" fillId="24" borderId="30" applyNumberFormat="0" applyAlignment="0" applyProtection="0">
      <alignment vertical="center"/>
    </xf>
    <xf numFmtId="0" fontId="34" fillId="25" borderId="32" applyNumberFormat="0" applyAlignment="0" applyProtection="0">
      <alignment vertical="center"/>
    </xf>
    <xf numFmtId="0" fontId="35" fillId="0" borderId="33" applyNumberFormat="0" applyFill="0" applyAlignment="0" applyProtection="0">
      <alignment vertical="center"/>
    </xf>
    <xf numFmtId="0" fontId="36" fillId="0" borderId="34" applyNumberFormat="0" applyFill="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9"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xf numFmtId="0" fontId="40" fillId="33" borderId="0" applyNumberFormat="0" applyBorder="0" applyAlignment="0" applyProtection="0">
      <alignment vertical="center"/>
    </xf>
    <xf numFmtId="0" fontId="41" fillId="34" borderId="0" applyNumberFormat="0" applyBorder="0" applyAlignment="0" applyProtection="0">
      <alignment vertical="center"/>
    </xf>
    <xf numFmtId="0" fontId="41" fillId="35" borderId="0" applyNumberFormat="0" applyBorder="0" applyAlignment="0" applyProtection="0">
      <alignment vertical="center"/>
    </xf>
    <xf numFmtId="0" fontId="40" fillId="36" borderId="0" applyNumberFormat="0" applyBorder="0" applyAlignment="0" applyProtection="0">
      <alignment vertical="center"/>
    </xf>
    <xf numFmtId="0" fontId="40" fillId="37" borderId="0" applyNumberFormat="0" applyBorder="0" applyAlignment="0" applyProtection="0">
      <alignment vertical="center"/>
    </xf>
    <xf numFmtId="0" fontId="41" fillId="38" borderId="0" applyNumberFormat="0" applyBorder="0" applyAlignment="0" applyProtection="0">
      <alignment vertical="center"/>
    </xf>
    <xf numFmtId="0" fontId="41" fillId="39" borderId="0" applyNumberFormat="0" applyBorder="0" applyAlignment="0" applyProtection="0">
      <alignment vertical="center"/>
    </xf>
    <xf numFmtId="0" fontId="40" fillId="40" borderId="0" applyNumberFormat="0" applyBorder="0" applyAlignment="0" applyProtection="0">
      <alignment vertical="center"/>
    </xf>
    <xf numFmtId="0" fontId="40" fillId="41" borderId="0" applyNumberFormat="0" applyBorder="0" applyAlignment="0" applyProtection="0">
      <alignment vertical="center"/>
    </xf>
    <xf numFmtId="0" fontId="41" fillId="42" borderId="0" applyNumberFormat="0" applyBorder="0" applyAlignment="0" applyProtection="0">
      <alignment vertical="center"/>
    </xf>
    <xf numFmtId="0" fontId="41" fillId="43" borderId="0" applyNumberFormat="0" applyBorder="0" applyAlignment="0" applyProtection="0">
      <alignment vertical="center"/>
    </xf>
    <xf numFmtId="0" fontId="40" fillId="44" borderId="0" applyNumberFormat="0" applyBorder="0" applyAlignment="0" applyProtection="0">
      <alignment vertical="center"/>
    </xf>
    <xf numFmtId="0" fontId="40" fillId="45" borderId="0" applyNumberFormat="0" applyBorder="0" applyAlignment="0" applyProtection="0">
      <alignment vertical="center"/>
    </xf>
    <xf numFmtId="0" fontId="41" fillId="46" borderId="0" applyNumberFormat="0" applyBorder="0" applyAlignment="0" applyProtection="0">
      <alignment vertical="center"/>
    </xf>
    <xf numFmtId="0" fontId="41" fillId="47" borderId="0" applyNumberFormat="0" applyBorder="0" applyAlignment="0" applyProtection="0">
      <alignment vertical="center"/>
    </xf>
    <xf numFmtId="0" fontId="40" fillId="48" borderId="0" applyNumberFormat="0" applyBorder="0" applyAlignment="0" applyProtection="0">
      <alignment vertical="center"/>
    </xf>
    <xf numFmtId="0" fontId="40" fillId="49" borderId="0" applyNumberFormat="0" applyBorder="0" applyAlignment="0" applyProtection="0">
      <alignment vertical="center"/>
    </xf>
    <xf numFmtId="0" fontId="41" fillId="50" borderId="0" applyNumberFormat="0" applyBorder="0" applyAlignment="0" applyProtection="0">
      <alignment vertical="center"/>
    </xf>
    <xf numFmtId="0" fontId="41" fillId="51" borderId="0" applyNumberFormat="0" applyBorder="0" applyAlignment="0" applyProtection="0">
      <alignment vertical="center"/>
    </xf>
    <xf numFmtId="0" fontId="40" fillId="52" borderId="0" applyNumberFormat="0" applyBorder="0" applyAlignment="0" applyProtection="0">
      <alignment vertical="center"/>
    </xf>
  </cellStyleXfs>
  <cellXfs count="198">
    <xf numFmtId="0" fontId="0" fillId="0" borderId="0" xfId="0"/>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left" wrapText="1"/>
    </xf>
    <xf numFmtId="0" fontId="2" fillId="0" borderId="1" xfId="0" applyFont="1" applyBorder="1" applyAlignment="1">
      <alignment horizontal="center" vertical="center"/>
    </xf>
    <xf numFmtId="0" fontId="3" fillId="0" borderId="2" xfId="0" applyFont="1" applyBorder="1"/>
    <xf numFmtId="0" fontId="3" fillId="0" borderId="3" xfId="0" applyFont="1" applyBorder="1"/>
    <xf numFmtId="0" fontId="4" fillId="0" borderId="0" xfId="0" applyFont="1" applyAlignment="1">
      <alignment horizontal="center" vertical="center"/>
    </xf>
    <xf numFmtId="0" fontId="5" fillId="0" borderId="4" xfId="0" applyFont="1" applyBorder="1" applyAlignment="1">
      <alignment horizontal="center" vertical="center" wrapText="1"/>
    </xf>
    <xf numFmtId="178" fontId="5" fillId="0" borderId="4" xfId="0" applyNumberFormat="1" applyFont="1" applyBorder="1" applyAlignment="1">
      <alignment horizontal="center" vertical="center" wrapText="1"/>
    </xf>
    <xf numFmtId="0" fontId="5" fillId="0" borderId="5" xfId="0" applyFont="1" applyBorder="1" applyAlignment="1">
      <alignment horizontal="center" vertical="center" wrapText="1"/>
    </xf>
    <xf numFmtId="179" fontId="6" fillId="0" borderId="0" xfId="0" applyNumberFormat="1" applyFont="1"/>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180" fontId="4" fillId="0" borderId="6" xfId="0" applyNumberFormat="1" applyFont="1" applyBorder="1" applyAlignment="1">
      <alignment horizontal="center" vertical="center" wrapText="1"/>
    </xf>
    <xf numFmtId="180" fontId="0" fillId="0" borderId="0" xfId="0" applyNumberFormat="1"/>
    <xf numFmtId="180" fontId="7" fillId="0" borderId="0" xfId="0" applyNumberFormat="1" applyFont="1"/>
    <xf numFmtId="181" fontId="8" fillId="0" borderId="0" xfId="0" applyNumberFormat="1" applyFont="1"/>
    <xf numFmtId="0" fontId="4" fillId="2" borderId="7" xfId="0" applyFont="1" applyFill="1" applyBorder="1" applyAlignment="1">
      <alignment horizontal="center" vertical="center" wrapText="1"/>
    </xf>
    <xf numFmtId="0" fontId="3" fillId="0" borderId="8" xfId="0" applyFont="1" applyBorder="1"/>
    <xf numFmtId="0" fontId="3" fillId="0" borderId="9" xfId="0" applyFont="1" applyBorder="1"/>
    <xf numFmtId="0" fontId="4" fillId="2" borderId="6" xfId="0" applyFont="1" applyFill="1" applyBorder="1" applyAlignment="1">
      <alignment horizontal="center" vertical="center" wrapText="1"/>
    </xf>
    <xf numFmtId="180" fontId="9" fillId="2" borderId="6" xfId="0" applyNumberFormat="1" applyFont="1" applyFill="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180" fontId="4" fillId="0" borderId="0" xfId="0" applyNumberFormat="1" applyFont="1" applyAlignment="1">
      <alignment horizontal="center" vertical="center" wrapText="1"/>
    </xf>
    <xf numFmtId="180" fontId="5" fillId="0" borderId="0" xfId="0" applyNumberFormat="1" applyFont="1" applyAlignment="1">
      <alignment horizontal="center" vertical="center" wrapText="1"/>
    </xf>
    <xf numFmtId="0" fontId="10" fillId="0" borderId="10" xfId="0" applyFont="1" applyBorder="1" applyAlignment="1">
      <alignment vertical="center"/>
    </xf>
    <xf numFmtId="0" fontId="4" fillId="0" borderId="11" xfId="0" applyFont="1" applyBorder="1"/>
    <xf numFmtId="178" fontId="4" fillId="0" borderId="11" xfId="0" applyNumberFormat="1" applyFont="1" applyBorder="1"/>
    <xf numFmtId="178" fontId="4" fillId="0" borderId="12" xfId="0" applyNumberFormat="1" applyFont="1" applyBorder="1"/>
    <xf numFmtId="0" fontId="4" fillId="0" borderId="13" xfId="0" applyFont="1" applyBorder="1" applyAlignment="1">
      <alignment vertical="center" wrapText="1"/>
    </xf>
    <xf numFmtId="180" fontId="4" fillId="0" borderId="7" xfId="0" applyNumberFormat="1" applyFont="1" applyBorder="1" applyAlignment="1">
      <alignment horizontal="center" vertical="center" wrapText="1"/>
    </xf>
    <xf numFmtId="180" fontId="4" fillId="0" borderId="14" xfId="0" applyNumberFormat="1" applyFont="1" applyBorder="1" applyAlignment="1">
      <alignment vertical="center" wrapText="1"/>
    </xf>
    <xf numFmtId="180" fontId="4" fillId="0" borderId="14" xfId="0" applyNumberFormat="1" applyFont="1" applyBorder="1" applyAlignment="1">
      <alignment horizontal="center" vertical="center" wrapText="1"/>
    </xf>
    <xf numFmtId="0" fontId="4" fillId="3" borderId="15" xfId="0" applyFont="1" applyFill="1" applyBorder="1" applyAlignment="1">
      <alignment vertical="center"/>
    </xf>
    <xf numFmtId="0" fontId="4" fillId="0" borderId="16" xfId="0" applyFont="1" applyBorder="1"/>
    <xf numFmtId="0" fontId="4" fillId="0" borderId="17" xfId="0" applyFont="1" applyBorder="1"/>
    <xf numFmtId="180" fontId="4" fillId="0" borderId="17" xfId="0" applyNumberFormat="1" applyFont="1" applyBorder="1"/>
    <xf numFmtId="180" fontId="9" fillId="3" borderId="18" xfId="0" applyNumberFormat="1" applyFont="1" applyFill="1" applyBorder="1" applyAlignment="1">
      <alignment vertical="center" wrapText="1"/>
    </xf>
    <xf numFmtId="178" fontId="4" fillId="0" borderId="0" xfId="0" applyNumberFormat="1" applyFont="1"/>
    <xf numFmtId="0" fontId="5" fillId="0" borderId="19" xfId="0" applyFont="1" applyBorder="1" applyAlignment="1">
      <alignment horizontal="center" vertical="center" wrapText="1"/>
    </xf>
    <xf numFmtId="178" fontId="5" fillId="0" borderId="20" xfId="0" applyNumberFormat="1" applyFont="1" applyBorder="1" applyAlignment="1">
      <alignment horizontal="center" vertical="center" wrapText="1"/>
    </xf>
    <xf numFmtId="178" fontId="5" fillId="0" borderId="21" xfId="0" applyNumberFormat="1" applyFont="1" applyBorder="1" applyAlignment="1">
      <alignment horizontal="center" vertical="center" wrapText="1"/>
    </xf>
    <xf numFmtId="0" fontId="4" fillId="4" borderId="15" xfId="0" applyFont="1" applyFill="1" applyBorder="1" applyAlignment="1">
      <alignment vertical="center"/>
    </xf>
    <xf numFmtId="0" fontId="4" fillId="4" borderId="16" xfId="0" applyFont="1" applyFill="1" applyBorder="1" applyAlignment="1">
      <alignment vertical="center"/>
    </xf>
    <xf numFmtId="0" fontId="4" fillId="4" borderId="17" xfId="0" applyFont="1" applyFill="1" applyBorder="1" applyAlignment="1">
      <alignment vertical="center"/>
    </xf>
    <xf numFmtId="178" fontId="4" fillId="4" borderId="17" xfId="0" applyNumberFormat="1" applyFont="1" applyFill="1" applyBorder="1" applyAlignment="1">
      <alignment vertical="center"/>
    </xf>
    <xf numFmtId="178" fontId="9" fillId="4" borderId="18" xfId="0" applyNumberFormat="1" applyFont="1" applyFill="1" applyBorder="1" applyAlignment="1">
      <alignment vertical="center" wrapText="1"/>
    </xf>
    <xf numFmtId="0" fontId="4" fillId="5" borderId="15" xfId="0" applyFont="1" applyFill="1" applyBorder="1" applyAlignment="1">
      <alignment vertical="center"/>
    </xf>
    <xf numFmtId="178" fontId="4" fillId="0" borderId="17" xfId="0" applyNumberFormat="1" applyFont="1" applyBorder="1"/>
    <xf numFmtId="178" fontId="9" fillId="5" borderId="18" xfId="0" applyNumberFormat="1" applyFont="1" applyFill="1" applyBorder="1" applyAlignment="1">
      <alignment vertical="center" wrapText="1"/>
    </xf>
    <xf numFmtId="0" fontId="4" fillId="4" borderId="11" xfId="0" applyFont="1" applyFill="1" applyBorder="1" applyAlignment="1">
      <alignment vertical="center"/>
    </xf>
    <xf numFmtId="0" fontId="4" fillId="4" borderId="22" xfId="0" applyFont="1" applyFill="1" applyBorder="1" applyAlignment="1">
      <alignment vertical="center"/>
    </xf>
    <xf numFmtId="178" fontId="4" fillId="4" borderId="11" xfId="0" applyNumberFormat="1" applyFont="1" applyFill="1" applyBorder="1" applyAlignment="1">
      <alignment vertical="center"/>
    </xf>
    <xf numFmtId="178" fontId="4" fillId="4" borderId="23" xfId="0" applyNumberFormat="1" applyFont="1" applyFill="1" applyBorder="1" applyAlignment="1">
      <alignment vertical="center"/>
    </xf>
    <xf numFmtId="178" fontId="9" fillId="4" borderId="4" xfId="0" applyNumberFormat="1" applyFont="1" applyFill="1" applyBorder="1" applyAlignment="1">
      <alignment vertical="center" wrapText="1"/>
    </xf>
    <xf numFmtId="0" fontId="4" fillId="6" borderId="15" xfId="0" applyFont="1" applyFill="1" applyBorder="1" applyAlignment="1">
      <alignment vertical="center" wrapText="1"/>
    </xf>
    <xf numFmtId="0" fontId="4" fillId="0" borderId="16" xfId="0" applyFont="1" applyBorder="1" applyAlignment="1">
      <alignment wrapText="1"/>
    </xf>
    <xf numFmtId="0" fontId="4" fillId="0" borderId="17" xfId="0" applyFont="1" applyBorder="1" applyAlignment="1">
      <alignment wrapText="1"/>
    </xf>
    <xf numFmtId="178" fontId="4" fillId="0" borderId="17" xfId="0" applyNumberFormat="1" applyFont="1" applyBorder="1" applyAlignment="1">
      <alignment wrapText="1"/>
    </xf>
    <xf numFmtId="178" fontId="9" fillId="6" borderId="18" xfId="0" applyNumberFormat="1" applyFont="1" applyFill="1" applyBorder="1" applyAlignment="1">
      <alignment vertical="center" wrapText="1"/>
    </xf>
    <xf numFmtId="0" fontId="4" fillId="0" borderId="0" xfId="0" applyFont="1"/>
    <xf numFmtId="178" fontId="9" fillId="0" borderId="0" xfId="0" applyNumberFormat="1" applyFont="1" applyAlignment="1">
      <alignment vertical="center" wrapText="1"/>
    </xf>
    <xf numFmtId="178" fontId="9" fillId="3" borderId="18" xfId="0" applyNumberFormat="1" applyFont="1" applyFill="1" applyBorder="1" applyAlignment="1">
      <alignment vertical="center" wrapText="1"/>
    </xf>
    <xf numFmtId="0" fontId="4" fillId="6" borderId="15" xfId="0" applyFont="1" applyFill="1" applyBorder="1" applyAlignment="1">
      <alignment vertical="center"/>
    </xf>
    <xf numFmtId="0" fontId="4" fillId="4" borderId="23" xfId="0" applyFont="1" applyFill="1" applyBorder="1" applyAlignment="1">
      <alignment vertical="center"/>
    </xf>
    <xf numFmtId="0" fontId="4" fillId="0" borderId="24" xfId="0" applyFont="1" applyBorder="1"/>
    <xf numFmtId="0" fontId="4" fillId="0" borderId="23" xfId="0" applyFont="1" applyBorder="1"/>
    <xf numFmtId="178" fontId="4" fillId="0" borderId="23" xfId="0" applyNumberFormat="1" applyFont="1" applyBorder="1"/>
    <xf numFmtId="0" fontId="4" fillId="0" borderId="16" xfId="0" applyFont="1" applyBorder="1" applyAlignment="1">
      <alignment vertical="center"/>
    </xf>
    <xf numFmtId="0" fontId="4" fillId="0" borderId="17" xfId="0" applyFont="1" applyBorder="1" applyAlignment="1">
      <alignment vertical="center"/>
    </xf>
    <xf numFmtId="178" fontId="4" fillId="0" borderId="17" xfId="0" applyNumberFormat="1" applyFont="1" applyBorder="1" applyAlignment="1">
      <alignment vertical="center"/>
    </xf>
    <xf numFmtId="0" fontId="5" fillId="7" borderId="25" xfId="0" applyFont="1" applyFill="1" applyBorder="1" applyAlignment="1">
      <alignment vertical="center" wrapText="1"/>
    </xf>
    <xf numFmtId="0" fontId="4" fillId="7" borderId="0" xfId="0" applyFont="1" applyFill="1"/>
    <xf numFmtId="178" fontId="4" fillId="7" borderId="0" xfId="0" applyNumberFormat="1" applyFont="1" applyFill="1"/>
    <xf numFmtId="178" fontId="11" fillId="7" borderId="0" xfId="0" applyNumberFormat="1" applyFont="1" applyFill="1"/>
    <xf numFmtId="0" fontId="4" fillId="0" borderId="0" xfId="0" applyFont="1" applyAlignment="1">
      <alignment horizontal="center" wrapText="1"/>
    </xf>
    <xf numFmtId="0" fontId="4" fillId="0" borderId="0" xfId="0" applyFont="1" applyAlignment="1">
      <alignment wrapText="1"/>
    </xf>
    <xf numFmtId="178" fontId="12" fillId="0" borderId="0" xfId="0" applyNumberFormat="1" applyFont="1"/>
    <xf numFmtId="0" fontId="12" fillId="0" borderId="0" xfId="0" applyFont="1" applyAlignment="1">
      <alignment horizontal="center"/>
    </xf>
    <xf numFmtId="0" fontId="12" fillId="0" borderId="0" xfId="0" applyFont="1"/>
    <xf numFmtId="0" fontId="12" fillId="0" borderId="0" xfId="0" applyFont="1" applyAlignment="1">
      <alignment horizontal="center" vertical="center"/>
    </xf>
    <xf numFmtId="0" fontId="12" fillId="0" borderId="0" xfId="0" applyFont="1" applyAlignment="1">
      <alignment horizontal="left"/>
    </xf>
    <xf numFmtId="0" fontId="5" fillId="8" borderId="0" xfId="0" applyFont="1" applyFill="1" applyAlignment="1">
      <alignment horizontal="center"/>
    </xf>
    <xf numFmtId="0" fontId="4" fillId="8" borderId="0" xfId="0" applyFont="1" applyFill="1"/>
    <xf numFmtId="0" fontId="4" fillId="8" borderId="0" xfId="0" applyFont="1" applyFill="1" applyAlignment="1">
      <alignment horizontal="center"/>
    </xf>
    <xf numFmtId="0" fontId="4" fillId="8" borderId="0" xfId="0" applyFont="1" applyFill="1" applyAlignment="1">
      <alignment horizontal="center" vertical="center"/>
    </xf>
    <xf numFmtId="178" fontId="4" fillId="8" borderId="0" xfId="0" applyNumberFormat="1" applyFont="1" applyFill="1" applyAlignment="1">
      <alignment horizontal="right"/>
    </xf>
    <xf numFmtId="178" fontId="4" fillId="8" borderId="0" xfId="0" applyNumberFormat="1" applyFont="1" applyFill="1"/>
    <xf numFmtId="0" fontId="13" fillId="8" borderId="7" xfId="0" applyFont="1" applyFill="1" applyBorder="1" applyAlignment="1">
      <alignment horizontal="center" vertical="center"/>
    </xf>
    <xf numFmtId="0" fontId="4" fillId="8" borderId="26" xfId="0" applyFont="1" applyFill="1" applyBorder="1"/>
    <xf numFmtId="0" fontId="14" fillId="8" borderId="7" xfId="0" applyFont="1" applyFill="1" applyBorder="1" applyAlignment="1">
      <alignment horizontal="center" vertical="center"/>
    </xf>
    <xf numFmtId="0" fontId="15" fillId="8" borderId="5" xfId="0" applyFont="1" applyFill="1" applyBorder="1" applyAlignment="1">
      <alignment wrapText="1"/>
    </xf>
    <xf numFmtId="0" fontId="16" fillId="8" borderId="6" xfId="0" applyFont="1" applyFill="1" applyBorder="1" applyAlignment="1">
      <alignment horizontal="center" vertical="center" wrapText="1"/>
    </xf>
    <xf numFmtId="0" fontId="16" fillId="8" borderId="6" xfId="0" applyFont="1" applyFill="1" applyBorder="1" applyAlignment="1">
      <alignment horizontal="center" wrapText="1"/>
    </xf>
    <xf numFmtId="178" fontId="16" fillId="8" borderId="6" xfId="0" applyNumberFormat="1" applyFont="1" applyFill="1" applyBorder="1" applyAlignment="1">
      <alignment horizontal="center" vertical="center" wrapText="1"/>
    </xf>
    <xf numFmtId="0" fontId="17" fillId="8" borderId="26" xfId="0" applyFont="1" applyFill="1" applyBorder="1" applyAlignment="1">
      <alignment horizontal="center" vertical="center" wrapText="1"/>
    </xf>
    <xf numFmtId="0" fontId="18" fillId="8" borderId="26" xfId="0" applyFont="1" applyFill="1" applyBorder="1" applyAlignment="1">
      <alignment horizontal="center" vertical="center" wrapText="1"/>
    </xf>
    <xf numFmtId="0" fontId="1" fillId="9" borderId="26" xfId="0" applyFont="1" applyFill="1" applyBorder="1" applyAlignment="1">
      <alignment horizontal="center" vertical="center" wrapText="1"/>
    </xf>
    <xf numFmtId="0" fontId="17" fillId="8" borderId="6" xfId="0" applyFont="1" applyFill="1" applyBorder="1" applyAlignment="1">
      <alignment horizontal="left" vertical="center" wrapText="1"/>
    </xf>
    <xf numFmtId="0" fontId="17" fillId="8" borderId="6" xfId="0" applyFont="1" applyFill="1" applyBorder="1" applyAlignment="1">
      <alignment horizontal="center" vertical="center" wrapText="1"/>
    </xf>
    <xf numFmtId="178" fontId="17" fillId="8" borderId="6" xfId="0" applyNumberFormat="1" applyFont="1" applyFill="1" applyBorder="1" applyAlignment="1">
      <alignment horizontal="right" vertical="center" wrapText="1"/>
    </xf>
    <xf numFmtId="178" fontId="17" fillId="9" borderId="6" xfId="0" applyNumberFormat="1" applyFont="1" applyFill="1" applyBorder="1" applyAlignment="1">
      <alignment horizontal="right" vertical="center" wrapText="1"/>
    </xf>
    <xf numFmtId="0" fontId="3" fillId="0" borderId="5" xfId="0" applyFont="1" applyBorder="1"/>
    <xf numFmtId="0" fontId="3" fillId="0" borderId="4" xfId="0" applyFont="1" applyBorder="1"/>
    <xf numFmtId="178" fontId="5" fillId="8" borderId="0" xfId="0" applyNumberFormat="1" applyFont="1" applyFill="1" applyAlignment="1">
      <alignment vertical="center"/>
    </xf>
    <xf numFmtId="0" fontId="17" fillId="10" borderId="26" xfId="0" applyFont="1" applyFill="1" applyBorder="1" applyAlignment="1">
      <alignment horizontal="center" vertical="center" wrapText="1"/>
    </xf>
    <xf numFmtId="178" fontId="17" fillId="10" borderId="6" xfId="0" applyNumberFormat="1" applyFont="1" applyFill="1" applyBorder="1" applyAlignment="1">
      <alignment horizontal="right" vertical="center" wrapText="1"/>
    </xf>
    <xf numFmtId="0" fontId="17" fillId="8" borderId="6" xfId="0" applyFont="1" applyFill="1" applyBorder="1" applyAlignment="1">
      <alignment vertical="center" wrapText="1"/>
    </xf>
    <xf numFmtId="0" fontId="19" fillId="8" borderId="6" xfId="0" applyFont="1" applyFill="1" applyBorder="1" applyAlignment="1">
      <alignment vertical="center" wrapText="1"/>
    </xf>
    <xf numFmtId="3" fontId="17" fillId="8" borderId="6" xfId="0" applyNumberFormat="1" applyFont="1" applyFill="1" applyBorder="1" applyAlignment="1">
      <alignment horizontal="center" vertical="center" wrapText="1"/>
    </xf>
    <xf numFmtId="0" fontId="17" fillId="11" borderId="26" xfId="0" applyFont="1" applyFill="1" applyBorder="1" applyAlignment="1">
      <alignment horizontal="center" vertical="center" wrapText="1"/>
    </xf>
    <xf numFmtId="178" fontId="17" fillId="11" borderId="6" xfId="0" applyNumberFormat="1" applyFont="1" applyFill="1" applyBorder="1" applyAlignment="1">
      <alignment horizontal="right" vertical="center" wrapText="1"/>
    </xf>
    <xf numFmtId="1" fontId="17" fillId="8" borderId="6" xfId="0" applyNumberFormat="1" applyFont="1" applyFill="1" applyBorder="1" applyAlignment="1">
      <alignment horizontal="center" vertical="center" wrapText="1"/>
    </xf>
    <xf numFmtId="0" fontId="16" fillId="8" borderId="26" xfId="0" applyFont="1" applyFill="1" applyBorder="1" applyAlignment="1">
      <alignment horizontal="center" vertical="center" wrapText="1"/>
    </xf>
    <xf numFmtId="3" fontId="12" fillId="8" borderId="26" xfId="0" applyNumberFormat="1" applyFont="1" applyFill="1" applyBorder="1" applyAlignment="1">
      <alignment horizontal="center" vertical="center" wrapText="1"/>
    </xf>
    <xf numFmtId="3" fontId="12" fillId="7" borderId="26" xfId="0" applyNumberFormat="1" applyFont="1" applyFill="1" applyBorder="1" applyAlignment="1">
      <alignment horizontal="center" vertical="center" wrapText="1"/>
    </xf>
    <xf numFmtId="178" fontId="17" fillId="7" borderId="6" xfId="0" applyNumberFormat="1" applyFont="1" applyFill="1" applyBorder="1" applyAlignment="1">
      <alignment horizontal="right" vertical="center" wrapText="1"/>
    </xf>
    <xf numFmtId="0" fontId="15" fillId="8" borderId="6" xfId="0" applyFont="1" applyFill="1" applyBorder="1" applyAlignment="1">
      <alignment horizontal="center" vertical="center" wrapText="1"/>
    </xf>
    <xf numFmtId="0" fontId="15" fillId="8" borderId="26" xfId="0" applyFont="1" applyFill="1" applyBorder="1" applyAlignment="1">
      <alignment horizontal="center" vertical="center" wrapText="1"/>
    </xf>
    <xf numFmtId="0" fontId="15" fillId="7" borderId="26" xfId="0" applyFont="1" applyFill="1" applyBorder="1" applyAlignment="1">
      <alignment horizontal="center" vertical="center" wrapText="1"/>
    </xf>
    <xf numFmtId="0" fontId="17" fillId="8" borderId="26" xfId="0" applyFont="1" applyFill="1" applyBorder="1" applyAlignment="1">
      <alignment vertical="center" wrapText="1"/>
    </xf>
    <xf numFmtId="0" fontId="17" fillId="8" borderId="6" xfId="0" applyFont="1" applyFill="1" applyBorder="1" applyAlignment="1">
      <alignment vertical="top" wrapText="1"/>
    </xf>
    <xf numFmtId="0" fontId="20" fillId="8" borderId="6" xfId="0" applyFont="1" applyFill="1" applyBorder="1" applyAlignment="1">
      <alignment horizontal="center" vertical="center" wrapText="1"/>
    </xf>
    <xf numFmtId="178" fontId="20" fillId="8" borderId="6" xfId="0" applyNumberFormat="1" applyFont="1" applyFill="1" applyBorder="1" applyAlignment="1">
      <alignment horizontal="right" vertical="center" wrapText="1"/>
    </xf>
    <xf numFmtId="0" fontId="21" fillId="8" borderId="6"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15" fillId="12" borderId="26" xfId="0" applyFont="1" applyFill="1" applyBorder="1" applyAlignment="1">
      <alignment horizontal="center" vertical="center" wrapText="1"/>
    </xf>
    <xf numFmtId="0" fontId="17" fillId="8" borderId="26" xfId="0" applyFont="1" applyFill="1" applyBorder="1" applyAlignment="1">
      <alignment horizontal="center" wrapText="1"/>
    </xf>
    <xf numFmtId="178" fontId="17" fillId="12" borderId="6" xfId="0" applyNumberFormat="1" applyFont="1" applyFill="1" applyBorder="1" applyAlignment="1">
      <alignment horizontal="right" vertical="center" wrapText="1"/>
    </xf>
    <xf numFmtId="0" fontId="15" fillId="8" borderId="6" xfId="0" applyFont="1" applyFill="1" applyBorder="1" applyAlignment="1">
      <alignment vertical="center" wrapText="1"/>
    </xf>
    <xf numFmtId="0" fontId="15" fillId="8" borderId="6" xfId="0" applyFont="1" applyFill="1" applyBorder="1" applyAlignment="1">
      <alignment wrapText="1"/>
    </xf>
    <xf numFmtId="0" fontId="15" fillId="8" borderId="26" xfId="0" applyFont="1" applyFill="1" applyBorder="1" applyAlignment="1">
      <alignment horizontal="left" vertical="center" wrapText="1"/>
    </xf>
    <xf numFmtId="178" fontId="15" fillId="8" borderId="6" xfId="0" applyNumberFormat="1" applyFont="1" applyFill="1" applyBorder="1" applyAlignment="1">
      <alignment horizontal="right" vertical="center" wrapText="1"/>
    </xf>
    <xf numFmtId="0" fontId="15" fillId="12" borderId="6" xfId="0" applyFont="1" applyFill="1" applyBorder="1" applyAlignment="1">
      <alignment horizontal="center" vertical="center" wrapText="1"/>
    </xf>
    <xf numFmtId="0" fontId="17" fillId="7" borderId="6" xfId="0" applyFont="1" applyFill="1" applyBorder="1" applyAlignment="1">
      <alignment horizontal="center" vertical="center" wrapText="1"/>
    </xf>
    <xf numFmtId="0" fontId="4" fillId="8" borderId="0" xfId="0" applyFont="1" applyFill="1" applyAlignment="1">
      <alignment vertical="center"/>
    </xf>
    <xf numFmtId="0" fontId="12" fillId="8" borderId="6" xfId="0" applyFont="1" applyFill="1" applyBorder="1" applyAlignment="1">
      <alignment vertical="center" wrapText="1"/>
    </xf>
    <xf numFmtId="0" fontId="15" fillId="13" borderId="26" xfId="0" applyFont="1" applyFill="1" applyBorder="1" applyAlignment="1">
      <alignment horizontal="center" vertical="center" wrapText="1"/>
    </xf>
    <xf numFmtId="178" fontId="17" fillId="13" borderId="6" xfId="0" applyNumberFormat="1" applyFont="1" applyFill="1" applyBorder="1" applyAlignment="1">
      <alignment horizontal="right" vertical="center" wrapText="1"/>
    </xf>
    <xf numFmtId="0" fontId="15" fillId="13" borderId="26" xfId="0" applyFont="1" applyFill="1" applyBorder="1" applyAlignment="1">
      <alignment vertical="center" wrapText="1"/>
    </xf>
    <xf numFmtId="0" fontId="15" fillId="14" borderId="26" xfId="0" applyFont="1" applyFill="1" applyBorder="1" applyAlignment="1">
      <alignment horizontal="center" vertical="center" wrapText="1"/>
    </xf>
    <xf numFmtId="178" fontId="17" fillId="14" borderId="6" xfId="0" applyNumberFormat="1" applyFont="1" applyFill="1" applyBorder="1" applyAlignment="1">
      <alignment horizontal="right" vertical="center" wrapText="1"/>
    </xf>
    <xf numFmtId="3" fontId="17" fillId="8" borderId="6" xfId="0" applyNumberFormat="1" applyFont="1" applyFill="1" applyBorder="1" applyAlignment="1">
      <alignment horizontal="left" vertical="center" wrapText="1"/>
    </xf>
    <xf numFmtId="3" fontId="17" fillId="8" borderId="6" xfId="0" applyNumberFormat="1" applyFont="1" applyFill="1" applyBorder="1" applyAlignment="1">
      <alignment horizontal="center" vertical="center"/>
    </xf>
    <xf numFmtId="178" fontId="17" fillId="8" borderId="6" xfId="0" applyNumberFormat="1" applyFont="1" applyFill="1" applyBorder="1" applyAlignment="1">
      <alignment horizontal="right" vertical="center"/>
    </xf>
    <xf numFmtId="3" fontId="4" fillId="8" borderId="6" xfId="0" applyNumberFormat="1" applyFont="1" applyFill="1" applyBorder="1" applyAlignment="1">
      <alignment horizontal="center" vertical="center"/>
    </xf>
    <xf numFmtId="0" fontId="15" fillId="15" borderId="26" xfId="0" applyFont="1" applyFill="1" applyBorder="1" applyAlignment="1">
      <alignment horizontal="center" vertical="center" wrapText="1"/>
    </xf>
    <xf numFmtId="178" fontId="17" fillId="15" borderId="6" xfId="0" applyNumberFormat="1" applyFont="1" applyFill="1" applyBorder="1" applyAlignment="1">
      <alignment horizontal="right" vertical="center" wrapText="1"/>
    </xf>
    <xf numFmtId="0" fontId="17" fillId="15" borderId="26" xfId="0" applyFont="1" applyFill="1" applyBorder="1" applyAlignment="1">
      <alignment horizontal="center" vertical="center" wrapText="1"/>
    </xf>
    <xf numFmtId="0" fontId="15" fillId="15" borderId="6" xfId="0" applyFont="1" applyFill="1" applyBorder="1" applyAlignment="1">
      <alignment horizontal="center" vertical="center" wrapText="1"/>
    </xf>
    <xf numFmtId="0" fontId="15" fillId="16" borderId="26" xfId="0" applyFont="1" applyFill="1" applyBorder="1" applyAlignment="1">
      <alignment horizontal="center" vertical="center" wrapText="1"/>
    </xf>
    <xf numFmtId="178" fontId="17" fillId="16" borderId="6" xfId="0" applyNumberFormat="1" applyFont="1" applyFill="1" applyBorder="1" applyAlignment="1">
      <alignment horizontal="right" vertical="center" wrapText="1"/>
    </xf>
    <xf numFmtId="0" fontId="15" fillId="17" borderId="26" xfId="0" applyFont="1" applyFill="1" applyBorder="1" applyAlignment="1">
      <alignment horizontal="center" vertical="center" wrapText="1"/>
    </xf>
    <xf numFmtId="178" fontId="17" fillId="17" borderId="6" xfId="0" applyNumberFormat="1" applyFont="1" applyFill="1" applyBorder="1" applyAlignment="1">
      <alignment horizontal="right" vertical="center" wrapText="1"/>
    </xf>
    <xf numFmtId="0" fontId="17" fillId="17" borderId="26" xfId="0" applyFont="1" applyFill="1" applyBorder="1" applyAlignment="1">
      <alignment horizontal="center" vertical="center" wrapText="1"/>
    </xf>
    <xf numFmtId="0" fontId="17" fillId="8" borderId="6" xfId="0" applyFont="1" applyFill="1" applyBorder="1" applyAlignment="1">
      <alignment horizontal="center" vertical="center"/>
    </xf>
    <xf numFmtId="0" fontId="4" fillId="8" borderId="6" xfId="0" applyFont="1" applyFill="1" applyBorder="1" applyAlignment="1">
      <alignment horizontal="center" vertical="center"/>
    </xf>
    <xf numFmtId="0" fontId="4" fillId="8" borderId="26" xfId="0" applyFont="1" applyFill="1" applyBorder="1" applyAlignment="1">
      <alignment horizontal="center" vertical="center"/>
    </xf>
    <xf numFmtId="0" fontId="4" fillId="18" borderId="26" xfId="0" applyFont="1" applyFill="1" applyBorder="1" applyAlignment="1">
      <alignment horizontal="center" vertical="center"/>
    </xf>
    <xf numFmtId="0" fontId="4" fillId="8" borderId="26" xfId="0" applyFont="1" applyFill="1" applyBorder="1" applyAlignment="1">
      <alignment horizontal="center" vertical="center" wrapText="1"/>
    </xf>
    <xf numFmtId="178" fontId="17" fillId="18" borderId="6" xfId="0" applyNumberFormat="1" applyFont="1" applyFill="1" applyBorder="1" applyAlignment="1">
      <alignment horizontal="right" vertical="center" wrapText="1"/>
    </xf>
    <xf numFmtId="0" fontId="4" fillId="8" borderId="5" xfId="0" applyFont="1" applyFill="1" applyBorder="1"/>
    <xf numFmtId="0" fontId="4" fillId="8" borderId="6" xfId="0" applyFont="1" applyFill="1" applyBorder="1" applyAlignment="1">
      <alignment vertical="center"/>
    </xf>
    <xf numFmtId="0" fontId="4" fillId="18" borderId="6" xfId="0" applyFont="1" applyFill="1" applyBorder="1" applyAlignment="1">
      <alignment vertical="center"/>
    </xf>
    <xf numFmtId="0" fontId="4" fillId="8" borderId="6" xfId="0" applyFont="1" applyFill="1" applyBorder="1"/>
    <xf numFmtId="0" fontId="4" fillId="19" borderId="26" xfId="0" applyFont="1" applyFill="1" applyBorder="1" applyAlignment="1">
      <alignment horizontal="center" vertical="center"/>
    </xf>
    <xf numFmtId="0" fontId="4" fillId="8" borderId="5" xfId="0" applyFont="1" applyFill="1" applyBorder="1" applyAlignment="1">
      <alignment horizontal="center" vertical="center" wrapText="1"/>
    </xf>
    <xf numFmtId="178" fontId="17" fillId="19" borderId="6" xfId="0" applyNumberFormat="1" applyFont="1" applyFill="1" applyBorder="1" applyAlignment="1">
      <alignment horizontal="right" vertical="center" wrapText="1"/>
    </xf>
    <xf numFmtId="0" fontId="17" fillId="8" borderId="5" xfId="0" applyFont="1" applyFill="1" applyBorder="1" applyAlignment="1">
      <alignment horizontal="center" vertical="center" wrapText="1"/>
    </xf>
    <xf numFmtId="0" fontId="17" fillId="19" borderId="26" xfId="0" applyFont="1" applyFill="1" applyBorder="1" applyAlignment="1">
      <alignment horizontal="center" vertical="center" wrapText="1"/>
    </xf>
    <xf numFmtId="178" fontId="4" fillId="8" borderId="6" xfId="0" applyNumberFormat="1" applyFont="1" applyFill="1" applyBorder="1" applyAlignment="1">
      <alignment horizontal="right" vertical="center"/>
    </xf>
    <xf numFmtId="0" fontId="17" fillId="20" borderId="26" xfId="0" applyFont="1" applyFill="1" applyBorder="1" applyAlignment="1">
      <alignment horizontal="center" vertical="center" wrapText="1"/>
    </xf>
    <xf numFmtId="178" fontId="17" fillId="20" borderId="6" xfId="0" applyNumberFormat="1" applyFont="1" applyFill="1" applyBorder="1" applyAlignment="1">
      <alignment horizontal="right" vertical="center" wrapText="1"/>
    </xf>
    <xf numFmtId="0" fontId="4" fillId="20" borderId="26" xfId="0" applyFont="1" applyFill="1" applyBorder="1" applyAlignment="1">
      <alignment horizontal="center" vertical="center"/>
    </xf>
    <xf numFmtId="0" fontId="22" fillId="8" borderId="6" xfId="0" applyFont="1" applyFill="1" applyBorder="1" applyAlignment="1">
      <alignment vertical="center" wrapText="1"/>
    </xf>
    <xf numFmtId="0" fontId="17" fillId="20" borderId="6" xfId="0" applyFont="1" applyFill="1" applyBorder="1" applyAlignment="1">
      <alignment horizontal="center" vertical="center" wrapText="1"/>
    </xf>
    <xf numFmtId="0" fontId="4" fillId="21" borderId="26" xfId="0" applyFont="1" applyFill="1" applyBorder="1" applyAlignment="1">
      <alignment horizontal="center" vertical="center"/>
    </xf>
    <xf numFmtId="178" fontId="17" fillId="21" borderId="6" xfId="0" applyNumberFormat="1" applyFont="1" applyFill="1" applyBorder="1" applyAlignment="1">
      <alignment horizontal="right" vertical="center" wrapText="1"/>
    </xf>
    <xf numFmtId="0" fontId="17" fillId="21" borderId="26" xfId="0" applyFont="1" applyFill="1" applyBorder="1" applyAlignment="1">
      <alignment horizontal="center" vertical="center" wrapText="1"/>
    </xf>
    <xf numFmtId="0" fontId="14" fillId="8" borderId="7" xfId="0" applyFont="1" applyFill="1" applyBorder="1" applyAlignment="1">
      <alignment horizontal="center" vertical="center" wrapText="1"/>
    </xf>
    <xf numFmtId="178" fontId="9" fillId="8" borderId="6" xfId="0" applyNumberFormat="1" applyFont="1" applyFill="1" applyBorder="1" applyAlignment="1">
      <alignment vertical="center"/>
    </xf>
    <xf numFmtId="0" fontId="4" fillId="8" borderId="6" xfId="0" applyFont="1" applyFill="1" applyBorder="1" applyAlignment="1">
      <alignment horizontal="center"/>
    </xf>
    <xf numFmtId="0" fontId="4" fillId="8" borderId="4" xfId="0" applyFont="1" applyFill="1" applyBorder="1"/>
    <xf numFmtId="178" fontId="4" fillId="8" borderId="0" xfId="0" applyNumberFormat="1" applyFont="1" applyFill="1" applyAlignment="1">
      <alignment vertical="center"/>
    </xf>
    <xf numFmtId="0" fontId="5" fillId="0" borderId="6" xfId="0" applyFont="1" applyBorder="1" applyAlignment="1">
      <alignment horizontal="center" vertical="center"/>
    </xf>
    <xf numFmtId="0" fontId="5" fillId="0" borderId="6" xfId="0" applyFont="1" applyBorder="1" applyAlignment="1">
      <alignment horizontal="center"/>
    </xf>
    <xf numFmtId="0" fontId="4" fillId="0" borderId="6" xfId="0" applyFont="1" applyBorder="1" applyAlignment="1">
      <alignment vertical="center"/>
    </xf>
    <xf numFmtId="178" fontId="4" fillId="0" borderId="6" xfId="0" applyNumberFormat="1" applyFont="1" applyBorder="1" applyAlignment="1">
      <alignment vertical="center"/>
    </xf>
    <xf numFmtId="10" fontId="4" fillId="0" borderId="6" xfId="0" applyNumberFormat="1" applyFont="1" applyBorder="1"/>
    <xf numFmtId="0" fontId="5" fillId="0" borderId="6" xfId="0" applyFont="1" applyBorder="1" applyAlignment="1">
      <alignment vertical="center"/>
    </xf>
    <xf numFmtId="178" fontId="5" fillId="0" borderId="6" xfId="0" applyNumberFormat="1" applyFont="1" applyBorder="1" applyAlignment="1">
      <alignment vertical="center"/>
    </xf>
    <xf numFmtId="10" fontId="5" fillId="0" borderId="6" xfId="0" applyNumberFormat="1" applyFont="1" applyBorder="1"/>
    <xf numFmtId="180" fontId="4" fillId="0" borderId="0" xfId="0" applyNumberFormat="1" applyFont="1"/>
  </cellXfs>
  <cellStyles count="49">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3"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Invisible" pivot="0" table="0" count="0" xr9:uid="{2B161AEB-C5DD-45A0-840E-1B7555D20759}"/>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2042160</xdr:colOff>
      <xdr:row>319</xdr:row>
      <xdr:rowOff>142875</xdr:rowOff>
    </xdr:from>
    <xdr:to>
      <xdr:col>5</xdr:col>
      <xdr:colOff>1287780</xdr:colOff>
      <xdr:row>321</xdr:row>
      <xdr:rowOff>161925</xdr:rowOff>
    </xdr:to>
    <xdr:pic>
      <xdr:nvPicPr>
        <xdr:cNvPr id="2" name="Image 7"/>
        <xdr:cNvPicPr/>
      </xdr:nvPicPr>
      <xdr:blipFill>
        <a:blip r:embed="rId1" cstate="print"/>
        <a:stretch>
          <a:fillRect/>
        </a:stretch>
      </xdr:blipFill>
      <xdr:spPr>
        <a:xfrm>
          <a:off x="8892540" y="189597030"/>
          <a:ext cx="1569720" cy="381000"/>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2705100</xdr:colOff>
      <xdr:row>126</xdr:row>
      <xdr:rowOff>99060</xdr:rowOff>
    </xdr:from>
    <xdr:to>
      <xdr:col>4</xdr:col>
      <xdr:colOff>137160</xdr:colOff>
      <xdr:row>128</xdr:row>
      <xdr:rowOff>118110</xdr:rowOff>
    </xdr:to>
    <xdr:pic>
      <xdr:nvPicPr>
        <xdr:cNvPr id="3" name="Image 7"/>
        <xdr:cNvPicPr/>
      </xdr:nvPicPr>
      <xdr:blipFill>
        <a:blip r:embed="rId1" cstate="print"/>
        <a:stretch>
          <a:fillRect/>
        </a:stretch>
      </xdr:blipFill>
      <xdr:spPr>
        <a:xfrm>
          <a:off x="3459480" y="24138255"/>
          <a:ext cx="1569720" cy="3810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D1:F1000"/>
  <sheetViews>
    <sheetView showGridLines="0" workbookViewId="0">
      <selection activeCell="F10" sqref="F10"/>
    </sheetView>
  </sheetViews>
  <sheetFormatPr defaultColWidth="14.4444444444444" defaultRowHeight="15" customHeight="1" outlineLevelCol="5"/>
  <cols>
    <col min="1" max="3" width="10.6666666666667" customWidth="1"/>
    <col min="4" max="4" width="43.1111111111111" customWidth="1"/>
    <col min="5" max="5" width="20.3333333333333" customWidth="1"/>
    <col min="6" max="6" width="10.6666666666667" customWidth="1"/>
  </cols>
  <sheetData>
    <row r="1" ht="14.25" customHeight="1"/>
    <row r="2" ht="14.25" customHeight="1" spans="4:6">
      <c r="D2" s="189" t="s">
        <v>0</v>
      </c>
      <c r="E2" s="189" t="s">
        <v>1</v>
      </c>
      <c r="F2" s="190" t="s">
        <v>2</v>
      </c>
    </row>
    <row r="3" ht="14.25" customHeight="1" spans="4:6">
      <c r="D3" s="191" t="s">
        <v>3</v>
      </c>
      <c r="E3" s="192">
        <f>'Anexo Presupuesto Entidad 2026'!J314</f>
        <v>3340849208</v>
      </c>
      <c r="F3" s="193">
        <f t="shared" ref="F3:F4" si="0">$E3/$E$5</f>
        <v>0.909090909090909</v>
      </c>
    </row>
    <row r="4" ht="14.25" customHeight="1" spans="4:6">
      <c r="D4" s="191" t="s">
        <v>4</v>
      </c>
      <c r="E4" s="192">
        <f>('Anexo Ppto Contrapartida 2026'!G122)</f>
        <v>334084920.8</v>
      </c>
      <c r="F4" s="193">
        <f t="shared" si="0"/>
        <v>0.0909090909090909</v>
      </c>
    </row>
    <row r="5" ht="14.25" customHeight="1" spans="4:6">
      <c r="D5" s="194" t="s">
        <v>5</v>
      </c>
      <c r="E5" s="195">
        <f t="shared" ref="E5:F5" si="1">SUM(E3:E4)</f>
        <v>3674934128.8</v>
      </c>
      <c r="F5" s="196">
        <f t="shared" si="1"/>
        <v>1</v>
      </c>
    </row>
    <row r="6" ht="14.25" customHeight="1"/>
    <row r="7" ht="14.25" customHeight="1"/>
    <row r="8" ht="14.25" customHeight="1"/>
    <row r="9" ht="14.25" customHeight="1"/>
    <row r="10" ht="14.25" customHeight="1" spans="4:6">
      <c r="E10" s="197"/>
      <c r="F10" s="197"/>
    </row>
    <row r="11" ht="14.25" customHeight="1" spans="4:6">
      <c r="E11" s="197"/>
    </row>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1"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showGridLines="0" tabSelected="1" topLeftCell="D1" workbookViewId="0">
      <selection activeCell="F327" sqref="F327"/>
    </sheetView>
  </sheetViews>
  <sheetFormatPr defaultColWidth="14.4444444444444" defaultRowHeight="15" customHeight="1"/>
  <cols>
    <col min="1" max="1" width="14.8888888888889" customWidth="1"/>
    <col min="2" max="2" width="12.8888888888889" customWidth="1"/>
    <col min="3" max="3" width="38" customWidth="1"/>
    <col min="4" max="4" width="34.1111111111111" customWidth="1"/>
    <col min="5" max="5" width="33.8888888888889" customWidth="1"/>
    <col min="6" max="6" width="40" customWidth="1"/>
    <col min="7" max="7" width="15.3333333333333" customWidth="1"/>
    <col min="8" max="8" width="7.88888888888889" customWidth="1"/>
    <col min="9" max="9" width="16.6666666666667" customWidth="1"/>
    <col min="10" max="10" width="18.8888888888889" customWidth="1"/>
    <col min="11" max="11" width="9.66666666666667" customWidth="1"/>
    <col min="12" max="12" width="4.88888888888889" customWidth="1"/>
    <col min="14" max="14" width="32.4444444444444" customWidth="1"/>
  </cols>
  <sheetData>
    <row r="1" ht="14.4" spans="1:26">
      <c r="A1" s="87"/>
      <c r="B1" s="88"/>
      <c r="C1" s="88"/>
      <c r="D1" s="88"/>
      <c r="E1" s="88"/>
      <c r="F1" s="88"/>
      <c r="G1" s="89"/>
      <c r="H1" s="90"/>
      <c r="I1" s="91"/>
      <c r="J1" s="92"/>
      <c r="K1" s="89"/>
      <c r="L1" s="88"/>
      <c r="M1" s="88"/>
      <c r="N1" s="88"/>
      <c r="O1" s="88"/>
      <c r="P1" s="88"/>
      <c r="Q1" s="88"/>
      <c r="R1" s="88"/>
      <c r="S1" s="88"/>
      <c r="T1" s="88"/>
      <c r="U1" s="88"/>
      <c r="V1" s="88"/>
      <c r="W1" s="88"/>
      <c r="X1" s="88"/>
      <c r="Y1" s="88"/>
      <c r="Z1" s="88"/>
    </row>
    <row r="2" ht="28.5" customHeight="1" spans="1:26">
      <c r="A2" s="87"/>
      <c r="B2" s="93" t="s">
        <v>6</v>
      </c>
      <c r="C2" s="22"/>
      <c r="D2" s="22"/>
      <c r="E2" s="22"/>
      <c r="F2" s="22"/>
      <c r="G2" s="22"/>
      <c r="H2" s="22"/>
      <c r="I2" s="22"/>
      <c r="J2" s="22"/>
      <c r="K2" s="23"/>
      <c r="L2" s="94"/>
      <c r="M2" s="88"/>
      <c r="N2" s="88"/>
      <c r="O2" s="88"/>
      <c r="P2" s="88"/>
      <c r="Q2" s="88"/>
      <c r="R2" s="88"/>
      <c r="S2" s="88"/>
      <c r="T2" s="88"/>
      <c r="U2" s="88"/>
      <c r="V2" s="88"/>
      <c r="W2" s="88"/>
      <c r="X2" s="88"/>
      <c r="Y2" s="88"/>
      <c r="Z2" s="88"/>
    </row>
    <row r="3" ht="30" customHeight="1" spans="1:26">
      <c r="A3" s="87"/>
      <c r="B3" s="95" t="s">
        <v>7</v>
      </c>
      <c r="C3" s="22"/>
      <c r="D3" s="22"/>
      <c r="E3" s="22"/>
      <c r="F3" s="22"/>
      <c r="G3" s="22"/>
      <c r="H3" s="22"/>
      <c r="I3" s="22"/>
      <c r="J3" s="22"/>
      <c r="K3" s="23"/>
      <c r="L3" s="96"/>
      <c r="M3" s="88"/>
      <c r="N3" s="88"/>
      <c r="O3" s="88"/>
      <c r="P3" s="88"/>
      <c r="Q3" s="88"/>
      <c r="R3" s="88"/>
      <c r="S3" s="88"/>
      <c r="T3" s="88"/>
      <c r="U3" s="88"/>
      <c r="V3" s="88"/>
      <c r="W3" s="88"/>
      <c r="X3" s="88"/>
      <c r="Y3" s="88"/>
      <c r="Z3" s="88"/>
    </row>
    <row r="4" ht="65.25" customHeight="1" spans="1:26">
      <c r="A4" s="87"/>
      <c r="B4" s="97" t="s">
        <v>8</v>
      </c>
      <c r="C4" s="97" t="s">
        <v>9</v>
      </c>
      <c r="D4" s="97" t="s">
        <v>10</v>
      </c>
      <c r="E4" s="97" t="s">
        <v>11</v>
      </c>
      <c r="F4" s="97" t="s">
        <v>12</v>
      </c>
      <c r="G4" s="98" t="s">
        <v>13</v>
      </c>
      <c r="H4" s="97" t="s">
        <v>14</v>
      </c>
      <c r="I4" s="99" t="s">
        <v>15</v>
      </c>
      <c r="J4" s="99" t="s">
        <v>16</v>
      </c>
      <c r="K4" s="97" t="s">
        <v>17</v>
      </c>
      <c r="L4" s="96"/>
      <c r="M4" s="88"/>
      <c r="N4" s="88"/>
      <c r="O4" s="88"/>
      <c r="P4" s="88"/>
      <c r="Q4" s="88"/>
      <c r="R4" s="88"/>
      <c r="S4" s="88"/>
      <c r="T4" s="88"/>
      <c r="U4" s="88"/>
      <c r="V4" s="88"/>
      <c r="W4" s="88"/>
      <c r="X4" s="88"/>
      <c r="Y4" s="88"/>
      <c r="Z4" s="88"/>
    </row>
    <row r="5" ht="189" customHeight="1" spans="1:26">
      <c r="A5" s="87"/>
      <c r="B5" s="100" t="s">
        <v>18</v>
      </c>
      <c r="C5" s="101" t="s">
        <v>19</v>
      </c>
      <c r="D5" s="102" t="s">
        <v>20</v>
      </c>
      <c r="E5" s="100" t="s">
        <v>21</v>
      </c>
      <c r="F5" s="103" t="s">
        <v>22</v>
      </c>
      <c r="G5" s="104" t="s">
        <v>23</v>
      </c>
      <c r="H5" s="104">
        <v>48</v>
      </c>
      <c r="I5" s="105">
        <v>157650</v>
      </c>
      <c r="J5" s="106">
        <f t="shared" ref="J5:J16" si="0">($H5*$I5)</f>
        <v>7567200</v>
      </c>
      <c r="K5" s="97">
        <v>2</v>
      </c>
      <c r="L5" s="96"/>
      <c r="M5" s="88"/>
      <c r="N5" s="88"/>
      <c r="O5" s="88"/>
      <c r="P5" s="88"/>
      <c r="Q5" s="88"/>
      <c r="R5" s="88"/>
      <c r="S5" s="88"/>
      <c r="T5" s="88"/>
      <c r="U5" s="88"/>
      <c r="V5" s="88"/>
      <c r="W5" s="88"/>
      <c r="X5" s="88"/>
      <c r="Y5" s="88"/>
      <c r="Z5" s="88"/>
    </row>
    <row r="6" ht="63" customHeight="1" spans="1:26">
      <c r="A6" s="87"/>
      <c r="B6" s="107"/>
      <c r="C6" s="107"/>
      <c r="D6" s="107"/>
      <c r="E6" s="107"/>
      <c r="F6" s="103" t="s">
        <v>24</v>
      </c>
      <c r="G6" s="104" t="s">
        <v>23</v>
      </c>
      <c r="H6" s="104">
        <v>400</v>
      </c>
      <c r="I6" s="105">
        <v>15765</v>
      </c>
      <c r="J6" s="106">
        <f t="shared" si="0"/>
        <v>6306000</v>
      </c>
      <c r="K6" s="97">
        <v>2</v>
      </c>
      <c r="L6" s="96"/>
      <c r="M6" s="88"/>
      <c r="N6" s="88"/>
      <c r="O6" s="88"/>
      <c r="P6" s="88"/>
      <c r="Q6" s="88"/>
      <c r="R6" s="88"/>
      <c r="S6" s="88"/>
      <c r="T6" s="88"/>
      <c r="U6" s="88"/>
      <c r="V6" s="88"/>
      <c r="W6" s="88"/>
      <c r="X6" s="88"/>
      <c r="Y6" s="88"/>
      <c r="Z6" s="88"/>
    </row>
    <row r="7" ht="21.75" customHeight="1" spans="1:26">
      <c r="A7" s="87"/>
      <c r="B7" s="107"/>
      <c r="C7" s="107"/>
      <c r="D7" s="107"/>
      <c r="E7" s="107"/>
      <c r="F7" s="103" t="s">
        <v>25</v>
      </c>
      <c r="G7" s="104" t="s">
        <v>23</v>
      </c>
      <c r="H7" s="104">
        <v>100</v>
      </c>
      <c r="I7" s="105">
        <v>15765</v>
      </c>
      <c r="J7" s="106">
        <f t="shared" si="0"/>
        <v>1576500</v>
      </c>
      <c r="K7" s="97">
        <v>2</v>
      </c>
      <c r="L7" s="96"/>
      <c r="M7" s="88"/>
      <c r="N7" s="88"/>
      <c r="O7" s="88"/>
      <c r="P7" s="88"/>
      <c r="Q7" s="88"/>
      <c r="R7" s="88"/>
      <c r="S7" s="88"/>
      <c r="T7" s="88"/>
      <c r="U7" s="88"/>
      <c r="V7" s="88"/>
      <c r="W7" s="88"/>
      <c r="X7" s="88"/>
      <c r="Y7" s="88"/>
      <c r="Z7" s="88"/>
    </row>
    <row r="8" ht="189.75" customHeight="1" spans="1:26">
      <c r="A8" s="87"/>
      <c r="B8" s="107"/>
      <c r="C8" s="107"/>
      <c r="D8" s="107"/>
      <c r="E8" s="107"/>
      <c r="F8" s="103" t="s">
        <v>26</v>
      </c>
      <c r="G8" s="104" t="s">
        <v>23</v>
      </c>
      <c r="H8" s="104">
        <v>96</v>
      </c>
      <c r="I8" s="105">
        <v>157650</v>
      </c>
      <c r="J8" s="106">
        <f t="shared" si="0"/>
        <v>15134400</v>
      </c>
      <c r="K8" s="97">
        <v>2</v>
      </c>
      <c r="L8" s="96"/>
      <c r="M8" s="88"/>
      <c r="N8" s="88"/>
      <c r="O8" s="88"/>
      <c r="P8" s="88"/>
      <c r="Q8" s="88"/>
      <c r="R8" s="88"/>
      <c r="S8" s="88"/>
      <c r="T8" s="88"/>
      <c r="U8" s="88"/>
      <c r="V8" s="88"/>
      <c r="W8" s="88"/>
      <c r="X8" s="88"/>
      <c r="Y8" s="88"/>
      <c r="Z8" s="88"/>
    </row>
    <row r="9" ht="22.5" customHeight="1" spans="1:26">
      <c r="A9" s="87"/>
      <c r="B9" s="107"/>
      <c r="C9" s="107"/>
      <c r="D9" s="107"/>
      <c r="E9" s="107"/>
      <c r="F9" s="103" t="s">
        <v>25</v>
      </c>
      <c r="G9" s="104" t="s">
        <v>23</v>
      </c>
      <c r="H9" s="104">
        <v>100</v>
      </c>
      <c r="I9" s="105">
        <v>23122</v>
      </c>
      <c r="J9" s="106">
        <f t="shared" si="0"/>
        <v>2312200</v>
      </c>
      <c r="K9" s="97">
        <v>2</v>
      </c>
      <c r="L9" s="96"/>
      <c r="M9" s="88"/>
      <c r="N9" s="88"/>
      <c r="O9" s="88"/>
      <c r="P9" s="88"/>
      <c r="Q9" s="88"/>
      <c r="R9" s="88"/>
      <c r="S9" s="88"/>
      <c r="T9" s="88"/>
      <c r="U9" s="88"/>
      <c r="V9" s="88"/>
      <c r="W9" s="88"/>
      <c r="X9" s="88"/>
      <c r="Y9" s="88"/>
      <c r="Z9" s="88"/>
    </row>
    <row r="10" ht="36.75" customHeight="1" spans="1:26">
      <c r="A10" s="87"/>
      <c r="B10" s="107"/>
      <c r="C10" s="107"/>
      <c r="D10" s="107"/>
      <c r="E10" s="107"/>
      <c r="F10" s="103" t="s">
        <v>27</v>
      </c>
      <c r="G10" s="104" t="s">
        <v>23</v>
      </c>
      <c r="H10" s="104">
        <v>1000</v>
      </c>
      <c r="I10" s="105">
        <v>15765</v>
      </c>
      <c r="J10" s="106">
        <f t="shared" si="0"/>
        <v>15765000</v>
      </c>
      <c r="K10" s="97">
        <v>2</v>
      </c>
      <c r="L10" s="96"/>
      <c r="M10" s="88"/>
      <c r="N10" s="88"/>
      <c r="O10" s="88"/>
      <c r="P10" s="88"/>
      <c r="Q10" s="88"/>
      <c r="R10" s="88"/>
      <c r="S10" s="88"/>
      <c r="T10" s="88"/>
      <c r="U10" s="88"/>
      <c r="V10" s="88"/>
      <c r="W10" s="88"/>
      <c r="X10" s="88"/>
      <c r="Y10" s="88"/>
      <c r="Z10" s="88"/>
    </row>
    <row r="11" ht="117" customHeight="1" spans="1:26">
      <c r="A11" s="87"/>
      <c r="B11" s="107"/>
      <c r="C11" s="107"/>
      <c r="D11" s="107"/>
      <c r="E11" s="107"/>
      <c r="F11" s="103" t="s">
        <v>28</v>
      </c>
      <c r="G11" s="104" t="s">
        <v>23</v>
      </c>
      <c r="H11" s="104">
        <v>14</v>
      </c>
      <c r="I11" s="105">
        <v>1051000</v>
      </c>
      <c r="J11" s="106">
        <f t="shared" si="0"/>
        <v>14714000</v>
      </c>
      <c r="K11" s="97">
        <v>2</v>
      </c>
      <c r="L11" s="96"/>
      <c r="M11" s="88"/>
      <c r="N11" s="88"/>
      <c r="O11" s="88"/>
      <c r="P11" s="88"/>
      <c r="Q11" s="88"/>
      <c r="R11" s="88"/>
      <c r="S11" s="88"/>
      <c r="T11" s="88"/>
      <c r="U11" s="88"/>
      <c r="V11" s="88"/>
      <c r="W11" s="88"/>
      <c r="X11" s="88"/>
      <c r="Y11" s="88"/>
      <c r="Z11" s="88"/>
    </row>
    <row r="12" ht="156" customHeight="1" spans="1:26">
      <c r="A12" s="87"/>
      <c r="B12" s="107"/>
      <c r="C12" s="107"/>
      <c r="D12" s="107"/>
      <c r="E12" s="107"/>
      <c r="F12" s="103" t="s">
        <v>29</v>
      </c>
      <c r="G12" s="104" t="s">
        <v>23</v>
      </c>
      <c r="H12" s="104">
        <v>128</v>
      </c>
      <c r="I12" s="105">
        <v>157650</v>
      </c>
      <c r="J12" s="106">
        <f t="shared" si="0"/>
        <v>20179200</v>
      </c>
      <c r="K12" s="97">
        <v>2</v>
      </c>
      <c r="L12" s="96"/>
      <c r="M12" s="88"/>
      <c r="N12" s="88"/>
      <c r="O12" s="88"/>
      <c r="P12" s="88"/>
      <c r="Q12" s="88"/>
      <c r="R12" s="88"/>
      <c r="S12" s="88"/>
      <c r="T12" s="88"/>
      <c r="U12" s="88"/>
      <c r="V12" s="88"/>
      <c r="W12" s="88"/>
      <c r="X12" s="88"/>
      <c r="Y12" s="88"/>
      <c r="Z12" s="88"/>
    </row>
    <row r="13" ht="59.25" customHeight="1" spans="1:26">
      <c r="A13" s="87"/>
      <c r="B13" s="107"/>
      <c r="C13" s="107"/>
      <c r="D13" s="107"/>
      <c r="E13" s="107"/>
      <c r="F13" s="103" t="s">
        <v>30</v>
      </c>
      <c r="G13" s="104" t="s">
        <v>23</v>
      </c>
      <c r="H13" s="104">
        <v>100</v>
      </c>
      <c r="I13" s="105">
        <v>1681600</v>
      </c>
      <c r="J13" s="106">
        <f t="shared" si="0"/>
        <v>168160000</v>
      </c>
      <c r="K13" s="97">
        <v>2</v>
      </c>
      <c r="L13" s="96"/>
      <c r="M13" s="88"/>
      <c r="N13" s="88"/>
      <c r="O13" s="88"/>
      <c r="P13" s="88"/>
      <c r="Q13" s="88"/>
      <c r="R13" s="88"/>
      <c r="S13" s="88"/>
      <c r="T13" s="88"/>
      <c r="U13" s="88"/>
      <c r="V13" s="88"/>
      <c r="W13" s="88"/>
      <c r="X13" s="88"/>
      <c r="Y13" s="88"/>
      <c r="Z13" s="88"/>
    </row>
    <row r="14" ht="79.5" customHeight="1" spans="1:26">
      <c r="A14" s="87"/>
      <c r="B14" s="107"/>
      <c r="C14" s="107"/>
      <c r="D14" s="107"/>
      <c r="E14" s="107"/>
      <c r="F14" s="103" t="s">
        <v>31</v>
      </c>
      <c r="G14" s="104" t="s">
        <v>23</v>
      </c>
      <c r="H14" s="104">
        <v>64</v>
      </c>
      <c r="I14" s="105">
        <v>15765</v>
      </c>
      <c r="J14" s="106">
        <f t="shared" si="0"/>
        <v>1008960</v>
      </c>
      <c r="K14" s="97">
        <v>2</v>
      </c>
      <c r="L14" s="96"/>
      <c r="M14" s="88"/>
      <c r="N14" s="88"/>
      <c r="O14" s="88"/>
      <c r="P14" s="88"/>
      <c r="Q14" s="88"/>
      <c r="R14" s="88"/>
      <c r="S14" s="88"/>
      <c r="T14" s="88"/>
      <c r="U14" s="88"/>
      <c r="V14" s="88"/>
      <c r="W14" s="88"/>
      <c r="X14" s="88"/>
      <c r="Y14" s="88"/>
      <c r="Z14" s="88"/>
    </row>
    <row r="15" ht="69" customHeight="1" spans="1:26">
      <c r="A15" s="87"/>
      <c r="B15" s="107"/>
      <c r="C15" s="107"/>
      <c r="D15" s="107"/>
      <c r="E15" s="107"/>
      <c r="F15" s="103" t="s">
        <v>32</v>
      </c>
      <c r="G15" s="104" t="s">
        <v>23</v>
      </c>
      <c r="H15" s="104">
        <v>1200</v>
      </c>
      <c r="I15" s="105">
        <v>15765</v>
      </c>
      <c r="J15" s="106">
        <f t="shared" si="0"/>
        <v>18918000</v>
      </c>
      <c r="K15" s="97">
        <v>2</v>
      </c>
      <c r="L15" s="96"/>
      <c r="M15" s="88"/>
      <c r="N15" s="88"/>
      <c r="O15" s="88"/>
      <c r="P15" s="88"/>
      <c r="Q15" s="88"/>
      <c r="R15" s="88"/>
      <c r="S15" s="88"/>
      <c r="T15" s="88"/>
      <c r="U15" s="88"/>
      <c r="V15" s="88"/>
      <c r="W15" s="88"/>
      <c r="X15" s="88"/>
      <c r="Y15" s="88"/>
      <c r="Z15" s="88"/>
    </row>
    <row r="16" ht="120.75" customHeight="1" spans="1:26">
      <c r="A16" s="87"/>
      <c r="B16" s="108"/>
      <c r="C16" s="108"/>
      <c r="D16" s="108"/>
      <c r="E16" s="108"/>
      <c r="F16" s="103" t="s">
        <v>33</v>
      </c>
      <c r="G16" s="104" t="s">
        <v>23</v>
      </c>
      <c r="H16" s="104">
        <v>12</v>
      </c>
      <c r="I16" s="105">
        <v>1051000</v>
      </c>
      <c r="J16" s="106">
        <f t="shared" si="0"/>
        <v>12612000</v>
      </c>
      <c r="K16" s="97">
        <v>2</v>
      </c>
      <c r="L16" s="96"/>
      <c r="M16" s="88"/>
      <c r="N16" s="109"/>
      <c r="O16" s="88"/>
      <c r="P16" s="88"/>
      <c r="Q16" s="88"/>
      <c r="R16" s="88"/>
      <c r="S16" s="88"/>
      <c r="T16" s="88"/>
      <c r="U16" s="88"/>
      <c r="V16" s="88"/>
      <c r="W16" s="88"/>
      <c r="X16" s="88"/>
      <c r="Y16" s="88"/>
      <c r="Z16" s="88"/>
    </row>
    <row r="17" ht="64.5" customHeight="1" spans="1:26">
      <c r="A17" s="87"/>
      <c r="B17" s="100" t="s">
        <v>34</v>
      </c>
      <c r="C17" s="100" t="s">
        <v>35</v>
      </c>
      <c r="D17" s="110" t="s">
        <v>36</v>
      </c>
      <c r="E17" s="100" t="s">
        <v>37</v>
      </c>
      <c r="F17" s="103" t="s">
        <v>38</v>
      </c>
      <c r="G17" s="104" t="s">
        <v>39</v>
      </c>
      <c r="H17" s="104">
        <v>1</v>
      </c>
      <c r="I17" s="105">
        <v>130000</v>
      </c>
      <c r="J17" s="111">
        <f t="shared" ref="J17:J271" si="1">$H17*$I17</f>
        <v>130000</v>
      </c>
      <c r="K17" s="97">
        <v>2</v>
      </c>
      <c r="L17" s="96"/>
      <c r="M17" s="88"/>
      <c r="N17" s="88"/>
      <c r="O17" s="88"/>
      <c r="P17" s="88"/>
      <c r="Q17" s="88"/>
      <c r="R17" s="88"/>
      <c r="S17" s="88"/>
      <c r="T17" s="88"/>
      <c r="U17" s="88"/>
      <c r="V17" s="88"/>
      <c r="W17" s="88"/>
      <c r="X17" s="88"/>
      <c r="Y17" s="88"/>
      <c r="Z17" s="88"/>
    </row>
    <row r="18" ht="38.25" customHeight="1" spans="1:26">
      <c r="A18" s="87"/>
      <c r="B18" s="107"/>
      <c r="C18" s="107"/>
      <c r="D18" s="107"/>
      <c r="E18" s="107"/>
      <c r="F18" s="103" t="s">
        <v>40</v>
      </c>
      <c r="G18" s="104" t="s">
        <v>39</v>
      </c>
      <c r="H18" s="104">
        <v>100</v>
      </c>
      <c r="I18" s="105">
        <v>1300</v>
      </c>
      <c r="J18" s="111">
        <f t="shared" si="1"/>
        <v>130000</v>
      </c>
      <c r="K18" s="97">
        <v>2</v>
      </c>
      <c r="L18" s="96"/>
      <c r="M18" s="88"/>
      <c r="N18" s="88"/>
      <c r="O18" s="88"/>
      <c r="P18" s="88"/>
      <c r="Q18" s="88"/>
      <c r="R18" s="88"/>
      <c r="S18" s="88"/>
      <c r="T18" s="88"/>
      <c r="U18" s="88"/>
      <c r="V18" s="88"/>
      <c r="W18" s="88"/>
      <c r="X18" s="88"/>
      <c r="Y18" s="88"/>
      <c r="Z18" s="88"/>
    </row>
    <row r="19" ht="61.5" customHeight="1" spans="1:26">
      <c r="A19" s="87"/>
      <c r="B19" s="107"/>
      <c r="C19" s="107"/>
      <c r="D19" s="107"/>
      <c r="E19" s="107"/>
      <c r="F19" s="103" t="s">
        <v>41</v>
      </c>
      <c r="G19" s="104" t="s">
        <v>39</v>
      </c>
      <c r="H19" s="104">
        <v>1</v>
      </c>
      <c r="I19" s="105">
        <v>634200</v>
      </c>
      <c r="J19" s="111">
        <f t="shared" si="1"/>
        <v>634200</v>
      </c>
      <c r="K19" s="97">
        <v>2</v>
      </c>
      <c r="L19" s="96"/>
      <c r="M19" s="88"/>
      <c r="N19" s="88"/>
      <c r="O19" s="88"/>
      <c r="P19" s="88"/>
      <c r="Q19" s="88"/>
      <c r="R19" s="88"/>
      <c r="S19" s="88"/>
      <c r="T19" s="88"/>
      <c r="U19" s="88"/>
      <c r="V19" s="88"/>
      <c r="W19" s="88"/>
      <c r="X19" s="88"/>
      <c r="Y19" s="88"/>
      <c r="Z19" s="88"/>
    </row>
    <row r="20" ht="54" customHeight="1" spans="1:26">
      <c r="A20" s="87"/>
      <c r="B20" s="108"/>
      <c r="C20" s="108"/>
      <c r="D20" s="108"/>
      <c r="E20" s="108"/>
      <c r="F20" s="103" t="s">
        <v>42</v>
      </c>
      <c r="G20" s="104" t="s">
        <v>39</v>
      </c>
      <c r="H20" s="104">
        <v>100</v>
      </c>
      <c r="I20" s="105">
        <v>30000</v>
      </c>
      <c r="J20" s="111">
        <f t="shared" si="1"/>
        <v>3000000</v>
      </c>
      <c r="K20" s="97">
        <v>2</v>
      </c>
      <c r="L20" s="96"/>
      <c r="M20" s="88"/>
      <c r="N20" s="88"/>
      <c r="O20" s="88"/>
      <c r="P20" s="88"/>
      <c r="Q20" s="88"/>
      <c r="R20" s="88"/>
      <c r="S20" s="88"/>
      <c r="T20" s="88"/>
      <c r="U20" s="88"/>
      <c r="V20" s="88"/>
      <c r="W20" s="88"/>
      <c r="X20" s="88"/>
      <c r="Y20" s="88"/>
      <c r="Z20" s="88"/>
    </row>
    <row r="21" ht="96" customHeight="1" spans="1:26">
      <c r="A21" s="87"/>
      <c r="B21" s="100" t="s">
        <v>43</v>
      </c>
      <c r="C21" s="100" t="s">
        <v>35</v>
      </c>
      <c r="D21" s="110" t="s">
        <v>44</v>
      </c>
      <c r="E21" s="100" t="s">
        <v>45</v>
      </c>
      <c r="F21" s="112" t="s">
        <v>46</v>
      </c>
      <c r="G21" s="104" t="s">
        <v>47</v>
      </c>
      <c r="H21" s="104">
        <v>100</v>
      </c>
      <c r="I21" s="105">
        <v>79300</v>
      </c>
      <c r="J21" s="111">
        <f t="shared" si="1"/>
        <v>7930000</v>
      </c>
      <c r="K21" s="97">
        <v>2</v>
      </c>
      <c r="L21" s="96"/>
      <c r="M21" s="88"/>
      <c r="N21" s="88"/>
      <c r="O21" s="88"/>
      <c r="P21" s="88"/>
      <c r="Q21" s="88"/>
      <c r="R21" s="88"/>
      <c r="S21" s="88"/>
      <c r="T21" s="88"/>
      <c r="U21" s="88"/>
      <c r="V21" s="88"/>
      <c r="W21" s="88"/>
      <c r="X21" s="88"/>
      <c r="Y21" s="88"/>
      <c r="Z21" s="88"/>
    </row>
    <row r="22" ht="15.75" customHeight="1" spans="1:26">
      <c r="A22" s="87"/>
      <c r="B22" s="107"/>
      <c r="C22" s="107"/>
      <c r="D22" s="107"/>
      <c r="E22" s="107"/>
      <c r="F22" s="113" t="s">
        <v>48</v>
      </c>
      <c r="G22" s="104" t="s">
        <v>39</v>
      </c>
      <c r="H22" s="114">
        <v>2000</v>
      </c>
      <c r="I22" s="105">
        <v>18000</v>
      </c>
      <c r="J22" s="111">
        <f t="shared" si="1"/>
        <v>36000000</v>
      </c>
      <c r="K22" s="97">
        <v>2</v>
      </c>
      <c r="L22" s="96"/>
      <c r="M22" s="88"/>
      <c r="N22" s="88"/>
      <c r="O22" s="88"/>
      <c r="P22" s="88"/>
      <c r="Q22" s="88"/>
      <c r="R22" s="88"/>
      <c r="S22" s="88"/>
      <c r="T22" s="88"/>
      <c r="U22" s="88"/>
      <c r="V22" s="88"/>
      <c r="W22" s="88"/>
      <c r="X22" s="88"/>
      <c r="Y22" s="88"/>
      <c r="Z22" s="88"/>
    </row>
    <row r="23" ht="99" customHeight="1" spans="1:26">
      <c r="A23" s="87"/>
      <c r="B23" s="107"/>
      <c r="C23" s="107"/>
      <c r="D23" s="107"/>
      <c r="E23" s="107"/>
      <c r="F23" s="112" t="s">
        <v>49</v>
      </c>
      <c r="G23" s="104" t="s">
        <v>50</v>
      </c>
      <c r="H23" s="104">
        <v>20</v>
      </c>
      <c r="I23" s="105">
        <v>1060000</v>
      </c>
      <c r="J23" s="111">
        <f t="shared" si="1"/>
        <v>21200000</v>
      </c>
      <c r="K23" s="97">
        <v>2</v>
      </c>
      <c r="L23" s="96"/>
      <c r="M23" s="88"/>
      <c r="N23" s="88"/>
      <c r="O23" s="88"/>
      <c r="P23" s="88"/>
      <c r="Q23" s="88"/>
      <c r="R23" s="88"/>
      <c r="S23" s="88"/>
      <c r="T23" s="88"/>
      <c r="U23" s="88"/>
      <c r="V23" s="88"/>
      <c r="W23" s="88"/>
      <c r="X23" s="88"/>
      <c r="Y23" s="88"/>
      <c r="Z23" s="88"/>
    </row>
    <row r="24" ht="91.5" customHeight="1" spans="1:26">
      <c r="A24" s="87"/>
      <c r="B24" s="107"/>
      <c r="C24" s="107"/>
      <c r="D24" s="107"/>
      <c r="E24" s="107"/>
      <c r="F24" s="112" t="s">
        <v>51</v>
      </c>
      <c r="G24" s="104" t="s">
        <v>52</v>
      </c>
      <c r="H24" s="104">
        <v>100</v>
      </c>
      <c r="I24" s="105">
        <v>50000</v>
      </c>
      <c r="J24" s="111">
        <f t="shared" si="1"/>
        <v>5000000</v>
      </c>
      <c r="K24" s="97">
        <v>2</v>
      </c>
      <c r="L24" s="96"/>
      <c r="M24" s="88"/>
      <c r="N24" s="88"/>
      <c r="O24" s="88"/>
      <c r="P24" s="88"/>
      <c r="Q24" s="88"/>
      <c r="R24" s="88"/>
      <c r="S24" s="88"/>
      <c r="T24" s="88"/>
      <c r="U24" s="88"/>
      <c r="V24" s="88"/>
      <c r="W24" s="88"/>
      <c r="X24" s="88"/>
      <c r="Y24" s="88"/>
      <c r="Z24" s="88"/>
    </row>
    <row r="25" ht="33" customHeight="1" spans="1:26">
      <c r="A25" s="87"/>
      <c r="B25" s="108"/>
      <c r="C25" s="108"/>
      <c r="D25" s="108"/>
      <c r="E25" s="108"/>
      <c r="F25" s="112" t="s">
        <v>53</v>
      </c>
      <c r="G25" s="104" t="s">
        <v>39</v>
      </c>
      <c r="H25" s="104">
        <v>100</v>
      </c>
      <c r="I25" s="105">
        <v>31750</v>
      </c>
      <c r="J25" s="111">
        <f t="shared" si="1"/>
        <v>3175000</v>
      </c>
      <c r="K25" s="97">
        <v>2</v>
      </c>
      <c r="L25" s="96"/>
      <c r="M25" s="88"/>
      <c r="N25" s="88"/>
      <c r="O25" s="88"/>
      <c r="P25" s="88"/>
      <c r="Q25" s="88"/>
      <c r="R25" s="88"/>
      <c r="S25" s="88"/>
      <c r="T25" s="88"/>
      <c r="U25" s="88"/>
      <c r="V25" s="88"/>
      <c r="W25" s="88"/>
      <c r="X25" s="88"/>
      <c r="Y25" s="88"/>
      <c r="Z25" s="88"/>
    </row>
    <row r="26" ht="101.25" customHeight="1" spans="1:26">
      <c r="A26" s="87"/>
      <c r="B26" s="100" t="s">
        <v>54</v>
      </c>
      <c r="C26" s="100" t="s">
        <v>35</v>
      </c>
      <c r="D26" s="110" t="s">
        <v>55</v>
      </c>
      <c r="E26" s="100" t="s">
        <v>56</v>
      </c>
      <c r="F26" s="112" t="s">
        <v>57</v>
      </c>
      <c r="G26" s="104" t="s">
        <v>52</v>
      </c>
      <c r="H26" s="104">
        <v>50</v>
      </c>
      <c r="I26" s="105">
        <v>79300</v>
      </c>
      <c r="J26" s="111">
        <f t="shared" si="1"/>
        <v>3965000</v>
      </c>
      <c r="K26" s="97">
        <v>2</v>
      </c>
      <c r="L26" s="96"/>
      <c r="M26" s="88"/>
      <c r="N26" s="88"/>
      <c r="O26" s="88"/>
      <c r="P26" s="88"/>
      <c r="Q26" s="88"/>
      <c r="R26" s="88"/>
      <c r="S26" s="88"/>
      <c r="T26" s="88"/>
      <c r="U26" s="88"/>
      <c r="V26" s="88"/>
      <c r="W26" s="88"/>
      <c r="X26" s="88"/>
      <c r="Y26" s="88"/>
      <c r="Z26" s="88"/>
    </row>
    <row r="27" ht="199.5" customHeight="1" spans="1:26">
      <c r="A27" s="87"/>
      <c r="B27" s="108"/>
      <c r="C27" s="108"/>
      <c r="D27" s="108"/>
      <c r="E27" s="108"/>
      <c r="F27" s="112" t="s">
        <v>58</v>
      </c>
      <c r="G27" s="104" t="s">
        <v>39</v>
      </c>
      <c r="H27" s="104">
        <v>500</v>
      </c>
      <c r="I27" s="105">
        <v>18000</v>
      </c>
      <c r="J27" s="111">
        <f t="shared" si="1"/>
        <v>9000000</v>
      </c>
      <c r="K27" s="97">
        <v>2</v>
      </c>
      <c r="L27" s="96"/>
      <c r="M27" s="88"/>
      <c r="N27" s="88"/>
      <c r="O27" s="88"/>
      <c r="P27" s="88"/>
      <c r="Q27" s="88"/>
      <c r="R27" s="88"/>
      <c r="S27" s="88"/>
      <c r="T27" s="88"/>
      <c r="U27" s="88"/>
      <c r="V27" s="88"/>
      <c r="W27" s="88"/>
      <c r="X27" s="88"/>
      <c r="Y27" s="88"/>
      <c r="Z27" s="88"/>
    </row>
    <row r="28" ht="94.5" customHeight="1" spans="1:26">
      <c r="A28" s="87"/>
      <c r="B28" s="100" t="s">
        <v>59</v>
      </c>
      <c r="C28" s="100" t="s">
        <v>35</v>
      </c>
      <c r="D28" s="110" t="s">
        <v>60</v>
      </c>
      <c r="E28" s="100" t="s">
        <v>61</v>
      </c>
      <c r="F28" s="112" t="s">
        <v>62</v>
      </c>
      <c r="G28" s="104" t="s">
        <v>50</v>
      </c>
      <c r="H28" s="104">
        <v>6</v>
      </c>
      <c r="I28" s="105">
        <v>4228000</v>
      </c>
      <c r="J28" s="111">
        <f t="shared" si="1"/>
        <v>25368000</v>
      </c>
      <c r="K28" s="97">
        <v>2</v>
      </c>
      <c r="L28" s="96"/>
      <c r="M28" s="88"/>
      <c r="N28" s="88"/>
      <c r="O28" s="88"/>
      <c r="P28" s="88"/>
      <c r="Q28" s="88"/>
      <c r="R28" s="88"/>
      <c r="S28" s="88"/>
      <c r="T28" s="88"/>
      <c r="U28" s="88"/>
      <c r="V28" s="88"/>
      <c r="W28" s="88"/>
      <c r="X28" s="88"/>
      <c r="Y28" s="88"/>
      <c r="Z28" s="88"/>
    </row>
    <row r="29" ht="84.75" customHeight="1" spans="1:26">
      <c r="A29" s="87"/>
      <c r="B29" s="107"/>
      <c r="C29" s="107"/>
      <c r="D29" s="107"/>
      <c r="E29" s="107"/>
      <c r="F29" s="112" t="s">
        <v>63</v>
      </c>
      <c r="G29" s="104" t="s">
        <v>50</v>
      </c>
      <c r="H29" s="104">
        <v>6</v>
      </c>
      <c r="I29" s="105">
        <v>1585500</v>
      </c>
      <c r="J29" s="111">
        <f t="shared" si="1"/>
        <v>9513000</v>
      </c>
      <c r="K29" s="97">
        <v>2</v>
      </c>
      <c r="L29" s="96"/>
      <c r="M29" s="88"/>
      <c r="N29" s="88"/>
      <c r="O29" s="88"/>
      <c r="P29" s="88"/>
      <c r="Q29" s="88"/>
      <c r="R29" s="88"/>
      <c r="S29" s="88"/>
      <c r="T29" s="88"/>
      <c r="U29" s="88"/>
      <c r="V29" s="88"/>
      <c r="W29" s="88"/>
      <c r="X29" s="88"/>
      <c r="Y29" s="88"/>
      <c r="Z29" s="88"/>
    </row>
    <row r="30" ht="169.5" customHeight="1" spans="1:26">
      <c r="A30" s="87"/>
      <c r="B30" s="108"/>
      <c r="C30" s="108"/>
      <c r="D30" s="108"/>
      <c r="E30" s="108"/>
      <c r="F30" s="112" t="s">
        <v>64</v>
      </c>
      <c r="G30" s="104" t="s">
        <v>50</v>
      </c>
      <c r="H30" s="104">
        <v>6</v>
      </c>
      <c r="I30" s="105">
        <v>5285000</v>
      </c>
      <c r="J30" s="111">
        <f t="shared" si="1"/>
        <v>31710000</v>
      </c>
      <c r="K30" s="97">
        <v>2</v>
      </c>
      <c r="L30" s="96"/>
      <c r="M30" s="88"/>
      <c r="N30" s="88"/>
      <c r="O30" s="88"/>
      <c r="P30" s="88"/>
      <c r="Q30" s="88"/>
      <c r="R30" s="88"/>
      <c r="S30" s="88"/>
      <c r="T30" s="88"/>
      <c r="U30" s="88"/>
      <c r="V30" s="88"/>
      <c r="W30" s="88"/>
      <c r="X30" s="88"/>
      <c r="Y30" s="88"/>
      <c r="Z30" s="88"/>
    </row>
    <row r="31" ht="171.75" customHeight="1" spans="1:26">
      <c r="A31" s="87"/>
      <c r="B31" s="100" t="s">
        <v>65</v>
      </c>
      <c r="C31" s="100" t="s">
        <v>35</v>
      </c>
      <c r="D31" s="110" t="s">
        <v>66</v>
      </c>
      <c r="E31" s="100" t="s">
        <v>67</v>
      </c>
      <c r="F31" s="112" t="s">
        <v>68</v>
      </c>
      <c r="G31" s="104" t="s">
        <v>39</v>
      </c>
      <c r="H31" s="104">
        <v>100</v>
      </c>
      <c r="I31" s="105">
        <v>158550</v>
      </c>
      <c r="J31" s="111">
        <f t="shared" si="1"/>
        <v>15855000</v>
      </c>
      <c r="K31" s="97">
        <v>2</v>
      </c>
      <c r="L31" s="96"/>
      <c r="M31" s="88"/>
      <c r="N31" s="88"/>
      <c r="O31" s="88"/>
      <c r="P31" s="88"/>
      <c r="Q31" s="88"/>
      <c r="R31" s="88"/>
      <c r="S31" s="88"/>
      <c r="T31" s="88"/>
      <c r="U31" s="88"/>
      <c r="V31" s="88"/>
      <c r="W31" s="88"/>
      <c r="X31" s="88"/>
      <c r="Y31" s="88"/>
      <c r="Z31" s="88"/>
    </row>
    <row r="32" ht="171.75" customHeight="1" spans="1:26">
      <c r="A32" s="87"/>
      <c r="B32" s="107"/>
      <c r="C32" s="107"/>
      <c r="D32" s="107"/>
      <c r="E32" s="107"/>
      <c r="F32" s="112" t="s">
        <v>69</v>
      </c>
      <c r="G32" s="104" t="s">
        <v>47</v>
      </c>
      <c r="H32" s="104">
        <v>75</v>
      </c>
      <c r="I32" s="105">
        <v>79300</v>
      </c>
      <c r="J32" s="111">
        <f t="shared" si="1"/>
        <v>5947500</v>
      </c>
      <c r="K32" s="97">
        <v>2</v>
      </c>
      <c r="L32" s="96"/>
      <c r="M32" s="88"/>
      <c r="N32" s="88"/>
      <c r="O32" s="88"/>
      <c r="P32" s="88"/>
      <c r="Q32" s="88"/>
      <c r="R32" s="88"/>
      <c r="S32" s="88"/>
      <c r="T32" s="88"/>
      <c r="U32" s="88"/>
      <c r="V32" s="88"/>
      <c r="W32" s="88"/>
      <c r="X32" s="88"/>
      <c r="Y32" s="88"/>
      <c r="Z32" s="88"/>
    </row>
    <row r="33" ht="171.75" customHeight="1" spans="1:26">
      <c r="A33" s="87"/>
      <c r="B33" s="107"/>
      <c r="C33" s="107"/>
      <c r="D33" s="107"/>
      <c r="E33" s="107"/>
      <c r="F33" s="112" t="s">
        <v>70</v>
      </c>
      <c r="G33" s="104" t="s">
        <v>39</v>
      </c>
      <c r="H33" s="104">
        <v>1000</v>
      </c>
      <c r="I33" s="105">
        <v>18000</v>
      </c>
      <c r="J33" s="111">
        <f t="shared" si="1"/>
        <v>18000000</v>
      </c>
      <c r="K33" s="97">
        <v>2</v>
      </c>
      <c r="L33" s="96"/>
      <c r="M33" s="88"/>
      <c r="N33" s="88"/>
      <c r="O33" s="88"/>
      <c r="P33" s="88"/>
      <c r="Q33" s="88"/>
      <c r="R33" s="88"/>
      <c r="S33" s="88"/>
      <c r="T33" s="88"/>
      <c r="U33" s="88"/>
      <c r="V33" s="88"/>
      <c r="W33" s="88"/>
      <c r="X33" s="88"/>
      <c r="Y33" s="88"/>
      <c r="Z33" s="88"/>
    </row>
    <row r="34" ht="171.75" customHeight="1" spans="1:26">
      <c r="A34" s="87"/>
      <c r="B34" s="107"/>
      <c r="C34" s="107"/>
      <c r="D34" s="107"/>
      <c r="E34" s="107"/>
      <c r="F34" s="112" t="s">
        <v>71</v>
      </c>
      <c r="G34" s="104" t="s">
        <v>39</v>
      </c>
      <c r="H34" s="104">
        <v>100</v>
      </c>
      <c r="I34" s="105">
        <v>120000</v>
      </c>
      <c r="J34" s="111">
        <f t="shared" si="1"/>
        <v>12000000</v>
      </c>
      <c r="K34" s="97">
        <v>2</v>
      </c>
      <c r="L34" s="96"/>
      <c r="M34" s="88"/>
      <c r="N34" s="88"/>
      <c r="O34" s="88"/>
      <c r="P34" s="88"/>
      <c r="Q34" s="88"/>
      <c r="R34" s="88"/>
      <c r="S34" s="88"/>
      <c r="T34" s="88"/>
      <c r="U34" s="88"/>
      <c r="V34" s="88"/>
      <c r="W34" s="88"/>
      <c r="X34" s="88"/>
      <c r="Y34" s="88"/>
      <c r="Z34" s="88"/>
    </row>
    <row r="35" ht="147" customHeight="1" spans="1:26">
      <c r="A35" s="87"/>
      <c r="B35" s="107"/>
      <c r="C35" s="107"/>
      <c r="D35" s="107"/>
      <c r="E35" s="107"/>
      <c r="F35" s="112" t="s">
        <v>72</v>
      </c>
      <c r="G35" s="104" t="s">
        <v>52</v>
      </c>
      <c r="H35" s="104">
        <v>50</v>
      </c>
      <c r="I35" s="105">
        <v>79300</v>
      </c>
      <c r="J35" s="111">
        <f t="shared" si="1"/>
        <v>3965000</v>
      </c>
      <c r="K35" s="97">
        <v>2</v>
      </c>
      <c r="L35" s="96"/>
      <c r="M35" s="88"/>
      <c r="N35" s="88"/>
      <c r="O35" s="88"/>
      <c r="P35" s="88"/>
      <c r="Q35" s="88"/>
      <c r="R35" s="88"/>
      <c r="S35" s="88"/>
      <c r="T35" s="88"/>
      <c r="U35" s="88"/>
      <c r="V35" s="88"/>
      <c r="W35" s="88"/>
      <c r="X35" s="88"/>
      <c r="Y35" s="88"/>
      <c r="Z35" s="88"/>
    </row>
    <row r="36" ht="140.25" customHeight="1" spans="1:26">
      <c r="A36" s="87"/>
      <c r="B36" s="107"/>
      <c r="C36" s="107"/>
      <c r="D36" s="107"/>
      <c r="E36" s="107"/>
      <c r="F36" s="112" t="s">
        <v>73</v>
      </c>
      <c r="G36" s="104" t="s">
        <v>47</v>
      </c>
      <c r="H36" s="104">
        <v>25</v>
      </c>
      <c r="I36" s="105">
        <v>79300</v>
      </c>
      <c r="J36" s="111">
        <f t="shared" si="1"/>
        <v>1982500</v>
      </c>
      <c r="K36" s="97">
        <v>2</v>
      </c>
      <c r="L36" s="96"/>
      <c r="M36" s="88"/>
      <c r="N36" s="88"/>
      <c r="O36" s="88"/>
      <c r="P36" s="88"/>
      <c r="Q36" s="88"/>
      <c r="R36" s="88"/>
      <c r="S36" s="88"/>
      <c r="T36" s="88"/>
      <c r="U36" s="88"/>
      <c r="V36" s="88"/>
      <c r="W36" s="88"/>
      <c r="X36" s="88"/>
      <c r="Y36" s="88"/>
      <c r="Z36" s="88"/>
    </row>
    <row r="37" ht="171.75" customHeight="1" spans="1:26">
      <c r="A37" s="87"/>
      <c r="B37" s="108"/>
      <c r="C37" s="108"/>
      <c r="D37" s="108"/>
      <c r="E37" s="108"/>
      <c r="F37" s="112" t="s">
        <v>74</v>
      </c>
      <c r="G37" s="104" t="s">
        <v>39</v>
      </c>
      <c r="H37" s="104">
        <v>500</v>
      </c>
      <c r="I37" s="105">
        <v>18000</v>
      </c>
      <c r="J37" s="111">
        <f t="shared" si="1"/>
        <v>9000000</v>
      </c>
      <c r="K37" s="97">
        <v>2</v>
      </c>
      <c r="L37" s="96"/>
      <c r="M37" s="88"/>
      <c r="N37" s="88"/>
      <c r="O37" s="88"/>
      <c r="P37" s="88"/>
      <c r="Q37" s="88"/>
      <c r="R37" s="88"/>
      <c r="S37" s="88"/>
      <c r="T37" s="88"/>
      <c r="U37" s="88"/>
      <c r="V37" s="88"/>
      <c r="W37" s="88"/>
      <c r="X37" s="88"/>
      <c r="Y37" s="88"/>
      <c r="Z37" s="88"/>
    </row>
    <row r="38" ht="63" customHeight="1" spans="1:26">
      <c r="A38" s="87"/>
      <c r="B38" s="100" t="s">
        <v>75</v>
      </c>
      <c r="C38" s="100" t="s">
        <v>35</v>
      </c>
      <c r="D38" s="110" t="s">
        <v>76</v>
      </c>
      <c r="E38" s="100" t="s">
        <v>77</v>
      </c>
      <c r="F38" s="112" t="s">
        <v>78</v>
      </c>
      <c r="G38" s="104" t="s">
        <v>39</v>
      </c>
      <c r="H38" s="104">
        <v>5</v>
      </c>
      <c r="I38" s="105">
        <v>644800</v>
      </c>
      <c r="J38" s="111">
        <f t="shared" si="1"/>
        <v>3224000</v>
      </c>
      <c r="K38" s="97">
        <v>2</v>
      </c>
      <c r="L38" s="96"/>
      <c r="M38" s="88"/>
      <c r="N38" s="88"/>
      <c r="O38" s="88"/>
      <c r="P38" s="88"/>
      <c r="Q38" s="88"/>
      <c r="R38" s="88"/>
      <c r="S38" s="88"/>
      <c r="T38" s="88"/>
      <c r="U38" s="88"/>
      <c r="V38" s="88"/>
      <c r="W38" s="88"/>
      <c r="X38" s="88"/>
      <c r="Y38" s="88"/>
      <c r="Z38" s="88"/>
    </row>
    <row r="39" ht="284.25" customHeight="1" spans="1:26">
      <c r="A39" s="87"/>
      <c r="B39" s="107"/>
      <c r="C39" s="107"/>
      <c r="D39" s="107"/>
      <c r="E39" s="107"/>
      <c r="F39" s="112" t="s">
        <v>79</v>
      </c>
      <c r="G39" s="104" t="s">
        <v>39</v>
      </c>
      <c r="H39" s="104">
        <v>100</v>
      </c>
      <c r="I39" s="105">
        <v>59950</v>
      </c>
      <c r="J39" s="111">
        <f t="shared" si="1"/>
        <v>5995000</v>
      </c>
      <c r="K39" s="97">
        <v>2</v>
      </c>
      <c r="L39" s="96"/>
      <c r="M39" s="88"/>
      <c r="N39" s="88"/>
      <c r="O39" s="88"/>
      <c r="P39" s="88"/>
      <c r="Q39" s="88"/>
      <c r="R39" s="88"/>
      <c r="S39" s="88"/>
      <c r="T39" s="88"/>
      <c r="U39" s="88"/>
      <c r="V39" s="88"/>
      <c r="W39" s="88"/>
      <c r="X39" s="88"/>
      <c r="Y39" s="88"/>
      <c r="Z39" s="88"/>
    </row>
    <row r="40" ht="59.25" customHeight="1" spans="1:26">
      <c r="A40" s="87"/>
      <c r="B40" s="108"/>
      <c r="C40" s="108"/>
      <c r="D40" s="108"/>
      <c r="E40" s="108"/>
      <c r="F40" s="112" t="s">
        <v>80</v>
      </c>
      <c r="G40" s="104" t="s">
        <v>39</v>
      </c>
      <c r="H40" s="104">
        <v>5</v>
      </c>
      <c r="I40" s="105">
        <v>634200</v>
      </c>
      <c r="J40" s="111">
        <f t="shared" si="1"/>
        <v>3171000</v>
      </c>
      <c r="K40" s="97">
        <v>2</v>
      </c>
      <c r="L40" s="96"/>
      <c r="M40" s="88"/>
      <c r="N40" s="88"/>
      <c r="O40" s="88"/>
      <c r="P40" s="88"/>
      <c r="Q40" s="88"/>
      <c r="R40" s="88"/>
      <c r="S40" s="88"/>
      <c r="T40" s="88"/>
      <c r="U40" s="88"/>
      <c r="V40" s="88"/>
      <c r="W40" s="88"/>
      <c r="X40" s="88"/>
      <c r="Y40" s="88"/>
      <c r="Z40" s="88"/>
    </row>
    <row r="41" ht="82.5" customHeight="1" spans="1:26">
      <c r="A41" s="87"/>
      <c r="B41" s="100" t="s">
        <v>34</v>
      </c>
      <c r="C41" s="100" t="s">
        <v>81</v>
      </c>
      <c r="D41" s="115" t="s">
        <v>82</v>
      </c>
      <c r="E41" s="100" t="s">
        <v>83</v>
      </c>
      <c r="F41" s="103" t="s">
        <v>62</v>
      </c>
      <c r="G41" s="104" t="s">
        <v>50</v>
      </c>
      <c r="H41" s="104">
        <v>4</v>
      </c>
      <c r="I41" s="105">
        <v>4228000</v>
      </c>
      <c r="J41" s="116">
        <f t="shared" si="1"/>
        <v>16912000</v>
      </c>
      <c r="K41" s="117">
        <v>4</v>
      </c>
      <c r="L41" s="96"/>
      <c r="M41" s="88"/>
      <c r="N41" s="88"/>
      <c r="O41" s="88"/>
      <c r="P41" s="88"/>
      <c r="Q41" s="88"/>
      <c r="R41" s="88"/>
      <c r="S41" s="88"/>
      <c r="T41" s="88"/>
      <c r="U41" s="88"/>
      <c r="V41" s="88"/>
      <c r="W41" s="88"/>
      <c r="X41" s="88"/>
      <c r="Y41" s="88"/>
      <c r="Z41" s="88"/>
    </row>
    <row r="42" ht="57.75" customHeight="1" spans="1:26">
      <c r="A42" s="87"/>
      <c r="B42" s="107"/>
      <c r="C42" s="107"/>
      <c r="D42" s="107"/>
      <c r="E42" s="107"/>
      <c r="F42" s="103" t="s">
        <v>84</v>
      </c>
      <c r="G42" s="104" t="s">
        <v>39</v>
      </c>
      <c r="H42" s="104">
        <v>118</v>
      </c>
      <c r="I42" s="105">
        <v>30000</v>
      </c>
      <c r="J42" s="116">
        <f t="shared" si="1"/>
        <v>3540000</v>
      </c>
      <c r="K42" s="117">
        <v>4</v>
      </c>
      <c r="L42" s="96"/>
      <c r="M42" s="88"/>
      <c r="N42" s="88"/>
      <c r="O42" s="88"/>
      <c r="P42" s="88"/>
      <c r="Q42" s="88"/>
      <c r="R42" s="88"/>
      <c r="S42" s="88"/>
      <c r="T42" s="88"/>
      <c r="U42" s="88"/>
      <c r="V42" s="88"/>
      <c r="W42" s="88"/>
      <c r="X42" s="88"/>
      <c r="Y42" s="88"/>
      <c r="Z42" s="88"/>
    </row>
    <row r="43" ht="276.75" customHeight="1" spans="1:26">
      <c r="A43" s="87"/>
      <c r="B43" s="107"/>
      <c r="C43" s="107"/>
      <c r="D43" s="107"/>
      <c r="E43" s="107"/>
      <c r="F43" s="103" t="s">
        <v>85</v>
      </c>
      <c r="G43" s="104" t="s">
        <v>52</v>
      </c>
      <c r="H43" s="104">
        <v>240</v>
      </c>
      <c r="I43" s="105">
        <v>150000</v>
      </c>
      <c r="J43" s="116">
        <f t="shared" si="1"/>
        <v>36000000</v>
      </c>
      <c r="K43" s="117">
        <v>4</v>
      </c>
      <c r="L43" s="96"/>
      <c r="M43" s="88"/>
      <c r="N43" s="88"/>
      <c r="O43" s="88"/>
      <c r="P43" s="88"/>
      <c r="Q43" s="88"/>
      <c r="R43" s="88"/>
      <c r="S43" s="88"/>
      <c r="T43" s="88"/>
      <c r="U43" s="88"/>
      <c r="V43" s="88"/>
      <c r="W43" s="88"/>
      <c r="X43" s="88"/>
      <c r="Y43" s="88"/>
      <c r="Z43" s="88"/>
    </row>
    <row r="44" ht="105" customHeight="1" spans="1:26">
      <c r="A44" s="87"/>
      <c r="B44" s="107"/>
      <c r="C44" s="107"/>
      <c r="D44" s="107"/>
      <c r="E44" s="107"/>
      <c r="F44" s="103" t="s">
        <v>86</v>
      </c>
      <c r="G44" s="104" t="s">
        <v>50</v>
      </c>
      <c r="H44" s="104">
        <v>2360</v>
      </c>
      <c r="I44" s="105">
        <v>18000</v>
      </c>
      <c r="J44" s="116">
        <f t="shared" si="1"/>
        <v>42480000</v>
      </c>
      <c r="K44" s="117">
        <v>4</v>
      </c>
      <c r="L44" s="96"/>
      <c r="M44" s="88"/>
      <c r="N44" s="88"/>
      <c r="O44" s="88"/>
      <c r="P44" s="88"/>
      <c r="Q44" s="88"/>
      <c r="R44" s="88"/>
      <c r="S44" s="88"/>
      <c r="T44" s="88"/>
      <c r="U44" s="88"/>
      <c r="V44" s="88"/>
      <c r="W44" s="88"/>
      <c r="X44" s="88"/>
      <c r="Y44" s="88"/>
      <c r="Z44" s="88"/>
    </row>
    <row r="45" ht="99" customHeight="1" spans="1:26">
      <c r="A45" s="87"/>
      <c r="B45" s="107"/>
      <c r="C45" s="107"/>
      <c r="D45" s="107"/>
      <c r="E45" s="107"/>
      <c r="F45" s="103" t="s">
        <v>87</v>
      </c>
      <c r="G45" s="104" t="s">
        <v>39</v>
      </c>
      <c r="H45" s="104">
        <v>30</v>
      </c>
      <c r="I45" s="105">
        <v>800000</v>
      </c>
      <c r="J45" s="116">
        <f t="shared" si="1"/>
        <v>24000000</v>
      </c>
      <c r="K45" s="117">
        <v>4</v>
      </c>
      <c r="L45" s="96"/>
      <c r="M45" s="88"/>
      <c r="N45" s="88"/>
      <c r="O45" s="88"/>
      <c r="P45" s="88"/>
      <c r="Q45" s="88"/>
      <c r="R45" s="88"/>
      <c r="S45" s="88"/>
      <c r="T45" s="88"/>
      <c r="U45" s="88"/>
      <c r="V45" s="88"/>
      <c r="W45" s="88"/>
      <c r="X45" s="88"/>
      <c r="Y45" s="88"/>
      <c r="Z45" s="88"/>
    </row>
    <row r="46" ht="72" customHeight="1" spans="1:26">
      <c r="A46" s="87"/>
      <c r="B46" s="107"/>
      <c r="C46" s="107"/>
      <c r="D46" s="107"/>
      <c r="E46" s="107"/>
      <c r="F46" s="103" t="s">
        <v>88</v>
      </c>
      <c r="G46" s="104" t="s">
        <v>50</v>
      </c>
      <c r="H46" s="104">
        <v>30</v>
      </c>
      <c r="I46" s="105">
        <v>400000</v>
      </c>
      <c r="J46" s="116">
        <f t="shared" si="1"/>
        <v>12000000</v>
      </c>
      <c r="K46" s="117">
        <v>4</v>
      </c>
      <c r="L46" s="96"/>
      <c r="M46" s="88"/>
      <c r="N46" s="88"/>
      <c r="O46" s="88"/>
      <c r="P46" s="88"/>
      <c r="Q46" s="88"/>
      <c r="R46" s="88"/>
      <c r="S46" s="88"/>
      <c r="T46" s="88"/>
      <c r="U46" s="88"/>
      <c r="V46" s="88"/>
      <c r="W46" s="88"/>
      <c r="X46" s="88"/>
      <c r="Y46" s="88"/>
      <c r="Z46" s="88"/>
    </row>
    <row r="47" ht="60" customHeight="1" spans="1:26">
      <c r="A47" s="87"/>
      <c r="B47" s="108"/>
      <c r="C47" s="108"/>
      <c r="D47" s="108"/>
      <c r="E47" s="108"/>
      <c r="F47" s="103" t="s">
        <v>89</v>
      </c>
      <c r="G47" s="104" t="s">
        <v>50</v>
      </c>
      <c r="H47" s="104">
        <v>30</v>
      </c>
      <c r="I47" s="105">
        <v>700000</v>
      </c>
      <c r="J47" s="116">
        <f t="shared" si="1"/>
        <v>21000000</v>
      </c>
      <c r="K47" s="117">
        <v>4</v>
      </c>
      <c r="L47" s="96"/>
      <c r="M47" s="88"/>
      <c r="N47" s="88"/>
      <c r="O47" s="88"/>
      <c r="P47" s="88"/>
      <c r="Q47" s="88"/>
      <c r="R47" s="88"/>
      <c r="S47" s="88"/>
      <c r="T47" s="88"/>
      <c r="U47" s="88"/>
      <c r="V47" s="88"/>
      <c r="W47" s="88"/>
      <c r="X47" s="88"/>
      <c r="Y47" s="88"/>
      <c r="Z47" s="88"/>
    </row>
    <row r="48" ht="58.5" customHeight="1" spans="1:26">
      <c r="A48" s="87"/>
      <c r="B48" s="118" t="s">
        <v>54</v>
      </c>
      <c r="C48" s="100" t="s">
        <v>81</v>
      </c>
      <c r="D48" s="115" t="s">
        <v>90</v>
      </c>
      <c r="E48" s="100" t="s">
        <v>91</v>
      </c>
      <c r="F48" s="103" t="s">
        <v>92</v>
      </c>
      <c r="G48" s="104" t="s">
        <v>52</v>
      </c>
      <c r="H48" s="104">
        <v>8</v>
      </c>
      <c r="I48" s="105">
        <v>150000</v>
      </c>
      <c r="J48" s="116">
        <f t="shared" si="1"/>
        <v>1200000</v>
      </c>
      <c r="K48" s="117">
        <v>4</v>
      </c>
      <c r="L48" s="96"/>
      <c r="M48" s="88"/>
      <c r="N48" s="88"/>
      <c r="O48" s="88"/>
      <c r="P48" s="88"/>
      <c r="Q48" s="88"/>
      <c r="R48" s="88"/>
      <c r="S48" s="88"/>
      <c r="T48" s="88"/>
      <c r="U48" s="88"/>
      <c r="V48" s="88"/>
      <c r="W48" s="88"/>
      <c r="X48" s="88"/>
      <c r="Y48" s="88"/>
      <c r="Z48" s="88"/>
    </row>
    <row r="49" ht="120" customHeight="1" spans="1:26">
      <c r="A49" s="87"/>
      <c r="B49" s="107"/>
      <c r="C49" s="107"/>
      <c r="D49" s="107"/>
      <c r="E49" s="107"/>
      <c r="F49" s="103" t="s">
        <v>86</v>
      </c>
      <c r="G49" s="104" t="s">
        <v>50</v>
      </c>
      <c r="H49" s="104">
        <v>50</v>
      </c>
      <c r="I49" s="105">
        <v>18000</v>
      </c>
      <c r="J49" s="116">
        <f t="shared" si="1"/>
        <v>900000</v>
      </c>
      <c r="K49" s="117">
        <v>4</v>
      </c>
      <c r="L49" s="96"/>
      <c r="M49" s="88"/>
      <c r="N49" s="88"/>
      <c r="O49" s="88"/>
      <c r="P49" s="88"/>
      <c r="Q49" s="88"/>
      <c r="R49" s="88"/>
      <c r="S49" s="88"/>
      <c r="T49" s="88"/>
      <c r="U49" s="88"/>
      <c r="V49" s="88"/>
      <c r="W49" s="88"/>
      <c r="X49" s="88"/>
      <c r="Y49" s="88"/>
      <c r="Z49" s="88"/>
    </row>
    <row r="50" ht="199.5" customHeight="1" spans="1:26">
      <c r="A50" s="87"/>
      <c r="B50" s="108"/>
      <c r="C50" s="108"/>
      <c r="D50" s="108"/>
      <c r="E50" s="108"/>
      <c r="F50" s="103" t="s">
        <v>93</v>
      </c>
      <c r="G50" s="104" t="s">
        <v>39</v>
      </c>
      <c r="H50" s="104">
        <v>50</v>
      </c>
      <c r="I50" s="105">
        <v>243000</v>
      </c>
      <c r="J50" s="116">
        <f t="shared" si="1"/>
        <v>12150000</v>
      </c>
      <c r="K50" s="117">
        <v>4</v>
      </c>
      <c r="L50" s="96"/>
      <c r="M50" s="88"/>
      <c r="N50" s="88"/>
      <c r="O50" s="88"/>
      <c r="P50" s="88"/>
      <c r="Q50" s="88"/>
      <c r="R50" s="88"/>
      <c r="S50" s="88"/>
      <c r="T50" s="88"/>
      <c r="U50" s="88"/>
      <c r="V50" s="88"/>
      <c r="W50" s="88"/>
      <c r="X50" s="88"/>
      <c r="Y50" s="88"/>
      <c r="Z50" s="88"/>
    </row>
    <row r="51" ht="43.5" customHeight="1" spans="1:26">
      <c r="A51" s="87"/>
      <c r="B51" s="119" t="s">
        <v>34</v>
      </c>
      <c r="C51" s="100" t="s">
        <v>94</v>
      </c>
      <c r="D51" s="120" t="s">
        <v>95</v>
      </c>
      <c r="E51" s="100" t="s">
        <v>96</v>
      </c>
      <c r="F51" s="112" t="s">
        <v>97</v>
      </c>
      <c r="G51" s="104" t="s">
        <v>39</v>
      </c>
      <c r="H51" s="104">
        <v>1</v>
      </c>
      <c r="I51" s="105">
        <v>750000</v>
      </c>
      <c r="J51" s="121">
        <f t="shared" si="1"/>
        <v>750000</v>
      </c>
      <c r="K51" s="122">
        <v>6</v>
      </c>
      <c r="L51" s="96"/>
      <c r="M51" s="88"/>
      <c r="N51" s="88"/>
      <c r="O51" s="88"/>
      <c r="P51" s="88"/>
      <c r="Q51" s="88"/>
      <c r="R51" s="88"/>
      <c r="S51" s="88"/>
      <c r="T51" s="88"/>
      <c r="U51" s="88"/>
      <c r="V51" s="88"/>
      <c r="W51" s="88"/>
      <c r="X51" s="88"/>
      <c r="Y51" s="88"/>
      <c r="Z51" s="88"/>
    </row>
    <row r="52" ht="81" customHeight="1" spans="1:26">
      <c r="A52" s="87"/>
      <c r="B52" s="107"/>
      <c r="C52" s="107"/>
      <c r="D52" s="107"/>
      <c r="E52" s="107"/>
      <c r="F52" s="112" t="s">
        <v>98</v>
      </c>
      <c r="G52" s="104" t="s">
        <v>39</v>
      </c>
      <c r="H52" s="104">
        <v>50</v>
      </c>
      <c r="I52" s="105">
        <v>6000</v>
      </c>
      <c r="J52" s="121">
        <f t="shared" si="1"/>
        <v>300000</v>
      </c>
      <c r="K52" s="122">
        <v>6</v>
      </c>
      <c r="L52" s="96"/>
      <c r="M52" s="88"/>
      <c r="N52" s="88"/>
      <c r="O52" s="88"/>
      <c r="P52" s="88"/>
      <c r="Q52" s="88"/>
      <c r="R52" s="88"/>
      <c r="S52" s="88"/>
      <c r="T52" s="88"/>
      <c r="U52" s="88"/>
      <c r="V52" s="88"/>
      <c r="W52" s="88"/>
      <c r="X52" s="88"/>
      <c r="Y52" s="88"/>
      <c r="Z52" s="88"/>
    </row>
    <row r="53" ht="99" customHeight="1" spans="1:26">
      <c r="A53" s="87"/>
      <c r="B53" s="107"/>
      <c r="C53" s="107"/>
      <c r="D53" s="107"/>
      <c r="E53" s="107"/>
      <c r="F53" s="112" t="s">
        <v>99</v>
      </c>
      <c r="G53" s="104" t="s">
        <v>39</v>
      </c>
      <c r="H53" s="104">
        <v>1</v>
      </c>
      <c r="I53" s="105">
        <v>750000</v>
      </c>
      <c r="J53" s="121">
        <f t="shared" si="1"/>
        <v>750000</v>
      </c>
      <c r="K53" s="122">
        <v>6</v>
      </c>
      <c r="L53" s="96"/>
      <c r="M53" s="88"/>
      <c r="N53" s="88"/>
      <c r="O53" s="88"/>
      <c r="P53" s="88"/>
      <c r="Q53" s="88"/>
      <c r="R53" s="88"/>
      <c r="S53" s="88"/>
      <c r="T53" s="88"/>
      <c r="U53" s="88"/>
      <c r="V53" s="88"/>
      <c r="W53" s="88"/>
      <c r="X53" s="88"/>
      <c r="Y53" s="88"/>
      <c r="Z53" s="88"/>
    </row>
    <row r="54" ht="81" customHeight="1" spans="1:26">
      <c r="A54" s="87"/>
      <c r="B54" s="107"/>
      <c r="C54" s="107"/>
      <c r="D54" s="107"/>
      <c r="E54" s="107"/>
      <c r="F54" s="112" t="s">
        <v>100</v>
      </c>
      <c r="G54" s="104" t="s">
        <v>39</v>
      </c>
      <c r="H54" s="104">
        <v>50</v>
      </c>
      <c r="I54" s="105">
        <v>30000</v>
      </c>
      <c r="J54" s="121">
        <f t="shared" si="1"/>
        <v>1500000</v>
      </c>
      <c r="K54" s="122">
        <v>6</v>
      </c>
      <c r="L54" s="96"/>
      <c r="M54" s="88"/>
      <c r="N54" s="88"/>
      <c r="O54" s="88"/>
      <c r="P54" s="88"/>
      <c r="Q54" s="88"/>
      <c r="R54" s="88"/>
      <c r="S54" s="88"/>
      <c r="T54" s="88"/>
      <c r="U54" s="88"/>
      <c r="V54" s="88"/>
      <c r="W54" s="88"/>
      <c r="X54" s="88"/>
      <c r="Y54" s="88"/>
      <c r="Z54" s="88"/>
    </row>
    <row r="55" ht="61.5" customHeight="1" spans="1:26">
      <c r="A55" s="87"/>
      <c r="B55" s="107"/>
      <c r="C55" s="107"/>
      <c r="D55" s="107"/>
      <c r="E55" s="107"/>
      <c r="F55" s="112" t="s">
        <v>101</v>
      </c>
      <c r="G55" s="104" t="s">
        <v>52</v>
      </c>
      <c r="H55" s="104">
        <v>40</v>
      </c>
      <c r="I55" s="105">
        <v>65000</v>
      </c>
      <c r="J55" s="121">
        <f t="shared" si="1"/>
        <v>2600000</v>
      </c>
      <c r="K55" s="122">
        <v>6</v>
      </c>
      <c r="L55" s="96"/>
      <c r="M55" s="88"/>
      <c r="N55" s="88"/>
      <c r="O55" s="88"/>
      <c r="P55" s="88"/>
      <c r="Q55" s="88"/>
      <c r="R55" s="88"/>
      <c r="S55" s="88"/>
      <c r="T55" s="88"/>
      <c r="U55" s="88"/>
      <c r="V55" s="88"/>
      <c r="W55" s="88"/>
      <c r="X55" s="88"/>
      <c r="Y55" s="88"/>
      <c r="Z55" s="88"/>
    </row>
    <row r="56" ht="61.5" customHeight="1" spans="1:26">
      <c r="A56" s="87"/>
      <c r="B56" s="107"/>
      <c r="C56" s="107"/>
      <c r="D56" s="107"/>
      <c r="E56" s="107"/>
      <c r="F56" s="112" t="s">
        <v>102</v>
      </c>
      <c r="G56" s="104" t="s">
        <v>52</v>
      </c>
      <c r="H56" s="104">
        <v>40</v>
      </c>
      <c r="I56" s="105">
        <v>65000</v>
      </c>
      <c r="J56" s="121">
        <f t="shared" si="1"/>
        <v>2600000</v>
      </c>
      <c r="K56" s="122">
        <v>6</v>
      </c>
      <c r="L56" s="96"/>
      <c r="M56" s="88"/>
      <c r="N56" s="88"/>
      <c r="O56" s="88"/>
      <c r="P56" s="88"/>
      <c r="Q56" s="88"/>
      <c r="R56" s="88"/>
      <c r="S56" s="88"/>
      <c r="T56" s="88"/>
      <c r="U56" s="88"/>
      <c r="V56" s="88"/>
      <c r="W56" s="88"/>
      <c r="X56" s="88"/>
      <c r="Y56" s="88"/>
      <c r="Z56" s="88"/>
    </row>
    <row r="57" ht="126.75" customHeight="1" spans="1:26">
      <c r="A57" s="87"/>
      <c r="B57" s="107"/>
      <c r="C57" s="107"/>
      <c r="D57" s="107"/>
      <c r="E57" s="107"/>
      <c r="F57" s="112" t="s">
        <v>103</v>
      </c>
      <c r="G57" s="104" t="s">
        <v>52</v>
      </c>
      <c r="H57" s="104">
        <v>32</v>
      </c>
      <c r="I57" s="105">
        <v>65000</v>
      </c>
      <c r="J57" s="121">
        <f t="shared" si="1"/>
        <v>2080000</v>
      </c>
      <c r="K57" s="122">
        <v>6</v>
      </c>
      <c r="L57" s="96"/>
      <c r="M57" s="88"/>
      <c r="N57" s="88"/>
      <c r="O57" s="88"/>
      <c r="P57" s="88"/>
      <c r="Q57" s="88"/>
      <c r="R57" s="88"/>
      <c r="S57" s="88"/>
      <c r="T57" s="88"/>
      <c r="U57" s="88"/>
      <c r="V57" s="88"/>
      <c r="W57" s="88"/>
      <c r="X57" s="88"/>
      <c r="Y57" s="88"/>
      <c r="Z57" s="88"/>
    </row>
    <row r="58" ht="183" customHeight="1" spans="1:26">
      <c r="A58" s="87"/>
      <c r="B58" s="107"/>
      <c r="C58" s="107"/>
      <c r="D58" s="107"/>
      <c r="E58" s="107"/>
      <c r="F58" s="112" t="s">
        <v>104</v>
      </c>
      <c r="G58" s="104" t="s">
        <v>52</v>
      </c>
      <c r="H58" s="104">
        <v>32</v>
      </c>
      <c r="I58" s="105">
        <v>65000</v>
      </c>
      <c r="J58" s="121">
        <f t="shared" si="1"/>
        <v>2080000</v>
      </c>
      <c r="K58" s="122">
        <v>6</v>
      </c>
      <c r="L58" s="96"/>
      <c r="M58" s="88"/>
      <c r="N58" s="88"/>
      <c r="O58" s="88"/>
      <c r="P58" s="88"/>
      <c r="Q58" s="88"/>
      <c r="R58" s="88"/>
      <c r="S58" s="88"/>
      <c r="T58" s="88"/>
      <c r="U58" s="88"/>
      <c r="V58" s="88"/>
      <c r="W58" s="88"/>
      <c r="X58" s="88"/>
      <c r="Y58" s="88"/>
      <c r="Z58" s="88"/>
    </row>
    <row r="59" ht="162.75" customHeight="1" spans="1:26">
      <c r="A59" s="87"/>
      <c r="B59" s="108"/>
      <c r="C59" s="108"/>
      <c r="D59" s="108"/>
      <c r="E59" s="108"/>
      <c r="F59" s="112" t="s">
        <v>105</v>
      </c>
      <c r="G59" s="104" t="s">
        <v>52</v>
      </c>
      <c r="H59" s="104">
        <v>32</v>
      </c>
      <c r="I59" s="105">
        <v>65000</v>
      </c>
      <c r="J59" s="121">
        <f t="shared" si="1"/>
        <v>2080000</v>
      </c>
      <c r="K59" s="122">
        <v>6</v>
      </c>
      <c r="L59" s="96"/>
      <c r="M59" s="88"/>
      <c r="N59" s="88"/>
      <c r="O59" s="88"/>
      <c r="P59" s="88"/>
      <c r="Q59" s="88"/>
      <c r="R59" s="88"/>
      <c r="S59" s="88"/>
      <c r="T59" s="88"/>
      <c r="U59" s="88"/>
      <c r="V59" s="88"/>
      <c r="W59" s="88"/>
      <c r="X59" s="88"/>
      <c r="Y59" s="88"/>
      <c r="Z59" s="88"/>
    </row>
    <row r="60" ht="51" customHeight="1" spans="1:26">
      <c r="A60" s="87"/>
      <c r="B60" s="123" t="s">
        <v>43</v>
      </c>
      <c r="C60" s="100" t="s">
        <v>94</v>
      </c>
      <c r="D60" s="124" t="s">
        <v>106</v>
      </c>
      <c r="E60" s="125" t="s">
        <v>107</v>
      </c>
      <c r="F60" s="126" t="s">
        <v>108</v>
      </c>
      <c r="G60" s="127" t="s">
        <v>39</v>
      </c>
      <c r="H60" s="127">
        <v>50</v>
      </c>
      <c r="I60" s="128">
        <v>20000</v>
      </c>
      <c r="J60" s="121">
        <f t="shared" si="1"/>
        <v>1000000</v>
      </c>
      <c r="K60" s="122">
        <v>6</v>
      </c>
      <c r="L60" s="96"/>
      <c r="M60" s="88"/>
      <c r="N60" s="88"/>
      <c r="O60" s="88"/>
      <c r="P60" s="88"/>
      <c r="Q60" s="88"/>
      <c r="R60" s="88"/>
      <c r="S60" s="88"/>
      <c r="T60" s="88"/>
      <c r="U60" s="88"/>
      <c r="V60" s="88"/>
      <c r="W60" s="88"/>
      <c r="X60" s="88"/>
      <c r="Y60" s="88"/>
      <c r="Z60" s="88"/>
    </row>
    <row r="61" ht="51" customHeight="1" spans="1:26">
      <c r="A61" s="87"/>
      <c r="B61" s="107"/>
      <c r="C61" s="107"/>
      <c r="D61" s="107"/>
      <c r="E61" s="107"/>
      <c r="F61" s="126" t="s">
        <v>109</v>
      </c>
      <c r="G61" s="127" t="s">
        <v>39</v>
      </c>
      <c r="H61" s="127">
        <v>25</v>
      </c>
      <c r="I61" s="128">
        <v>500000</v>
      </c>
      <c r="J61" s="121">
        <f t="shared" si="1"/>
        <v>12500000</v>
      </c>
      <c r="K61" s="122">
        <v>6</v>
      </c>
      <c r="L61" s="96"/>
      <c r="M61" s="88"/>
      <c r="N61" s="88"/>
      <c r="O61" s="88"/>
      <c r="P61" s="88"/>
      <c r="Q61" s="88"/>
      <c r="R61" s="88"/>
      <c r="S61" s="88"/>
      <c r="T61" s="88"/>
      <c r="U61" s="88"/>
      <c r="V61" s="88"/>
      <c r="W61" s="88"/>
      <c r="X61" s="88"/>
      <c r="Y61" s="88"/>
      <c r="Z61" s="88"/>
    </row>
    <row r="62" ht="49.5" customHeight="1" spans="1:26">
      <c r="A62" s="87"/>
      <c r="B62" s="107"/>
      <c r="C62" s="107"/>
      <c r="D62" s="107"/>
      <c r="E62" s="107"/>
      <c r="F62" s="126" t="s">
        <v>110</v>
      </c>
      <c r="G62" s="127" t="s">
        <v>39</v>
      </c>
      <c r="H62" s="127">
        <v>25</v>
      </c>
      <c r="I62" s="128">
        <v>500000</v>
      </c>
      <c r="J62" s="121">
        <f t="shared" si="1"/>
        <v>12500000</v>
      </c>
      <c r="K62" s="122">
        <v>6</v>
      </c>
      <c r="L62" s="96"/>
      <c r="M62" s="88"/>
      <c r="N62" s="88"/>
      <c r="O62" s="88"/>
      <c r="P62" s="88"/>
      <c r="Q62" s="88"/>
      <c r="R62" s="88"/>
      <c r="S62" s="88"/>
      <c r="T62" s="88"/>
      <c r="U62" s="88"/>
      <c r="V62" s="88"/>
      <c r="W62" s="88"/>
      <c r="X62" s="88"/>
      <c r="Y62" s="88"/>
      <c r="Z62" s="88"/>
    </row>
    <row r="63" ht="134.25" customHeight="1" spans="1:26">
      <c r="A63" s="87"/>
      <c r="B63" s="108"/>
      <c r="C63" s="108"/>
      <c r="D63" s="108"/>
      <c r="E63" s="108"/>
      <c r="F63" s="112" t="s">
        <v>111</v>
      </c>
      <c r="G63" s="127" t="s">
        <v>39</v>
      </c>
      <c r="H63" s="129">
        <v>900</v>
      </c>
      <c r="I63" s="128">
        <v>18000</v>
      </c>
      <c r="J63" s="121">
        <f t="shared" si="1"/>
        <v>16200000</v>
      </c>
      <c r="K63" s="122">
        <v>6</v>
      </c>
      <c r="L63" s="96"/>
      <c r="M63" s="88"/>
      <c r="N63" s="88"/>
      <c r="O63" s="88"/>
      <c r="P63" s="88"/>
      <c r="Q63" s="88"/>
      <c r="R63" s="88"/>
      <c r="S63" s="88"/>
      <c r="T63" s="88"/>
      <c r="U63" s="88"/>
      <c r="V63" s="88"/>
      <c r="W63" s="88"/>
      <c r="X63" s="88"/>
      <c r="Y63" s="88"/>
      <c r="Z63" s="88"/>
    </row>
    <row r="64" ht="60" customHeight="1" spans="1:26">
      <c r="A64" s="87"/>
      <c r="B64" s="122" t="s">
        <v>54</v>
      </c>
      <c r="C64" s="104" t="s">
        <v>94</v>
      </c>
      <c r="D64" s="130" t="s">
        <v>112</v>
      </c>
      <c r="E64" s="112" t="s">
        <v>113</v>
      </c>
      <c r="F64" s="113" t="s">
        <v>114</v>
      </c>
      <c r="G64" s="104" t="s">
        <v>39</v>
      </c>
      <c r="H64" s="104">
        <v>50</v>
      </c>
      <c r="I64" s="105">
        <v>850000</v>
      </c>
      <c r="J64" s="121">
        <f t="shared" si="1"/>
        <v>42500000</v>
      </c>
      <c r="K64" s="122">
        <v>6</v>
      </c>
      <c r="L64" s="96"/>
      <c r="M64" s="88"/>
      <c r="N64" s="88"/>
      <c r="O64" s="88"/>
      <c r="P64" s="88"/>
      <c r="Q64" s="88"/>
      <c r="R64" s="88"/>
      <c r="S64" s="88"/>
      <c r="T64" s="88"/>
      <c r="U64" s="88"/>
      <c r="V64" s="88"/>
      <c r="W64" s="88"/>
      <c r="X64" s="88"/>
      <c r="Y64" s="88"/>
      <c r="Z64" s="88"/>
    </row>
    <row r="65" ht="33" customHeight="1" spans="1:26">
      <c r="A65" s="87"/>
      <c r="B65" s="123" t="s">
        <v>59</v>
      </c>
      <c r="C65" s="100" t="s">
        <v>94</v>
      </c>
      <c r="D65" s="124" t="s">
        <v>115</v>
      </c>
      <c r="E65" s="125" t="s">
        <v>116</v>
      </c>
      <c r="F65" s="112" t="s">
        <v>117</v>
      </c>
      <c r="G65" s="104" t="s">
        <v>39</v>
      </c>
      <c r="H65" s="104">
        <v>50</v>
      </c>
      <c r="I65" s="105">
        <v>8500</v>
      </c>
      <c r="J65" s="121">
        <f t="shared" si="1"/>
        <v>425000</v>
      </c>
      <c r="K65" s="122">
        <v>6</v>
      </c>
      <c r="L65" s="96"/>
      <c r="M65" s="88"/>
      <c r="N65" s="88"/>
      <c r="O65" s="88"/>
      <c r="P65" s="88"/>
      <c r="Q65" s="88"/>
      <c r="R65" s="88"/>
      <c r="S65" s="88"/>
      <c r="T65" s="88"/>
      <c r="U65" s="88"/>
      <c r="V65" s="88"/>
      <c r="W65" s="88"/>
      <c r="X65" s="88"/>
      <c r="Y65" s="88"/>
      <c r="Z65" s="88"/>
    </row>
    <row r="66" ht="15.75" customHeight="1" spans="1:26">
      <c r="A66" s="87"/>
      <c r="B66" s="108"/>
      <c r="C66" s="108"/>
      <c r="D66" s="108"/>
      <c r="E66" s="108"/>
      <c r="F66" s="112" t="s">
        <v>118</v>
      </c>
      <c r="G66" s="104" t="s">
        <v>39</v>
      </c>
      <c r="H66" s="104">
        <v>1</v>
      </c>
      <c r="I66" s="105">
        <v>3435000</v>
      </c>
      <c r="J66" s="121">
        <f t="shared" si="1"/>
        <v>3435000</v>
      </c>
      <c r="K66" s="122">
        <v>6</v>
      </c>
      <c r="L66" s="96"/>
      <c r="M66" s="88"/>
      <c r="N66" s="88"/>
      <c r="O66" s="88"/>
      <c r="P66" s="88"/>
      <c r="Q66" s="88"/>
      <c r="R66" s="88"/>
      <c r="S66" s="88"/>
      <c r="T66" s="88"/>
      <c r="U66" s="88"/>
      <c r="V66" s="88"/>
      <c r="W66" s="88"/>
      <c r="X66" s="88"/>
      <c r="Y66" s="88"/>
      <c r="Z66" s="88"/>
    </row>
    <row r="67" ht="51" customHeight="1" spans="1:26">
      <c r="A67" s="87"/>
      <c r="B67" s="123" t="s">
        <v>34</v>
      </c>
      <c r="C67" s="100" t="s">
        <v>119</v>
      </c>
      <c r="D67" s="131" t="s">
        <v>120</v>
      </c>
      <c r="E67" s="132" t="s">
        <v>121</v>
      </c>
      <c r="F67" s="113" t="s">
        <v>97</v>
      </c>
      <c r="G67" s="104" t="s">
        <v>39</v>
      </c>
      <c r="H67" s="104">
        <v>1</v>
      </c>
      <c r="I67" s="105">
        <v>400000</v>
      </c>
      <c r="J67" s="133">
        <f t="shared" si="1"/>
        <v>400000</v>
      </c>
      <c r="K67" s="122">
        <v>12</v>
      </c>
      <c r="L67" s="96"/>
      <c r="M67" s="88"/>
      <c r="N67" s="88"/>
      <c r="O67" s="88"/>
      <c r="P67" s="88"/>
      <c r="Q67" s="88"/>
      <c r="R67" s="88"/>
      <c r="S67" s="88"/>
      <c r="T67" s="88"/>
      <c r="U67" s="88"/>
      <c r="V67" s="88"/>
      <c r="W67" s="88"/>
      <c r="X67" s="88"/>
      <c r="Y67" s="88"/>
      <c r="Z67" s="88"/>
    </row>
    <row r="68" ht="99" customHeight="1" spans="1:26">
      <c r="A68" s="87"/>
      <c r="B68" s="107"/>
      <c r="C68" s="107"/>
      <c r="D68" s="107"/>
      <c r="E68" s="107"/>
      <c r="F68" s="113" t="s">
        <v>98</v>
      </c>
      <c r="G68" s="104" t="s">
        <v>39</v>
      </c>
      <c r="H68" s="104">
        <v>80</v>
      </c>
      <c r="I68" s="105">
        <v>5000</v>
      </c>
      <c r="J68" s="133">
        <f t="shared" si="1"/>
        <v>400000</v>
      </c>
      <c r="K68" s="122">
        <v>12</v>
      </c>
      <c r="L68" s="96"/>
      <c r="M68" s="88"/>
      <c r="N68" s="88"/>
      <c r="O68" s="88"/>
      <c r="P68" s="88"/>
      <c r="Q68" s="88"/>
      <c r="R68" s="88"/>
      <c r="S68" s="88"/>
      <c r="T68" s="88"/>
      <c r="U68" s="88"/>
      <c r="V68" s="88"/>
      <c r="W68" s="88"/>
      <c r="X68" s="88"/>
      <c r="Y68" s="88"/>
      <c r="Z68" s="88"/>
    </row>
    <row r="69" ht="106.5" customHeight="1" spans="1:26">
      <c r="A69" s="87"/>
      <c r="B69" s="107"/>
      <c r="C69" s="107"/>
      <c r="D69" s="107"/>
      <c r="E69" s="107"/>
      <c r="F69" s="113" t="s">
        <v>122</v>
      </c>
      <c r="G69" s="104" t="s">
        <v>39</v>
      </c>
      <c r="H69" s="104">
        <v>1</v>
      </c>
      <c r="I69" s="105">
        <v>400000</v>
      </c>
      <c r="J69" s="133">
        <f t="shared" si="1"/>
        <v>400000</v>
      </c>
      <c r="K69" s="122">
        <v>12</v>
      </c>
      <c r="L69" s="96"/>
      <c r="M69" s="88"/>
      <c r="N69" s="88"/>
      <c r="O69" s="88"/>
      <c r="P69" s="88"/>
      <c r="Q69" s="88"/>
      <c r="R69" s="88"/>
      <c r="S69" s="88"/>
      <c r="T69" s="88"/>
      <c r="U69" s="88"/>
      <c r="V69" s="88"/>
      <c r="W69" s="88"/>
      <c r="X69" s="88"/>
      <c r="Y69" s="88"/>
      <c r="Z69" s="88"/>
    </row>
    <row r="70" ht="48.75" customHeight="1" spans="1:26">
      <c r="A70" s="87"/>
      <c r="B70" s="107"/>
      <c r="C70" s="107"/>
      <c r="D70" s="107"/>
      <c r="E70" s="107"/>
      <c r="F70" s="113" t="s">
        <v>100</v>
      </c>
      <c r="G70" s="104" t="s">
        <v>39</v>
      </c>
      <c r="H70" s="104">
        <v>80</v>
      </c>
      <c r="I70" s="105">
        <v>30000</v>
      </c>
      <c r="J70" s="133">
        <f t="shared" si="1"/>
        <v>2400000</v>
      </c>
      <c r="K70" s="122">
        <v>12</v>
      </c>
      <c r="L70" s="96"/>
      <c r="M70" s="88"/>
      <c r="N70" s="88"/>
      <c r="O70" s="88"/>
      <c r="P70" s="88"/>
      <c r="Q70" s="88"/>
      <c r="R70" s="88"/>
      <c r="S70" s="88"/>
      <c r="T70" s="88"/>
      <c r="U70" s="88"/>
      <c r="V70" s="88"/>
      <c r="W70" s="88"/>
      <c r="X70" s="88"/>
      <c r="Y70" s="88"/>
      <c r="Z70" s="88"/>
    </row>
    <row r="71" ht="53.25" customHeight="1" spans="1:26">
      <c r="A71" s="87"/>
      <c r="B71" s="107"/>
      <c r="C71" s="107"/>
      <c r="D71" s="107"/>
      <c r="E71" s="107"/>
      <c r="F71" s="134" t="s">
        <v>123</v>
      </c>
      <c r="G71" s="104" t="s">
        <v>52</v>
      </c>
      <c r="H71" s="104">
        <v>40</v>
      </c>
      <c r="I71" s="105">
        <v>62000</v>
      </c>
      <c r="J71" s="133">
        <f t="shared" si="1"/>
        <v>2480000</v>
      </c>
      <c r="K71" s="122">
        <v>12</v>
      </c>
      <c r="L71" s="96"/>
      <c r="M71" s="88"/>
      <c r="N71" s="88"/>
      <c r="O71" s="88"/>
      <c r="P71" s="88"/>
      <c r="Q71" s="88"/>
      <c r="R71" s="88"/>
      <c r="S71" s="88"/>
      <c r="T71" s="88"/>
      <c r="U71" s="88"/>
      <c r="V71" s="88"/>
      <c r="W71" s="88"/>
      <c r="X71" s="88"/>
      <c r="Y71" s="88"/>
      <c r="Z71" s="88"/>
    </row>
    <row r="72" ht="48" customHeight="1" spans="1:26">
      <c r="A72" s="87"/>
      <c r="B72" s="107"/>
      <c r="C72" s="107"/>
      <c r="D72" s="107"/>
      <c r="E72" s="107"/>
      <c r="F72" s="135" t="s">
        <v>124</v>
      </c>
      <c r="G72" s="104" t="s">
        <v>52</v>
      </c>
      <c r="H72" s="104">
        <v>40</v>
      </c>
      <c r="I72" s="105">
        <v>62000</v>
      </c>
      <c r="J72" s="133">
        <f t="shared" si="1"/>
        <v>2480000</v>
      </c>
      <c r="K72" s="122">
        <v>12</v>
      </c>
      <c r="L72" s="96"/>
      <c r="M72" s="88"/>
      <c r="N72" s="88"/>
      <c r="O72" s="88"/>
      <c r="P72" s="88"/>
      <c r="Q72" s="88"/>
      <c r="R72" s="88"/>
      <c r="S72" s="88"/>
      <c r="T72" s="88"/>
      <c r="U72" s="88"/>
      <c r="V72" s="88"/>
      <c r="W72" s="88"/>
      <c r="X72" s="88"/>
      <c r="Y72" s="88"/>
      <c r="Z72" s="88"/>
    </row>
    <row r="73" ht="48" customHeight="1" spans="1:26">
      <c r="A73" s="87"/>
      <c r="B73" s="107"/>
      <c r="C73" s="107"/>
      <c r="D73" s="107"/>
      <c r="E73" s="107"/>
      <c r="F73" s="135" t="s">
        <v>125</v>
      </c>
      <c r="G73" s="104" t="s">
        <v>52</v>
      </c>
      <c r="H73" s="104">
        <v>40</v>
      </c>
      <c r="I73" s="105">
        <v>62000</v>
      </c>
      <c r="J73" s="133">
        <f t="shared" si="1"/>
        <v>2480000</v>
      </c>
      <c r="K73" s="122">
        <v>12</v>
      </c>
      <c r="L73" s="96"/>
      <c r="M73" s="88"/>
      <c r="N73" s="88"/>
      <c r="O73" s="88"/>
      <c r="P73" s="88"/>
      <c r="Q73" s="88"/>
      <c r="R73" s="88"/>
      <c r="S73" s="88"/>
      <c r="T73" s="88"/>
      <c r="U73" s="88"/>
      <c r="V73" s="88"/>
      <c r="W73" s="88"/>
      <c r="X73" s="88"/>
      <c r="Y73" s="88"/>
      <c r="Z73" s="88"/>
    </row>
    <row r="74" ht="58.5" customHeight="1" spans="1:26">
      <c r="A74" s="87"/>
      <c r="B74" s="107"/>
      <c r="C74" s="107"/>
      <c r="D74" s="107"/>
      <c r="E74" s="107"/>
      <c r="F74" s="134" t="s">
        <v>126</v>
      </c>
      <c r="G74" s="104" t="s">
        <v>52</v>
      </c>
      <c r="H74" s="104">
        <v>40</v>
      </c>
      <c r="I74" s="105">
        <v>62000</v>
      </c>
      <c r="J74" s="133">
        <f t="shared" si="1"/>
        <v>2480000</v>
      </c>
      <c r="K74" s="122">
        <v>12</v>
      </c>
      <c r="L74" s="96"/>
      <c r="M74" s="88"/>
      <c r="N74" s="88"/>
      <c r="O74" s="88"/>
      <c r="P74" s="88"/>
      <c r="Q74" s="88"/>
      <c r="R74" s="88"/>
      <c r="S74" s="88"/>
      <c r="T74" s="88"/>
      <c r="U74" s="88"/>
      <c r="V74" s="88"/>
      <c r="W74" s="88"/>
      <c r="X74" s="88"/>
      <c r="Y74" s="88"/>
      <c r="Z74" s="88"/>
    </row>
    <row r="75" ht="15.75" customHeight="1" spans="1:26">
      <c r="A75" s="87"/>
      <c r="B75" s="107"/>
      <c r="C75" s="107"/>
      <c r="D75" s="107"/>
      <c r="E75" s="107"/>
      <c r="F75" s="135" t="s">
        <v>127</v>
      </c>
      <c r="G75" s="104" t="s">
        <v>52</v>
      </c>
      <c r="H75" s="104">
        <v>64</v>
      </c>
      <c r="I75" s="105">
        <v>60000</v>
      </c>
      <c r="J75" s="133">
        <f t="shared" si="1"/>
        <v>3840000</v>
      </c>
      <c r="K75" s="122">
        <v>12</v>
      </c>
      <c r="L75" s="96"/>
      <c r="M75" s="88"/>
      <c r="N75" s="88"/>
      <c r="O75" s="88"/>
      <c r="P75" s="88"/>
      <c r="Q75" s="88"/>
      <c r="R75" s="88"/>
      <c r="S75" s="88"/>
      <c r="T75" s="88"/>
      <c r="U75" s="88"/>
      <c r="V75" s="88"/>
      <c r="W75" s="88"/>
      <c r="X75" s="88"/>
      <c r="Y75" s="88"/>
      <c r="Z75" s="88"/>
    </row>
    <row r="76" ht="15.75" customHeight="1" spans="1:26">
      <c r="A76" s="87"/>
      <c r="B76" s="107"/>
      <c r="C76" s="107"/>
      <c r="D76" s="107"/>
      <c r="E76" s="107"/>
      <c r="F76" s="135" t="s">
        <v>128</v>
      </c>
      <c r="G76" s="104" t="s">
        <v>52</v>
      </c>
      <c r="H76" s="104">
        <v>64</v>
      </c>
      <c r="I76" s="105">
        <v>60000</v>
      </c>
      <c r="J76" s="133">
        <f t="shared" si="1"/>
        <v>3840000</v>
      </c>
      <c r="K76" s="122">
        <v>12</v>
      </c>
      <c r="L76" s="96"/>
      <c r="M76" s="88"/>
      <c r="N76" s="88"/>
      <c r="O76" s="88"/>
      <c r="P76" s="88"/>
      <c r="Q76" s="88"/>
      <c r="R76" s="88"/>
      <c r="S76" s="88"/>
      <c r="T76" s="88"/>
      <c r="U76" s="88"/>
      <c r="V76" s="88"/>
      <c r="W76" s="88"/>
      <c r="X76" s="88"/>
      <c r="Y76" s="88"/>
      <c r="Z76" s="88"/>
    </row>
    <row r="77" ht="15.75" customHeight="1" spans="1:26">
      <c r="A77" s="87"/>
      <c r="B77" s="107"/>
      <c r="C77" s="107"/>
      <c r="D77" s="107"/>
      <c r="E77" s="107"/>
      <c r="F77" s="134" t="s">
        <v>129</v>
      </c>
      <c r="G77" s="104" t="s">
        <v>52</v>
      </c>
      <c r="H77" s="104">
        <v>32</v>
      </c>
      <c r="I77" s="105">
        <v>60000</v>
      </c>
      <c r="J77" s="133">
        <f t="shared" si="1"/>
        <v>1920000</v>
      </c>
      <c r="K77" s="122">
        <v>12</v>
      </c>
      <c r="L77" s="96"/>
      <c r="M77" s="88"/>
      <c r="N77" s="88"/>
      <c r="O77" s="88"/>
      <c r="P77" s="88"/>
      <c r="Q77" s="88"/>
      <c r="R77" s="88"/>
      <c r="S77" s="88"/>
      <c r="T77" s="88"/>
      <c r="U77" s="88"/>
      <c r="V77" s="88"/>
      <c r="W77" s="88"/>
      <c r="X77" s="88"/>
      <c r="Y77" s="88"/>
      <c r="Z77" s="88"/>
    </row>
    <row r="78" ht="15.75" customHeight="1" spans="1:26">
      <c r="A78" s="87"/>
      <c r="B78" s="108"/>
      <c r="C78" s="108"/>
      <c r="D78" s="108"/>
      <c r="E78" s="108"/>
      <c r="F78" s="135" t="s">
        <v>130</v>
      </c>
      <c r="G78" s="104" t="s">
        <v>52</v>
      </c>
      <c r="H78" s="104">
        <v>240</v>
      </c>
      <c r="I78" s="105">
        <v>50000</v>
      </c>
      <c r="J78" s="133">
        <f t="shared" si="1"/>
        <v>12000000</v>
      </c>
      <c r="K78" s="122">
        <v>12</v>
      </c>
      <c r="L78" s="96"/>
      <c r="M78" s="88"/>
      <c r="N78" s="88"/>
      <c r="O78" s="88"/>
      <c r="P78" s="88"/>
      <c r="Q78" s="88"/>
      <c r="R78" s="88"/>
      <c r="S78" s="88"/>
      <c r="T78" s="88"/>
      <c r="U78" s="88"/>
      <c r="V78" s="88"/>
      <c r="W78" s="88"/>
      <c r="X78" s="88"/>
      <c r="Y78" s="88"/>
      <c r="Z78" s="88"/>
    </row>
    <row r="79" ht="15.75" customHeight="1" spans="1:26">
      <c r="A79" s="87"/>
      <c r="B79" s="123" t="s">
        <v>43</v>
      </c>
      <c r="C79" s="100" t="s">
        <v>119</v>
      </c>
      <c r="D79" s="131" t="s">
        <v>131</v>
      </c>
      <c r="E79" s="136" t="s">
        <v>107</v>
      </c>
      <c r="F79" s="134" t="s">
        <v>132</v>
      </c>
      <c r="G79" s="122" t="s">
        <v>39</v>
      </c>
      <c r="H79" s="122">
        <v>80</v>
      </c>
      <c r="I79" s="137">
        <v>15000</v>
      </c>
      <c r="J79" s="133">
        <f t="shared" si="1"/>
        <v>1200000</v>
      </c>
      <c r="K79" s="122">
        <v>12</v>
      </c>
      <c r="L79" s="96"/>
      <c r="M79" s="88"/>
      <c r="N79" s="88"/>
      <c r="O79" s="88"/>
      <c r="P79" s="88"/>
      <c r="Q79" s="88"/>
      <c r="R79" s="88"/>
      <c r="S79" s="88"/>
      <c r="T79" s="88"/>
      <c r="U79" s="88"/>
      <c r="V79" s="88"/>
      <c r="W79" s="88"/>
      <c r="X79" s="88"/>
      <c r="Y79" s="88"/>
      <c r="Z79" s="88"/>
    </row>
    <row r="80" ht="15.75" customHeight="1" spans="1:26">
      <c r="A80" s="87"/>
      <c r="B80" s="107"/>
      <c r="C80" s="107"/>
      <c r="D80" s="107"/>
      <c r="E80" s="107"/>
      <c r="F80" s="134" t="s">
        <v>133</v>
      </c>
      <c r="G80" s="122" t="s">
        <v>39</v>
      </c>
      <c r="H80" s="122">
        <v>20</v>
      </c>
      <c r="I80" s="137">
        <v>480000</v>
      </c>
      <c r="J80" s="133">
        <f t="shared" si="1"/>
        <v>9600000</v>
      </c>
      <c r="K80" s="122">
        <v>12</v>
      </c>
      <c r="L80" s="96"/>
      <c r="M80" s="88"/>
      <c r="N80" s="88"/>
      <c r="O80" s="88"/>
      <c r="P80" s="88"/>
      <c r="Q80" s="88"/>
      <c r="R80" s="88"/>
      <c r="S80" s="88"/>
      <c r="T80" s="88"/>
      <c r="U80" s="88"/>
      <c r="V80" s="88"/>
      <c r="W80" s="88"/>
      <c r="X80" s="88"/>
      <c r="Y80" s="88"/>
      <c r="Z80" s="88"/>
    </row>
    <row r="81" ht="15.75" customHeight="1" spans="1:26">
      <c r="A81" s="87"/>
      <c r="B81" s="107"/>
      <c r="C81" s="107"/>
      <c r="D81" s="107"/>
      <c r="E81" s="107"/>
      <c r="F81" s="134" t="s">
        <v>134</v>
      </c>
      <c r="G81" s="122" t="s">
        <v>39</v>
      </c>
      <c r="H81" s="122">
        <v>20</v>
      </c>
      <c r="I81" s="137">
        <v>480000</v>
      </c>
      <c r="J81" s="133">
        <f t="shared" si="1"/>
        <v>9600000</v>
      </c>
      <c r="K81" s="122">
        <v>12</v>
      </c>
      <c r="L81" s="96"/>
      <c r="M81" s="88"/>
      <c r="N81" s="88"/>
      <c r="O81" s="88"/>
      <c r="P81" s="88"/>
      <c r="Q81" s="88"/>
      <c r="R81" s="88"/>
      <c r="S81" s="88"/>
      <c r="T81" s="88"/>
      <c r="U81" s="88"/>
      <c r="V81" s="88"/>
      <c r="W81" s="88"/>
      <c r="X81" s="88"/>
      <c r="Y81" s="88"/>
      <c r="Z81" s="88"/>
    </row>
    <row r="82" ht="15.75" customHeight="1" spans="1:26">
      <c r="A82" s="87"/>
      <c r="B82" s="107"/>
      <c r="C82" s="107"/>
      <c r="D82" s="107"/>
      <c r="E82" s="107"/>
      <c r="F82" s="134" t="s">
        <v>135</v>
      </c>
      <c r="G82" s="122" t="s">
        <v>39</v>
      </c>
      <c r="H82" s="122">
        <v>20</v>
      </c>
      <c r="I82" s="137">
        <v>480000</v>
      </c>
      <c r="J82" s="133">
        <f t="shared" si="1"/>
        <v>9600000</v>
      </c>
      <c r="K82" s="122">
        <v>12</v>
      </c>
      <c r="L82" s="96"/>
      <c r="M82" s="88"/>
      <c r="N82" s="88"/>
      <c r="O82" s="88"/>
      <c r="P82" s="88"/>
      <c r="Q82" s="88"/>
      <c r="R82" s="88"/>
      <c r="S82" s="88"/>
      <c r="T82" s="88"/>
      <c r="U82" s="88"/>
      <c r="V82" s="88"/>
      <c r="W82" s="88"/>
      <c r="X82" s="88"/>
      <c r="Y82" s="88"/>
      <c r="Z82" s="88"/>
    </row>
    <row r="83" ht="15.75" customHeight="1" spans="1:26">
      <c r="A83" s="87"/>
      <c r="B83" s="107"/>
      <c r="C83" s="107"/>
      <c r="D83" s="107"/>
      <c r="E83" s="107"/>
      <c r="F83" s="134" t="s">
        <v>110</v>
      </c>
      <c r="G83" s="122" t="s">
        <v>39</v>
      </c>
      <c r="H83" s="122">
        <v>20</v>
      </c>
      <c r="I83" s="137">
        <v>480000</v>
      </c>
      <c r="J83" s="133">
        <f t="shared" si="1"/>
        <v>9600000</v>
      </c>
      <c r="K83" s="122">
        <v>12</v>
      </c>
      <c r="L83" s="96"/>
      <c r="M83" s="88"/>
      <c r="N83" s="88"/>
      <c r="O83" s="88"/>
      <c r="P83" s="88"/>
      <c r="Q83" s="88"/>
      <c r="R83" s="88"/>
      <c r="S83" s="88"/>
      <c r="T83" s="88"/>
      <c r="U83" s="88"/>
      <c r="V83" s="88"/>
      <c r="W83" s="88"/>
      <c r="X83" s="88"/>
      <c r="Y83" s="88"/>
      <c r="Z83" s="88"/>
    </row>
    <row r="84" ht="15.75" customHeight="1" spans="1:26">
      <c r="A84" s="87"/>
      <c r="B84" s="108"/>
      <c r="C84" s="108"/>
      <c r="D84" s="108"/>
      <c r="E84" s="108"/>
      <c r="F84" s="134" t="s">
        <v>111</v>
      </c>
      <c r="G84" s="122" t="s">
        <v>39</v>
      </c>
      <c r="H84" s="122">
        <v>1600</v>
      </c>
      <c r="I84" s="137">
        <v>18000</v>
      </c>
      <c r="J84" s="133">
        <f t="shared" si="1"/>
        <v>28800000</v>
      </c>
      <c r="K84" s="122">
        <v>12</v>
      </c>
      <c r="L84" s="96"/>
      <c r="M84" s="88"/>
      <c r="N84" s="88"/>
      <c r="O84" s="88"/>
      <c r="P84" s="88"/>
      <c r="Q84" s="88"/>
      <c r="R84" s="88"/>
      <c r="S84" s="88"/>
      <c r="T84" s="88"/>
      <c r="U84" s="88"/>
      <c r="V84" s="88"/>
      <c r="W84" s="88"/>
      <c r="X84" s="88"/>
      <c r="Y84" s="88"/>
      <c r="Z84" s="88"/>
    </row>
    <row r="85" ht="15.75" customHeight="1" spans="1:26">
      <c r="A85" s="87"/>
      <c r="B85" s="122" t="s">
        <v>54</v>
      </c>
      <c r="C85" s="104" t="s">
        <v>119</v>
      </c>
      <c r="D85" s="138" t="s">
        <v>136</v>
      </c>
      <c r="E85" s="134" t="s">
        <v>113</v>
      </c>
      <c r="F85" s="134" t="s">
        <v>137</v>
      </c>
      <c r="G85" s="122" t="s">
        <v>39</v>
      </c>
      <c r="H85" s="122">
        <v>80</v>
      </c>
      <c r="I85" s="137">
        <v>1050000</v>
      </c>
      <c r="J85" s="133">
        <f t="shared" si="1"/>
        <v>84000000</v>
      </c>
      <c r="K85" s="122">
        <v>12</v>
      </c>
      <c r="L85" s="96"/>
      <c r="M85" s="88"/>
      <c r="N85" s="88"/>
      <c r="O85" s="88"/>
      <c r="P85" s="88"/>
      <c r="Q85" s="88"/>
      <c r="R85" s="88"/>
      <c r="S85" s="88"/>
      <c r="T85" s="88"/>
      <c r="U85" s="88"/>
      <c r="V85" s="88"/>
      <c r="W85" s="88"/>
      <c r="X85" s="88"/>
      <c r="Y85" s="88"/>
      <c r="Z85" s="88"/>
    </row>
    <row r="86" ht="244.5" customHeight="1" spans="1:26">
      <c r="A86" s="87"/>
      <c r="B86" s="123" t="s">
        <v>59</v>
      </c>
      <c r="C86" s="100" t="s">
        <v>119</v>
      </c>
      <c r="D86" s="131" t="s">
        <v>138</v>
      </c>
      <c r="E86" s="136" t="s">
        <v>116</v>
      </c>
      <c r="F86" s="134" t="s">
        <v>139</v>
      </c>
      <c r="G86" s="122" t="s">
        <v>39</v>
      </c>
      <c r="H86" s="122">
        <v>1</v>
      </c>
      <c r="I86" s="137">
        <v>10000000</v>
      </c>
      <c r="J86" s="133">
        <f t="shared" si="1"/>
        <v>10000000</v>
      </c>
      <c r="K86" s="122">
        <v>12</v>
      </c>
      <c r="L86" s="96"/>
      <c r="M86" s="88"/>
      <c r="N86" s="88"/>
      <c r="O86" s="88"/>
      <c r="P86" s="88"/>
      <c r="Q86" s="88"/>
      <c r="R86" s="88"/>
      <c r="S86" s="88"/>
      <c r="T86" s="88"/>
      <c r="U86" s="88"/>
      <c r="V86" s="88"/>
      <c r="W86" s="88"/>
      <c r="X86" s="88"/>
      <c r="Y86" s="88"/>
      <c r="Z86" s="88"/>
    </row>
    <row r="87" ht="48" customHeight="1" spans="1:26">
      <c r="A87" s="87"/>
      <c r="B87" s="107"/>
      <c r="C87" s="107"/>
      <c r="D87" s="107"/>
      <c r="E87" s="107"/>
      <c r="F87" s="134" t="s">
        <v>140</v>
      </c>
      <c r="G87" s="122" t="s">
        <v>39</v>
      </c>
      <c r="H87" s="122">
        <v>105</v>
      </c>
      <c r="I87" s="137">
        <v>16000</v>
      </c>
      <c r="J87" s="133">
        <f t="shared" si="1"/>
        <v>1680000</v>
      </c>
      <c r="K87" s="122">
        <v>12</v>
      </c>
      <c r="L87" s="96"/>
      <c r="M87" s="88"/>
      <c r="N87" s="88"/>
      <c r="O87" s="88"/>
      <c r="P87" s="88"/>
      <c r="Q87" s="88"/>
      <c r="R87" s="88"/>
      <c r="S87" s="88"/>
      <c r="T87" s="88"/>
      <c r="U87" s="88"/>
      <c r="V87" s="88"/>
      <c r="W87" s="88"/>
      <c r="X87" s="88"/>
      <c r="Y87" s="88"/>
      <c r="Z87" s="88"/>
    </row>
    <row r="88" ht="54" customHeight="1" spans="1:26">
      <c r="A88" s="87"/>
      <c r="B88" s="108"/>
      <c r="C88" s="108"/>
      <c r="D88" s="108"/>
      <c r="E88" s="108"/>
      <c r="F88" s="134" t="s">
        <v>141</v>
      </c>
      <c r="G88" s="122" t="s">
        <v>39</v>
      </c>
      <c r="H88" s="122">
        <v>80</v>
      </c>
      <c r="I88" s="137">
        <v>10000</v>
      </c>
      <c r="J88" s="133">
        <f t="shared" si="1"/>
        <v>800000</v>
      </c>
      <c r="K88" s="122">
        <v>12</v>
      </c>
      <c r="L88" s="96"/>
      <c r="M88" s="88"/>
      <c r="N88" s="88"/>
      <c r="O88" s="88"/>
      <c r="P88" s="88"/>
      <c r="Q88" s="88"/>
      <c r="R88" s="88"/>
      <c r="S88" s="88"/>
      <c r="T88" s="88"/>
      <c r="U88" s="88"/>
      <c r="V88" s="88"/>
      <c r="W88" s="88"/>
      <c r="X88" s="88"/>
      <c r="Y88" s="88"/>
      <c r="Z88" s="88"/>
    </row>
    <row r="89" ht="110.25" customHeight="1" spans="1:26">
      <c r="A89" s="87"/>
      <c r="B89" s="97" t="s">
        <v>142</v>
      </c>
      <c r="C89" s="104" t="s">
        <v>143</v>
      </c>
      <c r="D89" s="139" t="s">
        <v>144</v>
      </c>
      <c r="E89" s="134" t="s">
        <v>145</v>
      </c>
      <c r="F89" s="103" t="s">
        <v>146</v>
      </c>
      <c r="G89" s="104" t="s">
        <v>39</v>
      </c>
      <c r="H89" s="104">
        <v>1</v>
      </c>
      <c r="I89" s="105">
        <v>168160000</v>
      </c>
      <c r="J89" s="121">
        <f t="shared" si="1"/>
        <v>168160000</v>
      </c>
      <c r="K89" s="122">
        <v>12</v>
      </c>
      <c r="L89" s="96"/>
      <c r="M89" s="140" t="s">
        <v>147</v>
      </c>
      <c r="N89" s="88"/>
      <c r="O89" s="88"/>
      <c r="P89" s="88"/>
      <c r="Q89" s="88"/>
      <c r="R89" s="88"/>
      <c r="S89" s="88"/>
      <c r="T89" s="88"/>
      <c r="U89" s="88"/>
      <c r="V89" s="88"/>
      <c r="W89" s="88"/>
      <c r="X89" s="88"/>
      <c r="Y89" s="88"/>
      <c r="Z89" s="88"/>
    </row>
    <row r="90" ht="104.25" customHeight="1" spans="1:26">
      <c r="A90" s="87"/>
      <c r="B90" s="97" t="s">
        <v>148</v>
      </c>
      <c r="C90" s="104" t="s">
        <v>19</v>
      </c>
      <c r="D90" s="139" t="s">
        <v>149</v>
      </c>
      <c r="E90" s="141" t="s">
        <v>150</v>
      </c>
      <c r="F90" s="103" t="s">
        <v>151</v>
      </c>
      <c r="G90" s="104" t="s">
        <v>39</v>
      </c>
      <c r="H90" s="104">
        <v>1</v>
      </c>
      <c r="I90" s="105">
        <v>22316448</v>
      </c>
      <c r="J90" s="121">
        <f t="shared" si="1"/>
        <v>22316448</v>
      </c>
      <c r="K90" s="122">
        <v>12</v>
      </c>
      <c r="L90" s="96"/>
      <c r="M90" s="88" t="s">
        <v>147</v>
      </c>
      <c r="N90" s="88"/>
      <c r="O90" s="88"/>
      <c r="P90" s="88"/>
      <c r="Q90" s="88"/>
      <c r="R90" s="88"/>
      <c r="S90" s="88"/>
      <c r="T90" s="88"/>
      <c r="U90" s="88"/>
      <c r="V90" s="88"/>
      <c r="W90" s="88"/>
      <c r="X90" s="88"/>
      <c r="Y90" s="88"/>
      <c r="Z90" s="88"/>
    </row>
    <row r="91" ht="47.25" customHeight="1" spans="1:26">
      <c r="A91" s="87"/>
      <c r="B91" s="100" t="s">
        <v>34</v>
      </c>
      <c r="C91" s="100" t="s">
        <v>152</v>
      </c>
      <c r="D91" s="142" t="s">
        <v>153</v>
      </c>
      <c r="E91" s="123" t="s">
        <v>83</v>
      </c>
      <c r="F91" s="134" t="s">
        <v>154</v>
      </c>
      <c r="G91" s="122" t="s">
        <v>39</v>
      </c>
      <c r="H91" s="122">
        <v>100</v>
      </c>
      <c r="I91" s="137">
        <v>1300</v>
      </c>
      <c r="J91" s="143">
        <f t="shared" si="1"/>
        <v>130000</v>
      </c>
      <c r="K91" s="122">
        <v>12</v>
      </c>
      <c r="L91" s="96"/>
      <c r="M91" s="88"/>
      <c r="N91" s="88"/>
      <c r="O91" s="88"/>
      <c r="P91" s="88"/>
      <c r="Q91" s="88"/>
      <c r="R91" s="88"/>
      <c r="S91" s="88"/>
      <c r="T91" s="88"/>
      <c r="U91" s="88"/>
      <c r="V91" s="88"/>
      <c r="W91" s="88"/>
      <c r="X91" s="88"/>
      <c r="Y91" s="88"/>
      <c r="Z91" s="88"/>
    </row>
    <row r="92" ht="69.75" customHeight="1" spans="1:26">
      <c r="A92" s="87"/>
      <c r="B92" s="107"/>
      <c r="C92" s="107"/>
      <c r="D92" s="107"/>
      <c r="E92" s="107"/>
      <c r="F92" s="134" t="s">
        <v>155</v>
      </c>
      <c r="G92" s="122" t="s">
        <v>39</v>
      </c>
      <c r="H92" s="122">
        <v>1</v>
      </c>
      <c r="I92" s="137">
        <v>800000</v>
      </c>
      <c r="J92" s="143">
        <f t="shared" si="1"/>
        <v>800000</v>
      </c>
      <c r="K92" s="122">
        <v>12</v>
      </c>
      <c r="L92" s="96"/>
      <c r="M92" s="88"/>
      <c r="N92" s="88"/>
      <c r="O92" s="88"/>
      <c r="P92" s="88"/>
      <c r="Q92" s="88"/>
      <c r="R92" s="88"/>
      <c r="S92" s="88"/>
      <c r="T92" s="88"/>
      <c r="U92" s="88"/>
      <c r="V92" s="88"/>
      <c r="W92" s="88"/>
      <c r="X92" s="88"/>
      <c r="Y92" s="88"/>
      <c r="Z92" s="88"/>
    </row>
    <row r="93" ht="100.5" customHeight="1" spans="1:26">
      <c r="A93" s="87"/>
      <c r="B93" s="107"/>
      <c r="C93" s="107"/>
      <c r="D93" s="107"/>
      <c r="E93" s="107"/>
      <c r="F93" s="134" t="s">
        <v>156</v>
      </c>
      <c r="G93" s="122" t="s">
        <v>39</v>
      </c>
      <c r="H93" s="122">
        <v>1</v>
      </c>
      <c r="I93" s="137">
        <v>800000</v>
      </c>
      <c r="J93" s="143">
        <f t="shared" si="1"/>
        <v>800000</v>
      </c>
      <c r="K93" s="122">
        <v>12</v>
      </c>
      <c r="L93" s="96"/>
      <c r="M93" s="88"/>
      <c r="N93" s="88"/>
      <c r="O93" s="88"/>
      <c r="P93" s="88"/>
      <c r="Q93" s="88"/>
      <c r="R93" s="88"/>
      <c r="S93" s="88"/>
      <c r="T93" s="88"/>
      <c r="U93" s="88"/>
      <c r="V93" s="88"/>
      <c r="W93" s="88"/>
      <c r="X93" s="88"/>
      <c r="Y93" s="88"/>
      <c r="Z93" s="88"/>
    </row>
    <row r="94" ht="15.75" customHeight="1" spans="1:26">
      <c r="A94" s="87"/>
      <c r="B94" s="107"/>
      <c r="C94" s="107"/>
      <c r="D94" s="107"/>
      <c r="E94" s="107"/>
      <c r="F94" s="134" t="s">
        <v>62</v>
      </c>
      <c r="G94" s="122" t="s">
        <v>50</v>
      </c>
      <c r="H94" s="122">
        <v>3</v>
      </c>
      <c r="I94" s="137">
        <v>4228000</v>
      </c>
      <c r="J94" s="143">
        <f t="shared" si="1"/>
        <v>12684000</v>
      </c>
      <c r="K94" s="122">
        <v>12</v>
      </c>
      <c r="L94" s="96"/>
      <c r="M94" s="88"/>
      <c r="N94" s="88"/>
      <c r="O94" s="88"/>
      <c r="P94" s="88"/>
      <c r="Q94" s="88"/>
      <c r="R94" s="88"/>
      <c r="S94" s="88"/>
      <c r="T94" s="88"/>
      <c r="U94" s="88"/>
      <c r="V94" s="88"/>
      <c r="W94" s="88"/>
      <c r="X94" s="88"/>
      <c r="Y94" s="88"/>
      <c r="Z94" s="88"/>
    </row>
    <row r="95" ht="39" customHeight="1" spans="1:26">
      <c r="A95" s="87"/>
      <c r="B95" s="107"/>
      <c r="C95" s="107"/>
      <c r="D95" s="107"/>
      <c r="E95" s="107"/>
      <c r="F95" s="134" t="s">
        <v>157</v>
      </c>
      <c r="G95" s="122" t="s">
        <v>39</v>
      </c>
      <c r="H95" s="122">
        <v>100</v>
      </c>
      <c r="I95" s="137">
        <v>30000</v>
      </c>
      <c r="J95" s="143">
        <f t="shared" si="1"/>
        <v>3000000</v>
      </c>
      <c r="K95" s="122">
        <v>12</v>
      </c>
      <c r="L95" s="96"/>
      <c r="M95" s="88"/>
      <c r="N95" s="88"/>
      <c r="O95" s="88"/>
      <c r="P95" s="88"/>
      <c r="Q95" s="88"/>
      <c r="R95" s="88"/>
      <c r="S95" s="88"/>
      <c r="T95" s="88"/>
      <c r="U95" s="88"/>
      <c r="V95" s="88"/>
      <c r="W95" s="88"/>
      <c r="X95" s="88"/>
      <c r="Y95" s="88"/>
      <c r="Z95" s="88"/>
    </row>
    <row r="96" ht="15.75" customHeight="1" spans="1:26">
      <c r="A96" s="87"/>
      <c r="B96" s="107"/>
      <c r="C96" s="107"/>
      <c r="D96" s="107"/>
      <c r="E96" s="107"/>
      <c r="F96" s="135" t="s">
        <v>158</v>
      </c>
      <c r="G96" s="122" t="s">
        <v>52</v>
      </c>
      <c r="H96" s="122">
        <v>240</v>
      </c>
      <c r="I96" s="137">
        <v>100000</v>
      </c>
      <c r="J96" s="143">
        <f t="shared" si="1"/>
        <v>24000000</v>
      </c>
      <c r="K96" s="122">
        <v>12</v>
      </c>
      <c r="L96" s="96"/>
      <c r="M96" s="88"/>
      <c r="N96" s="88"/>
      <c r="O96" s="88"/>
      <c r="P96" s="88"/>
      <c r="Q96" s="88"/>
      <c r="R96" s="88"/>
      <c r="S96" s="88"/>
      <c r="T96" s="88"/>
      <c r="U96" s="88"/>
      <c r="V96" s="88"/>
      <c r="W96" s="88"/>
      <c r="X96" s="88"/>
      <c r="Y96" s="88"/>
      <c r="Z96" s="88"/>
    </row>
    <row r="97" ht="15.75" customHeight="1" spans="1:26">
      <c r="A97" s="87"/>
      <c r="B97" s="107"/>
      <c r="C97" s="107"/>
      <c r="D97" s="107"/>
      <c r="E97" s="107"/>
      <c r="F97" s="135" t="s">
        <v>86</v>
      </c>
      <c r="G97" s="122" t="s">
        <v>39</v>
      </c>
      <c r="H97" s="122">
        <v>2000</v>
      </c>
      <c r="I97" s="137">
        <v>18000</v>
      </c>
      <c r="J97" s="143">
        <f t="shared" si="1"/>
        <v>36000000</v>
      </c>
      <c r="K97" s="122">
        <v>12</v>
      </c>
      <c r="L97" s="96"/>
      <c r="M97" s="88"/>
      <c r="N97" s="88"/>
      <c r="O97" s="88"/>
      <c r="P97" s="88"/>
      <c r="Q97" s="88"/>
      <c r="R97" s="88"/>
      <c r="S97" s="88"/>
      <c r="T97" s="88"/>
      <c r="U97" s="88"/>
      <c r="V97" s="88"/>
      <c r="W97" s="88"/>
      <c r="X97" s="88"/>
      <c r="Y97" s="88"/>
      <c r="Z97" s="88"/>
    </row>
    <row r="98" ht="15.75" customHeight="1" spans="1:26">
      <c r="A98" s="87"/>
      <c r="B98" s="107"/>
      <c r="C98" s="107"/>
      <c r="D98" s="107"/>
      <c r="E98" s="107"/>
      <c r="F98" s="135" t="s">
        <v>159</v>
      </c>
      <c r="G98" s="122" t="s">
        <v>39</v>
      </c>
      <c r="H98" s="122">
        <v>30</v>
      </c>
      <c r="I98" s="137">
        <v>400000</v>
      </c>
      <c r="J98" s="143">
        <f t="shared" si="1"/>
        <v>12000000</v>
      </c>
      <c r="K98" s="122">
        <v>12</v>
      </c>
      <c r="L98" s="96"/>
      <c r="M98" s="88"/>
      <c r="N98" s="88"/>
      <c r="O98" s="88"/>
      <c r="P98" s="88"/>
      <c r="Q98" s="88"/>
      <c r="R98" s="88"/>
      <c r="S98" s="88"/>
      <c r="T98" s="88"/>
      <c r="U98" s="88"/>
      <c r="V98" s="88"/>
      <c r="W98" s="88"/>
      <c r="X98" s="88"/>
      <c r="Y98" s="88"/>
      <c r="Z98" s="88"/>
    </row>
    <row r="99" ht="15.75" customHeight="1" spans="1:26">
      <c r="A99" s="87"/>
      <c r="B99" s="107"/>
      <c r="C99" s="107"/>
      <c r="D99" s="107"/>
      <c r="E99" s="107"/>
      <c r="F99" s="135" t="s">
        <v>160</v>
      </c>
      <c r="G99" s="122" t="s">
        <v>39</v>
      </c>
      <c r="H99" s="122">
        <v>20</v>
      </c>
      <c r="I99" s="137">
        <v>2232000</v>
      </c>
      <c r="J99" s="143">
        <f t="shared" si="1"/>
        <v>44640000</v>
      </c>
      <c r="K99" s="122">
        <v>12</v>
      </c>
      <c r="L99" s="96"/>
      <c r="M99" s="88"/>
      <c r="N99" s="88"/>
      <c r="O99" s="88"/>
      <c r="P99" s="88"/>
      <c r="Q99" s="88"/>
      <c r="R99" s="88"/>
      <c r="S99" s="88"/>
      <c r="T99" s="88"/>
      <c r="U99" s="88"/>
      <c r="V99" s="88"/>
      <c r="W99" s="88"/>
      <c r="X99" s="88"/>
      <c r="Y99" s="88"/>
      <c r="Z99" s="88"/>
    </row>
    <row r="100" ht="15.75" customHeight="1" spans="1:26">
      <c r="A100" s="87"/>
      <c r="B100" s="107"/>
      <c r="C100" s="107"/>
      <c r="D100" s="107"/>
      <c r="E100" s="107"/>
      <c r="F100" s="135" t="s">
        <v>161</v>
      </c>
      <c r="G100" s="122" t="s">
        <v>39</v>
      </c>
      <c r="H100" s="122">
        <v>30</v>
      </c>
      <c r="I100" s="137">
        <v>700000</v>
      </c>
      <c r="J100" s="143">
        <f t="shared" si="1"/>
        <v>21000000</v>
      </c>
      <c r="K100" s="122">
        <v>12</v>
      </c>
      <c r="L100" s="96"/>
      <c r="M100" s="88"/>
      <c r="N100" s="88"/>
      <c r="O100" s="88"/>
      <c r="P100" s="88"/>
      <c r="Q100" s="88"/>
      <c r="R100" s="88"/>
      <c r="S100" s="88"/>
      <c r="T100" s="88"/>
      <c r="U100" s="88"/>
      <c r="V100" s="88"/>
      <c r="W100" s="88"/>
      <c r="X100" s="88"/>
      <c r="Y100" s="88"/>
      <c r="Z100" s="88"/>
    </row>
    <row r="101" ht="15.75" customHeight="1" spans="1:26">
      <c r="A101" s="87"/>
      <c r="B101" s="108"/>
      <c r="C101" s="108"/>
      <c r="D101" s="108"/>
      <c r="E101" s="108"/>
      <c r="F101" s="135" t="s">
        <v>162</v>
      </c>
      <c r="G101" s="122" t="s">
        <v>39</v>
      </c>
      <c r="H101" s="122">
        <v>50</v>
      </c>
      <c r="I101" s="137">
        <v>800000</v>
      </c>
      <c r="J101" s="143">
        <f t="shared" si="1"/>
        <v>40000000</v>
      </c>
      <c r="K101" s="122">
        <v>12</v>
      </c>
      <c r="L101" s="96"/>
      <c r="M101" s="88"/>
      <c r="N101" s="88"/>
      <c r="O101" s="88"/>
      <c r="P101" s="88"/>
      <c r="Q101" s="88"/>
      <c r="R101" s="88"/>
      <c r="S101" s="88"/>
      <c r="T101" s="88"/>
      <c r="U101" s="88"/>
      <c r="V101" s="88"/>
      <c r="W101" s="88"/>
      <c r="X101" s="88"/>
      <c r="Y101" s="88"/>
      <c r="Z101" s="88"/>
    </row>
    <row r="102" ht="15.75" customHeight="1" spans="1:26">
      <c r="A102" s="87"/>
      <c r="B102" s="123" t="s">
        <v>54</v>
      </c>
      <c r="C102" s="100" t="s">
        <v>152</v>
      </c>
      <c r="D102" s="144" t="s">
        <v>163</v>
      </c>
      <c r="E102" s="123" t="s">
        <v>164</v>
      </c>
      <c r="F102" s="135" t="s">
        <v>165</v>
      </c>
      <c r="G102" s="122" t="s">
        <v>52</v>
      </c>
      <c r="H102" s="122">
        <v>32</v>
      </c>
      <c r="I102" s="137">
        <v>100000</v>
      </c>
      <c r="J102" s="143">
        <f t="shared" si="1"/>
        <v>3200000</v>
      </c>
      <c r="K102" s="122">
        <v>12</v>
      </c>
      <c r="L102" s="96"/>
      <c r="M102" s="88"/>
      <c r="N102" s="88"/>
      <c r="O102" s="88"/>
      <c r="P102" s="88"/>
      <c r="Q102" s="88"/>
      <c r="R102" s="88"/>
      <c r="S102" s="88"/>
      <c r="T102" s="88"/>
      <c r="U102" s="88"/>
      <c r="V102" s="88"/>
      <c r="W102" s="88"/>
      <c r="X102" s="88"/>
      <c r="Y102" s="88"/>
      <c r="Z102" s="88"/>
    </row>
    <row r="103" ht="15.75" customHeight="1" spans="1:26">
      <c r="A103" s="87"/>
      <c r="B103" s="107"/>
      <c r="C103" s="107"/>
      <c r="D103" s="107"/>
      <c r="E103" s="107"/>
      <c r="F103" s="135" t="s">
        <v>86</v>
      </c>
      <c r="G103" s="122" t="s">
        <v>39</v>
      </c>
      <c r="H103" s="122">
        <v>200</v>
      </c>
      <c r="I103" s="137">
        <v>18000</v>
      </c>
      <c r="J103" s="143">
        <f t="shared" si="1"/>
        <v>3600000</v>
      </c>
      <c r="K103" s="122">
        <v>12</v>
      </c>
      <c r="L103" s="96"/>
      <c r="M103" s="88"/>
      <c r="N103" s="88"/>
      <c r="O103" s="88"/>
      <c r="P103" s="88"/>
      <c r="Q103" s="88"/>
      <c r="R103" s="88"/>
      <c r="S103" s="88"/>
      <c r="T103" s="88"/>
      <c r="U103" s="88"/>
      <c r="V103" s="88"/>
      <c r="W103" s="88"/>
      <c r="X103" s="88"/>
      <c r="Y103" s="88"/>
      <c r="Z103" s="88"/>
    </row>
    <row r="104" ht="15.75" customHeight="1" spans="1:26">
      <c r="A104" s="87"/>
      <c r="B104" s="107"/>
      <c r="C104" s="107"/>
      <c r="D104" s="107"/>
      <c r="E104" s="107"/>
      <c r="F104" s="135" t="s">
        <v>166</v>
      </c>
      <c r="G104" s="122" t="s">
        <v>39</v>
      </c>
      <c r="H104" s="122">
        <v>50</v>
      </c>
      <c r="I104" s="137">
        <v>60000</v>
      </c>
      <c r="J104" s="143">
        <f t="shared" si="1"/>
        <v>3000000</v>
      </c>
      <c r="K104" s="122">
        <v>12</v>
      </c>
      <c r="L104" s="96"/>
      <c r="M104" s="88"/>
      <c r="N104" s="88"/>
      <c r="O104" s="88"/>
      <c r="P104" s="88"/>
      <c r="Q104" s="88"/>
      <c r="R104" s="88"/>
      <c r="S104" s="88"/>
      <c r="T104" s="88"/>
      <c r="U104" s="88"/>
      <c r="V104" s="88"/>
      <c r="W104" s="88"/>
      <c r="X104" s="88"/>
      <c r="Y104" s="88"/>
      <c r="Z104" s="88"/>
    </row>
    <row r="105" ht="15.75" customHeight="1" spans="1:26">
      <c r="A105" s="87"/>
      <c r="B105" s="107"/>
      <c r="C105" s="107"/>
      <c r="D105" s="107"/>
      <c r="E105" s="107"/>
      <c r="F105" s="135" t="s">
        <v>167</v>
      </c>
      <c r="G105" s="122" t="s">
        <v>52</v>
      </c>
      <c r="H105" s="122">
        <v>128</v>
      </c>
      <c r="I105" s="137">
        <v>100000</v>
      </c>
      <c r="J105" s="143">
        <f t="shared" si="1"/>
        <v>12800000</v>
      </c>
      <c r="K105" s="122">
        <v>12</v>
      </c>
      <c r="L105" s="96"/>
      <c r="M105" s="88"/>
      <c r="N105" s="88"/>
      <c r="O105" s="88"/>
      <c r="P105" s="88"/>
      <c r="Q105" s="88"/>
      <c r="R105" s="88"/>
      <c r="S105" s="88"/>
      <c r="T105" s="88"/>
      <c r="U105" s="88"/>
      <c r="V105" s="88"/>
      <c r="W105" s="88"/>
      <c r="X105" s="88"/>
      <c r="Y105" s="88"/>
      <c r="Z105" s="88"/>
    </row>
    <row r="106" ht="15.75" customHeight="1" spans="1:26">
      <c r="A106" s="87"/>
      <c r="B106" s="107"/>
      <c r="C106" s="107"/>
      <c r="D106" s="107"/>
      <c r="E106" s="107"/>
      <c r="F106" s="135" t="s">
        <v>86</v>
      </c>
      <c r="G106" s="122" t="s">
        <v>39</v>
      </c>
      <c r="H106" s="122">
        <v>800</v>
      </c>
      <c r="I106" s="137">
        <v>18000</v>
      </c>
      <c r="J106" s="143">
        <f t="shared" si="1"/>
        <v>14400000</v>
      </c>
      <c r="K106" s="122">
        <v>12</v>
      </c>
      <c r="L106" s="96"/>
      <c r="M106" s="88"/>
      <c r="N106" s="88"/>
      <c r="O106" s="88"/>
      <c r="P106" s="88"/>
      <c r="Q106" s="88"/>
      <c r="R106" s="88"/>
      <c r="S106" s="88"/>
      <c r="T106" s="88"/>
      <c r="U106" s="88"/>
      <c r="V106" s="88"/>
      <c r="W106" s="88"/>
      <c r="X106" s="88"/>
      <c r="Y106" s="88"/>
      <c r="Z106" s="88"/>
    </row>
    <row r="107" ht="15.75" customHeight="1" spans="1:26">
      <c r="A107" s="87"/>
      <c r="B107" s="107"/>
      <c r="C107" s="107"/>
      <c r="D107" s="107"/>
      <c r="E107" s="107"/>
      <c r="F107" s="135" t="s">
        <v>168</v>
      </c>
      <c r="G107" s="122" t="s">
        <v>39</v>
      </c>
      <c r="H107" s="122">
        <v>1</v>
      </c>
      <c r="I107" s="137">
        <v>5000000</v>
      </c>
      <c r="J107" s="143">
        <f t="shared" si="1"/>
        <v>5000000</v>
      </c>
      <c r="K107" s="122">
        <v>12</v>
      </c>
      <c r="L107" s="96"/>
      <c r="M107" s="88"/>
      <c r="N107" s="88"/>
      <c r="O107" s="88"/>
      <c r="P107" s="88"/>
      <c r="Q107" s="88"/>
      <c r="R107" s="88"/>
      <c r="S107" s="88"/>
      <c r="T107" s="88"/>
      <c r="U107" s="88"/>
      <c r="V107" s="88"/>
      <c r="W107" s="88"/>
      <c r="X107" s="88"/>
      <c r="Y107" s="88"/>
      <c r="Z107" s="88"/>
    </row>
    <row r="108" ht="15.75" customHeight="1" spans="1:26">
      <c r="A108" s="87"/>
      <c r="B108" s="107"/>
      <c r="C108" s="107"/>
      <c r="D108" s="107"/>
      <c r="E108" s="107"/>
      <c r="F108" s="135" t="s">
        <v>169</v>
      </c>
      <c r="G108" s="122" t="s">
        <v>52</v>
      </c>
      <c r="H108" s="122">
        <v>4</v>
      </c>
      <c r="I108" s="137">
        <v>100000</v>
      </c>
      <c r="J108" s="143">
        <f t="shared" si="1"/>
        <v>400000</v>
      </c>
      <c r="K108" s="122">
        <v>12</v>
      </c>
      <c r="L108" s="96"/>
      <c r="M108" s="88"/>
      <c r="N108" s="88"/>
      <c r="O108" s="88"/>
      <c r="P108" s="88"/>
      <c r="Q108" s="88"/>
      <c r="R108" s="88"/>
      <c r="S108" s="88"/>
      <c r="T108" s="88"/>
      <c r="U108" s="88"/>
      <c r="V108" s="88"/>
      <c r="W108" s="88"/>
      <c r="X108" s="88"/>
      <c r="Y108" s="88"/>
      <c r="Z108" s="88"/>
    </row>
    <row r="109" ht="15.75" customHeight="1" spans="1:26">
      <c r="A109" s="87"/>
      <c r="B109" s="108"/>
      <c r="C109" s="108"/>
      <c r="D109" s="108"/>
      <c r="E109" s="108"/>
      <c r="F109" s="135" t="s">
        <v>86</v>
      </c>
      <c r="G109" s="122" t="s">
        <v>39</v>
      </c>
      <c r="H109" s="122">
        <v>200</v>
      </c>
      <c r="I109" s="137">
        <v>18000</v>
      </c>
      <c r="J109" s="143">
        <f t="shared" si="1"/>
        <v>3600000</v>
      </c>
      <c r="K109" s="122">
        <v>12</v>
      </c>
      <c r="L109" s="96"/>
      <c r="M109" s="88"/>
      <c r="N109" s="88"/>
      <c r="O109" s="88"/>
      <c r="P109" s="88"/>
      <c r="Q109" s="88"/>
      <c r="R109" s="88"/>
      <c r="S109" s="88"/>
      <c r="T109" s="88"/>
      <c r="U109" s="88"/>
      <c r="V109" s="88"/>
      <c r="W109" s="88"/>
      <c r="X109" s="88"/>
      <c r="Y109" s="88"/>
      <c r="Z109" s="88"/>
    </row>
    <row r="110" ht="54" customHeight="1" spans="1:26">
      <c r="A110" s="87"/>
      <c r="B110" s="123" t="s">
        <v>170</v>
      </c>
      <c r="C110" s="100" t="s">
        <v>171</v>
      </c>
      <c r="D110" s="145" t="s">
        <v>172</v>
      </c>
      <c r="E110" s="123" t="s">
        <v>173</v>
      </c>
      <c r="F110" s="134" t="s">
        <v>174</v>
      </c>
      <c r="G110" s="122" t="s">
        <v>39</v>
      </c>
      <c r="H110" s="122">
        <v>100</v>
      </c>
      <c r="I110" s="137">
        <v>6000</v>
      </c>
      <c r="J110" s="146">
        <f t="shared" si="1"/>
        <v>600000</v>
      </c>
      <c r="K110" s="122">
        <v>12</v>
      </c>
      <c r="L110" s="96"/>
      <c r="M110" s="88"/>
      <c r="N110" s="88"/>
      <c r="O110" s="88"/>
      <c r="P110" s="88"/>
      <c r="Q110" s="88"/>
      <c r="R110" s="88"/>
      <c r="S110" s="88"/>
      <c r="T110" s="88"/>
      <c r="U110" s="88"/>
      <c r="V110" s="88"/>
      <c r="W110" s="88"/>
      <c r="X110" s="88"/>
      <c r="Y110" s="88"/>
      <c r="Z110" s="88"/>
    </row>
    <row r="111" ht="15.75" customHeight="1" spans="1:26">
      <c r="A111" s="87"/>
      <c r="B111" s="107"/>
      <c r="C111" s="107"/>
      <c r="D111" s="107"/>
      <c r="E111" s="107"/>
      <c r="F111" s="134" t="s">
        <v>175</v>
      </c>
      <c r="G111" s="122" t="s">
        <v>39</v>
      </c>
      <c r="H111" s="122">
        <v>1</v>
      </c>
      <c r="I111" s="137">
        <v>1060000</v>
      </c>
      <c r="J111" s="146">
        <f t="shared" si="1"/>
        <v>1060000</v>
      </c>
      <c r="K111" s="122">
        <v>12</v>
      </c>
      <c r="L111" s="96"/>
      <c r="M111" s="88"/>
      <c r="N111" s="88"/>
      <c r="O111" s="88"/>
      <c r="P111" s="88"/>
      <c r="Q111" s="88"/>
      <c r="R111" s="88"/>
      <c r="S111" s="88"/>
      <c r="T111" s="88"/>
      <c r="U111" s="88"/>
      <c r="V111" s="88"/>
      <c r="W111" s="88"/>
      <c r="X111" s="88"/>
      <c r="Y111" s="88"/>
      <c r="Z111" s="88"/>
    </row>
    <row r="112" ht="15.75" customHeight="1" spans="1:26">
      <c r="A112" s="87"/>
      <c r="B112" s="107"/>
      <c r="C112" s="107"/>
      <c r="D112" s="107"/>
      <c r="E112" s="107"/>
      <c r="F112" s="134" t="s">
        <v>176</v>
      </c>
      <c r="G112" s="122" t="s">
        <v>39</v>
      </c>
      <c r="H112" s="122">
        <v>100</v>
      </c>
      <c r="I112" s="137">
        <v>1300</v>
      </c>
      <c r="J112" s="146">
        <f t="shared" si="1"/>
        <v>130000</v>
      </c>
      <c r="K112" s="122">
        <v>12</v>
      </c>
      <c r="L112" s="96"/>
      <c r="M112" s="88"/>
      <c r="N112" s="88"/>
      <c r="O112" s="88"/>
      <c r="P112" s="88"/>
      <c r="Q112" s="88"/>
      <c r="R112" s="88"/>
      <c r="S112" s="88"/>
      <c r="T112" s="88"/>
      <c r="U112" s="88"/>
      <c r="V112" s="88"/>
      <c r="W112" s="88"/>
      <c r="X112" s="88"/>
      <c r="Y112" s="88"/>
      <c r="Z112" s="88"/>
    </row>
    <row r="113" ht="72" customHeight="1" spans="1:26">
      <c r="A113" s="87"/>
      <c r="B113" s="107"/>
      <c r="C113" s="107"/>
      <c r="D113" s="107"/>
      <c r="E113" s="107"/>
      <c r="F113" s="134" t="s">
        <v>177</v>
      </c>
      <c r="G113" s="122" t="s">
        <v>39</v>
      </c>
      <c r="H113" s="122">
        <v>4</v>
      </c>
      <c r="I113" s="137">
        <v>850000</v>
      </c>
      <c r="J113" s="146">
        <f t="shared" si="1"/>
        <v>3400000</v>
      </c>
      <c r="K113" s="122">
        <v>12</v>
      </c>
      <c r="L113" s="96"/>
      <c r="M113" s="88"/>
      <c r="N113" s="88"/>
      <c r="O113" s="88"/>
      <c r="P113" s="88"/>
      <c r="Q113" s="88"/>
      <c r="R113" s="88"/>
      <c r="S113" s="88"/>
      <c r="T113" s="88"/>
      <c r="U113" s="88"/>
      <c r="V113" s="88"/>
      <c r="W113" s="88"/>
      <c r="X113" s="88"/>
      <c r="Y113" s="88"/>
      <c r="Z113" s="88"/>
    </row>
    <row r="114" ht="15.75" customHeight="1" spans="1:26">
      <c r="A114" s="87"/>
      <c r="B114" s="107"/>
      <c r="C114" s="107"/>
      <c r="D114" s="107"/>
      <c r="E114" s="107"/>
      <c r="F114" s="134" t="s">
        <v>178</v>
      </c>
      <c r="G114" s="122" t="s">
        <v>23</v>
      </c>
      <c r="H114" s="122">
        <v>1</v>
      </c>
      <c r="I114" s="137">
        <v>6000000</v>
      </c>
      <c r="J114" s="146">
        <f t="shared" si="1"/>
        <v>6000000</v>
      </c>
      <c r="K114" s="122">
        <v>12</v>
      </c>
      <c r="L114" s="96"/>
      <c r="M114" s="88"/>
      <c r="N114" s="88"/>
      <c r="O114" s="88"/>
      <c r="P114" s="88"/>
      <c r="Q114" s="88"/>
      <c r="R114" s="88"/>
      <c r="S114" s="88"/>
      <c r="T114" s="88"/>
      <c r="U114" s="88"/>
      <c r="V114" s="88"/>
      <c r="W114" s="88"/>
      <c r="X114" s="88"/>
      <c r="Y114" s="88"/>
      <c r="Z114" s="88"/>
    </row>
    <row r="115" ht="15.75" customHeight="1" spans="1:26">
      <c r="A115" s="87"/>
      <c r="B115" s="108"/>
      <c r="C115" s="108"/>
      <c r="D115" s="108"/>
      <c r="E115" s="108"/>
      <c r="F115" s="134" t="s">
        <v>179</v>
      </c>
      <c r="G115" s="122" t="s">
        <v>39</v>
      </c>
      <c r="H115" s="122">
        <v>100</v>
      </c>
      <c r="I115" s="137">
        <v>30000</v>
      </c>
      <c r="J115" s="146">
        <f t="shared" si="1"/>
        <v>3000000</v>
      </c>
      <c r="K115" s="122">
        <v>12</v>
      </c>
      <c r="L115" s="96"/>
      <c r="M115" s="88"/>
      <c r="N115" s="88"/>
      <c r="O115" s="88"/>
      <c r="P115" s="88"/>
      <c r="Q115" s="88"/>
      <c r="R115" s="88"/>
      <c r="S115" s="88"/>
      <c r="T115" s="88"/>
      <c r="U115" s="88"/>
      <c r="V115" s="88"/>
      <c r="W115" s="88"/>
      <c r="X115" s="88"/>
      <c r="Y115" s="88"/>
      <c r="Z115" s="88"/>
    </row>
    <row r="116" ht="15.75" customHeight="1" spans="1:26">
      <c r="A116" s="87"/>
      <c r="B116" s="123" t="s">
        <v>43</v>
      </c>
      <c r="C116" s="100" t="s">
        <v>171</v>
      </c>
      <c r="D116" s="145" t="s">
        <v>180</v>
      </c>
      <c r="E116" s="123" t="s">
        <v>181</v>
      </c>
      <c r="F116" s="135" t="s">
        <v>182</v>
      </c>
      <c r="G116" s="122" t="s">
        <v>47</v>
      </c>
      <c r="H116" s="122">
        <v>80</v>
      </c>
      <c r="I116" s="137">
        <v>157000</v>
      </c>
      <c r="J116" s="146">
        <f t="shared" si="1"/>
        <v>12560000</v>
      </c>
      <c r="K116" s="122">
        <v>12</v>
      </c>
      <c r="L116" s="96"/>
      <c r="M116" s="88"/>
      <c r="N116" s="88"/>
      <c r="O116" s="88"/>
      <c r="P116" s="88"/>
      <c r="Q116" s="88"/>
      <c r="R116" s="88"/>
      <c r="S116" s="88"/>
      <c r="T116" s="88"/>
      <c r="U116" s="88"/>
      <c r="V116" s="88"/>
      <c r="W116" s="88"/>
      <c r="X116" s="88"/>
      <c r="Y116" s="88"/>
      <c r="Z116" s="88"/>
    </row>
    <row r="117" ht="15.75" customHeight="1" spans="1:26">
      <c r="A117" s="87"/>
      <c r="B117" s="107"/>
      <c r="C117" s="107"/>
      <c r="D117" s="107"/>
      <c r="E117" s="107"/>
      <c r="F117" s="135" t="s">
        <v>183</v>
      </c>
      <c r="G117" s="122" t="s">
        <v>39</v>
      </c>
      <c r="H117" s="122">
        <v>100</v>
      </c>
      <c r="I117" s="137">
        <v>1500</v>
      </c>
      <c r="J117" s="146">
        <f t="shared" si="1"/>
        <v>150000</v>
      </c>
      <c r="K117" s="122">
        <v>12</v>
      </c>
      <c r="L117" s="96"/>
      <c r="M117" s="88"/>
      <c r="N117" s="88"/>
      <c r="O117" s="88"/>
      <c r="P117" s="88"/>
      <c r="Q117" s="88"/>
      <c r="R117" s="88"/>
      <c r="S117" s="88"/>
      <c r="T117" s="88"/>
      <c r="U117" s="88"/>
      <c r="V117" s="88"/>
      <c r="W117" s="88"/>
      <c r="X117" s="88"/>
      <c r="Y117" s="88"/>
      <c r="Z117" s="88"/>
    </row>
    <row r="118" ht="15.75" customHeight="1" spans="1:26">
      <c r="A118" s="87"/>
      <c r="B118" s="107"/>
      <c r="C118" s="107"/>
      <c r="D118" s="107"/>
      <c r="E118" s="107"/>
      <c r="F118" s="135" t="s">
        <v>184</v>
      </c>
      <c r="G118" s="122" t="s">
        <v>50</v>
      </c>
      <c r="H118" s="122">
        <v>100</v>
      </c>
      <c r="I118" s="137">
        <v>6000</v>
      </c>
      <c r="J118" s="146">
        <f t="shared" si="1"/>
        <v>600000</v>
      </c>
      <c r="K118" s="122">
        <v>12</v>
      </c>
      <c r="L118" s="96"/>
      <c r="M118" s="88"/>
      <c r="N118" s="88"/>
      <c r="O118" s="88"/>
      <c r="P118" s="88"/>
      <c r="Q118" s="88"/>
      <c r="R118" s="88"/>
      <c r="S118" s="88"/>
      <c r="T118" s="88"/>
      <c r="U118" s="88"/>
      <c r="V118" s="88"/>
      <c r="W118" s="88"/>
      <c r="X118" s="88"/>
      <c r="Y118" s="88"/>
      <c r="Z118" s="88"/>
    </row>
    <row r="119" ht="15.75" customHeight="1" spans="1:26">
      <c r="A119" s="87"/>
      <c r="B119" s="108"/>
      <c r="C119" s="108"/>
      <c r="D119" s="108"/>
      <c r="E119" s="108"/>
      <c r="F119" s="135" t="s">
        <v>185</v>
      </c>
      <c r="G119" s="122" t="s">
        <v>186</v>
      </c>
      <c r="H119" s="122">
        <v>1000</v>
      </c>
      <c r="I119" s="137">
        <v>18000</v>
      </c>
      <c r="J119" s="146">
        <f t="shared" si="1"/>
        <v>18000000</v>
      </c>
      <c r="K119" s="122">
        <v>12</v>
      </c>
      <c r="L119" s="96"/>
      <c r="M119" s="88"/>
      <c r="N119" s="88"/>
      <c r="O119" s="88"/>
      <c r="P119" s="88"/>
      <c r="Q119" s="88"/>
      <c r="R119" s="88"/>
      <c r="S119" s="88"/>
      <c r="T119" s="88"/>
      <c r="U119" s="88"/>
      <c r="V119" s="88"/>
      <c r="W119" s="88"/>
      <c r="X119" s="88"/>
      <c r="Y119" s="88"/>
      <c r="Z119" s="88"/>
    </row>
    <row r="120" ht="15.75" customHeight="1" spans="1:26">
      <c r="A120" s="87"/>
      <c r="B120" s="123" t="s">
        <v>54</v>
      </c>
      <c r="C120" s="100" t="s">
        <v>171</v>
      </c>
      <c r="D120" s="145" t="s">
        <v>187</v>
      </c>
      <c r="E120" s="123" t="s">
        <v>188</v>
      </c>
      <c r="F120" s="147" t="s">
        <v>189</v>
      </c>
      <c r="G120" s="148" t="s">
        <v>39</v>
      </c>
      <c r="H120" s="148">
        <v>1</v>
      </c>
      <c r="I120" s="149">
        <v>10000000</v>
      </c>
      <c r="J120" s="146">
        <f t="shared" si="1"/>
        <v>10000000</v>
      </c>
      <c r="K120" s="122">
        <v>12</v>
      </c>
      <c r="L120" s="96"/>
      <c r="M120" s="88"/>
      <c r="N120" s="88"/>
      <c r="O120" s="88"/>
      <c r="P120" s="88"/>
      <c r="Q120" s="88"/>
      <c r="R120" s="88"/>
      <c r="S120" s="88"/>
      <c r="T120" s="88"/>
      <c r="U120" s="88"/>
      <c r="V120" s="88"/>
      <c r="W120" s="88"/>
      <c r="X120" s="88"/>
      <c r="Y120" s="88"/>
      <c r="Z120" s="88"/>
    </row>
    <row r="121" ht="15.75" customHeight="1" spans="1:26">
      <c r="A121" s="87"/>
      <c r="B121" s="107"/>
      <c r="C121" s="107"/>
      <c r="D121" s="107"/>
      <c r="E121" s="107"/>
      <c r="F121" s="103" t="s">
        <v>190</v>
      </c>
      <c r="G121" s="148" t="s">
        <v>39</v>
      </c>
      <c r="H121" s="148">
        <v>1</v>
      </c>
      <c r="I121" s="149">
        <v>10000000</v>
      </c>
      <c r="J121" s="146">
        <f t="shared" si="1"/>
        <v>10000000</v>
      </c>
      <c r="K121" s="122">
        <v>12</v>
      </c>
      <c r="L121" s="96"/>
      <c r="M121" s="88"/>
      <c r="N121" s="88"/>
      <c r="O121" s="88"/>
      <c r="P121" s="88"/>
      <c r="Q121" s="88"/>
      <c r="R121" s="88"/>
      <c r="S121" s="88"/>
      <c r="T121" s="88"/>
      <c r="U121" s="88"/>
      <c r="V121" s="88"/>
      <c r="W121" s="88"/>
      <c r="X121" s="88"/>
      <c r="Y121" s="88"/>
      <c r="Z121" s="88"/>
    </row>
    <row r="122" ht="15.75" customHeight="1" spans="1:26">
      <c r="A122" s="87"/>
      <c r="B122" s="107"/>
      <c r="C122" s="107"/>
      <c r="D122" s="107"/>
      <c r="E122" s="107"/>
      <c r="F122" s="103" t="s">
        <v>191</v>
      </c>
      <c r="G122" s="148" t="s">
        <v>52</v>
      </c>
      <c r="H122" s="148">
        <v>60</v>
      </c>
      <c r="I122" s="149">
        <v>300000</v>
      </c>
      <c r="J122" s="146">
        <f t="shared" si="1"/>
        <v>18000000</v>
      </c>
      <c r="K122" s="122">
        <v>12</v>
      </c>
      <c r="L122" s="96"/>
      <c r="M122" s="88"/>
      <c r="N122" s="88"/>
      <c r="O122" s="88"/>
      <c r="P122" s="88"/>
      <c r="Q122" s="88"/>
      <c r="R122" s="88"/>
      <c r="S122" s="88"/>
      <c r="T122" s="88"/>
      <c r="U122" s="88"/>
      <c r="V122" s="88"/>
      <c r="W122" s="88"/>
      <c r="X122" s="88"/>
      <c r="Y122" s="88"/>
      <c r="Z122" s="88"/>
    </row>
    <row r="123" ht="132" customHeight="1" spans="1:26">
      <c r="A123" s="87"/>
      <c r="B123" s="107"/>
      <c r="C123" s="107"/>
      <c r="D123" s="107"/>
      <c r="E123" s="107"/>
      <c r="F123" s="103" t="s">
        <v>185</v>
      </c>
      <c r="G123" s="148" t="s">
        <v>39</v>
      </c>
      <c r="H123" s="148">
        <f>30*25</f>
        <v>750</v>
      </c>
      <c r="I123" s="149">
        <v>18000</v>
      </c>
      <c r="J123" s="146">
        <f t="shared" si="1"/>
        <v>13500000</v>
      </c>
      <c r="K123" s="122">
        <v>12</v>
      </c>
      <c r="L123" s="96"/>
      <c r="M123" s="88"/>
      <c r="N123" s="88"/>
      <c r="O123" s="88"/>
      <c r="P123" s="88"/>
      <c r="Q123" s="88"/>
      <c r="R123" s="88"/>
      <c r="S123" s="88"/>
      <c r="T123" s="88"/>
      <c r="U123" s="88"/>
      <c r="V123" s="88"/>
      <c r="W123" s="88"/>
      <c r="X123" s="88"/>
      <c r="Y123" s="88"/>
      <c r="Z123" s="88"/>
    </row>
    <row r="124" ht="15.75" customHeight="1" spans="1:26">
      <c r="A124" s="87"/>
      <c r="B124" s="107"/>
      <c r="C124" s="107"/>
      <c r="D124" s="107"/>
      <c r="E124" s="107"/>
      <c r="F124" s="147" t="s">
        <v>192</v>
      </c>
      <c r="G124" s="114" t="s">
        <v>52</v>
      </c>
      <c r="H124" s="148">
        <v>60</v>
      </c>
      <c r="I124" s="149">
        <v>300000</v>
      </c>
      <c r="J124" s="146">
        <f t="shared" si="1"/>
        <v>18000000</v>
      </c>
      <c r="K124" s="122">
        <v>12</v>
      </c>
      <c r="L124" s="96"/>
      <c r="M124" s="88"/>
      <c r="N124" s="88"/>
      <c r="O124" s="88"/>
      <c r="P124" s="88"/>
      <c r="Q124" s="88"/>
      <c r="R124" s="88"/>
      <c r="S124" s="88"/>
      <c r="T124" s="88"/>
      <c r="U124" s="88"/>
      <c r="V124" s="88"/>
      <c r="W124" s="88"/>
      <c r="X124" s="88"/>
      <c r="Y124" s="88"/>
      <c r="Z124" s="88"/>
    </row>
    <row r="125" ht="132" customHeight="1" spans="1:26">
      <c r="A125" s="87"/>
      <c r="B125" s="107"/>
      <c r="C125" s="107"/>
      <c r="D125" s="107"/>
      <c r="E125" s="107"/>
      <c r="F125" s="103" t="s">
        <v>185</v>
      </c>
      <c r="G125" s="148" t="s">
        <v>39</v>
      </c>
      <c r="H125" s="148">
        <f>30*25</f>
        <v>750</v>
      </c>
      <c r="I125" s="149">
        <v>18000</v>
      </c>
      <c r="J125" s="146">
        <f t="shared" si="1"/>
        <v>13500000</v>
      </c>
      <c r="K125" s="122">
        <v>12</v>
      </c>
      <c r="L125" s="96"/>
      <c r="M125" s="88"/>
      <c r="N125" s="88"/>
      <c r="O125" s="88"/>
      <c r="P125" s="88"/>
      <c r="Q125" s="88"/>
      <c r="R125" s="88"/>
      <c r="S125" s="88"/>
      <c r="T125" s="88"/>
      <c r="U125" s="88"/>
      <c r="V125" s="88"/>
      <c r="W125" s="88"/>
      <c r="X125" s="88"/>
      <c r="Y125" s="88"/>
      <c r="Z125" s="88"/>
    </row>
    <row r="126" ht="15.75" customHeight="1" spans="1:26">
      <c r="A126" s="87"/>
      <c r="B126" s="107"/>
      <c r="C126" s="107"/>
      <c r="D126" s="107"/>
      <c r="E126" s="107"/>
      <c r="F126" s="147" t="s">
        <v>193</v>
      </c>
      <c r="G126" s="114" t="s">
        <v>52</v>
      </c>
      <c r="H126" s="148">
        <v>60</v>
      </c>
      <c r="I126" s="149">
        <v>300000</v>
      </c>
      <c r="J126" s="146">
        <f t="shared" si="1"/>
        <v>18000000</v>
      </c>
      <c r="K126" s="122">
        <v>12</v>
      </c>
      <c r="L126" s="96"/>
      <c r="M126" s="88"/>
      <c r="N126" s="88"/>
      <c r="O126" s="88"/>
      <c r="P126" s="88"/>
      <c r="Q126" s="88"/>
      <c r="R126" s="88"/>
      <c r="S126" s="88"/>
      <c r="T126" s="88"/>
      <c r="U126" s="88"/>
      <c r="V126" s="88"/>
      <c r="W126" s="88"/>
      <c r="X126" s="88"/>
      <c r="Y126" s="88"/>
      <c r="Z126" s="88"/>
    </row>
    <row r="127" ht="132" customHeight="1" spans="1:26">
      <c r="A127" s="87"/>
      <c r="B127" s="107"/>
      <c r="C127" s="107"/>
      <c r="D127" s="107"/>
      <c r="E127" s="107"/>
      <c r="F127" s="103" t="s">
        <v>185</v>
      </c>
      <c r="G127" s="148" t="s">
        <v>39</v>
      </c>
      <c r="H127" s="148">
        <f>30*25</f>
        <v>750</v>
      </c>
      <c r="I127" s="149">
        <v>18000</v>
      </c>
      <c r="J127" s="146">
        <f t="shared" si="1"/>
        <v>13500000</v>
      </c>
      <c r="K127" s="122">
        <v>12</v>
      </c>
      <c r="L127" s="96"/>
      <c r="M127" s="88"/>
      <c r="N127" s="88"/>
      <c r="O127" s="88"/>
      <c r="P127" s="88"/>
      <c r="Q127" s="88"/>
      <c r="R127" s="88"/>
      <c r="S127" s="88"/>
      <c r="T127" s="88"/>
      <c r="U127" s="88"/>
      <c r="V127" s="88"/>
      <c r="W127" s="88"/>
      <c r="X127" s="88"/>
      <c r="Y127" s="88"/>
      <c r="Z127" s="88"/>
    </row>
    <row r="128" ht="15.75" customHeight="1" spans="1:26">
      <c r="A128" s="87"/>
      <c r="B128" s="107"/>
      <c r="C128" s="107"/>
      <c r="D128" s="107"/>
      <c r="E128" s="107"/>
      <c r="F128" s="147" t="s">
        <v>194</v>
      </c>
      <c r="G128" s="114" t="s">
        <v>52</v>
      </c>
      <c r="H128" s="148">
        <v>60</v>
      </c>
      <c r="I128" s="149">
        <v>300000</v>
      </c>
      <c r="J128" s="146">
        <f t="shared" si="1"/>
        <v>18000000</v>
      </c>
      <c r="K128" s="122">
        <v>12</v>
      </c>
      <c r="L128" s="96"/>
      <c r="M128" s="88"/>
      <c r="N128" s="88"/>
      <c r="O128" s="88"/>
      <c r="P128" s="88"/>
      <c r="Q128" s="88"/>
      <c r="R128" s="88"/>
      <c r="S128" s="88"/>
      <c r="T128" s="88"/>
      <c r="U128" s="88"/>
      <c r="V128" s="88"/>
      <c r="W128" s="88"/>
      <c r="X128" s="88"/>
      <c r="Y128" s="88"/>
      <c r="Z128" s="88"/>
    </row>
    <row r="129" ht="132" customHeight="1" spans="1:26">
      <c r="A129" s="87"/>
      <c r="B129" s="107"/>
      <c r="C129" s="107"/>
      <c r="D129" s="107"/>
      <c r="E129" s="107"/>
      <c r="F129" s="103" t="s">
        <v>185</v>
      </c>
      <c r="G129" s="148" t="s">
        <v>39</v>
      </c>
      <c r="H129" s="148">
        <f>30*25</f>
        <v>750</v>
      </c>
      <c r="I129" s="149">
        <v>18000</v>
      </c>
      <c r="J129" s="146">
        <f t="shared" si="1"/>
        <v>13500000</v>
      </c>
      <c r="K129" s="122">
        <v>12</v>
      </c>
      <c r="L129" s="96"/>
      <c r="M129" s="88"/>
      <c r="N129" s="88"/>
      <c r="O129" s="88"/>
      <c r="P129" s="88"/>
      <c r="Q129" s="88"/>
      <c r="R129" s="88"/>
      <c r="S129" s="88"/>
      <c r="T129" s="88"/>
      <c r="U129" s="88"/>
      <c r="V129" s="88"/>
      <c r="W129" s="88"/>
      <c r="X129" s="88"/>
      <c r="Y129" s="88"/>
      <c r="Z129" s="88"/>
    </row>
    <row r="130" ht="15.75" customHeight="1" spans="1:26">
      <c r="A130" s="87"/>
      <c r="B130" s="107"/>
      <c r="C130" s="107"/>
      <c r="D130" s="107"/>
      <c r="E130" s="107"/>
      <c r="F130" s="103" t="s">
        <v>195</v>
      </c>
      <c r="G130" s="148" t="s">
        <v>39</v>
      </c>
      <c r="H130" s="148">
        <v>3</v>
      </c>
      <c r="I130" s="149">
        <v>5900000</v>
      </c>
      <c r="J130" s="146">
        <f t="shared" si="1"/>
        <v>17700000</v>
      </c>
      <c r="K130" s="122">
        <v>12</v>
      </c>
      <c r="L130" s="96"/>
      <c r="M130" s="88"/>
      <c r="N130" s="88"/>
      <c r="O130" s="88"/>
      <c r="P130" s="88"/>
      <c r="Q130" s="88"/>
      <c r="R130" s="88"/>
      <c r="S130" s="88"/>
      <c r="T130" s="88"/>
      <c r="U130" s="88"/>
      <c r="V130" s="88"/>
      <c r="W130" s="88"/>
      <c r="X130" s="88"/>
      <c r="Y130" s="88"/>
      <c r="Z130" s="88"/>
    </row>
    <row r="131" ht="15.75" customHeight="1" spans="1:26">
      <c r="A131" s="87"/>
      <c r="B131" s="107"/>
      <c r="C131" s="107"/>
      <c r="D131" s="107"/>
      <c r="E131" s="107"/>
      <c r="F131" s="103" t="s">
        <v>196</v>
      </c>
      <c r="G131" s="114" t="s">
        <v>39</v>
      </c>
      <c r="H131" s="150">
        <v>100</v>
      </c>
      <c r="I131" s="149">
        <v>8000</v>
      </c>
      <c r="J131" s="146">
        <f t="shared" si="1"/>
        <v>800000</v>
      </c>
      <c r="K131" s="122">
        <v>12</v>
      </c>
      <c r="L131" s="96"/>
      <c r="M131" s="88"/>
      <c r="N131" s="88"/>
      <c r="O131" s="88"/>
      <c r="P131" s="88"/>
      <c r="Q131" s="88"/>
      <c r="R131" s="88"/>
      <c r="S131" s="88"/>
      <c r="T131" s="88"/>
      <c r="U131" s="88"/>
      <c r="V131" s="88"/>
      <c r="W131" s="88"/>
      <c r="X131" s="88"/>
      <c r="Y131" s="88"/>
      <c r="Z131" s="88"/>
    </row>
    <row r="132" ht="15.75" customHeight="1" spans="1:26">
      <c r="A132" s="87"/>
      <c r="B132" s="108"/>
      <c r="C132" s="108"/>
      <c r="D132" s="108"/>
      <c r="E132" s="108"/>
      <c r="F132" s="103" t="s">
        <v>197</v>
      </c>
      <c r="G132" s="114" t="s">
        <v>39</v>
      </c>
      <c r="H132" s="150">
        <v>1</v>
      </c>
      <c r="I132" s="149">
        <v>40000000</v>
      </c>
      <c r="J132" s="146">
        <f t="shared" si="1"/>
        <v>40000000</v>
      </c>
      <c r="K132" s="122">
        <v>12</v>
      </c>
      <c r="L132" s="96"/>
      <c r="M132" s="88"/>
      <c r="N132" s="88"/>
      <c r="O132" s="88"/>
      <c r="P132" s="88"/>
      <c r="Q132" s="88"/>
      <c r="R132" s="88"/>
      <c r="S132" s="88"/>
      <c r="T132" s="88"/>
      <c r="U132" s="88"/>
      <c r="V132" s="88"/>
      <c r="W132" s="88"/>
      <c r="X132" s="88"/>
      <c r="Y132" s="88"/>
      <c r="Z132" s="88"/>
    </row>
    <row r="133" ht="15.75" customHeight="1" spans="1:26">
      <c r="A133" s="87"/>
      <c r="B133" s="123" t="s">
        <v>34</v>
      </c>
      <c r="C133" s="100" t="s">
        <v>198</v>
      </c>
      <c r="D133" s="151" t="s">
        <v>199</v>
      </c>
      <c r="E133" s="123" t="s">
        <v>200</v>
      </c>
      <c r="F133" s="112" t="s">
        <v>38</v>
      </c>
      <c r="G133" s="104" t="s">
        <v>39</v>
      </c>
      <c r="H133" s="104">
        <v>4</v>
      </c>
      <c r="I133" s="105">
        <v>200850</v>
      </c>
      <c r="J133" s="152">
        <f t="shared" si="1"/>
        <v>803400</v>
      </c>
      <c r="K133" s="122">
        <v>15</v>
      </c>
      <c r="L133" s="96"/>
      <c r="M133" s="88"/>
      <c r="N133" s="88"/>
      <c r="O133" s="88"/>
      <c r="P133" s="88"/>
      <c r="Q133" s="88"/>
      <c r="R133" s="88"/>
      <c r="S133" s="88"/>
      <c r="T133" s="88"/>
      <c r="U133" s="88"/>
      <c r="V133" s="88"/>
      <c r="W133" s="88"/>
      <c r="X133" s="88"/>
      <c r="Y133" s="88"/>
      <c r="Z133" s="88"/>
    </row>
    <row r="134" ht="15.75" customHeight="1" spans="1:26">
      <c r="A134" s="87"/>
      <c r="B134" s="107"/>
      <c r="C134" s="107"/>
      <c r="D134" s="107"/>
      <c r="E134" s="107"/>
      <c r="F134" s="112" t="s">
        <v>201</v>
      </c>
      <c r="G134" s="104" t="s">
        <v>39</v>
      </c>
      <c r="H134" s="104">
        <v>150</v>
      </c>
      <c r="I134" s="105">
        <v>1300</v>
      </c>
      <c r="J134" s="152">
        <f t="shared" si="1"/>
        <v>195000</v>
      </c>
      <c r="K134" s="122">
        <v>15</v>
      </c>
      <c r="L134" s="96"/>
      <c r="M134" s="88"/>
      <c r="N134" s="88"/>
      <c r="O134" s="88"/>
      <c r="P134" s="88"/>
      <c r="Q134" s="88"/>
      <c r="R134" s="88"/>
      <c r="S134" s="88"/>
      <c r="T134" s="88"/>
      <c r="U134" s="88"/>
      <c r="V134" s="88"/>
      <c r="W134" s="88"/>
      <c r="X134" s="88"/>
      <c r="Y134" s="88"/>
      <c r="Z134" s="88"/>
    </row>
    <row r="135" ht="52.5" customHeight="1" spans="1:26">
      <c r="A135" s="87"/>
      <c r="B135" s="107"/>
      <c r="C135" s="107"/>
      <c r="D135" s="107"/>
      <c r="E135" s="107"/>
      <c r="F135" s="112" t="s">
        <v>202</v>
      </c>
      <c r="G135" s="104" t="s">
        <v>39</v>
      </c>
      <c r="H135" s="104">
        <v>50</v>
      </c>
      <c r="I135" s="105">
        <v>5300</v>
      </c>
      <c r="J135" s="152">
        <f t="shared" si="1"/>
        <v>265000</v>
      </c>
      <c r="K135" s="122">
        <v>15</v>
      </c>
      <c r="L135" s="96"/>
      <c r="M135" s="88"/>
      <c r="N135" s="88"/>
      <c r="O135" s="88"/>
      <c r="P135" s="88"/>
      <c r="Q135" s="88"/>
      <c r="R135" s="88"/>
      <c r="S135" s="88"/>
      <c r="T135" s="88"/>
      <c r="U135" s="88"/>
      <c r="V135" s="88"/>
      <c r="W135" s="88"/>
      <c r="X135" s="88"/>
      <c r="Y135" s="88"/>
      <c r="Z135" s="88"/>
    </row>
    <row r="136" ht="15.75" customHeight="1" spans="1:26">
      <c r="A136" s="87"/>
      <c r="B136" s="107"/>
      <c r="C136" s="107"/>
      <c r="D136" s="107"/>
      <c r="E136" s="107"/>
      <c r="F136" s="112" t="s">
        <v>42</v>
      </c>
      <c r="G136" s="104" t="s">
        <v>39</v>
      </c>
      <c r="H136" s="104">
        <v>130</v>
      </c>
      <c r="I136" s="105">
        <v>30000</v>
      </c>
      <c r="J136" s="152">
        <f t="shared" si="1"/>
        <v>3900000</v>
      </c>
      <c r="K136" s="122">
        <v>15</v>
      </c>
      <c r="L136" s="96"/>
      <c r="M136" s="88"/>
      <c r="N136" s="88"/>
      <c r="O136" s="88"/>
      <c r="P136" s="88"/>
      <c r="Q136" s="88"/>
      <c r="R136" s="88"/>
      <c r="S136" s="88"/>
      <c r="T136" s="88"/>
      <c r="U136" s="88"/>
      <c r="V136" s="88"/>
      <c r="W136" s="88"/>
      <c r="X136" s="88"/>
      <c r="Y136" s="88"/>
      <c r="Z136" s="88"/>
    </row>
    <row r="137" ht="15.75" customHeight="1" spans="1:26">
      <c r="A137" s="87"/>
      <c r="B137" s="108"/>
      <c r="C137" s="108"/>
      <c r="D137" s="108"/>
      <c r="E137" s="108"/>
      <c r="F137" s="112" t="s">
        <v>203</v>
      </c>
      <c r="G137" s="104" t="s">
        <v>39</v>
      </c>
      <c r="H137" s="104">
        <v>1</v>
      </c>
      <c r="I137" s="105">
        <v>634200</v>
      </c>
      <c r="J137" s="152">
        <f t="shared" si="1"/>
        <v>634200</v>
      </c>
      <c r="K137" s="122">
        <v>15</v>
      </c>
      <c r="L137" s="96"/>
      <c r="M137" s="88"/>
      <c r="N137" s="88"/>
      <c r="O137" s="88"/>
      <c r="P137" s="88"/>
      <c r="Q137" s="88"/>
      <c r="R137" s="88"/>
      <c r="S137" s="88"/>
      <c r="T137" s="88"/>
      <c r="U137" s="88"/>
      <c r="V137" s="88"/>
      <c r="W137" s="88"/>
      <c r="X137" s="88"/>
      <c r="Y137" s="88"/>
      <c r="Z137" s="88"/>
    </row>
    <row r="138" ht="15.75" customHeight="1" spans="1:26">
      <c r="A138" s="87"/>
      <c r="B138" s="100" t="s">
        <v>43</v>
      </c>
      <c r="C138" s="100" t="s">
        <v>198</v>
      </c>
      <c r="D138" s="153" t="s">
        <v>204</v>
      </c>
      <c r="E138" s="100" t="s">
        <v>205</v>
      </c>
      <c r="F138" s="103" t="s">
        <v>206</v>
      </c>
      <c r="G138" s="114" t="s">
        <v>47</v>
      </c>
      <c r="H138" s="150">
        <v>80</v>
      </c>
      <c r="I138" s="149">
        <v>79300</v>
      </c>
      <c r="J138" s="152">
        <f t="shared" si="1"/>
        <v>6344000</v>
      </c>
      <c r="K138" s="122">
        <v>15</v>
      </c>
      <c r="L138" s="96"/>
      <c r="M138" s="88"/>
      <c r="N138" s="88"/>
      <c r="O138" s="88"/>
      <c r="P138" s="88"/>
      <c r="Q138" s="88"/>
      <c r="R138" s="88"/>
      <c r="S138" s="88"/>
      <c r="T138" s="88"/>
      <c r="U138" s="88"/>
      <c r="V138" s="88"/>
      <c r="W138" s="88"/>
      <c r="X138" s="88"/>
      <c r="Y138" s="88"/>
      <c r="Z138" s="88"/>
    </row>
    <row r="139" ht="15.75" customHeight="1" spans="1:26">
      <c r="A139" s="87"/>
      <c r="B139" s="107"/>
      <c r="C139" s="107"/>
      <c r="D139" s="107"/>
      <c r="E139" s="107"/>
      <c r="F139" s="103" t="s">
        <v>207</v>
      </c>
      <c r="G139" s="114" t="s">
        <v>39</v>
      </c>
      <c r="H139" s="150">
        <v>1300</v>
      </c>
      <c r="I139" s="149">
        <v>18000</v>
      </c>
      <c r="J139" s="152">
        <f t="shared" si="1"/>
        <v>23400000</v>
      </c>
      <c r="K139" s="122">
        <v>15</v>
      </c>
      <c r="L139" s="96"/>
      <c r="M139" s="88"/>
      <c r="N139" s="88"/>
      <c r="O139" s="88"/>
      <c r="P139" s="88"/>
      <c r="Q139" s="88"/>
      <c r="R139" s="88"/>
      <c r="S139" s="88"/>
      <c r="T139" s="88"/>
      <c r="U139" s="88"/>
      <c r="V139" s="88"/>
      <c r="W139" s="88"/>
      <c r="X139" s="88"/>
      <c r="Y139" s="88"/>
      <c r="Z139" s="88"/>
    </row>
    <row r="140" ht="15.75" customHeight="1" spans="1:26">
      <c r="A140" s="87"/>
      <c r="B140" s="107"/>
      <c r="C140" s="107"/>
      <c r="D140" s="107"/>
      <c r="E140" s="107"/>
      <c r="F140" s="103" t="s">
        <v>208</v>
      </c>
      <c r="G140" s="114" t="s">
        <v>50</v>
      </c>
      <c r="H140" s="150">
        <v>130</v>
      </c>
      <c r="I140" s="149">
        <v>106000</v>
      </c>
      <c r="J140" s="152">
        <f t="shared" si="1"/>
        <v>13780000</v>
      </c>
      <c r="K140" s="122">
        <v>15</v>
      </c>
      <c r="L140" s="96"/>
      <c r="M140" s="88"/>
      <c r="N140" s="88"/>
      <c r="O140" s="88"/>
      <c r="P140" s="88"/>
      <c r="Q140" s="88"/>
      <c r="R140" s="88"/>
      <c r="S140" s="88"/>
      <c r="T140" s="88"/>
      <c r="U140" s="88"/>
      <c r="V140" s="88"/>
      <c r="W140" s="88"/>
      <c r="X140" s="88"/>
      <c r="Y140" s="88"/>
      <c r="Z140" s="88"/>
    </row>
    <row r="141" ht="15.75" customHeight="1" spans="1:26">
      <c r="A141" s="87"/>
      <c r="B141" s="108"/>
      <c r="C141" s="108"/>
      <c r="D141" s="108"/>
      <c r="E141" s="108"/>
      <c r="F141" s="103" t="s">
        <v>209</v>
      </c>
      <c r="G141" s="114" t="s">
        <v>50</v>
      </c>
      <c r="H141" s="150">
        <v>130</v>
      </c>
      <c r="I141" s="149">
        <v>63500</v>
      </c>
      <c r="J141" s="152">
        <f t="shared" si="1"/>
        <v>8255000</v>
      </c>
      <c r="K141" s="122">
        <v>15</v>
      </c>
      <c r="L141" s="96"/>
      <c r="M141" s="88"/>
      <c r="N141" s="88"/>
      <c r="O141" s="88"/>
      <c r="P141" s="88"/>
      <c r="Q141" s="88"/>
      <c r="R141" s="88"/>
      <c r="S141" s="88"/>
      <c r="T141" s="88"/>
      <c r="U141" s="88"/>
      <c r="V141" s="88"/>
      <c r="W141" s="88"/>
      <c r="X141" s="88"/>
      <c r="Y141" s="88"/>
      <c r="Z141" s="88"/>
    </row>
    <row r="142" ht="105" customHeight="1" spans="1:26">
      <c r="A142" s="87"/>
      <c r="B142" s="123" t="s">
        <v>54</v>
      </c>
      <c r="C142" s="100" t="s">
        <v>198</v>
      </c>
      <c r="D142" s="151" t="s">
        <v>210</v>
      </c>
      <c r="E142" s="123" t="s">
        <v>56</v>
      </c>
      <c r="F142" s="112" t="s">
        <v>211</v>
      </c>
      <c r="G142" s="104" t="s">
        <v>52</v>
      </c>
      <c r="H142" s="104">
        <v>40</v>
      </c>
      <c r="I142" s="105">
        <v>79300</v>
      </c>
      <c r="J142" s="152">
        <f t="shared" si="1"/>
        <v>3172000</v>
      </c>
      <c r="K142" s="122">
        <v>15</v>
      </c>
      <c r="L142" s="96"/>
      <c r="M142" s="88"/>
      <c r="N142" s="88"/>
      <c r="O142" s="88"/>
      <c r="P142" s="88"/>
      <c r="Q142" s="88"/>
      <c r="R142" s="88"/>
      <c r="S142" s="88"/>
      <c r="T142" s="88"/>
      <c r="U142" s="88"/>
      <c r="V142" s="88"/>
      <c r="W142" s="88"/>
      <c r="X142" s="88"/>
      <c r="Y142" s="88"/>
      <c r="Z142" s="88"/>
    </row>
    <row r="143" ht="15.75" customHeight="1" spans="1:26">
      <c r="A143" s="87"/>
      <c r="B143" s="108"/>
      <c r="C143" s="108"/>
      <c r="D143" s="108"/>
      <c r="E143" s="108"/>
      <c r="F143" s="112" t="s">
        <v>212</v>
      </c>
      <c r="G143" s="104" t="s">
        <v>39</v>
      </c>
      <c r="H143" s="104">
        <v>650</v>
      </c>
      <c r="I143" s="105">
        <v>18000</v>
      </c>
      <c r="J143" s="152">
        <f t="shared" si="1"/>
        <v>11700000</v>
      </c>
      <c r="K143" s="122">
        <v>15</v>
      </c>
      <c r="L143" s="96"/>
      <c r="M143" s="88"/>
      <c r="N143" s="88"/>
      <c r="O143" s="88"/>
      <c r="P143" s="88"/>
      <c r="Q143" s="88"/>
      <c r="R143" s="88"/>
      <c r="S143" s="88"/>
      <c r="T143" s="88"/>
      <c r="U143" s="88"/>
      <c r="V143" s="88"/>
      <c r="W143" s="88"/>
      <c r="X143" s="88"/>
      <c r="Y143" s="88"/>
      <c r="Z143" s="88"/>
    </row>
    <row r="144" ht="15.75" customHeight="1" spans="1:26">
      <c r="A144" s="87"/>
      <c r="B144" s="100" t="s">
        <v>59</v>
      </c>
      <c r="C144" s="100" t="s">
        <v>198</v>
      </c>
      <c r="D144" s="153" t="s">
        <v>213</v>
      </c>
      <c r="E144" s="100" t="s">
        <v>214</v>
      </c>
      <c r="F144" s="112" t="s">
        <v>215</v>
      </c>
      <c r="G144" s="104" t="s">
        <v>50</v>
      </c>
      <c r="H144" s="104">
        <v>6</v>
      </c>
      <c r="I144" s="105">
        <v>4228000</v>
      </c>
      <c r="J144" s="152">
        <f t="shared" si="1"/>
        <v>25368000</v>
      </c>
      <c r="K144" s="122">
        <v>15</v>
      </c>
      <c r="L144" s="96"/>
      <c r="M144" s="88"/>
      <c r="N144" s="88"/>
      <c r="O144" s="88"/>
      <c r="P144" s="88"/>
      <c r="Q144" s="88"/>
      <c r="R144" s="88"/>
      <c r="S144" s="88"/>
      <c r="T144" s="88"/>
      <c r="U144" s="88"/>
      <c r="V144" s="88"/>
      <c r="W144" s="88"/>
      <c r="X144" s="88"/>
      <c r="Y144" s="88"/>
      <c r="Z144" s="88"/>
    </row>
    <row r="145" ht="15.75" customHeight="1" spans="1:26">
      <c r="A145" s="87"/>
      <c r="B145" s="107"/>
      <c r="C145" s="107"/>
      <c r="D145" s="107"/>
      <c r="E145" s="107"/>
      <c r="F145" s="112" t="s">
        <v>216</v>
      </c>
      <c r="G145" s="104" t="s">
        <v>50</v>
      </c>
      <c r="H145" s="104">
        <v>6</v>
      </c>
      <c r="I145" s="105">
        <v>4228000</v>
      </c>
      <c r="J145" s="152">
        <f t="shared" si="1"/>
        <v>25368000</v>
      </c>
      <c r="K145" s="122">
        <v>15</v>
      </c>
      <c r="L145" s="96"/>
      <c r="M145" s="88"/>
      <c r="N145" s="88"/>
      <c r="O145" s="88"/>
      <c r="P145" s="88"/>
      <c r="Q145" s="88"/>
      <c r="R145" s="88"/>
      <c r="S145" s="88"/>
      <c r="T145" s="88"/>
      <c r="U145" s="88"/>
      <c r="V145" s="88"/>
      <c r="W145" s="88"/>
      <c r="X145" s="88"/>
      <c r="Y145" s="88"/>
      <c r="Z145" s="88"/>
    </row>
    <row r="146" ht="15.75" customHeight="1" spans="1:26">
      <c r="A146" s="87"/>
      <c r="B146" s="108"/>
      <c r="C146" s="108"/>
      <c r="D146" s="108"/>
      <c r="E146" s="108"/>
      <c r="F146" s="112" t="s">
        <v>217</v>
      </c>
      <c r="G146" s="104" t="s">
        <v>50</v>
      </c>
      <c r="H146" s="104">
        <v>6</v>
      </c>
      <c r="I146" s="105">
        <v>3171000</v>
      </c>
      <c r="J146" s="152">
        <f t="shared" si="1"/>
        <v>19026000</v>
      </c>
      <c r="K146" s="122">
        <v>15</v>
      </c>
      <c r="L146" s="96"/>
      <c r="M146" s="88"/>
      <c r="N146" s="88"/>
      <c r="O146" s="88"/>
      <c r="P146" s="88"/>
      <c r="Q146" s="88"/>
      <c r="R146" s="88"/>
      <c r="S146" s="88"/>
      <c r="T146" s="88"/>
      <c r="U146" s="88"/>
      <c r="V146" s="88"/>
      <c r="W146" s="88"/>
      <c r="X146" s="88"/>
      <c r="Y146" s="88"/>
      <c r="Z146" s="88"/>
    </row>
    <row r="147" ht="15.75" customHeight="1" spans="1:26">
      <c r="A147" s="87"/>
      <c r="B147" s="100" t="s">
        <v>65</v>
      </c>
      <c r="C147" s="100" t="s">
        <v>198</v>
      </c>
      <c r="D147" s="153" t="s">
        <v>218</v>
      </c>
      <c r="E147" s="100" t="s">
        <v>219</v>
      </c>
      <c r="F147" s="103" t="s">
        <v>220</v>
      </c>
      <c r="G147" s="114" t="s">
        <v>39</v>
      </c>
      <c r="H147" s="150">
        <v>130</v>
      </c>
      <c r="I147" s="149">
        <v>31750</v>
      </c>
      <c r="J147" s="152">
        <f t="shared" si="1"/>
        <v>4127500</v>
      </c>
      <c r="K147" s="122">
        <v>15</v>
      </c>
      <c r="L147" s="96"/>
      <c r="M147" s="88"/>
      <c r="N147" s="88"/>
      <c r="O147" s="88"/>
      <c r="P147" s="88"/>
      <c r="Q147" s="88"/>
      <c r="R147" s="88"/>
      <c r="S147" s="88"/>
      <c r="T147" s="88"/>
      <c r="U147" s="88"/>
      <c r="V147" s="88"/>
      <c r="W147" s="88"/>
      <c r="X147" s="88"/>
      <c r="Y147" s="88"/>
      <c r="Z147" s="88"/>
    </row>
    <row r="148" ht="15.75" customHeight="1" spans="1:26">
      <c r="A148" s="87"/>
      <c r="B148" s="107"/>
      <c r="C148" s="107"/>
      <c r="D148" s="107"/>
      <c r="E148" s="107"/>
      <c r="F148" s="103" t="s">
        <v>221</v>
      </c>
      <c r="G148" s="114" t="s">
        <v>47</v>
      </c>
      <c r="H148" s="150">
        <v>60</v>
      </c>
      <c r="I148" s="149">
        <v>79300</v>
      </c>
      <c r="J148" s="152">
        <f t="shared" si="1"/>
        <v>4758000</v>
      </c>
      <c r="K148" s="122">
        <v>15</v>
      </c>
      <c r="L148" s="96"/>
      <c r="M148" s="88"/>
      <c r="N148" s="88"/>
      <c r="O148" s="88"/>
      <c r="P148" s="88"/>
      <c r="Q148" s="88"/>
      <c r="R148" s="88"/>
      <c r="S148" s="88"/>
      <c r="T148" s="88"/>
      <c r="U148" s="88"/>
      <c r="V148" s="88"/>
      <c r="W148" s="88"/>
      <c r="X148" s="88"/>
      <c r="Y148" s="88"/>
      <c r="Z148" s="88"/>
    </row>
    <row r="149" ht="15.75" customHeight="1" spans="1:26">
      <c r="A149" s="87"/>
      <c r="B149" s="107"/>
      <c r="C149" s="107"/>
      <c r="D149" s="107"/>
      <c r="E149" s="107"/>
      <c r="F149" s="103" t="s">
        <v>222</v>
      </c>
      <c r="G149" s="114" t="s">
        <v>39</v>
      </c>
      <c r="H149" s="150">
        <v>1300</v>
      </c>
      <c r="I149" s="149">
        <v>18000</v>
      </c>
      <c r="J149" s="152">
        <f t="shared" si="1"/>
        <v>23400000</v>
      </c>
      <c r="K149" s="122">
        <v>15</v>
      </c>
      <c r="L149" s="96"/>
      <c r="M149" s="88"/>
      <c r="N149" s="88"/>
      <c r="O149" s="88"/>
      <c r="P149" s="88"/>
      <c r="Q149" s="88"/>
      <c r="R149" s="88"/>
      <c r="S149" s="88"/>
      <c r="T149" s="88"/>
      <c r="U149" s="88"/>
      <c r="V149" s="88"/>
      <c r="W149" s="88"/>
      <c r="X149" s="88"/>
      <c r="Y149" s="88"/>
      <c r="Z149" s="88"/>
    </row>
    <row r="150" ht="15.75" customHeight="1" spans="1:26">
      <c r="A150" s="87"/>
      <c r="B150" s="107"/>
      <c r="C150" s="107"/>
      <c r="D150" s="107"/>
      <c r="E150" s="107"/>
      <c r="F150" s="103" t="s">
        <v>223</v>
      </c>
      <c r="G150" s="114" t="s">
        <v>39</v>
      </c>
      <c r="H150" s="150">
        <v>130</v>
      </c>
      <c r="I150" s="149">
        <v>250000</v>
      </c>
      <c r="J150" s="152">
        <f t="shared" si="1"/>
        <v>32500000</v>
      </c>
      <c r="K150" s="122">
        <v>15</v>
      </c>
      <c r="L150" s="96"/>
      <c r="M150" s="88"/>
      <c r="N150" s="88"/>
      <c r="O150" s="88"/>
      <c r="P150" s="88"/>
      <c r="Q150" s="88"/>
      <c r="R150" s="88"/>
      <c r="S150" s="88"/>
      <c r="T150" s="88"/>
      <c r="U150" s="88"/>
      <c r="V150" s="88"/>
      <c r="W150" s="88"/>
      <c r="X150" s="88"/>
      <c r="Y150" s="88"/>
      <c r="Z150" s="88"/>
    </row>
    <row r="151" ht="15.75" customHeight="1" spans="1:26">
      <c r="A151" s="87"/>
      <c r="B151" s="107"/>
      <c r="C151" s="107"/>
      <c r="D151" s="107"/>
      <c r="E151" s="107"/>
      <c r="F151" s="103" t="s">
        <v>224</v>
      </c>
      <c r="G151" s="114" t="s">
        <v>52</v>
      </c>
      <c r="H151" s="150">
        <v>16</v>
      </c>
      <c r="I151" s="149">
        <v>79300</v>
      </c>
      <c r="J151" s="152">
        <f t="shared" si="1"/>
        <v>1268800</v>
      </c>
      <c r="K151" s="122">
        <v>15</v>
      </c>
      <c r="L151" s="96"/>
      <c r="M151" s="88"/>
      <c r="N151" s="88"/>
      <c r="O151" s="88"/>
      <c r="P151" s="88"/>
      <c r="Q151" s="88"/>
      <c r="R151" s="88"/>
      <c r="S151" s="88"/>
      <c r="T151" s="88"/>
      <c r="U151" s="88"/>
      <c r="V151" s="88"/>
      <c r="W151" s="88"/>
      <c r="X151" s="88"/>
      <c r="Y151" s="88"/>
      <c r="Z151" s="88"/>
    </row>
    <row r="152" ht="15.75" customHeight="1" spans="1:26">
      <c r="A152" s="87"/>
      <c r="B152" s="107"/>
      <c r="C152" s="107"/>
      <c r="D152" s="107"/>
      <c r="E152" s="107"/>
      <c r="F152" s="103" t="s">
        <v>225</v>
      </c>
      <c r="G152" s="114" t="s">
        <v>52</v>
      </c>
      <c r="H152" s="150">
        <v>24</v>
      </c>
      <c r="I152" s="149">
        <v>79300</v>
      </c>
      <c r="J152" s="152">
        <f t="shared" si="1"/>
        <v>1903200</v>
      </c>
      <c r="K152" s="122">
        <v>15</v>
      </c>
      <c r="L152" s="96"/>
      <c r="M152" s="88"/>
      <c r="N152" s="88"/>
      <c r="O152" s="88"/>
      <c r="P152" s="88"/>
      <c r="Q152" s="88"/>
      <c r="R152" s="88"/>
      <c r="S152" s="88"/>
      <c r="T152" s="88"/>
      <c r="U152" s="88"/>
      <c r="V152" s="88"/>
      <c r="W152" s="88"/>
      <c r="X152" s="88"/>
      <c r="Y152" s="88"/>
      <c r="Z152" s="88"/>
    </row>
    <row r="153" ht="15.75" customHeight="1" spans="1:26">
      <c r="A153" s="87"/>
      <c r="B153" s="107"/>
      <c r="C153" s="107"/>
      <c r="D153" s="107"/>
      <c r="E153" s="107"/>
      <c r="F153" s="103" t="s">
        <v>226</v>
      </c>
      <c r="G153" s="114" t="s">
        <v>39</v>
      </c>
      <c r="H153" s="150">
        <v>4</v>
      </c>
      <c r="I153" s="149">
        <v>644800</v>
      </c>
      <c r="J153" s="152">
        <f t="shared" si="1"/>
        <v>2579200</v>
      </c>
      <c r="K153" s="122">
        <v>15</v>
      </c>
      <c r="L153" s="96"/>
      <c r="M153" s="88"/>
      <c r="N153" s="88"/>
      <c r="O153" s="88"/>
      <c r="P153" s="88"/>
      <c r="Q153" s="88"/>
      <c r="R153" s="88"/>
      <c r="S153" s="88"/>
      <c r="T153" s="88"/>
      <c r="U153" s="88"/>
      <c r="V153" s="88"/>
      <c r="W153" s="88"/>
      <c r="X153" s="88"/>
      <c r="Y153" s="88"/>
      <c r="Z153" s="88"/>
    </row>
    <row r="154" ht="15.75" customHeight="1" spans="1:26">
      <c r="A154" s="87"/>
      <c r="B154" s="107"/>
      <c r="C154" s="107"/>
      <c r="D154" s="107"/>
      <c r="E154" s="107"/>
      <c r="F154" s="103" t="s">
        <v>227</v>
      </c>
      <c r="G154" s="114" t="s">
        <v>39</v>
      </c>
      <c r="H154" s="150">
        <v>130</v>
      </c>
      <c r="I154" s="149">
        <v>50750</v>
      </c>
      <c r="J154" s="152">
        <f t="shared" si="1"/>
        <v>6597500</v>
      </c>
      <c r="K154" s="122">
        <v>15</v>
      </c>
      <c r="L154" s="96"/>
      <c r="M154" s="88"/>
      <c r="N154" s="88"/>
      <c r="O154" s="88"/>
      <c r="P154" s="88"/>
      <c r="Q154" s="88"/>
      <c r="R154" s="88"/>
      <c r="S154" s="88"/>
      <c r="T154" s="88"/>
      <c r="U154" s="88"/>
      <c r="V154" s="88"/>
      <c r="W154" s="88"/>
      <c r="X154" s="88"/>
      <c r="Y154" s="88"/>
      <c r="Z154" s="88"/>
    </row>
    <row r="155" ht="15.75" customHeight="1" spans="1:26">
      <c r="A155" s="87"/>
      <c r="B155" s="107"/>
      <c r="C155" s="107"/>
      <c r="D155" s="107"/>
      <c r="E155" s="107"/>
      <c r="F155" s="103" t="s">
        <v>228</v>
      </c>
      <c r="G155" s="114" t="s">
        <v>47</v>
      </c>
      <c r="H155" s="150">
        <v>40</v>
      </c>
      <c r="I155" s="149">
        <v>79300</v>
      </c>
      <c r="J155" s="152">
        <f t="shared" si="1"/>
        <v>3172000</v>
      </c>
      <c r="K155" s="122">
        <v>15</v>
      </c>
      <c r="L155" s="96"/>
      <c r="M155" s="88"/>
      <c r="N155" s="88"/>
      <c r="O155" s="88"/>
      <c r="P155" s="88"/>
      <c r="Q155" s="88"/>
      <c r="R155" s="88"/>
      <c r="S155" s="88"/>
      <c r="T155" s="88"/>
      <c r="U155" s="88"/>
      <c r="V155" s="88"/>
      <c r="W155" s="88"/>
      <c r="X155" s="88"/>
      <c r="Y155" s="88"/>
      <c r="Z155" s="88"/>
    </row>
    <row r="156" ht="15.75" customHeight="1" spans="1:26">
      <c r="A156" s="87"/>
      <c r="B156" s="108"/>
      <c r="C156" s="108"/>
      <c r="D156" s="108"/>
      <c r="E156" s="108"/>
      <c r="F156" s="103" t="s">
        <v>229</v>
      </c>
      <c r="G156" s="114" t="s">
        <v>39</v>
      </c>
      <c r="H156" s="150">
        <v>650</v>
      </c>
      <c r="I156" s="149">
        <v>18000</v>
      </c>
      <c r="J156" s="152">
        <f t="shared" si="1"/>
        <v>11700000</v>
      </c>
      <c r="K156" s="122">
        <v>15</v>
      </c>
      <c r="L156" s="96"/>
      <c r="M156" s="88"/>
      <c r="N156" s="88"/>
      <c r="O156" s="88"/>
      <c r="P156" s="88"/>
      <c r="Q156" s="88"/>
      <c r="R156" s="88"/>
      <c r="S156" s="88"/>
      <c r="T156" s="88"/>
      <c r="U156" s="88"/>
      <c r="V156" s="88"/>
      <c r="W156" s="88"/>
      <c r="X156" s="88"/>
      <c r="Y156" s="88"/>
      <c r="Z156" s="88"/>
    </row>
    <row r="157" ht="15.75" customHeight="1" spans="1:26">
      <c r="A157" s="87"/>
      <c r="B157" s="123" t="s">
        <v>75</v>
      </c>
      <c r="C157" s="100" t="s">
        <v>198</v>
      </c>
      <c r="D157" s="151" t="s">
        <v>230</v>
      </c>
      <c r="E157" s="123" t="s">
        <v>231</v>
      </c>
      <c r="F157" s="103" t="s">
        <v>232</v>
      </c>
      <c r="G157" s="114" t="s">
        <v>39</v>
      </c>
      <c r="H157" s="150">
        <v>130</v>
      </c>
      <c r="I157" s="149">
        <v>33850</v>
      </c>
      <c r="J157" s="152">
        <f t="shared" si="1"/>
        <v>4400500</v>
      </c>
      <c r="K157" s="122">
        <v>15</v>
      </c>
      <c r="L157" s="96"/>
      <c r="M157" s="88"/>
      <c r="N157" s="88"/>
      <c r="O157" s="88"/>
      <c r="P157" s="88"/>
      <c r="Q157" s="88"/>
      <c r="R157" s="88"/>
      <c r="S157" s="88"/>
      <c r="T157" s="88"/>
      <c r="U157" s="88"/>
      <c r="V157" s="88"/>
      <c r="W157" s="88"/>
      <c r="X157" s="88"/>
      <c r="Y157" s="88"/>
      <c r="Z157" s="88"/>
    </row>
    <row r="158" ht="15.75" customHeight="1" spans="1:26">
      <c r="A158" s="87"/>
      <c r="B158" s="107"/>
      <c r="C158" s="107"/>
      <c r="D158" s="107"/>
      <c r="E158" s="107"/>
      <c r="F158" s="103" t="s">
        <v>233</v>
      </c>
      <c r="G158" s="114" t="s">
        <v>39</v>
      </c>
      <c r="H158" s="150">
        <v>4</v>
      </c>
      <c r="I158" s="149">
        <v>644800</v>
      </c>
      <c r="J158" s="152">
        <f t="shared" si="1"/>
        <v>2579200</v>
      </c>
      <c r="K158" s="122">
        <v>15</v>
      </c>
      <c r="L158" s="96"/>
      <c r="M158" s="88"/>
      <c r="N158" s="88"/>
      <c r="O158" s="88"/>
      <c r="P158" s="88"/>
      <c r="Q158" s="88"/>
      <c r="R158" s="88"/>
      <c r="S158" s="88"/>
      <c r="T158" s="88"/>
      <c r="U158" s="88"/>
      <c r="V158" s="88"/>
      <c r="W158" s="88"/>
      <c r="X158" s="88"/>
      <c r="Y158" s="88"/>
      <c r="Z158" s="88"/>
    </row>
    <row r="159" ht="15.75" customHeight="1" spans="1:26">
      <c r="A159" s="87"/>
      <c r="B159" s="107"/>
      <c r="C159" s="107"/>
      <c r="D159" s="107"/>
      <c r="E159" s="107"/>
      <c r="F159" s="103" t="s">
        <v>234</v>
      </c>
      <c r="G159" s="114" t="s">
        <v>39</v>
      </c>
      <c r="H159" s="150">
        <v>130</v>
      </c>
      <c r="I159" s="149">
        <v>71900</v>
      </c>
      <c r="J159" s="152">
        <f t="shared" si="1"/>
        <v>9347000</v>
      </c>
      <c r="K159" s="122">
        <v>15</v>
      </c>
      <c r="L159" s="96"/>
      <c r="M159" s="88"/>
      <c r="N159" s="88"/>
      <c r="O159" s="88"/>
      <c r="P159" s="88"/>
      <c r="Q159" s="88"/>
      <c r="R159" s="88"/>
      <c r="S159" s="88"/>
      <c r="T159" s="88"/>
      <c r="U159" s="88"/>
      <c r="V159" s="88"/>
      <c r="W159" s="88"/>
      <c r="X159" s="88"/>
      <c r="Y159" s="88"/>
      <c r="Z159" s="88"/>
    </row>
    <row r="160" ht="15.75" customHeight="1" spans="1:26">
      <c r="A160" s="87"/>
      <c r="B160" s="107"/>
      <c r="C160" s="107"/>
      <c r="D160" s="107"/>
      <c r="E160" s="107"/>
      <c r="F160" s="103" t="s">
        <v>235</v>
      </c>
      <c r="G160" s="114" t="s">
        <v>39</v>
      </c>
      <c r="H160" s="150">
        <v>130</v>
      </c>
      <c r="I160" s="149">
        <v>60000</v>
      </c>
      <c r="J160" s="152">
        <f t="shared" si="1"/>
        <v>7800000</v>
      </c>
      <c r="K160" s="122">
        <v>15</v>
      </c>
      <c r="L160" s="96"/>
      <c r="M160" s="88"/>
      <c r="N160" s="88"/>
      <c r="O160" s="88"/>
      <c r="P160" s="88"/>
      <c r="Q160" s="88"/>
      <c r="R160" s="88"/>
      <c r="S160" s="88"/>
      <c r="T160" s="88"/>
      <c r="U160" s="88"/>
      <c r="V160" s="88"/>
      <c r="W160" s="88"/>
      <c r="X160" s="88"/>
      <c r="Y160" s="88"/>
      <c r="Z160" s="88"/>
    </row>
    <row r="161" ht="15.75" customHeight="1" spans="1:26">
      <c r="A161" s="87"/>
      <c r="B161" s="107"/>
      <c r="C161" s="107"/>
      <c r="D161" s="107"/>
      <c r="E161" s="107"/>
      <c r="F161" s="103" t="s">
        <v>236</v>
      </c>
      <c r="G161" s="114" t="s">
        <v>39</v>
      </c>
      <c r="H161" s="150">
        <v>1</v>
      </c>
      <c r="I161" s="149">
        <v>3171000</v>
      </c>
      <c r="J161" s="152">
        <f t="shared" si="1"/>
        <v>3171000</v>
      </c>
      <c r="K161" s="122">
        <v>15</v>
      </c>
      <c r="L161" s="96"/>
      <c r="M161" s="88"/>
      <c r="N161" s="88"/>
      <c r="O161" s="88"/>
      <c r="P161" s="88"/>
      <c r="Q161" s="88"/>
      <c r="R161" s="88"/>
      <c r="S161" s="88"/>
      <c r="T161" s="88"/>
      <c r="U161" s="88"/>
      <c r="V161" s="88"/>
      <c r="W161" s="88"/>
      <c r="X161" s="88"/>
      <c r="Y161" s="88"/>
      <c r="Z161" s="88"/>
    </row>
    <row r="162" ht="15.75" customHeight="1" spans="1:26">
      <c r="A162" s="87"/>
      <c r="B162" s="107"/>
      <c r="C162" s="107"/>
      <c r="D162" s="107"/>
      <c r="E162" s="107"/>
      <c r="F162" s="103" t="s">
        <v>237</v>
      </c>
      <c r="G162" s="114" t="s">
        <v>39</v>
      </c>
      <c r="H162" s="150">
        <v>1</v>
      </c>
      <c r="I162" s="149">
        <v>634200</v>
      </c>
      <c r="J162" s="152">
        <f t="shared" si="1"/>
        <v>634200</v>
      </c>
      <c r="K162" s="122">
        <v>15</v>
      </c>
      <c r="L162" s="96"/>
      <c r="M162" s="88"/>
      <c r="N162" s="88"/>
      <c r="O162" s="88"/>
      <c r="P162" s="88"/>
      <c r="Q162" s="88"/>
      <c r="R162" s="88"/>
      <c r="S162" s="88"/>
      <c r="T162" s="88"/>
      <c r="U162" s="88"/>
      <c r="V162" s="88"/>
      <c r="W162" s="88"/>
      <c r="X162" s="88"/>
      <c r="Y162" s="88"/>
      <c r="Z162" s="88"/>
    </row>
    <row r="163" ht="15.75" customHeight="1" spans="1:26">
      <c r="A163" s="87"/>
      <c r="B163" s="108"/>
      <c r="C163" s="108"/>
      <c r="D163" s="108"/>
      <c r="E163" s="108"/>
      <c r="F163" s="103" t="s">
        <v>238</v>
      </c>
      <c r="G163" s="114" t="s">
        <v>39</v>
      </c>
      <c r="H163" s="150">
        <v>130</v>
      </c>
      <c r="I163" s="149">
        <v>8500</v>
      </c>
      <c r="J163" s="152">
        <f t="shared" si="1"/>
        <v>1105000</v>
      </c>
      <c r="K163" s="122">
        <v>15</v>
      </c>
      <c r="L163" s="96"/>
      <c r="M163" s="88"/>
      <c r="N163" s="88"/>
      <c r="O163" s="88"/>
      <c r="P163" s="88"/>
      <c r="Q163" s="88"/>
      <c r="R163" s="88"/>
      <c r="S163" s="88"/>
      <c r="T163" s="88"/>
      <c r="U163" s="88"/>
      <c r="V163" s="88"/>
      <c r="W163" s="88"/>
      <c r="X163" s="88"/>
      <c r="Y163" s="88"/>
      <c r="Z163" s="88"/>
    </row>
    <row r="164" ht="15.75" customHeight="1" spans="1:26">
      <c r="A164" s="87"/>
      <c r="B164" s="122" t="s">
        <v>239</v>
      </c>
      <c r="C164" s="104" t="s">
        <v>198</v>
      </c>
      <c r="D164" s="154" t="s">
        <v>240</v>
      </c>
      <c r="E164" s="122" t="s">
        <v>241</v>
      </c>
      <c r="F164" s="103" t="s">
        <v>242</v>
      </c>
      <c r="G164" s="114" t="s">
        <v>39</v>
      </c>
      <c r="H164" s="150">
        <v>28</v>
      </c>
      <c r="I164" s="149">
        <v>1500000</v>
      </c>
      <c r="J164" s="152">
        <f t="shared" si="1"/>
        <v>42000000</v>
      </c>
      <c r="K164" s="122">
        <v>15</v>
      </c>
      <c r="L164" s="96"/>
      <c r="M164" s="88"/>
      <c r="N164" s="88"/>
      <c r="O164" s="88"/>
      <c r="P164" s="88"/>
      <c r="Q164" s="88"/>
      <c r="R164" s="88"/>
      <c r="S164" s="88"/>
      <c r="T164" s="88"/>
      <c r="U164" s="88"/>
      <c r="V164" s="88"/>
      <c r="W164" s="88"/>
      <c r="X164" s="88"/>
      <c r="Y164" s="88"/>
      <c r="Z164" s="88"/>
    </row>
    <row r="165" ht="15.75" customHeight="1" spans="1:26">
      <c r="A165" s="87"/>
      <c r="B165" s="123" t="s">
        <v>34</v>
      </c>
      <c r="C165" s="100" t="s">
        <v>243</v>
      </c>
      <c r="D165" s="155" t="s">
        <v>244</v>
      </c>
      <c r="E165" s="123" t="s">
        <v>83</v>
      </c>
      <c r="F165" s="135" t="s">
        <v>245</v>
      </c>
      <c r="G165" s="122" t="s">
        <v>39</v>
      </c>
      <c r="H165" s="122">
        <v>1</v>
      </c>
      <c r="I165" s="137">
        <v>800000</v>
      </c>
      <c r="J165" s="156">
        <f t="shared" si="1"/>
        <v>800000</v>
      </c>
      <c r="K165" s="122">
        <v>20</v>
      </c>
      <c r="L165" s="96"/>
      <c r="M165" s="88"/>
      <c r="N165" s="88"/>
      <c r="O165" s="88"/>
      <c r="P165" s="88"/>
      <c r="Q165" s="88"/>
      <c r="R165" s="88"/>
      <c r="S165" s="88"/>
      <c r="T165" s="88"/>
      <c r="U165" s="88"/>
      <c r="V165" s="88"/>
      <c r="W165" s="88"/>
      <c r="X165" s="88"/>
      <c r="Y165" s="88"/>
      <c r="Z165" s="88"/>
    </row>
    <row r="166" ht="100.5" customHeight="1" spans="1:26">
      <c r="A166" s="87"/>
      <c r="B166" s="107"/>
      <c r="C166" s="107"/>
      <c r="D166" s="107"/>
      <c r="E166" s="107"/>
      <c r="F166" s="135" t="s">
        <v>156</v>
      </c>
      <c r="G166" s="122" t="s">
        <v>39</v>
      </c>
      <c r="H166" s="122">
        <v>1</v>
      </c>
      <c r="I166" s="137">
        <v>800000</v>
      </c>
      <c r="J166" s="156">
        <f t="shared" si="1"/>
        <v>800000</v>
      </c>
      <c r="K166" s="122">
        <v>20</v>
      </c>
      <c r="L166" s="96"/>
      <c r="M166" s="88"/>
      <c r="N166" s="88"/>
      <c r="O166" s="88"/>
      <c r="P166" s="88"/>
      <c r="Q166" s="88"/>
      <c r="R166" s="88"/>
      <c r="S166" s="88"/>
      <c r="T166" s="88"/>
      <c r="U166" s="88"/>
      <c r="V166" s="88"/>
      <c r="W166" s="88"/>
      <c r="X166" s="88"/>
      <c r="Y166" s="88"/>
      <c r="Z166" s="88"/>
    </row>
    <row r="167" ht="15.75" customHeight="1" spans="1:26">
      <c r="A167" s="87"/>
      <c r="B167" s="107"/>
      <c r="C167" s="107"/>
      <c r="D167" s="107"/>
      <c r="E167" s="107"/>
      <c r="F167" s="135" t="s">
        <v>62</v>
      </c>
      <c r="G167" s="122" t="s">
        <v>50</v>
      </c>
      <c r="H167" s="122">
        <v>4</v>
      </c>
      <c r="I167" s="137">
        <v>4228000</v>
      </c>
      <c r="J167" s="156">
        <f t="shared" si="1"/>
        <v>16912000</v>
      </c>
      <c r="K167" s="122">
        <v>20</v>
      </c>
      <c r="L167" s="96"/>
      <c r="M167" s="88"/>
      <c r="N167" s="88"/>
      <c r="O167" s="88"/>
      <c r="P167" s="88"/>
      <c r="Q167" s="88"/>
      <c r="R167" s="88"/>
      <c r="S167" s="88"/>
      <c r="T167" s="88"/>
      <c r="U167" s="88"/>
      <c r="V167" s="88"/>
      <c r="W167" s="88"/>
      <c r="X167" s="88"/>
      <c r="Y167" s="88"/>
      <c r="Z167" s="88"/>
    </row>
    <row r="168" ht="15.75" customHeight="1" spans="1:26">
      <c r="A168" s="87"/>
      <c r="B168" s="107"/>
      <c r="C168" s="107"/>
      <c r="D168" s="107"/>
      <c r="E168" s="107"/>
      <c r="F168" s="135" t="s">
        <v>157</v>
      </c>
      <c r="G168" s="122" t="s">
        <v>39</v>
      </c>
      <c r="H168" s="122">
        <v>100</v>
      </c>
      <c r="I168" s="137">
        <v>30000</v>
      </c>
      <c r="J168" s="156">
        <f t="shared" si="1"/>
        <v>3000000</v>
      </c>
      <c r="K168" s="122">
        <v>20</v>
      </c>
      <c r="L168" s="96"/>
      <c r="M168" s="88"/>
      <c r="N168" s="88"/>
      <c r="O168" s="88"/>
      <c r="P168" s="88"/>
      <c r="Q168" s="88"/>
      <c r="R168" s="88"/>
      <c r="S168" s="88"/>
      <c r="T168" s="88"/>
      <c r="U168" s="88"/>
      <c r="V168" s="88"/>
      <c r="W168" s="88"/>
      <c r="X168" s="88"/>
      <c r="Y168" s="88"/>
      <c r="Z168" s="88"/>
    </row>
    <row r="169" ht="15.75" customHeight="1" spans="1:26">
      <c r="A169" s="87"/>
      <c r="B169" s="107"/>
      <c r="C169" s="107"/>
      <c r="D169" s="107"/>
      <c r="E169" s="107"/>
      <c r="F169" s="135" t="s">
        <v>246</v>
      </c>
      <c r="G169" s="122" t="s">
        <v>52</v>
      </c>
      <c r="H169" s="122">
        <v>320</v>
      </c>
      <c r="I169" s="137">
        <v>150000</v>
      </c>
      <c r="J169" s="156">
        <f t="shared" si="1"/>
        <v>48000000</v>
      </c>
      <c r="K169" s="122">
        <v>20</v>
      </c>
      <c r="L169" s="96"/>
      <c r="M169" s="88"/>
      <c r="N169" s="88"/>
      <c r="O169" s="88"/>
      <c r="P169" s="88"/>
      <c r="Q169" s="88"/>
      <c r="R169" s="88"/>
      <c r="S169" s="88"/>
      <c r="T169" s="88"/>
      <c r="U169" s="88"/>
      <c r="V169" s="88"/>
      <c r="W169" s="88"/>
      <c r="X169" s="88"/>
      <c r="Y169" s="88"/>
      <c r="Z169" s="88"/>
    </row>
    <row r="170" ht="15.75" customHeight="1" spans="1:26">
      <c r="A170" s="87"/>
      <c r="B170" s="107"/>
      <c r="C170" s="107"/>
      <c r="D170" s="107"/>
      <c r="E170" s="107"/>
      <c r="F170" s="135" t="s">
        <v>247</v>
      </c>
      <c r="G170" s="122" t="s">
        <v>50</v>
      </c>
      <c r="H170" s="122">
        <v>2000</v>
      </c>
      <c r="I170" s="137">
        <v>18000</v>
      </c>
      <c r="J170" s="156">
        <f t="shared" si="1"/>
        <v>36000000</v>
      </c>
      <c r="K170" s="122">
        <v>20</v>
      </c>
      <c r="L170" s="96"/>
      <c r="M170" s="88"/>
      <c r="N170" s="88"/>
      <c r="O170" s="88"/>
      <c r="P170" s="88"/>
      <c r="Q170" s="88"/>
      <c r="R170" s="88"/>
      <c r="S170" s="88"/>
      <c r="T170" s="88"/>
      <c r="U170" s="88"/>
      <c r="V170" s="88"/>
      <c r="W170" s="88"/>
      <c r="X170" s="88"/>
      <c r="Y170" s="88"/>
      <c r="Z170" s="88"/>
    </row>
    <row r="171" ht="15.75" customHeight="1" spans="1:26">
      <c r="A171" s="87"/>
      <c r="B171" s="108"/>
      <c r="C171" s="108"/>
      <c r="D171" s="108"/>
      <c r="E171" s="108"/>
      <c r="F171" s="135" t="s">
        <v>248</v>
      </c>
      <c r="G171" s="122" t="s">
        <v>39</v>
      </c>
      <c r="H171" s="122">
        <v>100</v>
      </c>
      <c r="I171" s="137">
        <v>2000000</v>
      </c>
      <c r="J171" s="156">
        <f t="shared" si="1"/>
        <v>200000000</v>
      </c>
      <c r="K171" s="122">
        <v>20</v>
      </c>
      <c r="L171" s="96"/>
      <c r="M171" s="88"/>
      <c r="N171" s="88"/>
      <c r="O171" s="88"/>
      <c r="P171" s="88"/>
      <c r="Q171" s="88"/>
      <c r="R171" s="88"/>
      <c r="S171" s="88"/>
      <c r="T171" s="88"/>
      <c r="U171" s="88"/>
      <c r="V171" s="88"/>
      <c r="W171" s="88"/>
      <c r="X171" s="88"/>
      <c r="Y171" s="88"/>
      <c r="Z171" s="88"/>
    </row>
    <row r="172" ht="15.75" customHeight="1" spans="1:26">
      <c r="A172" s="87"/>
      <c r="B172" s="123" t="s">
        <v>43</v>
      </c>
      <c r="C172" s="100" t="s">
        <v>243</v>
      </c>
      <c r="D172" s="155" t="s">
        <v>249</v>
      </c>
      <c r="E172" s="123" t="s">
        <v>250</v>
      </c>
      <c r="F172" s="126" t="s">
        <v>251</v>
      </c>
      <c r="G172" s="104" t="s">
        <v>52</v>
      </c>
      <c r="H172" s="104">
        <v>16</v>
      </c>
      <c r="I172" s="105">
        <v>150000</v>
      </c>
      <c r="J172" s="156">
        <f t="shared" si="1"/>
        <v>2400000</v>
      </c>
      <c r="K172" s="122">
        <v>20</v>
      </c>
      <c r="L172" s="96"/>
      <c r="M172" s="88"/>
      <c r="N172" s="88"/>
      <c r="O172" s="88"/>
      <c r="P172" s="88"/>
      <c r="Q172" s="88"/>
      <c r="R172" s="88"/>
      <c r="S172" s="88"/>
      <c r="T172" s="88"/>
      <c r="U172" s="88"/>
      <c r="V172" s="88"/>
      <c r="W172" s="88"/>
      <c r="X172" s="88"/>
      <c r="Y172" s="88"/>
      <c r="Z172" s="88"/>
    </row>
    <row r="173" ht="15.75" customHeight="1" spans="1:26">
      <c r="A173" s="87"/>
      <c r="B173" s="108"/>
      <c r="C173" s="108"/>
      <c r="D173" s="108"/>
      <c r="E173" s="108"/>
      <c r="F173" s="126" t="s">
        <v>252</v>
      </c>
      <c r="G173" s="104" t="s">
        <v>50</v>
      </c>
      <c r="H173" s="104">
        <v>100</v>
      </c>
      <c r="I173" s="105">
        <v>18000</v>
      </c>
      <c r="J173" s="156">
        <f t="shared" si="1"/>
        <v>1800000</v>
      </c>
      <c r="K173" s="122">
        <v>20</v>
      </c>
      <c r="L173" s="96"/>
      <c r="M173" s="88"/>
      <c r="N173" s="88"/>
      <c r="O173" s="88"/>
      <c r="P173" s="88"/>
      <c r="Q173" s="88"/>
      <c r="R173" s="88"/>
      <c r="S173" s="88"/>
      <c r="T173" s="88"/>
      <c r="U173" s="88"/>
      <c r="V173" s="88"/>
      <c r="W173" s="88"/>
      <c r="X173" s="88"/>
      <c r="Y173" s="88"/>
      <c r="Z173" s="88"/>
    </row>
    <row r="174" ht="15.75" customHeight="1" spans="1:26">
      <c r="A174" s="87"/>
      <c r="B174" s="123" t="s">
        <v>59</v>
      </c>
      <c r="C174" s="100" t="s">
        <v>243</v>
      </c>
      <c r="D174" s="155" t="s">
        <v>253</v>
      </c>
      <c r="E174" s="123" t="s">
        <v>254</v>
      </c>
      <c r="F174" s="134" t="s">
        <v>255</v>
      </c>
      <c r="G174" s="122" t="s">
        <v>39</v>
      </c>
      <c r="H174" s="122">
        <v>1</v>
      </c>
      <c r="I174" s="137">
        <v>3000000</v>
      </c>
      <c r="J174" s="156">
        <f t="shared" si="1"/>
        <v>3000000</v>
      </c>
      <c r="K174" s="122">
        <v>20</v>
      </c>
      <c r="L174" s="96"/>
      <c r="M174" s="88"/>
      <c r="N174" s="88"/>
      <c r="O174" s="88"/>
      <c r="P174" s="88"/>
      <c r="Q174" s="88"/>
      <c r="R174" s="88"/>
      <c r="S174" s="88"/>
      <c r="T174" s="88"/>
      <c r="U174" s="88"/>
      <c r="V174" s="88"/>
      <c r="W174" s="88"/>
      <c r="X174" s="88"/>
      <c r="Y174" s="88"/>
      <c r="Z174" s="88"/>
    </row>
    <row r="175" ht="15.75" customHeight="1" spans="1:26">
      <c r="A175" s="87"/>
      <c r="B175" s="107"/>
      <c r="C175" s="107"/>
      <c r="D175" s="107"/>
      <c r="E175" s="107"/>
      <c r="F175" s="134" t="s">
        <v>256</v>
      </c>
      <c r="G175" s="122" t="s">
        <v>52</v>
      </c>
      <c r="H175" s="122">
        <v>12</v>
      </c>
      <c r="I175" s="137">
        <v>150000</v>
      </c>
      <c r="J175" s="156">
        <f t="shared" si="1"/>
        <v>1800000</v>
      </c>
      <c r="K175" s="122">
        <v>20</v>
      </c>
      <c r="L175" s="96"/>
      <c r="M175" s="88"/>
      <c r="N175" s="88"/>
      <c r="O175" s="88"/>
      <c r="P175" s="88"/>
      <c r="Q175" s="88"/>
      <c r="R175" s="88"/>
      <c r="S175" s="88"/>
      <c r="T175" s="88"/>
      <c r="U175" s="88"/>
      <c r="V175" s="88"/>
      <c r="W175" s="88"/>
      <c r="X175" s="88"/>
      <c r="Y175" s="88"/>
      <c r="Z175" s="88"/>
    </row>
    <row r="176" ht="15.75" customHeight="1" spans="1:26">
      <c r="A176" s="87"/>
      <c r="B176" s="107"/>
      <c r="C176" s="107"/>
      <c r="D176" s="107"/>
      <c r="E176" s="107"/>
      <c r="F176" s="134" t="s">
        <v>252</v>
      </c>
      <c r="G176" s="122" t="s">
        <v>39</v>
      </c>
      <c r="H176" s="122">
        <v>100</v>
      </c>
      <c r="I176" s="137">
        <v>18000</v>
      </c>
      <c r="J176" s="156">
        <f t="shared" si="1"/>
        <v>1800000</v>
      </c>
      <c r="K176" s="122">
        <v>20</v>
      </c>
      <c r="L176" s="96"/>
      <c r="M176" s="88"/>
      <c r="N176" s="88"/>
      <c r="O176" s="88"/>
      <c r="P176" s="88"/>
      <c r="Q176" s="88"/>
      <c r="R176" s="88"/>
      <c r="S176" s="88"/>
      <c r="T176" s="88"/>
      <c r="U176" s="88"/>
      <c r="V176" s="88"/>
      <c r="W176" s="88"/>
      <c r="X176" s="88"/>
      <c r="Y176" s="88"/>
      <c r="Z176" s="88"/>
    </row>
    <row r="177" ht="15.75" customHeight="1" spans="1:26">
      <c r="A177" s="87"/>
      <c r="B177" s="108"/>
      <c r="C177" s="108"/>
      <c r="D177" s="108"/>
      <c r="E177" s="108"/>
      <c r="F177" s="134" t="s">
        <v>257</v>
      </c>
      <c r="G177" s="122" t="s">
        <v>39</v>
      </c>
      <c r="H177" s="122">
        <v>100</v>
      </c>
      <c r="I177" s="137">
        <v>300000</v>
      </c>
      <c r="J177" s="156">
        <f t="shared" si="1"/>
        <v>30000000</v>
      </c>
      <c r="K177" s="122">
        <v>20</v>
      </c>
      <c r="L177" s="96"/>
      <c r="M177" s="88"/>
      <c r="N177" s="88"/>
      <c r="O177" s="88"/>
      <c r="P177" s="88"/>
      <c r="Q177" s="88"/>
      <c r="R177" s="88"/>
      <c r="S177" s="88"/>
      <c r="T177" s="88"/>
      <c r="U177" s="88"/>
      <c r="V177" s="88"/>
      <c r="W177" s="88"/>
      <c r="X177" s="88"/>
      <c r="Y177" s="88"/>
      <c r="Z177" s="88"/>
    </row>
    <row r="178" ht="15.75" customHeight="1" spans="1:26">
      <c r="A178" s="87"/>
      <c r="B178" s="123" t="s">
        <v>34</v>
      </c>
      <c r="C178" s="100" t="s">
        <v>258</v>
      </c>
      <c r="D178" s="155" t="s">
        <v>259</v>
      </c>
      <c r="E178" s="122"/>
      <c r="F178" s="134" t="s">
        <v>260</v>
      </c>
      <c r="G178" s="122" t="s">
        <v>39</v>
      </c>
      <c r="H178" s="122">
        <v>2</v>
      </c>
      <c r="I178" s="137">
        <v>634200</v>
      </c>
      <c r="J178" s="156">
        <f t="shared" si="1"/>
        <v>1268400</v>
      </c>
      <c r="K178" s="122">
        <v>20</v>
      </c>
      <c r="L178" s="96"/>
      <c r="M178" s="88"/>
      <c r="N178" s="88"/>
      <c r="O178" s="88"/>
      <c r="P178" s="88"/>
      <c r="Q178" s="88"/>
      <c r="R178" s="88"/>
      <c r="S178" s="88"/>
      <c r="T178" s="88"/>
      <c r="U178" s="88"/>
      <c r="V178" s="88"/>
      <c r="W178" s="88"/>
      <c r="X178" s="88"/>
      <c r="Y178" s="88"/>
      <c r="Z178" s="88"/>
    </row>
    <row r="179" ht="15.75" customHeight="1" spans="1:26">
      <c r="A179" s="87"/>
      <c r="B179" s="107"/>
      <c r="C179" s="107"/>
      <c r="D179" s="107"/>
      <c r="E179" s="123" t="s">
        <v>37</v>
      </c>
      <c r="F179" s="134" t="s">
        <v>261</v>
      </c>
      <c r="G179" s="122" t="s">
        <v>39</v>
      </c>
      <c r="H179" s="122">
        <v>1000</v>
      </c>
      <c r="I179" s="137">
        <v>1100</v>
      </c>
      <c r="J179" s="156">
        <f t="shared" si="1"/>
        <v>1100000</v>
      </c>
      <c r="K179" s="122">
        <v>20</v>
      </c>
      <c r="L179" s="96"/>
      <c r="M179" s="88"/>
      <c r="N179" s="88"/>
      <c r="O179" s="88"/>
      <c r="P179" s="88"/>
      <c r="Q179" s="88"/>
      <c r="R179" s="88"/>
      <c r="S179" s="88"/>
      <c r="T179" s="88"/>
      <c r="U179" s="88"/>
      <c r="V179" s="88"/>
      <c r="W179" s="88"/>
      <c r="X179" s="88"/>
      <c r="Y179" s="88"/>
      <c r="Z179" s="88"/>
    </row>
    <row r="180" ht="15.75" customHeight="1" spans="1:26">
      <c r="A180" s="87"/>
      <c r="B180" s="107"/>
      <c r="C180" s="107"/>
      <c r="D180" s="107"/>
      <c r="E180" s="107"/>
      <c r="F180" s="134" t="s">
        <v>201</v>
      </c>
      <c r="G180" s="122" t="s">
        <v>39</v>
      </c>
      <c r="H180" s="122">
        <v>120</v>
      </c>
      <c r="I180" s="137">
        <v>1300</v>
      </c>
      <c r="J180" s="156">
        <f t="shared" si="1"/>
        <v>156000</v>
      </c>
      <c r="K180" s="122">
        <v>20</v>
      </c>
      <c r="L180" s="96"/>
      <c r="M180" s="88"/>
      <c r="N180" s="88"/>
      <c r="O180" s="88"/>
      <c r="P180" s="88"/>
      <c r="Q180" s="88"/>
      <c r="R180" s="88"/>
      <c r="S180" s="88"/>
      <c r="T180" s="88"/>
      <c r="U180" s="88"/>
      <c r="V180" s="88"/>
      <c r="W180" s="88"/>
      <c r="X180" s="88"/>
      <c r="Y180" s="88"/>
      <c r="Z180" s="88"/>
    </row>
    <row r="181" ht="15.75" customHeight="1" spans="1:26">
      <c r="A181" s="87"/>
      <c r="B181" s="107"/>
      <c r="C181" s="107"/>
      <c r="D181" s="107"/>
      <c r="E181" s="107"/>
      <c r="F181" s="134" t="s">
        <v>262</v>
      </c>
      <c r="G181" s="122" t="s">
        <v>50</v>
      </c>
      <c r="H181" s="122">
        <v>100</v>
      </c>
      <c r="I181" s="137">
        <v>30000</v>
      </c>
      <c r="J181" s="156">
        <f t="shared" si="1"/>
        <v>3000000</v>
      </c>
      <c r="K181" s="122">
        <v>20</v>
      </c>
      <c r="L181" s="96"/>
      <c r="M181" s="88"/>
      <c r="N181" s="88"/>
      <c r="O181" s="88"/>
      <c r="P181" s="88"/>
      <c r="Q181" s="88"/>
      <c r="R181" s="88"/>
      <c r="S181" s="88"/>
      <c r="T181" s="88"/>
      <c r="U181" s="88"/>
      <c r="V181" s="88"/>
      <c r="W181" s="88"/>
      <c r="X181" s="88"/>
      <c r="Y181" s="88"/>
      <c r="Z181" s="88"/>
    </row>
    <row r="182" ht="15.75" customHeight="1" spans="1:26">
      <c r="A182" s="87"/>
      <c r="B182" s="108"/>
      <c r="C182" s="108"/>
      <c r="D182" s="108"/>
      <c r="E182" s="108"/>
      <c r="F182" s="134" t="s">
        <v>263</v>
      </c>
      <c r="G182" s="122" t="s">
        <v>39</v>
      </c>
      <c r="H182" s="122">
        <v>50</v>
      </c>
      <c r="I182" s="137">
        <v>5300</v>
      </c>
      <c r="J182" s="156">
        <f t="shared" si="1"/>
        <v>265000</v>
      </c>
      <c r="K182" s="122">
        <v>20</v>
      </c>
      <c r="L182" s="96"/>
      <c r="M182" s="88"/>
      <c r="N182" s="88"/>
      <c r="O182" s="88"/>
      <c r="P182" s="88"/>
      <c r="Q182" s="88"/>
      <c r="R182" s="88"/>
      <c r="S182" s="88"/>
      <c r="T182" s="88"/>
      <c r="U182" s="88"/>
      <c r="V182" s="88"/>
      <c r="W182" s="88"/>
      <c r="X182" s="88"/>
      <c r="Y182" s="88"/>
      <c r="Z182" s="88"/>
    </row>
    <row r="183" ht="15.75" customHeight="1" spans="1:26">
      <c r="A183" s="87"/>
      <c r="B183" s="123" t="s">
        <v>43</v>
      </c>
      <c r="C183" s="100" t="s">
        <v>258</v>
      </c>
      <c r="D183" s="157" t="s">
        <v>264</v>
      </c>
      <c r="E183" s="123" t="s">
        <v>265</v>
      </c>
      <c r="F183" s="134" t="s">
        <v>266</v>
      </c>
      <c r="G183" s="122" t="s">
        <v>47</v>
      </c>
      <c r="H183" s="122">
        <v>72</v>
      </c>
      <c r="I183" s="137">
        <v>79300</v>
      </c>
      <c r="J183" s="158">
        <f t="shared" si="1"/>
        <v>5709600</v>
      </c>
      <c r="K183" s="122">
        <v>20</v>
      </c>
      <c r="L183" s="96"/>
      <c r="M183" s="88"/>
      <c r="N183" s="88"/>
      <c r="O183" s="88"/>
      <c r="P183" s="88"/>
      <c r="Q183" s="88"/>
      <c r="R183" s="88"/>
      <c r="S183" s="88"/>
      <c r="T183" s="88"/>
      <c r="U183" s="88"/>
      <c r="V183" s="88"/>
      <c r="W183" s="88"/>
      <c r="X183" s="88"/>
      <c r="Y183" s="88"/>
      <c r="Z183" s="88"/>
    </row>
    <row r="184" ht="15.75" customHeight="1" spans="1:26">
      <c r="A184" s="87"/>
      <c r="B184" s="107"/>
      <c r="C184" s="107"/>
      <c r="D184" s="107"/>
      <c r="E184" s="107"/>
      <c r="F184" s="134" t="s">
        <v>267</v>
      </c>
      <c r="G184" s="122" t="s">
        <v>47</v>
      </c>
      <c r="H184" s="122">
        <v>48</v>
      </c>
      <c r="I184" s="137">
        <v>79300</v>
      </c>
      <c r="J184" s="158">
        <f t="shared" si="1"/>
        <v>3806400</v>
      </c>
      <c r="K184" s="122">
        <v>20</v>
      </c>
      <c r="L184" s="96"/>
      <c r="M184" s="88"/>
      <c r="N184" s="88"/>
      <c r="O184" s="88"/>
      <c r="P184" s="88"/>
      <c r="Q184" s="88"/>
      <c r="R184" s="88"/>
      <c r="S184" s="88"/>
      <c r="T184" s="88"/>
      <c r="U184" s="88"/>
      <c r="V184" s="88"/>
      <c r="W184" s="88"/>
      <c r="X184" s="88"/>
      <c r="Y184" s="88"/>
      <c r="Z184" s="88"/>
    </row>
    <row r="185" ht="15.75" customHeight="1" spans="1:26">
      <c r="A185" s="87"/>
      <c r="B185" s="107"/>
      <c r="C185" s="107"/>
      <c r="D185" s="107"/>
      <c r="E185" s="107"/>
      <c r="F185" s="134" t="s">
        <v>268</v>
      </c>
      <c r="G185" s="122" t="s">
        <v>47</v>
      </c>
      <c r="H185" s="122">
        <v>72</v>
      </c>
      <c r="I185" s="137">
        <v>79300</v>
      </c>
      <c r="J185" s="158">
        <f t="shared" si="1"/>
        <v>5709600</v>
      </c>
      <c r="K185" s="122">
        <v>20</v>
      </c>
      <c r="L185" s="96"/>
      <c r="M185" s="88"/>
      <c r="N185" s="88"/>
      <c r="O185" s="88"/>
      <c r="P185" s="88"/>
      <c r="Q185" s="88"/>
      <c r="R185" s="88"/>
      <c r="S185" s="88"/>
      <c r="T185" s="88"/>
      <c r="U185" s="88"/>
      <c r="V185" s="88"/>
      <c r="W185" s="88"/>
      <c r="X185" s="88"/>
      <c r="Y185" s="88"/>
      <c r="Z185" s="88"/>
    </row>
    <row r="186" ht="15.75" customHeight="1" spans="1:26">
      <c r="A186" s="87"/>
      <c r="B186" s="107"/>
      <c r="C186" s="107"/>
      <c r="D186" s="107"/>
      <c r="E186" s="107"/>
      <c r="F186" s="134" t="s">
        <v>269</v>
      </c>
      <c r="G186" s="122" t="s">
        <v>47</v>
      </c>
      <c r="H186" s="122">
        <v>72</v>
      </c>
      <c r="I186" s="137">
        <v>79300</v>
      </c>
      <c r="J186" s="158">
        <f t="shared" si="1"/>
        <v>5709600</v>
      </c>
      <c r="K186" s="122">
        <v>20</v>
      </c>
      <c r="L186" s="96"/>
      <c r="M186" s="88"/>
      <c r="N186" s="88"/>
      <c r="O186" s="88"/>
      <c r="P186" s="88"/>
      <c r="Q186" s="88"/>
      <c r="R186" s="88"/>
      <c r="S186" s="88"/>
      <c r="T186" s="88"/>
      <c r="U186" s="88"/>
      <c r="V186" s="88"/>
      <c r="W186" s="88"/>
      <c r="X186" s="88"/>
      <c r="Y186" s="88"/>
      <c r="Z186" s="88"/>
    </row>
    <row r="187" ht="15.75" customHeight="1" spans="1:26">
      <c r="A187" s="87"/>
      <c r="B187" s="107"/>
      <c r="C187" s="107"/>
      <c r="D187" s="107"/>
      <c r="E187" s="107"/>
      <c r="F187" s="134" t="s">
        <v>270</v>
      </c>
      <c r="G187" s="122" t="s">
        <v>47</v>
      </c>
      <c r="H187" s="122">
        <v>48</v>
      </c>
      <c r="I187" s="137">
        <v>79300</v>
      </c>
      <c r="J187" s="158">
        <f t="shared" si="1"/>
        <v>3806400</v>
      </c>
      <c r="K187" s="122">
        <v>20</v>
      </c>
      <c r="L187" s="96"/>
      <c r="M187" s="88"/>
      <c r="N187" s="88"/>
      <c r="O187" s="88"/>
      <c r="P187" s="88"/>
      <c r="Q187" s="88"/>
      <c r="R187" s="88"/>
      <c r="S187" s="88"/>
      <c r="T187" s="88"/>
      <c r="U187" s="88"/>
      <c r="V187" s="88"/>
      <c r="W187" s="88"/>
      <c r="X187" s="88"/>
      <c r="Y187" s="88"/>
      <c r="Z187" s="88"/>
    </row>
    <row r="188" ht="15.75" customHeight="1" spans="1:26">
      <c r="A188" s="87"/>
      <c r="B188" s="107"/>
      <c r="C188" s="107"/>
      <c r="D188" s="107"/>
      <c r="E188" s="107"/>
      <c r="F188" s="134" t="s">
        <v>271</v>
      </c>
      <c r="G188" s="122" t="s">
        <v>47</v>
      </c>
      <c r="H188" s="122">
        <v>48</v>
      </c>
      <c r="I188" s="137">
        <v>79300</v>
      </c>
      <c r="J188" s="158">
        <f t="shared" si="1"/>
        <v>3806400</v>
      </c>
      <c r="K188" s="122">
        <v>20</v>
      </c>
      <c r="L188" s="96"/>
      <c r="M188" s="88"/>
      <c r="N188" s="88"/>
      <c r="O188" s="88"/>
      <c r="P188" s="88"/>
      <c r="Q188" s="88"/>
      <c r="R188" s="88"/>
      <c r="S188" s="88"/>
      <c r="T188" s="88"/>
      <c r="U188" s="88"/>
      <c r="V188" s="88"/>
      <c r="W188" s="88"/>
      <c r="X188" s="88"/>
      <c r="Y188" s="88"/>
      <c r="Z188" s="88"/>
    </row>
    <row r="189" ht="15.75" customHeight="1" spans="1:26">
      <c r="A189" s="87"/>
      <c r="B189" s="108"/>
      <c r="C189" s="108"/>
      <c r="D189" s="108"/>
      <c r="E189" s="108"/>
      <c r="F189" s="134" t="s">
        <v>272</v>
      </c>
      <c r="G189" s="122" t="s">
        <v>47</v>
      </c>
      <c r="H189" s="122">
        <v>48</v>
      </c>
      <c r="I189" s="137">
        <v>79300</v>
      </c>
      <c r="J189" s="158">
        <f t="shared" si="1"/>
        <v>3806400</v>
      </c>
      <c r="K189" s="122">
        <v>20</v>
      </c>
      <c r="L189" s="96"/>
      <c r="M189" s="88"/>
      <c r="N189" s="88"/>
      <c r="O189" s="88"/>
      <c r="P189" s="88"/>
      <c r="Q189" s="88"/>
      <c r="R189" s="88"/>
      <c r="S189" s="88"/>
      <c r="T189" s="88"/>
      <c r="U189" s="88"/>
      <c r="V189" s="88"/>
      <c r="W189" s="88"/>
      <c r="X189" s="88"/>
      <c r="Y189" s="88"/>
      <c r="Z189" s="88"/>
    </row>
    <row r="190" ht="15.75" customHeight="1" spans="1:26">
      <c r="A190" s="87"/>
      <c r="B190" s="123" t="s">
        <v>54</v>
      </c>
      <c r="C190" s="100" t="s">
        <v>258</v>
      </c>
      <c r="D190" s="157" t="s">
        <v>273</v>
      </c>
      <c r="E190" s="123" t="s">
        <v>274</v>
      </c>
      <c r="F190" s="134" t="s">
        <v>275</v>
      </c>
      <c r="G190" s="122" t="s">
        <v>39</v>
      </c>
      <c r="H190" s="122">
        <v>100</v>
      </c>
      <c r="I190" s="137">
        <v>140000</v>
      </c>
      <c r="J190" s="158">
        <f t="shared" si="1"/>
        <v>14000000</v>
      </c>
      <c r="K190" s="122">
        <v>20</v>
      </c>
      <c r="L190" s="96"/>
      <c r="M190" s="88"/>
      <c r="N190" s="88"/>
      <c r="O190" s="88"/>
      <c r="P190" s="88"/>
      <c r="Q190" s="88"/>
      <c r="R190" s="88"/>
      <c r="S190" s="88"/>
      <c r="T190" s="88"/>
      <c r="U190" s="88"/>
      <c r="V190" s="88"/>
      <c r="W190" s="88"/>
      <c r="X190" s="88"/>
      <c r="Y190" s="88"/>
      <c r="Z190" s="88"/>
    </row>
    <row r="191" ht="15.75" customHeight="1" spans="1:26">
      <c r="A191" s="87"/>
      <c r="B191" s="107"/>
      <c r="C191" s="107"/>
      <c r="D191" s="107"/>
      <c r="E191" s="107"/>
      <c r="F191" s="134" t="s">
        <v>276</v>
      </c>
      <c r="G191" s="122" t="s">
        <v>39</v>
      </c>
      <c r="H191" s="122">
        <v>100</v>
      </c>
      <c r="I191" s="137">
        <v>588000</v>
      </c>
      <c r="J191" s="158">
        <f t="shared" si="1"/>
        <v>58800000</v>
      </c>
      <c r="K191" s="122">
        <v>20</v>
      </c>
      <c r="L191" s="96"/>
      <c r="M191" s="88"/>
      <c r="N191" s="88"/>
      <c r="O191" s="88"/>
      <c r="P191" s="88"/>
      <c r="Q191" s="88"/>
      <c r="R191" s="88"/>
      <c r="S191" s="88"/>
      <c r="T191" s="88"/>
      <c r="U191" s="88"/>
      <c r="V191" s="88"/>
      <c r="W191" s="88"/>
      <c r="X191" s="88"/>
      <c r="Y191" s="88"/>
      <c r="Z191" s="88"/>
    </row>
    <row r="192" ht="15.75" customHeight="1" spans="1:26">
      <c r="A192" s="87"/>
      <c r="B192" s="107"/>
      <c r="C192" s="107"/>
      <c r="D192" s="107"/>
      <c r="E192" s="107"/>
      <c r="F192" s="134" t="s">
        <v>277</v>
      </c>
      <c r="G192" s="122" t="s">
        <v>39</v>
      </c>
      <c r="H192" s="122">
        <v>3400</v>
      </c>
      <c r="I192" s="137">
        <v>18000</v>
      </c>
      <c r="J192" s="158">
        <f t="shared" si="1"/>
        <v>61200000</v>
      </c>
      <c r="K192" s="122">
        <v>20</v>
      </c>
      <c r="L192" s="96"/>
      <c r="M192" s="88"/>
      <c r="N192" s="88"/>
      <c r="O192" s="88"/>
      <c r="P192" s="88"/>
      <c r="Q192" s="88"/>
      <c r="R192" s="88"/>
      <c r="S192" s="88"/>
      <c r="T192" s="88"/>
      <c r="U192" s="88"/>
      <c r="V192" s="88"/>
      <c r="W192" s="88"/>
      <c r="X192" s="88"/>
      <c r="Y192" s="88"/>
      <c r="Z192" s="88"/>
    </row>
    <row r="193" ht="15.75" customHeight="1" spans="1:26">
      <c r="A193" s="87"/>
      <c r="B193" s="108"/>
      <c r="C193" s="108"/>
      <c r="D193" s="108"/>
      <c r="E193" s="108"/>
      <c r="F193" s="134" t="s">
        <v>278</v>
      </c>
      <c r="G193" s="122" t="s">
        <v>39</v>
      </c>
      <c r="H193" s="122">
        <v>100</v>
      </c>
      <c r="I193" s="137">
        <v>52850</v>
      </c>
      <c r="J193" s="158">
        <f t="shared" si="1"/>
        <v>5285000</v>
      </c>
      <c r="K193" s="122">
        <v>20</v>
      </c>
      <c r="L193" s="96"/>
      <c r="M193" s="88"/>
      <c r="N193" s="88"/>
      <c r="O193" s="88"/>
      <c r="P193" s="88"/>
      <c r="Q193" s="88"/>
      <c r="R193" s="88"/>
      <c r="S193" s="88"/>
      <c r="T193" s="88"/>
      <c r="U193" s="88"/>
      <c r="V193" s="88"/>
      <c r="W193" s="88"/>
      <c r="X193" s="88"/>
      <c r="Y193" s="88"/>
      <c r="Z193" s="88"/>
    </row>
    <row r="194" ht="15.75" customHeight="1" spans="1:26">
      <c r="A194" s="87"/>
      <c r="B194" s="100" t="s">
        <v>59</v>
      </c>
      <c r="C194" s="100" t="s">
        <v>258</v>
      </c>
      <c r="D194" s="159" t="s">
        <v>279</v>
      </c>
      <c r="E194" s="100" t="s">
        <v>280</v>
      </c>
      <c r="F194" s="134" t="s">
        <v>281</v>
      </c>
      <c r="G194" s="122" t="s">
        <v>47</v>
      </c>
      <c r="H194" s="122">
        <v>16</v>
      </c>
      <c r="I194" s="137">
        <v>79300</v>
      </c>
      <c r="J194" s="158">
        <f t="shared" si="1"/>
        <v>1268800</v>
      </c>
      <c r="K194" s="122">
        <v>20</v>
      </c>
      <c r="L194" s="96"/>
      <c r="M194" s="88"/>
      <c r="N194" s="88"/>
      <c r="O194" s="88"/>
      <c r="P194" s="88"/>
      <c r="Q194" s="88"/>
      <c r="R194" s="88"/>
      <c r="S194" s="88"/>
      <c r="T194" s="88"/>
      <c r="U194" s="88"/>
      <c r="V194" s="88"/>
      <c r="W194" s="88"/>
      <c r="X194" s="88"/>
      <c r="Y194" s="88"/>
      <c r="Z194" s="88"/>
    </row>
    <row r="195" ht="15.75" customHeight="1" spans="1:26">
      <c r="A195" s="87"/>
      <c r="B195" s="107"/>
      <c r="C195" s="107"/>
      <c r="D195" s="107"/>
      <c r="E195" s="107"/>
      <c r="F195" s="134" t="s">
        <v>282</v>
      </c>
      <c r="G195" s="122" t="s">
        <v>50</v>
      </c>
      <c r="H195" s="122">
        <v>200</v>
      </c>
      <c r="I195" s="137">
        <v>18000</v>
      </c>
      <c r="J195" s="158">
        <f t="shared" si="1"/>
        <v>3600000</v>
      </c>
      <c r="K195" s="122">
        <v>20</v>
      </c>
      <c r="L195" s="96"/>
      <c r="M195" s="88"/>
      <c r="N195" s="88"/>
      <c r="O195" s="88"/>
      <c r="P195" s="88"/>
      <c r="Q195" s="88"/>
      <c r="R195" s="88"/>
      <c r="S195" s="88"/>
      <c r="T195" s="88"/>
      <c r="U195" s="88"/>
      <c r="V195" s="88"/>
      <c r="W195" s="88"/>
      <c r="X195" s="88"/>
      <c r="Y195" s="88"/>
      <c r="Z195" s="88"/>
    </row>
    <row r="196" ht="15.75" customHeight="1" spans="1:26">
      <c r="A196" s="87"/>
      <c r="B196" s="108"/>
      <c r="C196" s="108"/>
      <c r="D196" s="108"/>
      <c r="E196" s="108"/>
      <c r="F196" s="134" t="s">
        <v>283</v>
      </c>
      <c r="G196" s="122" t="s">
        <v>50</v>
      </c>
      <c r="H196" s="122">
        <v>100</v>
      </c>
      <c r="I196" s="137">
        <v>10600</v>
      </c>
      <c r="J196" s="158">
        <f t="shared" si="1"/>
        <v>1060000</v>
      </c>
      <c r="K196" s="122">
        <v>20</v>
      </c>
      <c r="L196" s="96"/>
      <c r="M196" s="88"/>
      <c r="N196" s="88"/>
      <c r="O196" s="88"/>
      <c r="P196" s="88"/>
      <c r="Q196" s="88"/>
      <c r="R196" s="88"/>
      <c r="S196" s="88"/>
      <c r="T196" s="88"/>
      <c r="U196" s="88"/>
      <c r="V196" s="88"/>
      <c r="W196" s="88"/>
      <c r="X196" s="88"/>
      <c r="Y196" s="88"/>
      <c r="Z196" s="88"/>
    </row>
    <row r="197" ht="15.75" customHeight="1" spans="1:26">
      <c r="A197" s="87"/>
      <c r="B197" s="100" t="s">
        <v>65</v>
      </c>
      <c r="C197" s="100" t="s">
        <v>258</v>
      </c>
      <c r="D197" s="159" t="s">
        <v>284</v>
      </c>
      <c r="E197" s="100" t="s">
        <v>61</v>
      </c>
      <c r="F197" s="112" t="s">
        <v>62</v>
      </c>
      <c r="G197" s="104" t="s">
        <v>50</v>
      </c>
      <c r="H197" s="104">
        <v>6</v>
      </c>
      <c r="I197" s="105">
        <v>4122300</v>
      </c>
      <c r="J197" s="158">
        <f t="shared" si="1"/>
        <v>24733800</v>
      </c>
      <c r="K197" s="122">
        <v>20</v>
      </c>
      <c r="L197" s="96"/>
      <c r="M197" s="88"/>
      <c r="N197" s="88"/>
      <c r="O197" s="88"/>
      <c r="P197" s="88"/>
      <c r="Q197" s="88"/>
      <c r="R197" s="88"/>
      <c r="S197" s="88"/>
      <c r="T197" s="88"/>
      <c r="U197" s="88"/>
      <c r="V197" s="88"/>
      <c r="W197" s="88"/>
      <c r="X197" s="88"/>
      <c r="Y197" s="88"/>
      <c r="Z197" s="88"/>
    </row>
    <row r="198" ht="15.75" customHeight="1" spans="1:26">
      <c r="A198" s="87"/>
      <c r="B198" s="107"/>
      <c r="C198" s="107"/>
      <c r="D198" s="107"/>
      <c r="E198" s="107"/>
      <c r="F198" s="112" t="s">
        <v>285</v>
      </c>
      <c r="G198" s="104" t="s">
        <v>50</v>
      </c>
      <c r="H198" s="104">
        <v>5</v>
      </c>
      <c r="I198" s="105">
        <v>4228000</v>
      </c>
      <c r="J198" s="158">
        <f t="shared" si="1"/>
        <v>21140000</v>
      </c>
      <c r="K198" s="122">
        <v>20</v>
      </c>
      <c r="L198" s="96"/>
      <c r="M198" s="88"/>
      <c r="N198" s="88"/>
      <c r="O198" s="88"/>
      <c r="P198" s="88"/>
      <c r="Q198" s="88"/>
      <c r="R198" s="88"/>
      <c r="S198" s="88"/>
      <c r="T198" s="88"/>
      <c r="U198" s="88"/>
      <c r="V198" s="88"/>
      <c r="W198" s="88"/>
      <c r="X198" s="88"/>
      <c r="Y198" s="88"/>
      <c r="Z198" s="88"/>
    </row>
    <row r="199" ht="15.75" customHeight="1" spans="1:26">
      <c r="A199" s="87"/>
      <c r="B199" s="108"/>
      <c r="C199" s="108"/>
      <c r="D199" s="108"/>
      <c r="E199" s="108"/>
      <c r="F199" s="112" t="s">
        <v>286</v>
      </c>
      <c r="G199" s="104" t="s">
        <v>50</v>
      </c>
      <c r="H199" s="104">
        <v>5</v>
      </c>
      <c r="I199" s="105">
        <v>3171000</v>
      </c>
      <c r="J199" s="158">
        <f t="shared" si="1"/>
        <v>15855000</v>
      </c>
      <c r="K199" s="122">
        <v>20</v>
      </c>
      <c r="L199" s="96"/>
      <c r="M199" s="88"/>
      <c r="N199" s="88"/>
      <c r="O199" s="88"/>
      <c r="P199" s="88"/>
      <c r="Q199" s="88"/>
      <c r="R199" s="88"/>
      <c r="S199" s="88"/>
      <c r="T199" s="88"/>
      <c r="U199" s="88"/>
      <c r="V199" s="88"/>
      <c r="W199" s="88"/>
      <c r="X199" s="88"/>
      <c r="Y199" s="88"/>
      <c r="Z199" s="88"/>
    </row>
    <row r="200" ht="15.75" customHeight="1" spans="1:26">
      <c r="A200" s="87"/>
      <c r="B200" s="123" t="s">
        <v>75</v>
      </c>
      <c r="C200" s="100" t="s">
        <v>258</v>
      </c>
      <c r="D200" s="157" t="s">
        <v>287</v>
      </c>
      <c r="E200" s="123" t="s">
        <v>288</v>
      </c>
      <c r="F200" s="112" t="s">
        <v>289</v>
      </c>
      <c r="G200" s="104" t="s">
        <v>50</v>
      </c>
      <c r="H200" s="104">
        <v>100</v>
      </c>
      <c r="I200" s="105">
        <v>21000</v>
      </c>
      <c r="J200" s="158">
        <f t="shared" si="1"/>
        <v>2100000</v>
      </c>
      <c r="K200" s="122">
        <v>20</v>
      </c>
      <c r="L200" s="96"/>
      <c r="M200" s="88"/>
      <c r="N200" s="88"/>
      <c r="O200" s="88"/>
      <c r="P200" s="88"/>
      <c r="Q200" s="88"/>
      <c r="R200" s="88"/>
      <c r="S200" s="88"/>
      <c r="T200" s="88"/>
      <c r="U200" s="88"/>
      <c r="V200" s="88"/>
      <c r="W200" s="88"/>
      <c r="X200" s="88"/>
      <c r="Y200" s="88"/>
      <c r="Z200" s="88"/>
    </row>
    <row r="201" ht="15.75" customHeight="1" spans="1:26">
      <c r="A201" s="87"/>
      <c r="B201" s="107"/>
      <c r="C201" s="107"/>
      <c r="D201" s="107"/>
      <c r="E201" s="107"/>
      <c r="F201" s="112" t="s">
        <v>290</v>
      </c>
      <c r="G201" s="104" t="s">
        <v>39</v>
      </c>
      <c r="H201" s="104">
        <v>100</v>
      </c>
      <c r="I201" s="105">
        <v>6000</v>
      </c>
      <c r="J201" s="158">
        <f t="shared" si="1"/>
        <v>600000</v>
      </c>
      <c r="K201" s="122">
        <v>20</v>
      </c>
      <c r="L201" s="96"/>
      <c r="M201" s="88"/>
      <c r="N201" s="88"/>
      <c r="O201" s="88"/>
      <c r="P201" s="88"/>
      <c r="Q201" s="88"/>
      <c r="R201" s="88"/>
      <c r="S201" s="88"/>
      <c r="T201" s="88"/>
      <c r="U201" s="88"/>
      <c r="V201" s="88"/>
      <c r="W201" s="88"/>
      <c r="X201" s="88"/>
      <c r="Y201" s="88"/>
      <c r="Z201" s="88"/>
    </row>
    <row r="202" ht="15.75" customHeight="1" spans="1:26">
      <c r="A202" s="87"/>
      <c r="B202" s="107"/>
      <c r="C202" s="107"/>
      <c r="D202" s="107"/>
      <c r="E202" s="107"/>
      <c r="F202" s="112" t="s">
        <v>291</v>
      </c>
      <c r="G202" s="104" t="s">
        <v>39</v>
      </c>
      <c r="H202" s="104">
        <v>2</v>
      </c>
      <c r="I202" s="105">
        <v>318000</v>
      </c>
      <c r="J202" s="158">
        <f t="shared" si="1"/>
        <v>636000</v>
      </c>
      <c r="K202" s="122">
        <v>20</v>
      </c>
      <c r="L202" s="96"/>
      <c r="M202" s="88"/>
      <c r="N202" s="88"/>
      <c r="O202" s="88"/>
      <c r="P202" s="88"/>
      <c r="Q202" s="88"/>
      <c r="R202" s="88"/>
      <c r="S202" s="88"/>
      <c r="T202" s="88"/>
      <c r="U202" s="88"/>
      <c r="V202" s="88"/>
      <c r="W202" s="88"/>
      <c r="X202" s="88"/>
      <c r="Y202" s="88"/>
      <c r="Z202" s="88"/>
    </row>
    <row r="203" ht="15.75" customHeight="1" spans="1:26">
      <c r="A203" s="87"/>
      <c r="B203" s="107"/>
      <c r="C203" s="107"/>
      <c r="D203" s="107"/>
      <c r="E203" s="107"/>
      <c r="F203" s="112" t="s">
        <v>292</v>
      </c>
      <c r="G203" s="104" t="s">
        <v>39</v>
      </c>
      <c r="H203" s="104">
        <v>100</v>
      </c>
      <c r="I203" s="105">
        <v>72000</v>
      </c>
      <c r="J203" s="158">
        <f t="shared" si="1"/>
        <v>7200000</v>
      </c>
      <c r="K203" s="122">
        <v>20</v>
      </c>
      <c r="L203" s="96"/>
      <c r="M203" s="88"/>
      <c r="N203" s="88"/>
      <c r="O203" s="88"/>
      <c r="P203" s="88"/>
      <c r="Q203" s="88"/>
      <c r="R203" s="88"/>
      <c r="S203" s="88"/>
      <c r="T203" s="88"/>
      <c r="U203" s="88"/>
      <c r="V203" s="88"/>
      <c r="W203" s="88"/>
      <c r="X203" s="88"/>
      <c r="Y203" s="88"/>
      <c r="Z203" s="88"/>
    </row>
    <row r="204" ht="15.75" customHeight="1" spans="1:26">
      <c r="A204" s="87"/>
      <c r="B204" s="107"/>
      <c r="C204" s="107"/>
      <c r="D204" s="107"/>
      <c r="E204" s="107"/>
      <c r="F204" s="112" t="s">
        <v>293</v>
      </c>
      <c r="G204" s="104" t="s">
        <v>50</v>
      </c>
      <c r="H204" s="104">
        <v>4</v>
      </c>
      <c r="I204" s="105">
        <v>634200</v>
      </c>
      <c r="J204" s="158">
        <f t="shared" si="1"/>
        <v>2536800</v>
      </c>
      <c r="K204" s="122">
        <v>20</v>
      </c>
      <c r="L204" s="96"/>
      <c r="M204" s="88"/>
      <c r="N204" s="88"/>
      <c r="O204" s="88"/>
      <c r="P204" s="88"/>
      <c r="Q204" s="88"/>
      <c r="R204" s="88"/>
      <c r="S204" s="88"/>
      <c r="T204" s="88"/>
      <c r="U204" s="88"/>
      <c r="V204" s="88"/>
      <c r="W204" s="88"/>
      <c r="X204" s="88"/>
      <c r="Y204" s="88"/>
      <c r="Z204" s="88"/>
    </row>
    <row r="205" ht="15.75" customHeight="1" spans="1:26">
      <c r="A205" s="87"/>
      <c r="B205" s="108"/>
      <c r="C205" s="108"/>
      <c r="D205" s="108"/>
      <c r="E205" s="108"/>
      <c r="F205" s="112" t="s">
        <v>294</v>
      </c>
      <c r="G205" s="104" t="s">
        <v>50</v>
      </c>
      <c r="H205" s="104">
        <v>4</v>
      </c>
      <c r="I205" s="105">
        <v>528500</v>
      </c>
      <c r="J205" s="158">
        <f t="shared" si="1"/>
        <v>2114000</v>
      </c>
      <c r="K205" s="122">
        <v>20</v>
      </c>
      <c r="L205" s="96"/>
      <c r="M205" s="88"/>
      <c r="N205" s="88"/>
      <c r="O205" s="88"/>
      <c r="P205" s="88"/>
      <c r="Q205" s="88"/>
      <c r="R205" s="88"/>
      <c r="S205" s="88"/>
      <c r="T205" s="88"/>
      <c r="U205" s="88"/>
      <c r="V205" s="88"/>
      <c r="W205" s="88"/>
      <c r="X205" s="88"/>
      <c r="Y205" s="88"/>
      <c r="Z205" s="88"/>
    </row>
    <row r="206" ht="15.75" customHeight="1" spans="1:26">
      <c r="A206" s="87"/>
      <c r="B206" s="123" t="s">
        <v>34</v>
      </c>
      <c r="C206" s="100" t="s">
        <v>295</v>
      </c>
      <c r="D206" s="145" t="s">
        <v>296</v>
      </c>
      <c r="E206" s="123" t="s">
        <v>297</v>
      </c>
      <c r="F206" s="134" t="s">
        <v>298</v>
      </c>
      <c r="G206" s="122" t="s">
        <v>39</v>
      </c>
      <c r="H206" s="122">
        <v>100</v>
      </c>
      <c r="I206" s="137">
        <v>6000</v>
      </c>
      <c r="J206" s="146">
        <f t="shared" si="1"/>
        <v>600000</v>
      </c>
      <c r="K206" s="122">
        <v>20</v>
      </c>
      <c r="L206" s="96"/>
      <c r="M206" s="88"/>
      <c r="N206" s="88"/>
      <c r="O206" s="88"/>
      <c r="P206" s="88"/>
      <c r="Q206" s="88"/>
      <c r="R206" s="88"/>
      <c r="S206" s="88"/>
      <c r="T206" s="88"/>
      <c r="U206" s="88"/>
      <c r="V206" s="88"/>
      <c r="W206" s="88"/>
      <c r="X206" s="88"/>
      <c r="Y206" s="88"/>
      <c r="Z206" s="88"/>
    </row>
    <row r="207" ht="15.75" customHeight="1" spans="1:26">
      <c r="A207" s="87"/>
      <c r="B207" s="107"/>
      <c r="C207" s="107"/>
      <c r="D207" s="107"/>
      <c r="E207" s="107"/>
      <c r="F207" s="134" t="s">
        <v>175</v>
      </c>
      <c r="G207" s="122" t="s">
        <v>39</v>
      </c>
      <c r="H207" s="122">
        <v>1</v>
      </c>
      <c r="I207" s="137">
        <v>1057000</v>
      </c>
      <c r="J207" s="146">
        <f t="shared" si="1"/>
        <v>1057000</v>
      </c>
      <c r="K207" s="122">
        <v>20</v>
      </c>
      <c r="L207" s="96"/>
      <c r="M207" s="88"/>
      <c r="N207" s="88"/>
      <c r="O207" s="88"/>
      <c r="P207" s="88"/>
      <c r="Q207" s="88"/>
      <c r="R207" s="88"/>
      <c r="S207" s="88"/>
      <c r="T207" s="88"/>
      <c r="U207" s="88"/>
      <c r="V207" s="88"/>
      <c r="W207" s="88"/>
      <c r="X207" s="88"/>
      <c r="Y207" s="88"/>
      <c r="Z207" s="88"/>
    </row>
    <row r="208" ht="15.75" customHeight="1" spans="1:26">
      <c r="A208" s="87"/>
      <c r="B208" s="107"/>
      <c r="C208" s="107"/>
      <c r="D208" s="107"/>
      <c r="E208" s="107"/>
      <c r="F208" s="134" t="s">
        <v>299</v>
      </c>
      <c r="G208" s="122" t="s">
        <v>39</v>
      </c>
      <c r="H208" s="122">
        <v>50</v>
      </c>
      <c r="I208" s="137">
        <v>1600</v>
      </c>
      <c r="J208" s="146">
        <f t="shared" si="1"/>
        <v>80000</v>
      </c>
      <c r="K208" s="122">
        <v>20</v>
      </c>
      <c r="L208" s="96"/>
      <c r="M208" s="88"/>
      <c r="N208" s="88"/>
      <c r="O208" s="88"/>
      <c r="P208" s="88"/>
      <c r="Q208" s="88"/>
      <c r="R208" s="88"/>
      <c r="S208" s="88"/>
      <c r="T208" s="88"/>
      <c r="U208" s="88"/>
      <c r="V208" s="88"/>
      <c r="W208" s="88"/>
      <c r="X208" s="88"/>
      <c r="Y208" s="88"/>
      <c r="Z208" s="88"/>
    </row>
    <row r="209" ht="15.75" customHeight="1" spans="1:26">
      <c r="A209" s="87"/>
      <c r="B209" s="107"/>
      <c r="C209" s="107"/>
      <c r="D209" s="107"/>
      <c r="E209" s="107"/>
      <c r="F209" s="134" t="s">
        <v>300</v>
      </c>
      <c r="G209" s="122" t="s">
        <v>39</v>
      </c>
      <c r="H209" s="122">
        <v>2</v>
      </c>
      <c r="I209" s="137">
        <v>700000</v>
      </c>
      <c r="J209" s="146">
        <f t="shared" si="1"/>
        <v>1400000</v>
      </c>
      <c r="K209" s="122">
        <v>20</v>
      </c>
      <c r="L209" s="96"/>
      <c r="M209" s="88"/>
      <c r="N209" s="88"/>
      <c r="O209" s="88"/>
      <c r="P209" s="88"/>
      <c r="Q209" s="88"/>
      <c r="R209" s="88"/>
      <c r="S209" s="88"/>
      <c r="T209" s="88"/>
      <c r="U209" s="88"/>
      <c r="V209" s="88"/>
      <c r="W209" s="88"/>
      <c r="X209" s="88"/>
      <c r="Y209" s="88"/>
      <c r="Z209" s="88"/>
    </row>
    <row r="210" ht="15.75" customHeight="1" spans="1:26">
      <c r="A210" s="87"/>
      <c r="B210" s="107"/>
      <c r="C210" s="107"/>
      <c r="D210" s="107"/>
      <c r="E210" s="107"/>
      <c r="F210" s="134" t="s">
        <v>301</v>
      </c>
      <c r="G210" s="122" t="s">
        <v>39</v>
      </c>
      <c r="H210" s="122">
        <v>3</v>
      </c>
      <c r="I210" s="137">
        <v>528500</v>
      </c>
      <c r="J210" s="146">
        <f t="shared" si="1"/>
        <v>1585500</v>
      </c>
      <c r="K210" s="122">
        <v>20</v>
      </c>
      <c r="L210" s="96"/>
      <c r="M210" s="88"/>
      <c r="N210" s="88"/>
      <c r="O210" s="88"/>
      <c r="P210" s="88"/>
      <c r="Q210" s="88"/>
      <c r="R210" s="88"/>
      <c r="S210" s="88"/>
      <c r="T210" s="88"/>
      <c r="U210" s="88"/>
      <c r="V210" s="88"/>
      <c r="W210" s="88"/>
      <c r="X210" s="88"/>
      <c r="Y210" s="88"/>
      <c r="Z210" s="88"/>
    </row>
    <row r="211" ht="15.75" customHeight="1" spans="1:26">
      <c r="A211" s="87"/>
      <c r="B211" s="108"/>
      <c r="C211" s="108"/>
      <c r="D211" s="108"/>
      <c r="E211" s="108"/>
      <c r="F211" s="134" t="s">
        <v>179</v>
      </c>
      <c r="G211" s="122" t="s">
        <v>39</v>
      </c>
      <c r="H211" s="122">
        <v>50</v>
      </c>
      <c r="I211" s="137">
        <v>30000</v>
      </c>
      <c r="J211" s="146">
        <f t="shared" si="1"/>
        <v>1500000</v>
      </c>
      <c r="K211" s="122">
        <v>20</v>
      </c>
      <c r="L211" s="96"/>
      <c r="M211" s="88"/>
      <c r="N211" s="88"/>
      <c r="O211" s="88"/>
      <c r="P211" s="88"/>
      <c r="Q211" s="88"/>
      <c r="R211" s="88"/>
      <c r="S211" s="88"/>
      <c r="T211" s="88"/>
      <c r="U211" s="88"/>
      <c r="V211" s="88"/>
      <c r="W211" s="88"/>
      <c r="X211" s="88"/>
      <c r="Y211" s="88"/>
      <c r="Z211" s="88"/>
    </row>
    <row r="212" ht="15.75" customHeight="1" spans="1:26">
      <c r="A212" s="87"/>
      <c r="B212" s="123" t="s">
        <v>43</v>
      </c>
      <c r="C212" s="100" t="s">
        <v>295</v>
      </c>
      <c r="D212" s="145" t="s">
        <v>302</v>
      </c>
      <c r="E212" s="100" t="s">
        <v>303</v>
      </c>
      <c r="F212" s="103" t="s">
        <v>304</v>
      </c>
      <c r="G212" s="160" t="s">
        <v>47</v>
      </c>
      <c r="H212" s="160">
        <f t="shared" ref="H212:H213" si="2">2*2*10</f>
        <v>40</v>
      </c>
      <c r="I212" s="149">
        <v>200000</v>
      </c>
      <c r="J212" s="146">
        <f t="shared" si="1"/>
        <v>8000000</v>
      </c>
      <c r="K212" s="122">
        <v>20</v>
      </c>
      <c r="L212" s="96"/>
      <c r="M212" s="88"/>
      <c r="N212" s="88"/>
      <c r="O212" s="88"/>
      <c r="P212" s="88"/>
      <c r="Q212" s="88"/>
      <c r="R212" s="88"/>
      <c r="S212" s="88"/>
      <c r="T212" s="88"/>
      <c r="U212" s="88"/>
      <c r="V212" s="88"/>
      <c r="W212" s="88"/>
      <c r="X212" s="88"/>
      <c r="Y212" s="88"/>
      <c r="Z212" s="88"/>
    </row>
    <row r="213" ht="15.75" customHeight="1" spans="1:26">
      <c r="A213" s="87"/>
      <c r="B213" s="107"/>
      <c r="C213" s="107"/>
      <c r="D213" s="107"/>
      <c r="E213" s="107"/>
      <c r="F213" s="103" t="s">
        <v>305</v>
      </c>
      <c r="G213" s="160" t="s">
        <v>47</v>
      </c>
      <c r="H213" s="160">
        <f t="shared" si="2"/>
        <v>40</v>
      </c>
      <c r="I213" s="149">
        <v>200000</v>
      </c>
      <c r="J213" s="146">
        <f t="shared" si="1"/>
        <v>8000000</v>
      </c>
      <c r="K213" s="122">
        <v>20</v>
      </c>
      <c r="L213" s="96"/>
      <c r="M213" s="88"/>
      <c r="N213" s="88"/>
      <c r="O213" s="88"/>
      <c r="P213" s="88"/>
      <c r="Q213" s="88"/>
      <c r="R213" s="88"/>
      <c r="S213" s="88"/>
      <c r="T213" s="88"/>
      <c r="U213" s="88"/>
      <c r="V213" s="88"/>
      <c r="W213" s="88"/>
      <c r="X213" s="88"/>
      <c r="Y213" s="88"/>
      <c r="Z213" s="88"/>
    </row>
    <row r="214" ht="15.75" customHeight="1" spans="1:26">
      <c r="A214" s="87"/>
      <c r="B214" s="107"/>
      <c r="C214" s="107"/>
      <c r="D214" s="107"/>
      <c r="E214" s="107"/>
      <c r="F214" s="103" t="s">
        <v>306</v>
      </c>
      <c r="G214" s="160" t="s">
        <v>39</v>
      </c>
      <c r="H214" s="160">
        <v>50</v>
      </c>
      <c r="I214" s="149">
        <v>100000</v>
      </c>
      <c r="J214" s="146">
        <f t="shared" si="1"/>
        <v>5000000</v>
      </c>
      <c r="K214" s="122">
        <v>20</v>
      </c>
      <c r="L214" s="96"/>
      <c r="M214" s="88"/>
      <c r="N214" s="88"/>
      <c r="O214" s="88"/>
      <c r="P214" s="88"/>
      <c r="Q214" s="88"/>
      <c r="R214" s="88"/>
      <c r="S214" s="88"/>
      <c r="T214" s="88"/>
      <c r="U214" s="88"/>
      <c r="V214" s="88"/>
      <c r="W214" s="88"/>
      <c r="X214" s="88"/>
      <c r="Y214" s="88"/>
      <c r="Z214" s="88"/>
    </row>
    <row r="215" ht="132" customHeight="1" spans="1:26">
      <c r="A215" s="87"/>
      <c r="B215" s="108"/>
      <c r="C215" s="108"/>
      <c r="D215" s="108"/>
      <c r="E215" s="108"/>
      <c r="F215" s="103" t="s">
        <v>185</v>
      </c>
      <c r="G215" s="160" t="s">
        <v>39</v>
      </c>
      <c r="H215" s="160">
        <f>50*20</f>
        <v>1000</v>
      </c>
      <c r="I215" s="149">
        <v>18000</v>
      </c>
      <c r="J215" s="146">
        <f t="shared" si="1"/>
        <v>18000000</v>
      </c>
      <c r="K215" s="122">
        <v>20</v>
      </c>
      <c r="L215" s="96"/>
      <c r="M215" s="88"/>
      <c r="N215" s="88"/>
      <c r="O215" s="88"/>
      <c r="P215" s="88"/>
      <c r="Q215" s="88"/>
      <c r="R215" s="88"/>
      <c r="S215" s="88"/>
      <c r="T215" s="88"/>
      <c r="U215" s="88"/>
      <c r="V215" s="88"/>
      <c r="W215" s="88"/>
      <c r="X215" s="88"/>
      <c r="Y215" s="88"/>
      <c r="Z215" s="88"/>
    </row>
    <row r="216" ht="15.75" customHeight="1" spans="1:26">
      <c r="A216" s="87"/>
      <c r="B216" s="123" t="s">
        <v>54</v>
      </c>
      <c r="C216" s="100" t="s">
        <v>295</v>
      </c>
      <c r="D216" s="145" t="s">
        <v>307</v>
      </c>
      <c r="E216" s="123" t="s">
        <v>188</v>
      </c>
      <c r="F216" s="134" t="s">
        <v>308</v>
      </c>
      <c r="G216" s="122" t="s">
        <v>47</v>
      </c>
      <c r="H216" s="122">
        <v>40</v>
      </c>
      <c r="I216" s="137">
        <v>300000</v>
      </c>
      <c r="J216" s="146">
        <f t="shared" si="1"/>
        <v>12000000</v>
      </c>
      <c r="K216" s="122">
        <v>20</v>
      </c>
      <c r="L216" s="96"/>
      <c r="M216" s="88"/>
      <c r="N216" s="88"/>
      <c r="O216" s="88"/>
      <c r="P216" s="88"/>
      <c r="Q216" s="88"/>
      <c r="R216" s="88"/>
      <c r="S216" s="88"/>
      <c r="T216" s="88"/>
      <c r="U216" s="88"/>
      <c r="V216" s="88"/>
      <c r="W216" s="88"/>
      <c r="X216" s="88"/>
      <c r="Y216" s="88"/>
      <c r="Z216" s="88"/>
    </row>
    <row r="217" ht="15.75" customHeight="1" spans="1:26">
      <c r="A217" s="87"/>
      <c r="B217" s="107"/>
      <c r="C217" s="107"/>
      <c r="D217" s="107"/>
      <c r="E217" s="107"/>
      <c r="F217" s="134" t="s">
        <v>309</v>
      </c>
      <c r="G217" s="122" t="s">
        <v>39</v>
      </c>
      <c r="H217" s="122">
        <v>500</v>
      </c>
      <c r="I217" s="137">
        <v>18000</v>
      </c>
      <c r="J217" s="146">
        <f t="shared" si="1"/>
        <v>9000000</v>
      </c>
      <c r="K217" s="122">
        <v>20</v>
      </c>
      <c r="L217" s="96"/>
      <c r="M217" s="88"/>
      <c r="N217" s="88"/>
      <c r="O217" s="88"/>
      <c r="P217" s="88"/>
      <c r="Q217" s="88"/>
      <c r="R217" s="88"/>
      <c r="S217" s="88"/>
      <c r="T217" s="88"/>
      <c r="U217" s="88"/>
      <c r="V217" s="88"/>
      <c r="W217" s="88"/>
      <c r="X217" s="88"/>
      <c r="Y217" s="88"/>
      <c r="Z217" s="88"/>
    </row>
    <row r="218" ht="15.75" customHeight="1" spans="1:26">
      <c r="A218" s="87"/>
      <c r="B218" s="107"/>
      <c r="C218" s="107"/>
      <c r="D218" s="107"/>
      <c r="E218" s="107"/>
      <c r="F218" s="134" t="s">
        <v>310</v>
      </c>
      <c r="G218" s="122" t="s">
        <v>39</v>
      </c>
      <c r="H218" s="122">
        <v>12</v>
      </c>
      <c r="I218" s="137">
        <v>5000000</v>
      </c>
      <c r="J218" s="146">
        <f t="shared" si="1"/>
        <v>60000000</v>
      </c>
      <c r="K218" s="122">
        <v>20</v>
      </c>
      <c r="L218" s="96"/>
      <c r="M218" s="88"/>
      <c r="N218" s="88"/>
      <c r="O218" s="88"/>
      <c r="P218" s="88"/>
      <c r="Q218" s="88"/>
      <c r="R218" s="88"/>
      <c r="S218" s="88"/>
      <c r="T218" s="88"/>
      <c r="U218" s="88"/>
      <c r="V218" s="88"/>
      <c r="W218" s="88"/>
      <c r="X218" s="88"/>
      <c r="Y218" s="88"/>
      <c r="Z218" s="88"/>
    </row>
    <row r="219" ht="118.5" customHeight="1" spans="1:26">
      <c r="A219" s="87"/>
      <c r="B219" s="107"/>
      <c r="C219" s="107"/>
      <c r="D219" s="107"/>
      <c r="E219" s="107"/>
      <c r="F219" s="103" t="s">
        <v>311</v>
      </c>
      <c r="G219" s="160" t="s">
        <v>50</v>
      </c>
      <c r="H219" s="160">
        <v>100</v>
      </c>
      <c r="I219" s="149">
        <v>18000</v>
      </c>
      <c r="J219" s="146">
        <f t="shared" si="1"/>
        <v>1800000</v>
      </c>
      <c r="K219" s="122">
        <v>20</v>
      </c>
      <c r="L219" s="96"/>
      <c r="M219" s="88"/>
      <c r="N219" s="88"/>
      <c r="O219" s="88"/>
      <c r="P219" s="88"/>
      <c r="Q219" s="88"/>
      <c r="R219" s="88"/>
      <c r="S219" s="88"/>
      <c r="T219" s="88"/>
      <c r="U219" s="88"/>
      <c r="V219" s="88"/>
      <c r="W219" s="88"/>
      <c r="X219" s="88"/>
      <c r="Y219" s="88"/>
      <c r="Z219" s="88"/>
    </row>
    <row r="220" ht="15.75" customHeight="1" spans="1:26">
      <c r="A220" s="87"/>
      <c r="B220" s="107"/>
      <c r="C220" s="107"/>
      <c r="D220" s="107"/>
      <c r="E220" s="107"/>
      <c r="F220" s="103" t="s">
        <v>312</v>
      </c>
      <c r="G220" s="160" t="s">
        <v>50</v>
      </c>
      <c r="H220" s="160">
        <v>100</v>
      </c>
      <c r="I220" s="149">
        <v>20000</v>
      </c>
      <c r="J220" s="146">
        <f t="shared" si="1"/>
        <v>2000000</v>
      </c>
      <c r="K220" s="122">
        <v>20</v>
      </c>
      <c r="L220" s="96"/>
      <c r="M220" s="88"/>
      <c r="N220" s="88"/>
      <c r="O220" s="88"/>
      <c r="P220" s="88"/>
      <c r="Q220" s="88"/>
      <c r="R220" s="88"/>
      <c r="S220" s="88"/>
      <c r="T220" s="88"/>
      <c r="U220" s="88"/>
      <c r="V220" s="88"/>
      <c r="W220" s="88"/>
      <c r="X220" s="88"/>
      <c r="Y220" s="88"/>
      <c r="Z220" s="88"/>
    </row>
    <row r="221" ht="15.75" customHeight="1" spans="1:26">
      <c r="A221" s="87"/>
      <c r="B221" s="108"/>
      <c r="C221" s="108"/>
      <c r="D221" s="108"/>
      <c r="E221" s="108"/>
      <c r="F221" s="103" t="s">
        <v>313</v>
      </c>
      <c r="G221" s="114" t="s">
        <v>39</v>
      </c>
      <c r="H221" s="161">
        <v>50</v>
      </c>
      <c r="I221" s="149">
        <v>8000</v>
      </c>
      <c r="J221" s="146">
        <f t="shared" si="1"/>
        <v>400000</v>
      </c>
      <c r="K221" s="122">
        <v>20</v>
      </c>
      <c r="L221" s="96"/>
      <c r="M221" s="88"/>
      <c r="N221" s="88"/>
      <c r="O221" s="88"/>
      <c r="P221" s="88"/>
      <c r="Q221" s="88"/>
      <c r="R221" s="88"/>
      <c r="S221" s="88"/>
      <c r="T221" s="88"/>
      <c r="U221" s="88"/>
      <c r="V221" s="88"/>
      <c r="W221" s="88"/>
      <c r="X221" s="88"/>
      <c r="Y221" s="88"/>
      <c r="Z221" s="88"/>
    </row>
    <row r="222" ht="28.5" customHeight="1" spans="1:26">
      <c r="A222" s="87"/>
      <c r="B222" s="162" t="s">
        <v>34</v>
      </c>
      <c r="C222" s="100" t="s">
        <v>314</v>
      </c>
      <c r="D222" s="163" t="s">
        <v>315</v>
      </c>
      <c r="E222" s="164" t="s">
        <v>83</v>
      </c>
      <c r="F222" s="141" t="s">
        <v>316</v>
      </c>
      <c r="G222" s="122" t="s">
        <v>39</v>
      </c>
      <c r="H222" s="122">
        <v>80</v>
      </c>
      <c r="I222" s="137">
        <v>1300</v>
      </c>
      <c r="J222" s="165">
        <f t="shared" si="1"/>
        <v>104000</v>
      </c>
      <c r="K222" s="161">
        <v>21</v>
      </c>
      <c r="L222" s="166"/>
      <c r="M222" s="88"/>
      <c r="N222" s="88"/>
      <c r="O222" s="88"/>
      <c r="P222" s="88"/>
      <c r="Q222" s="88"/>
      <c r="R222" s="88"/>
      <c r="S222" s="88"/>
      <c r="T222" s="88"/>
      <c r="U222" s="88"/>
      <c r="V222" s="88"/>
      <c r="W222" s="88"/>
      <c r="X222" s="88"/>
      <c r="Y222" s="88"/>
      <c r="Z222" s="88"/>
    </row>
    <row r="223" ht="15.75" customHeight="1" spans="1:26">
      <c r="A223" s="87"/>
      <c r="B223" s="107"/>
      <c r="C223" s="107"/>
      <c r="D223" s="107"/>
      <c r="E223" s="107"/>
      <c r="F223" s="141" t="s">
        <v>317</v>
      </c>
      <c r="G223" s="122" t="s">
        <v>50</v>
      </c>
      <c r="H223" s="122">
        <v>4</v>
      </c>
      <c r="I223" s="137">
        <v>3000000</v>
      </c>
      <c r="J223" s="165">
        <f t="shared" si="1"/>
        <v>12000000</v>
      </c>
      <c r="K223" s="161">
        <v>21</v>
      </c>
      <c r="L223" s="166"/>
      <c r="M223" s="88"/>
      <c r="N223" s="88"/>
      <c r="O223" s="88"/>
      <c r="P223" s="88"/>
      <c r="Q223" s="88"/>
      <c r="R223" s="88"/>
      <c r="S223" s="88"/>
      <c r="T223" s="88"/>
      <c r="U223" s="88"/>
      <c r="V223" s="88"/>
      <c r="W223" s="88"/>
      <c r="X223" s="88"/>
      <c r="Y223" s="88"/>
      <c r="Z223" s="88"/>
    </row>
    <row r="224" ht="15.75" customHeight="1" spans="1:26">
      <c r="A224" s="87"/>
      <c r="B224" s="107"/>
      <c r="C224" s="107"/>
      <c r="D224" s="107"/>
      <c r="E224" s="107"/>
      <c r="F224" s="141" t="s">
        <v>157</v>
      </c>
      <c r="G224" s="122" t="s">
        <v>39</v>
      </c>
      <c r="H224" s="122">
        <v>80</v>
      </c>
      <c r="I224" s="137">
        <v>30000</v>
      </c>
      <c r="J224" s="165">
        <f t="shared" si="1"/>
        <v>2400000</v>
      </c>
      <c r="K224" s="161">
        <v>21</v>
      </c>
      <c r="L224" s="166"/>
      <c r="M224" s="88"/>
      <c r="N224" s="88"/>
      <c r="O224" s="88"/>
      <c r="P224" s="88"/>
      <c r="Q224" s="88"/>
      <c r="R224" s="88"/>
      <c r="S224" s="88"/>
      <c r="T224" s="88"/>
      <c r="U224" s="88"/>
      <c r="V224" s="88"/>
      <c r="W224" s="88"/>
      <c r="X224" s="88"/>
      <c r="Y224" s="88"/>
      <c r="Z224" s="88"/>
    </row>
    <row r="225" ht="15.75" customHeight="1" spans="1:26">
      <c r="A225" s="87"/>
      <c r="B225" s="107"/>
      <c r="C225" s="107"/>
      <c r="D225" s="107"/>
      <c r="E225" s="107"/>
      <c r="F225" s="141" t="s">
        <v>318</v>
      </c>
      <c r="G225" s="122" t="s">
        <v>52</v>
      </c>
      <c r="H225" s="122">
        <v>64</v>
      </c>
      <c r="I225" s="137">
        <v>211400</v>
      </c>
      <c r="J225" s="165">
        <f t="shared" si="1"/>
        <v>13529600</v>
      </c>
      <c r="K225" s="161">
        <v>21</v>
      </c>
      <c r="L225" s="166"/>
      <c r="M225" s="88"/>
      <c r="N225" s="88"/>
      <c r="O225" s="88"/>
      <c r="P225" s="88"/>
      <c r="Q225" s="88"/>
      <c r="R225" s="88"/>
      <c r="S225" s="88"/>
      <c r="T225" s="88"/>
      <c r="U225" s="88"/>
      <c r="V225" s="88"/>
      <c r="W225" s="88"/>
      <c r="X225" s="88"/>
      <c r="Y225" s="88"/>
      <c r="Z225" s="88"/>
    </row>
    <row r="226" ht="15.75" customHeight="1" spans="1:26">
      <c r="A226" s="87"/>
      <c r="B226" s="107"/>
      <c r="C226" s="107"/>
      <c r="D226" s="107"/>
      <c r="E226" s="107"/>
      <c r="F226" s="141" t="s">
        <v>319</v>
      </c>
      <c r="G226" s="122" t="s">
        <v>39</v>
      </c>
      <c r="H226" s="122">
        <v>80</v>
      </c>
      <c r="I226" s="137">
        <v>800000</v>
      </c>
      <c r="J226" s="165">
        <f t="shared" si="1"/>
        <v>64000000</v>
      </c>
      <c r="K226" s="161">
        <v>21</v>
      </c>
      <c r="L226" s="166"/>
      <c r="M226" s="88"/>
      <c r="N226" s="88"/>
      <c r="O226" s="88"/>
      <c r="P226" s="88"/>
      <c r="Q226" s="88"/>
      <c r="R226" s="88"/>
      <c r="S226" s="88"/>
      <c r="T226" s="88"/>
      <c r="U226" s="88"/>
      <c r="V226" s="88"/>
      <c r="W226" s="88"/>
      <c r="X226" s="88"/>
      <c r="Y226" s="88"/>
      <c r="Z226" s="88"/>
    </row>
    <row r="227" ht="15.75" customHeight="1" spans="1:26">
      <c r="A227" s="87"/>
      <c r="B227" s="108"/>
      <c r="C227" s="108"/>
      <c r="D227" s="108"/>
      <c r="E227" s="107"/>
      <c r="F227" s="141" t="s">
        <v>86</v>
      </c>
      <c r="G227" s="122" t="s">
        <v>50</v>
      </c>
      <c r="H227" s="122">
        <v>640</v>
      </c>
      <c r="I227" s="137">
        <v>18000</v>
      </c>
      <c r="J227" s="165">
        <f t="shared" si="1"/>
        <v>11520000</v>
      </c>
      <c r="K227" s="161">
        <v>21</v>
      </c>
      <c r="L227" s="166"/>
      <c r="M227" s="88"/>
      <c r="N227" s="88"/>
      <c r="O227" s="88"/>
      <c r="P227" s="88"/>
      <c r="Q227" s="88"/>
      <c r="R227" s="88"/>
      <c r="S227" s="88"/>
      <c r="T227" s="88"/>
      <c r="U227" s="88"/>
      <c r="V227" s="88"/>
      <c r="W227" s="88"/>
      <c r="X227" s="88"/>
      <c r="Y227" s="88"/>
      <c r="Z227" s="88"/>
    </row>
    <row r="228" ht="87" customHeight="1" spans="1:26">
      <c r="A228" s="87"/>
      <c r="B228" s="167" t="s">
        <v>43</v>
      </c>
      <c r="C228" s="104" t="s">
        <v>314</v>
      </c>
      <c r="D228" s="168" t="s">
        <v>320</v>
      </c>
      <c r="E228" s="107"/>
      <c r="F228" s="141" t="s">
        <v>321</v>
      </c>
      <c r="G228" s="122" t="s">
        <v>50</v>
      </c>
      <c r="H228" s="122">
        <v>80</v>
      </c>
      <c r="I228" s="137">
        <v>100000</v>
      </c>
      <c r="J228" s="165">
        <f t="shared" si="1"/>
        <v>8000000</v>
      </c>
      <c r="K228" s="161">
        <v>21</v>
      </c>
      <c r="L228" s="166"/>
      <c r="M228" s="88"/>
      <c r="N228" s="88"/>
      <c r="O228" s="88"/>
      <c r="P228" s="88"/>
      <c r="Q228" s="88"/>
      <c r="R228" s="88"/>
      <c r="S228" s="88"/>
      <c r="T228" s="88"/>
      <c r="U228" s="88"/>
      <c r="V228" s="88"/>
      <c r="W228" s="88"/>
      <c r="X228" s="88"/>
      <c r="Y228" s="88"/>
      <c r="Z228" s="88"/>
    </row>
    <row r="229" ht="64.5" customHeight="1" spans="1:26">
      <c r="A229" s="87"/>
      <c r="B229" s="169"/>
      <c r="C229" s="100" t="s">
        <v>322</v>
      </c>
      <c r="D229" s="170" t="s">
        <v>323</v>
      </c>
      <c r="E229" s="171" t="s">
        <v>324</v>
      </c>
      <c r="F229" s="103" t="s">
        <v>325</v>
      </c>
      <c r="G229" s="160" t="s">
        <v>39</v>
      </c>
      <c r="H229" s="160">
        <v>100</v>
      </c>
      <c r="I229" s="149">
        <v>6000</v>
      </c>
      <c r="J229" s="172">
        <f t="shared" si="1"/>
        <v>600000</v>
      </c>
      <c r="K229" s="161">
        <v>21</v>
      </c>
      <c r="L229" s="166"/>
      <c r="M229" s="88"/>
      <c r="N229" s="88"/>
      <c r="O229" s="88"/>
      <c r="P229" s="88"/>
      <c r="Q229" s="88"/>
      <c r="R229" s="88"/>
      <c r="S229" s="88"/>
      <c r="T229" s="88"/>
      <c r="U229" s="88"/>
      <c r="V229" s="88"/>
      <c r="W229" s="88"/>
      <c r="X229" s="88"/>
      <c r="Y229" s="88"/>
      <c r="Z229" s="88"/>
    </row>
    <row r="230" ht="15.75" customHeight="1" spans="1:26">
      <c r="A230" s="87"/>
      <c r="B230" s="173"/>
      <c r="C230" s="107"/>
      <c r="D230" s="107"/>
      <c r="E230" s="107"/>
      <c r="F230" s="103" t="s">
        <v>326</v>
      </c>
      <c r="G230" s="114" t="s">
        <v>39</v>
      </c>
      <c r="H230" s="160">
        <v>1</v>
      </c>
      <c r="I230" s="149">
        <v>1057000</v>
      </c>
      <c r="J230" s="172">
        <f t="shared" si="1"/>
        <v>1057000</v>
      </c>
      <c r="K230" s="161">
        <v>21</v>
      </c>
      <c r="L230" s="166"/>
      <c r="M230" s="88"/>
      <c r="N230" s="88"/>
      <c r="O230" s="88"/>
      <c r="P230" s="88"/>
      <c r="Q230" s="88"/>
      <c r="R230" s="88"/>
      <c r="S230" s="88"/>
      <c r="T230" s="88"/>
      <c r="U230" s="88"/>
      <c r="V230" s="88"/>
      <c r="W230" s="88"/>
      <c r="X230" s="88"/>
      <c r="Y230" s="88"/>
      <c r="Z230" s="88"/>
    </row>
    <row r="231" ht="15.75" customHeight="1" spans="1:26">
      <c r="A231" s="87"/>
      <c r="B231" s="107"/>
      <c r="C231" s="107"/>
      <c r="D231" s="107"/>
      <c r="E231" s="107"/>
      <c r="F231" s="103" t="s">
        <v>327</v>
      </c>
      <c r="G231" s="114" t="s">
        <v>39</v>
      </c>
      <c r="H231" s="160">
        <v>50</v>
      </c>
      <c r="I231" s="149">
        <v>1100</v>
      </c>
      <c r="J231" s="172">
        <f t="shared" si="1"/>
        <v>55000</v>
      </c>
      <c r="K231" s="161">
        <v>21</v>
      </c>
      <c r="L231" s="166"/>
      <c r="M231" s="88"/>
      <c r="N231" s="88"/>
      <c r="O231" s="88"/>
      <c r="P231" s="88"/>
      <c r="Q231" s="88"/>
      <c r="R231" s="88"/>
      <c r="S231" s="88"/>
      <c r="T231" s="88"/>
      <c r="U231" s="88"/>
      <c r="V231" s="88"/>
      <c r="W231" s="88"/>
      <c r="X231" s="88"/>
      <c r="Y231" s="88"/>
      <c r="Z231" s="88"/>
    </row>
    <row r="232" ht="15.75" customHeight="1" spans="1:26">
      <c r="A232" s="87"/>
      <c r="B232" s="107"/>
      <c r="C232" s="107"/>
      <c r="D232" s="107"/>
      <c r="E232" s="107"/>
      <c r="F232" s="103" t="s">
        <v>328</v>
      </c>
      <c r="G232" s="114" t="s">
        <v>39</v>
      </c>
      <c r="H232" s="160">
        <v>110</v>
      </c>
      <c r="I232" s="149">
        <v>1600</v>
      </c>
      <c r="J232" s="172">
        <f t="shared" si="1"/>
        <v>176000</v>
      </c>
      <c r="K232" s="161">
        <v>21</v>
      </c>
      <c r="L232" s="166"/>
      <c r="M232" s="88"/>
      <c r="N232" s="88"/>
      <c r="O232" s="88"/>
      <c r="P232" s="88"/>
      <c r="Q232" s="88"/>
      <c r="R232" s="88"/>
      <c r="S232" s="88"/>
      <c r="T232" s="88"/>
      <c r="U232" s="88"/>
      <c r="V232" s="88"/>
      <c r="W232" s="88"/>
      <c r="X232" s="88"/>
      <c r="Y232" s="88"/>
      <c r="Z232" s="88"/>
    </row>
    <row r="233" ht="15.75" customHeight="1" spans="1:26">
      <c r="A233" s="87"/>
      <c r="B233" s="107"/>
      <c r="C233" s="107"/>
      <c r="D233" s="107"/>
      <c r="E233" s="107"/>
      <c r="F233" s="103" t="s">
        <v>329</v>
      </c>
      <c r="G233" s="114" t="s">
        <v>39</v>
      </c>
      <c r="H233" s="160">
        <v>15</v>
      </c>
      <c r="I233" s="149">
        <v>528500</v>
      </c>
      <c r="J233" s="172">
        <f t="shared" si="1"/>
        <v>7927500</v>
      </c>
      <c r="K233" s="161">
        <v>21</v>
      </c>
      <c r="L233" s="166"/>
      <c r="M233" s="88"/>
      <c r="N233" s="88"/>
      <c r="O233" s="88"/>
      <c r="P233" s="88"/>
      <c r="Q233" s="88"/>
      <c r="R233" s="88"/>
      <c r="S233" s="88"/>
      <c r="T233" s="88"/>
      <c r="U233" s="88"/>
      <c r="V233" s="88"/>
      <c r="W233" s="88"/>
      <c r="X233" s="88"/>
      <c r="Y233" s="88"/>
      <c r="Z233" s="88"/>
    </row>
    <row r="234" ht="15.75" customHeight="1" spans="1:26">
      <c r="A234" s="87"/>
      <c r="B234" s="107"/>
      <c r="C234" s="107"/>
      <c r="D234" s="107"/>
      <c r="E234" s="107"/>
      <c r="F234" s="103" t="s">
        <v>330</v>
      </c>
      <c r="G234" s="114" t="s">
        <v>39</v>
      </c>
      <c r="H234" s="160">
        <v>1</v>
      </c>
      <c r="I234" s="149">
        <v>6000000</v>
      </c>
      <c r="J234" s="172">
        <f t="shared" si="1"/>
        <v>6000000</v>
      </c>
      <c r="K234" s="161">
        <v>21</v>
      </c>
      <c r="L234" s="166"/>
      <c r="M234" s="88"/>
      <c r="N234" s="88"/>
      <c r="O234" s="88"/>
      <c r="P234" s="88"/>
      <c r="Q234" s="88"/>
      <c r="R234" s="88"/>
      <c r="S234" s="88"/>
      <c r="T234" s="88"/>
      <c r="U234" s="88"/>
      <c r="V234" s="88"/>
      <c r="W234" s="88"/>
      <c r="X234" s="88"/>
      <c r="Y234" s="88"/>
      <c r="Z234" s="88"/>
    </row>
    <row r="235" ht="15.75" customHeight="1" spans="1:26">
      <c r="A235" s="87"/>
      <c r="B235" s="108"/>
      <c r="C235" s="108"/>
      <c r="D235" s="108"/>
      <c r="E235" s="108"/>
      <c r="F235" s="103" t="s">
        <v>179</v>
      </c>
      <c r="G235" s="114" t="s">
        <v>39</v>
      </c>
      <c r="H235" s="160">
        <v>110</v>
      </c>
      <c r="I235" s="149">
        <v>30000</v>
      </c>
      <c r="J235" s="172">
        <f t="shared" si="1"/>
        <v>3300000</v>
      </c>
      <c r="K235" s="161">
        <v>21</v>
      </c>
      <c r="L235" s="166"/>
      <c r="M235" s="88"/>
      <c r="N235" s="88"/>
      <c r="O235" s="88"/>
      <c r="P235" s="88"/>
      <c r="Q235" s="88"/>
      <c r="R235" s="88"/>
      <c r="S235" s="88"/>
      <c r="T235" s="88"/>
      <c r="U235" s="88"/>
      <c r="V235" s="88"/>
      <c r="W235" s="88"/>
      <c r="X235" s="88"/>
      <c r="Y235" s="88"/>
      <c r="Z235" s="88"/>
    </row>
    <row r="236" ht="15.75" customHeight="1" spans="1:26">
      <c r="A236" s="87"/>
      <c r="B236" s="100" t="s">
        <v>43</v>
      </c>
      <c r="C236" s="100" t="s">
        <v>322</v>
      </c>
      <c r="D236" s="174" t="s">
        <v>331</v>
      </c>
      <c r="E236" s="100" t="s">
        <v>324</v>
      </c>
      <c r="F236" s="103" t="s">
        <v>332</v>
      </c>
      <c r="G236" s="161" t="s">
        <v>39</v>
      </c>
      <c r="H236" s="161">
        <v>113</v>
      </c>
      <c r="I236" s="175">
        <v>53000</v>
      </c>
      <c r="J236" s="172">
        <f t="shared" si="1"/>
        <v>5989000</v>
      </c>
      <c r="K236" s="161">
        <v>21</v>
      </c>
      <c r="L236" s="166"/>
      <c r="M236" s="88"/>
      <c r="N236" s="88"/>
      <c r="O236" s="88"/>
      <c r="P236" s="88"/>
      <c r="Q236" s="88"/>
      <c r="R236" s="88"/>
      <c r="S236" s="88"/>
      <c r="T236" s="88"/>
      <c r="U236" s="88"/>
      <c r="V236" s="88"/>
      <c r="W236" s="88"/>
      <c r="X236" s="88"/>
      <c r="Y236" s="88"/>
      <c r="Z236" s="88"/>
    </row>
    <row r="237" ht="132" customHeight="1" spans="1:26">
      <c r="A237" s="87"/>
      <c r="B237" s="107"/>
      <c r="C237" s="107"/>
      <c r="D237" s="107"/>
      <c r="E237" s="107"/>
      <c r="F237" s="103" t="s">
        <v>185</v>
      </c>
      <c r="G237" s="161" t="s">
        <v>39</v>
      </c>
      <c r="H237" s="161">
        <v>110</v>
      </c>
      <c r="I237" s="175">
        <v>18000</v>
      </c>
      <c r="J237" s="172">
        <f t="shared" si="1"/>
        <v>1980000</v>
      </c>
      <c r="K237" s="161">
        <v>21</v>
      </c>
      <c r="L237" s="166"/>
      <c r="M237" s="88"/>
      <c r="N237" s="88"/>
      <c r="O237" s="88"/>
      <c r="P237" s="88"/>
      <c r="Q237" s="88"/>
      <c r="R237" s="88"/>
      <c r="S237" s="88"/>
      <c r="T237" s="88"/>
      <c r="U237" s="88"/>
      <c r="V237" s="88"/>
      <c r="W237" s="88"/>
      <c r="X237" s="88"/>
      <c r="Y237" s="88"/>
      <c r="Z237" s="88"/>
    </row>
    <row r="238" ht="15.75" customHeight="1" spans="1:26">
      <c r="A238" s="87"/>
      <c r="B238" s="107"/>
      <c r="C238" s="107"/>
      <c r="D238" s="107"/>
      <c r="E238" s="107"/>
      <c r="F238" s="103" t="s">
        <v>333</v>
      </c>
      <c r="G238" s="161" t="s">
        <v>39</v>
      </c>
      <c r="H238" s="161">
        <v>7</v>
      </c>
      <c r="I238" s="175">
        <v>450000</v>
      </c>
      <c r="J238" s="172">
        <f t="shared" si="1"/>
        <v>3150000</v>
      </c>
      <c r="K238" s="161">
        <v>21</v>
      </c>
      <c r="L238" s="166"/>
      <c r="M238" s="88"/>
      <c r="N238" s="88"/>
      <c r="O238" s="88"/>
      <c r="P238" s="88"/>
      <c r="Q238" s="88"/>
      <c r="R238" s="88"/>
      <c r="S238" s="88"/>
      <c r="T238" s="88"/>
      <c r="U238" s="88"/>
      <c r="V238" s="88"/>
      <c r="W238" s="88"/>
      <c r="X238" s="88"/>
      <c r="Y238" s="88"/>
      <c r="Z238" s="88"/>
    </row>
    <row r="239" ht="15.75" customHeight="1" spans="1:26">
      <c r="A239" s="87"/>
      <c r="B239" s="107"/>
      <c r="C239" s="107"/>
      <c r="D239" s="107"/>
      <c r="E239" s="107"/>
      <c r="F239" s="103" t="s">
        <v>334</v>
      </c>
      <c r="G239" s="161" t="s">
        <v>39</v>
      </c>
      <c r="H239" s="161">
        <v>18</v>
      </c>
      <c r="I239" s="175">
        <v>450000</v>
      </c>
      <c r="J239" s="172">
        <f t="shared" si="1"/>
        <v>8100000</v>
      </c>
      <c r="K239" s="161">
        <v>21</v>
      </c>
      <c r="L239" s="166"/>
      <c r="M239" s="88"/>
      <c r="N239" s="88"/>
      <c r="O239" s="88"/>
      <c r="P239" s="88"/>
      <c r="Q239" s="88"/>
      <c r="R239" s="88"/>
      <c r="S239" s="88"/>
      <c r="T239" s="88"/>
      <c r="U239" s="88"/>
      <c r="V239" s="88"/>
      <c r="W239" s="88"/>
      <c r="X239" s="88"/>
      <c r="Y239" s="88"/>
      <c r="Z239" s="88"/>
    </row>
    <row r="240" ht="132" customHeight="1" spans="1:26">
      <c r="A240" s="87"/>
      <c r="B240" s="107"/>
      <c r="C240" s="107"/>
      <c r="D240" s="107"/>
      <c r="E240" s="107"/>
      <c r="F240" s="103" t="s">
        <v>185</v>
      </c>
      <c r="G240" s="161" t="s">
        <v>39</v>
      </c>
      <c r="H240" s="161">
        <v>330</v>
      </c>
      <c r="I240" s="175">
        <v>18000</v>
      </c>
      <c r="J240" s="172">
        <f t="shared" si="1"/>
        <v>5940000</v>
      </c>
      <c r="K240" s="161">
        <v>21</v>
      </c>
      <c r="L240" s="166"/>
      <c r="M240" s="88"/>
      <c r="N240" s="88"/>
      <c r="O240" s="88"/>
      <c r="P240" s="88"/>
      <c r="Q240" s="88"/>
      <c r="R240" s="88"/>
      <c r="S240" s="88"/>
      <c r="T240" s="88"/>
      <c r="U240" s="88"/>
      <c r="V240" s="88"/>
      <c r="W240" s="88"/>
      <c r="X240" s="88"/>
      <c r="Y240" s="88"/>
      <c r="Z240" s="88"/>
    </row>
    <row r="241" ht="15.75" customHeight="1" spans="1:26">
      <c r="A241" s="87"/>
      <c r="B241" s="107"/>
      <c r="C241" s="107"/>
      <c r="D241" s="107"/>
      <c r="E241" s="107"/>
      <c r="F241" s="103" t="s">
        <v>335</v>
      </c>
      <c r="G241" s="161" t="s">
        <v>39</v>
      </c>
      <c r="H241" s="161">
        <v>18</v>
      </c>
      <c r="I241" s="175">
        <v>450000</v>
      </c>
      <c r="J241" s="172">
        <f t="shared" si="1"/>
        <v>8100000</v>
      </c>
      <c r="K241" s="161">
        <v>21</v>
      </c>
      <c r="L241" s="166"/>
      <c r="M241" s="88"/>
      <c r="N241" s="88"/>
      <c r="O241" s="88"/>
      <c r="P241" s="88"/>
      <c r="Q241" s="88"/>
      <c r="R241" s="88"/>
      <c r="S241" s="88"/>
      <c r="T241" s="88"/>
      <c r="U241" s="88"/>
      <c r="V241" s="88"/>
      <c r="W241" s="88"/>
      <c r="X241" s="88"/>
      <c r="Y241" s="88"/>
      <c r="Z241" s="88"/>
    </row>
    <row r="242" ht="132" customHeight="1" spans="1:26">
      <c r="A242" s="87"/>
      <c r="B242" s="107"/>
      <c r="C242" s="107"/>
      <c r="D242" s="107"/>
      <c r="E242" s="107"/>
      <c r="F242" s="103" t="s">
        <v>185</v>
      </c>
      <c r="G242" s="161" t="s">
        <v>39</v>
      </c>
      <c r="H242" s="161">
        <v>330</v>
      </c>
      <c r="I242" s="175">
        <v>18000</v>
      </c>
      <c r="J242" s="172">
        <f t="shared" si="1"/>
        <v>5940000</v>
      </c>
      <c r="K242" s="161">
        <v>21</v>
      </c>
      <c r="L242" s="166"/>
      <c r="M242" s="88"/>
      <c r="N242" s="88"/>
      <c r="O242" s="88"/>
      <c r="P242" s="88"/>
      <c r="Q242" s="88"/>
      <c r="R242" s="88"/>
      <c r="S242" s="88"/>
      <c r="T242" s="88"/>
      <c r="U242" s="88"/>
      <c r="V242" s="88"/>
      <c r="W242" s="88"/>
      <c r="X242" s="88"/>
      <c r="Y242" s="88"/>
      <c r="Z242" s="88"/>
    </row>
    <row r="243" ht="15.75" customHeight="1" spans="1:26">
      <c r="A243" s="87"/>
      <c r="B243" s="107"/>
      <c r="C243" s="107"/>
      <c r="D243" s="107"/>
      <c r="E243" s="107"/>
      <c r="F243" s="103" t="s">
        <v>336</v>
      </c>
      <c r="G243" s="161" t="s">
        <v>39</v>
      </c>
      <c r="H243" s="161">
        <v>18</v>
      </c>
      <c r="I243" s="175">
        <v>450000</v>
      </c>
      <c r="J243" s="172">
        <f t="shared" si="1"/>
        <v>8100000</v>
      </c>
      <c r="K243" s="161">
        <v>21</v>
      </c>
      <c r="L243" s="166"/>
      <c r="M243" s="88"/>
      <c r="N243" s="88"/>
      <c r="O243" s="88"/>
      <c r="P243" s="88"/>
      <c r="Q243" s="88"/>
      <c r="R243" s="88"/>
      <c r="S243" s="88"/>
      <c r="T243" s="88"/>
      <c r="U243" s="88"/>
      <c r="V243" s="88"/>
      <c r="W243" s="88"/>
      <c r="X243" s="88"/>
      <c r="Y243" s="88"/>
      <c r="Z243" s="88"/>
    </row>
    <row r="244" ht="132" customHeight="1" spans="1:26">
      <c r="A244" s="87"/>
      <c r="B244" s="107"/>
      <c r="C244" s="107"/>
      <c r="D244" s="107"/>
      <c r="E244" s="107"/>
      <c r="F244" s="103" t="s">
        <v>185</v>
      </c>
      <c r="G244" s="161" t="s">
        <v>39</v>
      </c>
      <c r="H244" s="161">
        <v>330</v>
      </c>
      <c r="I244" s="175">
        <v>18000</v>
      </c>
      <c r="J244" s="172">
        <f t="shared" si="1"/>
        <v>5940000</v>
      </c>
      <c r="K244" s="161">
        <v>21</v>
      </c>
      <c r="L244" s="166"/>
      <c r="M244" s="88"/>
      <c r="N244" s="88"/>
      <c r="O244" s="88"/>
      <c r="P244" s="88"/>
      <c r="Q244" s="88"/>
      <c r="R244" s="88"/>
      <c r="S244" s="88"/>
      <c r="T244" s="88"/>
      <c r="U244" s="88"/>
      <c r="V244" s="88"/>
      <c r="W244" s="88"/>
      <c r="X244" s="88"/>
      <c r="Y244" s="88"/>
      <c r="Z244" s="88"/>
    </row>
    <row r="245" ht="15.75" customHeight="1" spans="1:26">
      <c r="A245" s="87"/>
      <c r="B245" s="107"/>
      <c r="C245" s="107"/>
      <c r="D245" s="107"/>
      <c r="E245" s="107"/>
      <c r="F245" s="103" t="s">
        <v>337</v>
      </c>
      <c r="G245" s="161" t="s">
        <v>39</v>
      </c>
      <c r="H245" s="161">
        <v>15</v>
      </c>
      <c r="I245" s="175">
        <v>450000</v>
      </c>
      <c r="J245" s="172">
        <f t="shared" si="1"/>
        <v>6750000</v>
      </c>
      <c r="K245" s="161">
        <v>21</v>
      </c>
      <c r="L245" s="166"/>
      <c r="M245" s="88"/>
      <c r="N245" s="88"/>
      <c r="O245" s="88"/>
      <c r="P245" s="88"/>
      <c r="Q245" s="88"/>
      <c r="R245" s="88"/>
      <c r="S245" s="88"/>
      <c r="T245" s="88"/>
      <c r="U245" s="88"/>
      <c r="V245" s="88"/>
      <c r="W245" s="88"/>
      <c r="X245" s="88"/>
      <c r="Y245" s="88"/>
      <c r="Z245" s="88"/>
    </row>
    <row r="246" ht="144.75" customHeight="1" spans="1:26">
      <c r="A246" s="87"/>
      <c r="B246" s="108"/>
      <c r="C246" s="108"/>
      <c r="D246" s="108"/>
      <c r="E246" s="108"/>
      <c r="F246" s="103" t="s">
        <v>338</v>
      </c>
      <c r="G246" s="161" t="s">
        <v>39</v>
      </c>
      <c r="H246" s="161">
        <v>660</v>
      </c>
      <c r="I246" s="175">
        <v>18000</v>
      </c>
      <c r="J246" s="172">
        <f t="shared" si="1"/>
        <v>11880000</v>
      </c>
      <c r="K246" s="161">
        <v>21</v>
      </c>
      <c r="L246" s="166"/>
      <c r="M246" s="88"/>
      <c r="N246" s="88"/>
      <c r="O246" s="88"/>
      <c r="P246" s="88"/>
      <c r="Q246" s="88"/>
      <c r="R246" s="88"/>
      <c r="S246" s="88"/>
      <c r="T246" s="88"/>
      <c r="U246" s="88"/>
      <c r="V246" s="88"/>
      <c r="W246" s="88"/>
      <c r="X246" s="88"/>
      <c r="Y246" s="88"/>
      <c r="Z246" s="88"/>
    </row>
    <row r="247" ht="15.75" customHeight="1" spans="1:26">
      <c r="A247" s="87"/>
      <c r="B247" s="162" t="s">
        <v>54</v>
      </c>
      <c r="C247" s="100" t="s">
        <v>322</v>
      </c>
      <c r="D247" s="170" t="s">
        <v>339</v>
      </c>
      <c r="E247" s="164" t="s">
        <v>188</v>
      </c>
      <c r="F247" s="103" t="s">
        <v>340</v>
      </c>
      <c r="G247" s="160" t="s">
        <v>50</v>
      </c>
      <c r="H247" s="160">
        <v>2</v>
      </c>
      <c r="I247" s="149">
        <v>450000</v>
      </c>
      <c r="J247" s="172">
        <f t="shared" si="1"/>
        <v>900000</v>
      </c>
      <c r="K247" s="161">
        <v>21</v>
      </c>
      <c r="L247" s="166"/>
      <c r="M247" s="88"/>
      <c r="N247" s="88"/>
      <c r="O247" s="88"/>
      <c r="P247" s="88"/>
      <c r="Q247" s="88"/>
      <c r="R247" s="88"/>
      <c r="S247" s="88"/>
      <c r="T247" s="88"/>
      <c r="U247" s="88"/>
      <c r="V247" s="88"/>
      <c r="W247" s="88"/>
      <c r="X247" s="88"/>
      <c r="Y247" s="88"/>
      <c r="Z247" s="88"/>
    </row>
    <row r="248" ht="144.75" customHeight="1" spans="1:26">
      <c r="A248" s="87"/>
      <c r="B248" s="107"/>
      <c r="C248" s="107"/>
      <c r="D248" s="107"/>
      <c r="E248" s="107"/>
      <c r="F248" s="103" t="s">
        <v>341</v>
      </c>
      <c r="G248" s="160" t="s">
        <v>50</v>
      </c>
      <c r="H248" s="160">
        <v>150</v>
      </c>
      <c r="I248" s="149">
        <v>18000</v>
      </c>
      <c r="J248" s="172">
        <f t="shared" si="1"/>
        <v>2700000</v>
      </c>
      <c r="K248" s="161">
        <v>21</v>
      </c>
      <c r="L248" s="166"/>
      <c r="M248" s="88"/>
      <c r="N248" s="88"/>
      <c r="O248" s="88"/>
      <c r="P248" s="88"/>
      <c r="Q248" s="88"/>
      <c r="R248" s="88"/>
      <c r="S248" s="88"/>
      <c r="T248" s="88"/>
      <c r="U248" s="88"/>
      <c r="V248" s="88"/>
      <c r="W248" s="88"/>
      <c r="X248" s="88"/>
      <c r="Y248" s="88"/>
      <c r="Z248" s="88"/>
    </row>
    <row r="249" ht="15.75" customHeight="1" spans="1:26">
      <c r="A249" s="87"/>
      <c r="B249" s="107"/>
      <c r="C249" s="107"/>
      <c r="D249" s="107"/>
      <c r="E249" s="107"/>
      <c r="F249" s="103" t="s">
        <v>342</v>
      </c>
      <c r="G249" s="160" t="s">
        <v>50</v>
      </c>
      <c r="H249" s="160">
        <v>2</v>
      </c>
      <c r="I249" s="149">
        <v>6000000</v>
      </c>
      <c r="J249" s="172">
        <f t="shared" si="1"/>
        <v>12000000</v>
      </c>
      <c r="K249" s="161">
        <v>21</v>
      </c>
      <c r="L249" s="166"/>
      <c r="M249" s="88"/>
      <c r="N249" s="88"/>
      <c r="O249" s="88"/>
      <c r="P249" s="88"/>
      <c r="Q249" s="88"/>
      <c r="R249" s="88"/>
      <c r="S249" s="88"/>
      <c r="T249" s="88"/>
      <c r="U249" s="88"/>
      <c r="V249" s="88"/>
      <c r="W249" s="88"/>
      <c r="X249" s="88"/>
      <c r="Y249" s="88"/>
      <c r="Z249" s="88"/>
    </row>
    <row r="250" ht="15.75" customHeight="1" spans="1:26">
      <c r="A250" s="87"/>
      <c r="B250" s="107"/>
      <c r="C250" s="107"/>
      <c r="D250" s="107"/>
      <c r="E250" s="107"/>
      <c r="F250" s="103" t="s">
        <v>343</v>
      </c>
      <c r="G250" s="160" t="s">
        <v>50</v>
      </c>
      <c r="H250" s="160">
        <v>1</v>
      </c>
      <c r="I250" s="149">
        <v>30000000</v>
      </c>
      <c r="J250" s="172">
        <f t="shared" si="1"/>
        <v>30000000</v>
      </c>
      <c r="K250" s="161">
        <v>21</v>
      </c>
      <c r="L250" s="166"/>
      <c r="M250" s="88"/>
      <c r="N250" s="88"/>
      <c r="O250" s="88"/>
      <c r="P250" s="88"/>
      <c r="Q250" s="88"/>
      <c r="R250" s="88"/>
      <c r="S250" s="88"/>
      <c r="T250" s="88"/>
      <c r="U250" s="88"/>
      <c r="V250" s="88"/>
      <c r="W250" s="88"/>
      <c r="X250" s="88"/>
      <c r="Y250" s="88"/>
      <c r="Z250" s="88"/>
    </row>
    <row r="251" ht="15.75" customHeight="1" spans="1:26">
      <c r="A251" s="87"/>
      <c r="B251" s="107"/>
      <c r="C251" s="107"/>
      <c r="D251" s="107"/>
      <c r="E251" s="107"/>
      <c r="F251" s="103" t="s">
        <v>344</v>
      </c>
      <c r="G251" s="114" t="s">
        <v>186</v>
      </c>
      <c r="H251" s="160">
        <v>110</v>
      </c>
      <c r="I251" s="149">
        <v>15000</v>
      </c>
      <c r="J251" s="172">
        <f t="shared" si="1"/>
        <v>1650000</v>
      </c>
      <c r="K251" s="161">
        <v>21</v>
      </c>
      <c r="L251" s="166"/>
      <c r="M251" s="88"/>
      <c r="N251" s="88"/>
      <c r="O251" s="88"/>
      <c r="P251" s="88"/>
      <c r="Q251" s="88"/>
      <c r="R251" s="88"/>
      <c r="S251" s="88"/>
      <c r="T251" s="88"/>
      <c r="U251" s="88"/>
      <c r="V251" s="88"/>
      <c r="W251" s="88"/>
      <c r="X251" s="88"/>
      <c r="Y251" s="88"/>
      <c r="Z251" s="88"/>
    </row>
    <row r="252" ht="15.75" customHeight="1" spans="1:26">
      <c r="A252" s="87"/>
      <c r="B252" s="107"/>
      <c r="C252" s="107"/>
      <c r="D252" s="107"/>
      <c r="E252" s="107"/>
      <c r="F252" s="103" t="s">
        <v>345</v>
      </c>
      <c r="G252" s="160" t="s">
        <v>50</v>
      </c>
      <c r="H252" s="160">
        <v>500</v>
      </c>
      <c r="I252" s="149">
        <v>18000</v>
      </c>
      <c r="J252" s="172">
        <f t="shared" si="1"/>
        <v>9000000</v>
      </c>
      <c r="K252" s="161">
        <v>21</v>
      </c>
      <c r="L252" s="166"/>
      <c r="M252" s="88"/>
      <c r="N252" s="88"/>
      <c r="O252" s="88"/>
      <c r="P252" s="88"/>
      <c r="Q252" s="88"/>
      <c r="R252" s="88"/>
      <c r="S252" s="88"/>
      <c r="T252" s="88"/>
      <c r="U252" s="88"/>
      <c r="V252" s="88"/>
      <c r="W252" s="88"/>
      <c r="X252" s="88"/>
      <c r="Y252" s="88"/>
      <c r="Z252" s="88"/>
    </row>
    <row r="253" ht="15.75" customHeight="1" spans="1:26">
      <c r="A253" s="87"/>
      <c r="B253" s="107"/>
      <c r="C253" s="107"/>
      <c r="D253" s="107"/>
      <c r="E253" s="107"/>
      <c r="F253" s="103" t="s">
        <v>346</v>
      </c>
      <c r="G253" s="160" t="s">
        <v>39</v>
      </c>
      <c r="H253" s="160">
        <v>110</v>
      </c>
      <c r="I253" s="149">
        <v>32000</v>
      </c>
      <c r="J253" s="172">
        <f t="shared" si="1"/>
        <v>3520000</v>
      </c>
      <c r="K253" s="161">
        <v>21</v>
      </c>
      <c r="L253" s="166"/>
      <c r="M253" s="88"/>
      <c r="N253" s="88"/>
      <c r="O253" s="88"/>
      <c r="P253" s="88"/>
      <c r="Q253" s="88"/>
      <c r="R253" s="88"/>
      <c r="S253" s="88"/>
      <c r="T253" s="88"/>
      <c r="U253" s="88"/>
      <c r="V253" s="88"/>
      <c r="W253" s="88"/>
      <c r="X253" s="88"/>
      <c r="Y253" s="88"/>
      <c r="Z253" s="88"/>
    </row>
    <row r="254" ht="15.75" customHeight="1" spans="1:26">
      <c r="A254" s="87"/>
      <c r="B254" s="107"/>
      <c r="C254" s="107"/>
      <c r="D254" s="107"/>
      <c r="E254" s="107"/>
      <c r="F254" s="103" t="s">
        <v>347</v>
      </c>
      <c r="G254" s="160" t="s">
        <v>50</v>
      </c>
      <c r="H254" s="160">
        <v>1</v>
      </c>
      <c r="I254" s="149">
        <f>45000000-1000</f>
        <v>44999000</v>
      </c>
      <c r="J254" s="172">
        <f t="shared" si="1"/>
        <v>44999000</v>
      </c>
      <c r="K254" s="161">
        <v>21</v>
      </c>
      <c r="L254" s="166"/>
      <c r="M254" s="88"/>
      <c r="N254" s="88"/>
      <c r="O254" s="88"/>
      <c r="P254" s="88"/>
      <c r="Q254" s="88"/>
      <c r="R254" s="88"/>
      <c r="S254" s="88"/>
      <c r="T254" s="88"/>
      <c r="U254" s="88"/>
      <c r="V254" s="88"/>
      <c r="W254" s="88"/>
      <c r="X254" s="88"/>
      <c r="Y254" s="88"/>
      <c r="Z254" s="88"/>
    </row>
    <row r="255" ht="15.75" customHeight="1" spans="1:26">
      <c r="A255" s="87"/>
      <c r="B255" s="108"/>
      <c r="C255" s="108"/>
      <c r="D255" s="108"/>
      <c r="E255" s="108"/>
      <c r="F255" s="103" t="s">
        <v>348</v>
      </c>
      <c r="G255" s="160" t="s">
        <v>39</v>
      </c>
      <c r="H255" s="160">
        <v>110</v>
      </c>
      <c r="I255" s="149">
        <v>111050</v>
      </c>
      <c r="J255" s="172">
        <f t="shared" si="1"/>
        <v>12215500</v>
      </c>
      <c r="K255" s="161">
        <v>21</v>
      </c>
      <c r="L255" s="166"/>
      <c r="M255" s="88"/>
      <c r="N255" s="88"/>
      <c r="O255" s="88"/>
      <c r="P255" s="88"/>
      <c r="Q255" s="88"/>
      <c r="R255" s="88"/>
      <c r="S255" s="88"/>
      <c r="T255" s="88"/>
      <c r="U255" s="88"/>
      <c r="V255" s="88"/>
      <c r="W255" s="88"/>
      <c r="X255" s="88"/>
      <c r="Y255" s="88"/>
      <c r="Z255" s="88"/>
    </row>
    <row r="256" ht="15.75" customHeight="1" spans="1:26">
      <c r="A256" s="87"/>
      <c r="B256" s="100" t="s">
        <v>34</v>
      </c>
      <c r="C256" s="100" t="s">
        <v>349</v>
      </c>
      <c r="D256" s="176" t="s">
        <v>350</v>
      </c>
      <c r="E256" s="100" t="s">
        <v>37</v>
      </c>
      <c r="F256" s="103" t="s">
        <v>38</v>
      </c>
      <c r="G256" s="104" t="s">
        <v>39</v>
      </c>
      <c r="H256" s="104">
        <v>4</v>
      </c>
      <c r="I256" s="105">
        <v>200850</v>
      </c>
      <c r="J256" s="177">
        <f t="shared" si="1"/>
        <v>803400</v>
      </c>
      <c r="K256" s="161">
        <v>21</v>
      </c>
      <c r="L256" s="166"/>
      <c r="M256" s="88"/>
      <c r="N256" s="88"/>
      <c r="O256" s="88"/>
      <c r="P256" s="88"/>
      <c r="Q256" s="88"/>
      <c r="R256" s="88"/>
      <c r="S256" s="88"/>
      <c r="T256" s="88"/>
      <c r="U256" s="88"/>
      <c r="V256" s="88"/>
      <c r="W256" s="88"/>
      <c r="X256" s="88"/>
      <c r="Y256" s="88"/>
      <c r="Z256" s="88"/>
    </row>
    <row r="257" ht="15.75" customHeight="1" spans="1:26">
      <c r="A257" s="87"/>
      <c r="B257" s="107"/>
      <c r="C257" s="107"/>
      <c r="D257" s="107"/>
      <c r="E257" s="107"/>
      <c r="F257" s="103" t="s">
        <v>201</v>
      </c>
      <c r="G257" s="104" t="s">
        <v>39</v>
      </c>
      <c r="H257" s="104">
        <v>120</v>
      </c>
      <c r="I257" s="105">
        <v>1300</v>
      </c>
      <c r="J257" s="177">
        <f t="shared" si="1"/>
        <v>156000</v>
      </c>
      <c r="K257" s="161">
        <v>21</v>
      </c>
      <c r="L257" s="166"/>
      <c r="M257" s="88"/>
      <c r="N257" s="88"/>
      <c r="O257" s="88"/>
      <c r="P257" s="88"/>
      <c r="Q257" s="88"/>
      <c r="R257" s="88"/>
      <c r="S257" s="88"/>
      <c r="T257" s="88"/>
      <c r="U257" s="88"/>
      <c r="V257" s="88"/>
      <c r="W257" s="88"/>
      <c r="X257" s="88"/>
      <c r="Y257" s="88"/>
      <c r="Z257" s="88"/>
    </row>
    <row r="258" ht="52.5" customHeight="1" spans="1:26">
      <c r="A258" s="87"/>
      <c r="B258" s="107"/>
      <c r="C258" s="107"/>
      <c r="D258" s="107"/>
      <c r="E258" s="107"/>
      <c r="F258" s="103" t="s">
        <v>202</v>
      </c>
      <c r="G258" s="104" t="s">
        <v>39</v>
      </c>
      <c r="H258" s="104">
        <v>60</v>
      </c>
      <c r="I258" s="105">
        <v>5300</v>
      </c>
      <c r="J258" s="177">
        <f t="shared" si="1"/>
        <v>318000</v>
      </c>
      <c r="K258" s="161">
        <v>21</v>
      </c>
      <c r="L258" s="166"/>
      <c r="M258" s="88"/>
      <c r="N258" s="88"/>
      <c r="O258" s="88"/>
      <c r="P258" s="88"/>
      <c r="Q258" s="88"/>
      <c r="R258" s="88"/>
      <c r="S258" s="88"/>
      <c r="T258" s="88"/>
      <c r="U258" s="88"/>
      <c r="V258" s="88"/>
      <c r="W258" s="88"/>
      <c r="X258" s="88"/>
      <c r="Y258" s="88"/>
      <c r="Z258" s="88"/>
    </row>
    <row r="259" ht="15.75" customHeight="1" spans="1:26">
      <c r="A259" s="87"/>
      <c r="B259" s="107"/>
      <c r="C259" s="107"/>
      <c r="D259" s="107"/>
      <c r="E259" s="107"/>
      <c r="F259" s="103" t="s">
        <v>351</v>
      </c>
      <c r="G259" s="104" t="s">
        <v>39</v>
      </c>
      <c r="H259" s="104">
        <v>100</v>
      </c>
      <c r="I259" s="105">
        <v>30000</v>
      </c>
      <c r="J259" s="177">
        <f t="shared" si="1"/>
        <v>3000000</v>
      </c>
      <c r="K259" s="161">
        <v>21</v>
      </c>
      <c r="L259" s="166"/>
      <c r="M259" s="88"/>
      <c r="N259" s="88"/>
      <c r="O259" s="88"/>
      <c r="P259" s="88"/>
      <c r="Q259" s="88"/>
      <c r="R259" s="88"/>
      <c r="S259" s="88"/>
      <c r="T259" s="88"/>
      <c r="U259" s="88"/>
      <c r="V259" s="88"/>
      <c r="W259" s="88"/>
      <c r="X259" s="88"/>
      <c r="Y259" s="88"/>
      <c r="Z259" s="88"/>
    </row>
    <row r="260" ht="15.75" customHeight="1" spans="1:26">
      <c r="A260" s="87"/>
      <c r="B260" s="108"/>
      <c r="C260" s="108"/>
      <c r="D260" s="108"/>
      <c r="E260" s="108"/>
      <c r="F260" s="103" t="s">
        <v>203</v>
      </c>
      <c r="G260" s="104" t="s">
        <v>39</v>
      </c>
      <c r="H260" s="104">
        <v>1</v>
      </c>
      <c r="I260" s="105">
        <v>634200</v>
      </c>
      <c r="J260" s="177">
        <f t="shared" si="1"/>
        <v>634200</v>
      </c>
      <c r="K260" s="161">
        <v>21</v>
      </c>
      <c r="L260" s="166"/>
      <c r="M260" s="88"/>
      <c r="N260" s="88"/>
      <c r="O260" s="88"/>
      <c r="P260" s="88"/>
      <c r="Q260" s="88"/>
      <c r="R260" s="88"/>
      <c r="S260" s="88"/>
      <c r="T260" s="88"/>
      <c r="U260" s="88"/>
      <c r="V260" s="88"/>
      <c r="W260" s="88"/>
      <c r="X260" s="88"/>
      <c r="Y260" s="88"/>
      <c r="Z260" s="88"/>
    </row>
    <row r="261" ht="99.75" customHeight="1" spans="1:26">
      <c r="A261" s="87"/>
      <c r="B261" s="100" t="s">
        <v>54</v>
      </c>
      <c r="C261" s="100" t="s">
        <v>349</v>
      </c>
      <c r="D261" s="176" t="s">
        <v>352</v>
      </c>
      <c r="E261" s="100" t="s">
        <v>353</v>
      </c>
      <c r="F261" s="103" t="s">
        <v>354</v>
      </c>
      <c r="G261" s="161" t="s">
        <v>52</v>
      </c>
      <c r="H261" s="161">
        <v>24</v>
      </c>
      <c r="I261" s="175">
        <v>79300</v>
      </c>
      <c r="J261" s="177">
        <f t="shared" si="1"/>
        <v>1903200</v>
      </c>
      <c r="K261" s="161">
        <v>21</v>
      </c>
      <c r="L261" s="166"/>
      <c r="M261" s="88"/>
      <c r="N261" s="88"/>
      <c r="O261" s="88"/>
      <c r="P261" s="88"/>
      <c r="Q261" s="88"/>
      <c r="R261" s="88"/>
      <c r="S261" s="88"/>
      <c r="T261" s="88"/>
      <c r="U261" s="88"/>
      <c r="V261" s="88"/>
      <c r="W261" s="88"/>
      <c r="X261" s="88"/>
      <c r="Y261" s="88"/>
      <c r="Z261" s="88"/>
    </row>
    <row r="262" ht="180.75" customHeight="1" spans="1:26">
      <c r="A262" s="87"/>
      <c r="B262" s="108"/>
      <c r="C262" s="108"/>
      <c r="D262" s="108"/>
      <c r="E262" s="108"/>
      <c r="F262" s="103" t="s">
        <v>355</v>
      </c>
      <c r="G262" s="161" t="s">
        <v>39</v>
      </c>
      <c r="H262" s="161">
        <v>300</v>
      </c>
      <c r="I262" s="175">
        <v>18000</v>
      </c>
      <c r="J262" s="177">
        <f t="shared" si="1"/>
        <v>5400000</v>
      </c>
      <c r="K262" s="161">
        <v>21</v>
      </c>
      <c r="L262" s="166"/>
      <c r="M262" s="88"/>
      <c r="N262" s="88"/>
      <c r="O262" s="88"/>
      <c r="P262" s="88"/>
      <c r="Q262" s="88"/>
      <c r="R262" s="88"/>
      <c r="S262" s="88"/>
      <c r="T262" s="88"/>
      <c r="U262" s="88"/>
      <c r="V262" s="88"/>
      <c r="W262" s="88"/>
      <c r="X262" s="88"/>
      <c r="Y262" s="88"/>
      <c r="Z262" s="88"/>
    </row>
    <row r="263" ht="15.75" customHeight="1" spans="1:26">
      <c r="A263" s="87"/>
      <c r="B263" s="100" t="s">
        <v>59</v>
      </c>
      <c r="C263" s="100" t="s">
        <v>349</v>
      </c>
      <c r="D263" s="176" t="s">
        <v>356</v>
      </c>
      <c r="E263" s="100" t="s">
        <v>61</v>
      </c>
      <c r="F263" s="103" t="s">
        <v>357</v>
      </c>
      <c r="G263" s="161" t="s">
        <v>50</v>
      </c>
      <c r="H263" s="161">
        <v>5</v>
      </c>
      <c r="I263" s="175">
        <v>4228000</v>
      </c>
      <c r="J263" s="177">
        <f t="shared" si="1"/>
        <v>21140000</v>
      </c>
      <c r="K263" s="161">
        <v>21</v>
      </c>
      <c r="L263" s="166"/>
      <c r="M263" s="88"/>
      <c r="N263" s="88"/>
      <c r="O263" s="88"/>
      <c r="P263" s="88"/>
      <c r="Q263" s="88"/>
      <c r="R263" s="88"/>
      <c r="S263" s="88"/>
      <c r="T263" s="88"/>
      <c r="U263" s="88"/>
      <c r="V263" s="88"/>
      <c r="W263" s="88"/>
      <c r="X263" s="88"/>
      <c r="Y263" s="88"/>
      <c r="Z263" s="88"/>
    </row>
    <row r="264" ht="15.75" customHeight="1" spans="1:26">
      <c r="A264" s="87"/>
      <c r="B264" s="107"/>
      <c r="C264" s="107"/>
      <c r="D264" s="107"/>
      <c r="E264" s="107"/>
      <c r="F264" s="103" t="s">
        <v>62</v>
      </c>
      <c r="G264" s="161" t="s">
        <v>50</v>
      </c>
      <c r="H264" s="161">
        <v>5</v>
      </c>
      <c r="I264" s="175">
        <v>4228000</v>
      </c>
      <c r="J264" s="177">
        <f t="shared" si="1"/>
        <v>21140000</v>
      </c>
      <c r="K264" s="161">
        <v>21</v>
      </c>
      <c r="L264" s="166"/>
      <c r="M264" s="88"/>
      <c r="N264" s="88"/>
      <c r="O264" s="88"/>
      <c r="P264" s="88"/>
      <c r="Q264" s="88"/>
      <c r="R264" s="88"/>
      <c r="S264" s="88"/>
      <c r="T264" s="88"/>
      <c r="U264" s="88"/>
      <c r="V264" s="88"/>
      <c r="W264" s="88"/>
      <c r="X264" s="88"/>
      <c r="Y264" s="88"/>
      <c r="Z264" s="88"/>
    </row>
    <row r="265" ht="15.75" customHeight="1" spans="1:26">
      <c r="A265" s="87"/>
      <c r="B265" s="108"/>
      <c r="C265" s="108"/>
      <c r="D265" s="108"/>
      <c r="E265" s="108"/>
      <c r="F265" s="103" t="s">
        <v>286</v>
      </c>
      <c r="G265" s="161" t="s">
        <v>50</v>
      </c>
      <c r="H265" s="161">
        <v>5</v>
      </c>
      <c r="I265" s="175">
        <v>3171000</v>
      </c>
      <c r="J265" s="177">
        <f t="shared" si="1"/>
        <v>15855000</v>
      </c>
      <c r="K265" s="161">
        <v>21</v>
      </c>
      <c r="L265" s="166"/>
      <c r="M265" s="88"/>
      <c r="N265" s="88"/>
      <c r="O265" s="88"/>
      <c r="P265" s="88"/>
      <c r="Q265" s="88"/>
      <c r="R265" s="88"/>
      <c r="S265" s="88"/>
      <c r="T265" s="88"/>
      <c r="U265" s="88"/>
      <c r="V265" s="88"/>
      <c r="W265" s="88"/>
      <c r="X265" s="88"/>
      <c r="Y265" s="88"/>
      <c r="Z265" s="88"/>
    </row>
    <row r="266" ht="15.75" customHeight="1" spans="1:26">
      <c r="A266" s="87"/>
      <c r="B266" s="162" t="s">
        <v>65</v>
      </c>
      <c r="C266" s="100" t="s">
        <v>349</v>
      </c>
      <c r="D266" s="178" t="s">
        <v>358</v>
      </c>
      <c r="E266" s="164" t="s">
        <v>67</v>
      </c>
      <c r="F266" s="113" t="s">
        <v>359</v>
      </c>
      <c r="G266" s="104" t="s">
        <v>39</v>
      </c>
      <c r="H266" s="104">
        <v>100</v>
      </c>
      <c r="I266" s="105">
        <v>31750</v>
      </c>
      <c r="J266" s="177">
        <f t="shared" si="1"/>
        <v>3175000</v>
      </c>
      <c r="K266" s="161">
        <v>21</v>
      </c>
      <c r="L266" s="166"/>
      <c r="M266" s="88"/>
      <c r="N266" s="88"/>
      <c r="O266" s="88"/>
      <c r="P266" s="88"/>
      <c r="Q266" s="88"/>
      <c r="R266" s="88"/>
      <c r="S266" s="88"/>
      <c r="T266" s="88"/>
      <c r="U266" s="88"/>
      <c r="V266" s="88"/>
      <c r="W266" s="88"/>
      <c r="X266" s="88"/>
      <c r="Y266" s="88"/>
      <c r="Z266" s="88"/>
    </row>
    <row r="267" ht="15.75" customHeight="1" spans="1:26">
      <c r="A267" s="87"/>
      <c r="B267" s="107"/>
      <c r="C267" s="107"/>
      <c r="D267" s="107"/>
      <c r="E267" s="107"/>
      <c r="F267" s="113" t="s">
        <v>360</v>
      </c>
      <c r="G267" s="104" t="s">
        <v>47</v>
      </c>
      <c r="H267" s="104">
        <v>36</v>
      </c>
      <c r="I267" s="105">
        <v>79300</v>
      </c>
      <c r="J267" s="177">
        <f t="shared" si="1"/>
        <v>2854800</v>
      </c>
      <c r="K267" s="161">
        <v>21</v>
      </c>
      <c r="L267" s="166"/>
      <c r="M267" s="88"/>
      <c r="N267" s="88"/>
      <c r="O267" s="88"/>
      <c r="P267" s="88"/>
      <c r="Q267" s="88"/>
      <c r="R267" s="88"/>
      <c r="S267" s="88"/>
      <c r="T267" s="88"/>
      <c r="U267" s="88"/>
      <c r="V267" s="88"/>
      <c r="W267" s="88"/>
      <c r="X267" s="88"/>
      <c r="Y267" s="88"/>
      <c r="Z267" s="88"/>
    </row>
    <row r="268" ht="144.75" customHeight="1" spans="1:26">
      <c r="A268" s="87"/>
      <c r="B268" s="107"/>
      <c r="C268" s="107"/>
      <c r="D268" s="107"/>
      <c r="E268" s="107"/>
      <c r="F268" s="112" t="s">
        <v>361</v>
      </c>
      <c r="G268" s="104" t="s">
        <v>39</v>
      </c>
      <c r="H268" s="104">
        <v>600</v>
      </c>
      <c r="I268" s="105">
        <v>18000</v>
      </c>
      <c r="J268" s="177">
        <f t="shared" si="1"/>
        <v>10800000</v>
      </c>
      <c r="K268" s="161">
        <v>21</v>
      </c>
      <c r="L268" s="166"/>
      <c r="M268" s="88"/>
      <c r="N268" s="88"/>
      <c r="O268" s="88"/>
      <c r="P268" s="88"/>
      <c r="Q268" s="88"/>
      <c r="R268" s="88"/>
      <c r="S268" s="88"/>
      <c r="T268" s="88"/>
      <c r="U268" s="88"/>
      <c r="V268" s="88"/>
      <c r="W268" s="88"/>
      <c r="X268" s="88"/>
      <c r="Y268" s="88"/>
      <c r="Z268" s="88"/>
    </row>
    <row r="269" ht="15.75" customHeight="1" spans="1:26">
      <c r="A269" s="87"/>
      <c r="B269" s="107"/>
      <c r="C269" s="107"/>
      <c r="D269" s="107"/>
      <c r="E269" s="107"/>
      <c r="F269" s="113" t="s">
        <v>362</v>
      </c>
      <c r="G269" s="104" t="s">
        <v>39</v>
      </c>
      <c r="H269" s="104">
        <v>100</v>
      </c>
      <c r="I269" s="105">
        <v>164000</v>
      </c>
      <c r="J269" s="177">
        <f t="shared" si="1"/>
        <v>16400000</v>
      </c>
      <c r="K269" s="161">
        <v>21</v>
      </c>
      <c r="L269" s="166"/>
      <c r="M269" s="88"/>
      <c r="N269" s="88"/>
      <c r="O269" s="88"/>
      <c r="P269" s="88"/>
      <c r="Q269" s="88"/>
      <c r="R269" s="88"/>
      <c r="S269" s="88"/>
      <c r="T269" s="88"/>
      <c r="U269" s="88"/>
      <c r="V269" s="88"/>
      <c r="W269" s="88"/>
      <c r="X269" s="88"/>
      <c r="Y269" s="88"/>
      <c r="Z269" s="88"/>
    </row>
    <row r="270" ht="15.75" customHeight="1" spans="1:26">
      <c r="A270" s="87"/>
      <c r="B270" s="107"/>
      <c r="C270" s="107"/>
      <c r="D270" s="107"/>
      <c r="E270" s="107"/>
      <c r="F270" s="113" t="s">
        <v>363</v>
      </c>
      <c r="G270" s="104" t="s">
        <v>52</v>
      </c>
      <c r="H270" s="104">
        <v>24</v>
      </c>
      <c r="I270" s="105">
        <v>79300</v>
      </c>
      <c r="J270" s="177">
        <f t="shared" si="1"/>
        <v>1903200</v>
      </c>
      <c r="K270" s="161">
        <v>21</v>
      </c>
      <c r="L270" s="166"/>
      <c r="M270" s="88"/>
      <c r="N270" s="88"/>
      <c r="O270" s="88"/>
      <c r="P270" s="88"/>
      <c r="Q270" s="88"/>
      <c r="R270" s="88"/>
      <c r="S270" s="88"/>
      <c r="T270" s="88"/>
      <c r="U270" s="88"/>
      <c r="V270" s="88"/>
      <c r="W270" s="88"/>
      <c r="X270" s="88"/>
      <c r="Y270" s="88"/>
      <c r="Z270" s="88"/>
    </row>
    <row r="271" ht="15.75" customHeight="1" spans="1:26">
      <c r="A271" s="87"/>
      <c r="B271" s="107"/>
      <c r="C271" s="107"/>
      <c r="D271" s="107"/>
      <c r="E271" s="107"/>
      <c r="F271" s="179" t="s">
        <v>364</v>
      </c>
      <c r="G271" s="104" t="s">
        <v>39</v>
      </c>
      <c r="H271" s="104">
        <v>3</v>
      </c>
      <c r="I271" s="105">
        <v>644800</v>
      </c>
      <c r="J271" s="177">
        <f t="shared" si="1"/>
        <v>1934400</v>
      </c>
      <c r="K271" s="161">
        <v>21</v>
      </c>
      <c r="L271" s="166"/>
      <c r="M271" s="88"/>
      <c r="N271" s="88"/>
      <c r="O271" s="88"/>
      <c r="P271" s="88"/>
      <c r="Q271" s="88"/>
      <c r="R271" s="88"/>
      <c r="S271" s="88"/>
      <c r="T271" s="88"/>
      <c r="U271" s="88"/>
      <c r="V271" s="88"/>
      <c r="W271" s="88"/>
      <c r="X271" s="88"/>
      <c r="Y271" s="88"/>
      <c r="Z271" s="88"/>
    </row>
    <row r="272" ht="15.75" customHeight="1" spans="1:26">
      <c r="A272" s="87"/>
      <c r="B272" s="107"/>
      <c r="C272" s="107"/>
      <c r="D272" s="107"/>
      <c r="E272" s="107"/>
      <c r="F272" s="112" t="s">
        <v>365</v>
      </c>
      <c r="G272" s="104" t="s">
        <v>39</v>
      </c>
      <c r="H272" s="104">
        <v>100</v>
      </c>
      <c r="I272" s="105">
        <v>50750</v>
      </c>
      <c r="J272" s="177">
        <f t="shared" ref="J272:J313" si="3">$H272*$I272</f>
        <v>5075000</v>
      </c>
      <c r="K272" s="161">
        <v>21</v>
      </c>
      <c r="L272" s="166"/>
      <c r="M272" s="88"/>
      <c r="N272" s="88"/>
      <c r="O272" s="88"/>
      <c r="P272" s="88"/>
      <c r="Q272" s="88"/>
      <c r="R272" s="88"/>
      <c r="S272" s="88"/>
      <c r="T272" s="88"/>
      <c r="U272" s="88"/>
      <c r="V272" s="88"/>
      <c r="W272" s="88"/>
      <c r="X272" s="88"/>
      <c r="Y272" s="88"/>
      <c r="Z272" s="88"/>
    </row>
    <row r="273" ht="15.75" customHeight="1" spans="1:26">
      <c r="A273" s="87"/>
      <c r="B273" s="107"/>
      <c r="C273" s="107"/>
      <c r="D273" s="107"/>
      <c r="E273" s="107"/>
      <c r="F273" s="179" t="s">
        <v>366</v>
      </c>
      <c r="G273" s="104" t="s">
        <v>47</v>
      </c>
      <c r="H273" s="104">
        <v>24</v>
      </c>
      <c r="I273" s="105">
        <v>79300</v>
      </c>
      <c r="J273" s="177">
        <f t="shared" si="3"/>
        <v>1903200</v>
      </c>
      <c r="K273" s="161">
        <v>21</v>
      </c>
      <c r="L273" s="166"/>
      <c r="M273" s="88"/>
      <c r="N273" s="88"/>
      <c r="O273" s="88"/>
      <c r="P273" s="88"/>
      <c r="Q273" s="88"/>
      <c r="R273" s="88"/>
      <c r="S273" s="88"/>
      <c r="T273" s="88"/>
      <c r="U273" s="88"/>
      <c r="V273" s="88"/>
      <c r="W273" s="88"/>
      <c r="X273" s="88"/>
      <c r="Y273" s="88"/>
      <c r="Z273" s="88"/>
    </row>
    <row r="274" ht="15.75" customHeight="1" spans="1:26">
      <c r="A274" s="87"/>
      <c r="B274" s="108"/>
      <c r="C274" s="108"/>
      <c r="D274" s="107"/>
      <c r="E274" s="107"/>
      <c r="F274" s="112" t="s">
        <v>367</v>
      </c>
      <c r="G274" s="104" t="s">
        <v>39</v>
      </c>
      <c r="H274" s="104">
        <v>300</v>
      </c>
      <c r="I274" s="105">
        <v>18000</v>
      </c>
      <c r="J274" s="177">
        <f t="shared" si="3"/>
        <v>5400000</v>
      </c>
      <c r="K274" s="161">
        <v>21</v>
      </c>
      <c r="L274" s="166"/>
      <c r="M274" s="88"/>
      <c r="N274" s="88"/>
      <c r="O274" s="88"/>
      <c r="P274" s="88"/>
      <c r="Q274" s="88"/>
      <c r="R274" s="88"/>
      <c r="S274" s="88"/>
      <c r="T274" s="88"/>
      <c r="U274" s="88"/>
      <c r="V274" s="88"/>
      <c r="W274" s="88"/>
      <c r="X274" s="88"/>
      <c r="Y274" s="88"/>
      <c r="Z274" s="88"/>
    </row>
    <row r="275" ht="15.75" customHeight="1" spans="1:26">
      <c r="A275" s="87"/>
      <c r="B275" s="169"/>
      <c r="C275" s="104" t="s">
        <v>368</v>
      </c>
      <c r="D275" s="108"/>
      <c r="E275" s="108"/>
      <c r="F275" s="112" t="s">
        <v>232</v>
      </c>
      <c r="G275" s="104" t="s">
        <v>39</v>
      </c>
      <c r="H275" s="104">
        <v>100</v>
      </c>
      <c r="I275" s="105">
        <v>33850</v>
      </c>
      <c r="J275" s="177">
        <f t="shared" si="3"/>
        <v>3385000</v>
      </c>
      <c r="K275" s="161">
        <v>21</v>
      </c>
      <c r="L275" s="166"/>
      <c r="M275" s="88"/>
      <c r="N275" s="88"/>
      <c r="O275" s="88"/>
      <c r="P275" s="88"/>
      <c r="Q275" s="88"/>
      <c r="R275" s="88"/>
      <c r="S275" s="88"/>
      <c r="T275" s="88"/>
      <c r="U275" s="88"/>
      <c r="V275" s="88"/>
      <c r="W275" s="88"/>
      <c r="X275" s="88"/>
      <c r="Y275" s="88"/>
      <c r="Z275" s="88"/>
    </row>
    <row r="276" ht="15.75" customHeight="1" spans="1:26">
      <c r="A276" s="87"/>
      <c r="B276" s="100" t="s">
        <v>75</v>
      </c>
      <c r="C276" s="100" t="s">
        <v>349</v>
      </c>
      <c r="D276" s="176" t="s">
        <v>369</v>
      </c>
      <c r="E276" s="100" t="s">
        <v>77</v>
      </c>
      <c r="F276" s="112" t="s">
        <v>370</v>
      </c>
      <c r="G276" s="104" t="s">
        <v>39</v>
      </c>
      <c r="H276" s="104">
        <v>3</v>
      </c>
      <c r="I276" s="105">
        <v>644800</v>
      </c>
      <c r="J276" s="177">
        <f t="shared" si="3"/>
        <v>1934400</v>
      </c>
      <c r="K276" s="161">
        <v>21</v>
      </c>
      <c r="L276" s="166"/>
      <c r="M276" s="88"/>
      <c r="N276" s="88"/>
      <c r="O276" s="88"/>
      <c r="P276" s="88"/>
      <c r="Q276" s="88"/>
      <c r="R276" s="88"/>
      <c r="S276" s="88"/>
      <c r="T276" s="88"/>
      <c r="U276" s="88"/>
      <c r="V276" s="88"/>
      <c r="W276" s="88"/>
      <c r="X276" s="88"/>
      <c r="Y276" s="88"/>
      <c r="Z276" s="88"/>
    </row>
    <row r="277" ht="15.75" customHeight="1" spans="1:26">
      <c r="A277" s="87"/>
      <c r="B277" s="107"/>
      <c r="C277" s="107"/>
      <c r="D277" s="107"/>
      <c r="E277" s="107"/>
      <c r="F277" s="112" t="s">
        <v>371</v>
      </c>
      <c r="G277" s="104" t="s">
        <v>39</v>
      </c>
      <c r="H277" s="104">
        <v>100</v>
      </c>
      <c r="I277" s="105">
        <v>71900</v>
      </c>
      <c r="J277" s="177">
        <f t="shared" si="3"/>
        <v>7190000</v>
      </c>
      <c r="K277" s="161">
        <v>21</v>
      </c>
      <c r="L277" s="166"/>
      <c r="M277" s="88"/>
      <c r="N277" s="88"/>
      <c r="O277" s="88"/>
      <c r="P277" s="88"/>
      <c r="Q277" s="88"/>
      <c r="R277" s="88"/>
      <c r="S277" s="88"/>
      <c r="T277" s="88"/>
      <c r="U277" s="88"/>
      <c r="V277" s="88"/>
      <c r="W277" s="88"/>
      <c r="X277" s="88"/>
      <c r="Y277" s="88"/>
      <c r="Z277" s="88"/>
    </row>
    <row r="278" ht="15.75" customHeight="1" spans="1:26">
      <c r="A278" s="87"/>
      <c r="B278" s="107"/>
      <c r="C278" s="107"/>
      <c r="D278" s="107"/>
      <c r="E278" s="107"/>
      <c r="F278" s="112" t="s">
        <v>372</v>
      </c>
      <c r="G278" s="104" t="s">
        <v>39</v>
      </c>
      <c r="H278" s="104">
        <v>100</v>
      </c>
      <c r="I278" s="105">
        <v>60000</v>
      </c>
      <c r="J278" s="177">
        <f t="shared" si="3"/>
        <v>6000000</v>
      </c>
      <c r="K278" s="161">
        <v>21</v>
      </c>
      <c r="L278" s="166"/>
      <c r="M278" s="88"/>
      <c r="N278" s="88"/>
      <c r="O278" s="88"/>
      <c r="P278" s="88"/>
      <c r="Q278" s="88"/>
      <c r="R278" s="88"/>
      <c r="S278" s="88"/>
      <c r="T278" s="88"/>
      <c r="U278" s="88"/>
      <c r="V278" s="88"/>
      <c r="W278" s="88"/>
      <c r="X278" s="88"/>
      <c r="Y278" s="88"/>
      <c r="Z278" s="88"/>
    </row>
    <row r="279" ht="15.75" customHeight="1" spans="1:26">
      <c r="A279" s="87"/>
      <c r="B279" s="107"/>
      <c r="C279" s="107"/>
      <c r="D279" s="107"/>
      <c r="E279" s="107"/>
      <c r="F279" s="112" t="s">
        <v>373</v>
      </c>
      <c r="G279" s="104" t="s">
        <v>39</v>
      </c>
      <c r="H279" s="104">
        <v>1</v>
      </c>
      <c r="I279" s="105">
        <v>3171000</v>
      </c>
      <c r="J279" s="177">
        <f t="shared" si="3"/>
        <v>3171000</v>
      </c>
      <c r="K279" s="161">
        <v>21</v>
      </c>
      <c r="L279" s="166"/>
      <c r="M279" s="88"/>
      <c r="N279" s="88"/>
      <c r="O279" s="88"/>
      <c r="P279" s="88"/>
      <c r="Q279" s="88"/>
      <c r="R279" s="88"/>
      <c r="S279" s="88"/>
      <c r="T279" s="88"/>
      <c r="U279" s="88"/>
      <c r="V279" s="88"/>
      <c r="W279" s="88"/>
      <c r="X279" s="88"/>
      <c r="Y279" s="88"/>
      <c r="Z279" s="88"/>
    </row>
    <row r="280" ht="15.75" customHeight="1" spans="1:26">
      <c r="A280" s="87"/>
      <c r="B280" s="107"/>
      <c r="C280" s="107"/>
      <c r="D280" s="107"/>
      <c r="E280" s="107"/>
      <c r="F280" s="112" t="s">
        <v>237</v>
      </c>
      <c r="G280" s="104" t="s">
        <v>39</v>
      </c>
      <c r="H280" s="104">
        <v>1</v>
      </c>
      <c r="I280" s="105">
        <v>634200</v>
      </c>
      <c r="J280" s="177">
        <f t="shared" si="3"/>
        <v>634200</v>
      </c>
      <c r="K280" s="161">
        <v>21</v>
      </c>
      <c r="L280" s="166"/>
      <c r="M280" s="88"/>
      <c r="N280" s="88"/>
      <c r="O280" s="88"/>
      <c r="P280" s="88"/>
      <c r="Q280" s="88"/>
      <c r="R280" s="88"/>
      <c r="S280" s="88"/>
      <c r="T280" s="88"/>
      <c r="U280" s="88"/>
      <c r="V280" s="88"/>
      <c r="W280" s="88"/>
      <c r="X280" s="88"/>
      <c r="Y280" s="88"/>
      <c r="Z280" s="88"/>
    </row>
    <row r="281" ht="15.75" customHeight="1" spans="1:26">
      <c r="A281" s="87"/>
      <c r="B281" s="108"/>
      <c r="C281" s="108"/>
      <c r="D281" s="108"/>
      <c r="E281" s="108"/>
      <c r="F281" s="112" t="s">
        <v>374</v>
      </c>
      <c r="G281" s="104" t="s">
        <v>39</v>
      </c>
      <c r="H281" s="104">
        <v>100</v>
      </c>
      <c r="I281" s="105">
        <v>8000</v>
      </c>
      <c r="J281" s="177">
        <f t="shared" si="3"/>
        <v>800000</v>
      </c>
      <c r="K281" s="161">
        <v>21</v>
      </c>
      <c r="L281" s="166"/>
      <c r="M281" s="88"/>
      <c r="N281" s="88"/>
      <c r="O281" s="88"/>
      <c r="P281" s="88"/>
      <c r="Q281" s="88"/>
      <c r="R281" s="88"/>
      <c r="S281" s="88"/>
      <c r="T281" s="88"/>
      <c r="U281" s="88"/>
      <c r="V281" s="88"/>
      <c r="W281" s="88"/>
      <c r="X281" s="88"/>
      <c r="Y281" s="88"/>
      <c r="Z281" s="88"/>
    </row>
    <row r="282" ht="15.75" customHeight="1" spans="1:26">
      <c r="A282" s="87"/>
      <c r="B282" s="104" t="s">
        <v>239</v>
      </c>
      <c r="C282" s="104" t="s">
        <v>349</v>
      </c>
      <c r="D282" s="180" t="s">
        <v>375</v>
      </c>
      <c r="E282" s="112" t="s">
        <v>376</v>
      </c>
      <c r="F282" s="112" t="s">
        <v>377</v>
      </c>
      <c r="G282" s="104" t="s">
        <v>39</v>
      </c>
      <c r="H282" s="104">
        <v>22</v>
      </c>
      <c r="I282" s="105">
        <v>2114000</v>
      </c>
      <c r="J282" s="177">
        <f t="shared" si="3"/>
        <v>46508000</v>
      </c>
      <c r="K282" s="161">
        <v>21</v>
      </c>
      <c r="L282" s="166"/>
      <c r="M282" s="88"/>
      <c r="N282" s="88"/>
      <c r="O282" s="88"/>
      <c r="P282" s="88"/>
      <c r="Q282" s="88"/>
      <c r="R282" s="88"/>
      <c r="S282" s="88"/>
      <c r="T282" s="88"/>
      <c r="U282" s="88"/>
      <c r="V282" s="88"/>
      <c r="W282" s="88"/>
      <c r="X282" s="88"/>
      <c r="Y282" s="88"/>
      <c r="Z282" s="88"/>
    </row>
    <row r="283" ht="15.75" customHeight="1" spans="1:26">
      <c r="A283" s="87"/>
      <c r="B283" s="162" t="s">
        <v>34</v>
      </c>
      <c r="C283" s="100" t="s">
        <v>378</v>
      </c>
      <c r="D283" s="181" t="s">
        <v>379</v>
      </c>
      <c r="E283" s="100" t="s">
        <v>37</v>
      </c>
      <c r="F283" s="112" t="s">
        <v>380</v>
      </c>
      <c r="G283" s="104" t="s">
        <v>39</v>
      </c>
      <c r="H283" s="104">
        <v>2</v>
      </c>
      <c r="I283" s="105">
        <v>200850</v>
      </c>
      <c r="J283" s="182">
        <f t="shared" si="3"/>
        <v>401700</v>
      </c>
      <c r="K283" s="161">
        <v>22</v>
      </c>
      <c r="L283" s="166"/>
      <c r="M283" s="88"/>
      <c r="N283" s="88"/>
      <c r="O283" s="88"/>
      <c r="P283" s="88"/>
      <c r="Q283" s="88"/>
      <c r="R283" s="88"/>
      <c r="S283" s="88"/>
      <c r="T283" s="88"/>
      <c r="U283" s="88"/>
      <c r="V283" s="88"/>
      <c r="W283" s="88"/>
      <c r="X283" s="88"/>
      <c r="Y283" s="88"/>
      <c r="Z283" s="88"/>
    </row>
    <row r="284" ht="15.75" customHeight="1" spans="1:26">
      <c r="A284" s="87"/>
      <c r="B284" s="107"/>
      <c r="C284" s="107"/>
      <c r="D284" s="107"/>
      <c r="E284" s="107"/>
      <c r="F284" s="112" t="s">
        <v>201</v>
      </c>
      <c r="G284" s="104" t="s">
        <v>39</v>
      </c>
      <c r="H284" s="104">
        <v>50</v>
      </c>
      <c r="I284" s="105">
        <v>1100</v>
      </c>
      <c r="J284" s="182">
        <f t="shared" si="3"/>
        <v>55000</v>
      </c>
      <c r="K284" s="161">
        <v>22</v>
      </c>
      <c r="L284" s="166"/>
      <c r="M284" s="88"/>
      <c r="N284" s="88"/>
      <c r="O284" s="88"/>
      <c r="P284" s="88"/>
      <c r="Q284" s="88"/>
      <c r="R284" s="88"/>
      <c r="S284" s="88"/>
      <c r="T284" s="88"/>
      <c r="U284" s="88"/>
      <c r="V284" s="88"/>
      <c r="W284" s="88"/>
      <c r="X284" s="88"/>
      <c r="Y284" s="88"/>
      <c r="Z284" s="88"/>
    </row>
    <row r="285" ht="52.5" customHeight="1" spans="1:26">
      <c r="A285" s="87"/>
      <c r="B285" s="107"/>
      <c r="C285" s="107"/>
      <c r="D285" s="107"/>
      <c r="E285" s="107"/>
      <c r="F285" s="112" t="s">
        <v>381</v>
      </c>
      <c r="G285" s="104" t="s">
        <v>39</v>
      </c>
      <c r="H285" s="104">
        <v>40</v>
      </c>
      <c r="I285" s="105">
        <v>5300</v>
      </c>
      <c r="J285" s="182">
        <f t="shared" si="3"/>
        <v>212000</v>
      </c>
      <c r="K285" s="161">
        <v>22</v>
      </c>
      <c r="L285" s="166"/>
      <c r="M285" s="88"/>
      <c r="N285" s="88"/>
      <c r="O285" s="88"/>
      <c r="P285" s="88"/>
      <c r="Q285" s="88"/>
      <c r="R285" s="88"/>
      <c r="S285" s="88"/>
      <c r="T285" s="88"/>
      <c r="U285" s="88"/>
      <c r="V285" s="88"/>
      <c r="W285" s="88"/>
      <c r="X285" s="88"/>
      <c r="Y285" s="88"/>
      <c r="Z285" s="88"/>
    </row>
    <row r="286" ht="15.75" customHeight="1" spans="1:26">
      <c r="A286" s="87"/>
      <c r="B286" s="107"/>
      <c r="C286" s="107"/>
      <c r="D286" s="107"/>
      <c r="E286" s="107"/>
      <c r="F286" s="112" t="s">
        <v>42</v>
      </c>
      <c r="G286" s="104" t="s">
        <v>39</v>
      </c>
      <c r="H286" s="104">
        <v>40</v>
      </c>
      <c r="I286" s="105">
        <v>30000</v>
      </c>
      <c r="J286" s="182">
        <f t="shared" si="3"/>
        <v>1200000</v>
      </c>
      <c r="K286" s="161">
        <v>22</v>
      </c>
      <c r="L286" s="166"/>
      <c r="M286" s="88"/>
      <c r="N286" s="88"/>
      <c r="O286" s="88"/>
      <c r="P286" s="88"/>
      <c r="Q286" s="88"/>
      <c r="R286" s="88"/>
      <c r="S286" s="88"/>
      <c r="T286" s="88"/>
      <c r="U286" s="88"/>
      <c r="V286" s="88"/>
      <c r="W286" s="88"/>
      <c r="X286" s="88"/>
      <c r="Y286" s="88"/>
      <c r="Z286" s="88"/>
    </row>
    <row r="287" ht="15.75" customHeight="1" spans="1:26">
      <c r="A287" s="87"/>
      <c r="B287" s="108"/>
      <c r="C287" s="108"/>
      <c r="D287" s="108"/>
      <c r="E287" s="108"/>
      <c r="F287" s="112" t="s">
        <v>203</v>
      </c>
      <c r="G287" s="104" t="s">
        <v>39</v>
      </c>
      <c r="H287" s="104">
        <v>1</v>
      </c>
      <c r="I287" s="105">
        <v>528500</v>
      </c>
      <c r="J287" s="182">
        <f t="shared" si="3"/>
        <v>528500</v>
      </c>
      <c r="K287" s="161">
        <v>22</v>
      </c>
      <c r="L287" s="166"/>
      <c r="M287" s="88"/>
      <c r="N287" s="88"/>
      <c r="O287" s="88"/>
      <c r="P287" s="88"/>
      <c r="Q287" s="88"/>
      <c r="R287" s="88"/>
      <c r="S287" s="88"/>
      <c r="T287" s="88"/>
      <c r="U287" s="88"/>
      <c r="V287" s="88"/>
      <c r="W287" s="88"/>
      <c r="X287" s="88"/>
      <c r="Y287" s="88"/>
      <c r="Z287" s="88"/>
    </row>
    <row r="288" ht="15.75" customHeight="1" spans="1:26">
      <c r="A288" s="87"/>
      <c r="B288" s="100" t="s">
        <v>43</v>
      </c>
      <c r="C288" s="100" t="s">
        <v>378</v>
      </c>
      <c r="D288" s="183" t="s">
        <v>382</v>
      </c>
      <c r="E288" s="100" t="s">
        <v>45</v>
      </c>
      <c r="F288" s="112" t="s">
        <v>383</v>
      </c>
      <c r="G288" s="104" t="s">
        <v>47</v>
      </c>
      <c r="H288" s="104">
        <v>40</v>
      </c>
      <c r="I288" s="105">
        <v>79300</v>
      </c>
      <c r="J288" s="182">
        <f t="shared" si="3"/>
        <v>3172000</v>
      </c>
      <c r="K288" s="161">
        <v>22</v>
      </c>
      <c r="L288" s="166"/>
      <c r="M288" s="88"/>
      <c r="N288" s="88"/>
      <c r="O288" s="88"/>
      <c r="P288" s="88"/>
      <c r="Q288" s="88"/>
      <c r="R288" s="88"/>
      <c r="S288" s="88"/>
      <c r="T288" s="88"/>
      <c r="U288" s="88"/>
      <c r="V288" s="88"/>
      <c r="W288" s="88"/>
      <c r="X288" s="88"/>
      <c r="Y288" s="88"/>
      <c r="Z288" s="88"/>
    </row>
    <row r="289" ht="96" customHeight="1" spans="1:26">
      <c r="A289" s="87"/>
      <c r="B289" s="107"/>
      <c r="C289" s="107"/>
      <c r="D289" s="107"/>
      <c r="E289" s="107"/>
      <c r="F289" s="112" t="s">
        <v>384</v>
      </c>
      <c r="G289" s="104" t="s">
        <v>39</v>
      </c>
      <c r="H289" s="104">
        <v>400</v>
      </c>
      <c r="I289" s="105">
        <v>18000</v>
      </c>
      <c r="J289" s="182">
        <f t="shared" si="3"/>
        <v>7200000</v>
      </c>
      <c r="K289" s="161">
        <v>22</v>
      </c>
      <c r="L289" s="166"/>
      <c r="M289" s="88"/>
      <c r="N289" s="88"/>
      <c r="O289" s="88"/>
      <c r="P289" s="88"/>
      <c r="Q289" s="88"/>
      <c r="R289" s="88"/>
      <c r="S289" s="88"/>
      <c r="T289" s="88"/>
      <c r="U289" s="88"/>
      <c r="V289" s="88"/>
      <c r="W289" s="88"/>
      <c r="X289" s="88"/>
      <c r="Y289" s="88"/>
      <c r="Z289" s="88"/>
    </row>
    <row r="290" ht="15.75" customHeight="1" spans="1:26">
      <c r="A290" s="87"/>
      <c r="B290" s="107"/>
      <c r="C290" s="107"/>
      <c r="D290" s="107"/>
      <c r="E290" s="107"/>
      <c r="F290" s="112" t="s">
        <v>385</v>
      </c>
      <c r="G290" s="104" t="s">
        <v>50</v>
      </c>
      <c r="H290" s="104">
        <v>10</v>
      </c>
      <c r="I290" s="105">
        <v>254000</v>
      </c>
      <c r="J290" s="182">
        <f t="shared" si="3"/>
        <v>2540000</v>
      </c>
      <c r="K290" s="161">
        <v>22</v>
      </c>
      <c r="L290" s="166"/>
      <c r="M290" s="88"/>
      <c r="N290" s="88"/>
      <c r="O290" s="88"/>
      <c r="P290" s="88"/>
      <c r="Q290" s="88"/>
      <c r="R290" s="88"/>
      <c r="S290" s="88"/>
      <c r="T290" s="88"/>
      <c r="U290" s="88"/>
      <c r="V290" s="88"/>
      <c r="W290" s="88"/>
      <c r="X290" s="88"/>
      <c r="Y290" s="88"/>
      <c r="Z290" s="88"/>
    </row>
    <row r="291" ht="15.75" customHeight="1" spans="1:26">
      <c r="A291" s="87"/>
      <c r="B291" s="108"/>
      <c r="C291" s="108"/>
      <c r="D291" s="108"/>
      <c r="E291" s="108"/>
      <c r="F291" s="112" t="s">
        <v>386</v>
      </c>
      <c r="G291" s="104" t="s">
        <v>50</v>
      </c>
      <c r="H291" s="104">
        <v>10</v>
      </c>
      <c r="I291" s="105">
        <v>424000</v>
      </c>
      <c r="J291" s="182">
        <f t="shared" si="3"/>
        <v>4240000</v>
      </c>
      <c r="K291" s="161">
        <v>22</v>
      </c>
      <c r="L291" s="166"/>
      <c r="M291" s="88"/>
      <c r="N291" s="88"/>
      <c r="O291" s="88"/>
      <c r="P291" s="88"/>
      <c r="Q291" s="88"/>
      <c r="R291" s="88"/>
      <c r="S291" s="88"/>
      <c r="T291" s="88"/>
      <c r="U291" s="88"/>
      <c r="V291" s="88"/>
      <c r="W291" s="88"/>
      <c r="X291" s="88"/>
      <c r="Y291" s="88"/>
      <c r="Z291" s="88"/>
    </row>
    <row r="292" ht="15.75" customHeight="1" spans="1:26">
      <c r="A292" s="87"/>
      <c r="B292" s="100" t="s">
        <v>54</v>
      </c>
      <c r="C292" s="100" t="s">
        <v>378</v>
      </c>
      <c r="D292" s="183" t="s">
        <v>387</v>
      </c>
      <c r="E292" s="100" t="s">
        <v>353</v>
      </c>
      <c r="F292" s="112" t="s">
        <v>388</v>
      </c>
      <c r="G292" s="104" t="s">
        <v>52</v>
      </c>
      <c r="H292" s="104">
        <v>40</v>
      </c>
      <c r="I292" s="105">
        <v>79300</v>
      </c>
      <c r="J292" s="182">
        <f t="shared" si="3"/>
        <v>3172000</v>
      </c>
      <c r="K292" s="161">
        <v>22</v>
      </c>
      <c r="L292" s="166"/>
      <c r="M292" s="88"/>
      <c r="N292" s="88"/>
      <c r="O292" s="88"/>
      <c r="P292" s="88"/>
      <c r="Q292" s="88"/>
      <c r="R292" s="88"/>
      <c r="S292" s="88"/>
      <c r="T292" s="88"/>
      <c r="U292" s="88"/>
      <c r="V292" s="88"/>
      <c r="W292" s="88"/>
      <c r="X292" s="88"/>
      <c r="Y292" s="88"/>
      <c r="Z292" s="88"/>
    </row>
    <row r="293" ht="210.75" customHeight="1" spans="1:26">
      <c r="A293" s="87"/>
      <c r="B293" s="107"/>
      <c r="C293" s="107"/>
      <c r="D293" s="107"/>
      <c r="E293" s="107"/>
      <c r="F293" s="112" t="s">
        <v>389</v>
      </c>
      <c r="G293" s="104" t="s">
        <v>39</v>
      </c>
      <c r="H293" s="104">
        <v>40</v>
      </c>
      <c r="I293" s="105">
        <v>450000</v>
      </c>
      <c r="J293" s="182">
        <f t="shared" si="3"/>
        <v>18000000</v>
      </c>
      <c r="K293" s="161">
        <v>22</v>
      </c>
      <c r="L293" s="166"/>
      <c r="M293" s="88"/>
      <c r="N293" s="88"/>
      <c r="O293" s="88"/>
      <c r="P293" s="88"/>
      <c r="Q293" s="88"/>
      <c r="R293" s="88"/>
      <c r="S293" s="88"/>
      <c r="T293" s="88"/>
      <c r="U293" s="88"/>
      <c r="V293" s="88"/>
      <c r="W293" s="88"/>
      <c r="X293" s="88"/>
      <c r="Y293" s="88"/>
      <c r="Z293" s="88"/>
    </row>
    <row r="294" ht="108.75" customHeight="1" spans="1:26">
      <c r="A294" s="87"/>
      <c r="B294" s="108"/>
      <c r="C294" s="108"/>
      <c r="D294" s="108"/>
      <c r="E294" s="108"/>
      <c r="F294" s="112" t="s">
        <v>390</v>
      </c>
      <c r="G294" s="104" t="s">
        <v>39</v>
      </c>
      <c r="H294" s="104">
        <v>400</v>
      </c>
      <c r="I294" s="105">
        <v>18000</v>
      </c>
      <c r="J294" s="182">
        <f t="shared" si="3"/>
        <v>7200000</v>
      </c>
      <c r="K294" s="161">
        <v>22</v>
      </c>
      <c r="L294" s="166"/>
      <c r="M294" s="88"/>
      <c r="N294" s="88"/>
      <c r="O294" s="88"/>
      <c r="P294" s="88"/>
      <c r="Q294" s="88"/>
      <c r="R294" s="88"/>
      <c r="S294" s="88"/>
      <c r="T294" s="88"/>
      <c r="U294" s="88"/>
      <c r="V294" s="88"/>
      <c r="W294" s="88"/>
      <c r="X294" s="88"/>
      <c r="Y294" s="88"/>
      <c r="Z294" s="88"/>
    </row>
    <row r="295" ht="15.75" customHeight="1" spans="1:26">
      <c r="A295" s="87"/>
      <c r="B295" s="100" t="s">
        <v>59</v>
      </c>
      <c r="C295" s="100" t="s">
        <v>378</v>
      </c>
      <c r="D295" s="183" t="s">
        <v>391</v>
      </c>
      <c r="E295" s="100" t="s">
        <v>61</v>
      </c>
      <c r="F295" s="112" t="s">
        <v>62</v>
      </c>
      <c r="G295" s="104" t="s">
        <v>50</v>
      </c>
      <c r="H295" s="104">
        <v>5</v>
      </c>
      <c r="I295" s="105">
        <v>2114000</v>
      </c>
      <c r="J295" s="182">
        <f t="shared" si="3"/>
        <v>10570000</v>
      </c>
      <c r="K295" s="161">
        <v>22</v>
      </c>
      <c r="L295" s="166"/>
      <c r="M295" s="88"/>
      <c r="N295" s="88"/>
      <c r="O295" s="88"/>
      <c r="P295" s="88"/>
      <c r="Q295" s="88"/>
      <c r="R295" s="88"/>
      <c r="S295" s="88"/>
      <c r="T295" s="88"/>
      <c r="U295" s="88"/>
      <c r="V295" s="88"/>
      <c r="W295" s="88"/>
      <c r="X295" s="88"/>
      <c r="Y295" s="88"/>
      <c r="Z295" s="88"/>
    </row>
    <row r="296" ht="15.75" customHeight="1" spans="1:26">
      <c r="A296" s="87"/>
      <c r="B296" s="107"/>
      <c r="C296" s="107"/>
      <c r="D296" s="107"/>
      <c r="E296" s="107"/>
      <c r="F296" s="112" t="s">
        <v>392</v>
      </c>
      <c r="G296" s="104" t="s">
        <v>50</v>
      </c>
      <c r="H296" s="104">
        <v>5</v>
      </c>
      <c r="I296" s="105">
        <v>1440000</v>
      </c>
      <c r="J296" s="182">
        <f t="shared" si="3"/>
        <v>7200000</v>
      </c>
      <c r="K296" s="161">
        <v>22</v>
      </c>
      <c r="L296" s="166"/>
      <c r="M296" s="88"/>
      <c r="N296" s="88"/>
      <c r="O296" s="88"/>
      <c r="P296" s="88"/>
      <c r="Q296" s="88"/>
      <c r="R296" s="88"/>
      <c r="S296" s="88"/>
      <c r="T296" s="88"/>
      <c r="U296" s="88"/>
      <c r="V296" s="88"/>
      <c r="W296" s="88"/>
      <c r="X296" s="88"/>
      <c r="Y296" s="88"/>
      <c r="Z296" s="88"/>
    </row>
    <row r="297" ht="15.75" customHeight="1" spans="1:26">
      <c r="A297" s="87"/>
      <c r="B297" s="108"/>
      <c r="C297" s="108"/>
      <c r="D297" s="108"/>
      <c r="E297" s="108"/>
      <c r="F297" s="112" t="s">
        <v>393</v>
      </c>
      <c r="G297" s="104" t="s">
        <v>50</v>
      </c>
      <c r="H297" s="104">
        <v>5</v>
      </c>
      <c r="I297" s="105">
        <v>1374100</v>
      </c>
      <c r="J297" s="182">
        <f t="shared" si="3"/>
        <v>6870500</v>
      </c>
      <c r="K297" s="161">
        <v>22</v>
      </c>
      <c r="L297" s="166"/>
      <c r="M297" s="88"/>
      <c r="N297" s="88"/>
      <c r="O297" s="88"/>
      <c r="P297" s="88"/>
      <c r="Q297" s="88"/>
      <c r="R297" s="88"/>
      <c r="S297" s="88"/>
      <c r="T297" s="88"/>
      <c r="U297" s="88"/>
      <c r="V297" s="88"/>
      <c r="W297" s="88"/>
      <c r="X297" s="88"/>
      <c r="Y297" s="88"/>
      <c r="Z297" s="88"/>
    </row>
    <row r="298" ht="15.75" customHeight="1" spans="1:26">
      <c r="A298" s="87"/>
      <c r="B298" s="162" t="s">
        <v>65</v>
      </c>
      <c r="C298" s="100" t="s">
        <v>378</v>
      </c>
      <c r="D298" s="181" t="s">
        <v>394</v>
      </c>
      <c r="E298" s="100" t="s">
        <v>67</v>
      </c>
      <c r="F298" s="112" t="s">
        <v>395</v>
      </c>
      <c r="G298" s="161" t="s">
        <v>39</v>
      </c>
      <c r="H298" s="161">
        <v>40</v>
      </c>
      <c r="I298" s="175">
        <v>42300</v>
      </c>
      <c r="J298" s="182">
        <f t="shared" si="3"/>
        <v>1692000</v>
      </c>
      <c r="K298" s="161">
        <v>22</v>
      </c>
      <c r="L298" s="166"/>
      <c r="M298" s="88"/>
      <c r="N298" s="88"/>
      <c r="O298" s="88"/>
      <c r="P298" s="88"/>
      <c r="Q298" s="88"/>
      <c r="R298" s="88"/>
      <c r="S298" s="88"/>
      <c r="T298" s="88"/>
      <c r="U298" s="88"/>
      <c r="V298" s="88"/>
      <c r="W298" s="88"/>
      <c r="X298" s="88"/>
      <c r="Y298" s="88"/>
      <c r="Z298" s="88"/>
    </row>
    <row r="299" ht="15.75" customHeight="1" spans="1:26">
      <c r="A299" s="87"/>
      <c r="B299" s="107"/>
      <c r="C299" s="107"/>
      <c r="D299" s="107"/>
      <c r="E299" s="107"/>
      <c r="F299" s="112" t="s">
        <v>396</v>
      </c>
      <c r="G299" s="161" t="s">
        <v>47</v>
      </c>
      <c r="H299" s="161">
        <v>30</v>
      </c>
      <c r="I299" s="175">
        <v>79300</v>
      </c>
      <c r="J299" s="182">
        <f t="shared" si="3"/>
        <v>2379000</v>
      </c>
      <c r="K299" s="161">
        <v>22</v>
      </c>
      <c r="L299" s="166"/>
      <c r="M299" s="88"/>
      <c r="N299" s="88"/>
      <c r="O299" s="88"/>
      <c r="P299" s="88"/>
      <c r="Q299" s="88"/>
      <c r="R299" s="88"/>
      <c r="S299" s="88"/>
      <c r="T299" s="88"/>
      <c r="U299" s="88"/>
      <c r="V299" s="88"/>
      <c r="W299" s="88"/>
      <c r="X299" s="88"/>
      <c r="Y299" s="88"/>
      <c r="Z299" s="88"/>
    </row>
    <row r="300" ht="15.75" customHeight="1" spans="1:26">
      <c r="A300" s="87"/>
      <c r="B300" s="107"/>
      <c r="C300" s="107"/>
      <c r="D300" s="107"/>
      <c r="E300" s="107"/>
      <c r="F300" s="112" t="s">
        <v>397</v>
      </c>
      <c r="G300" s="161" t="s">
        <v>39</v>
      </c>
      <c r="H300" s="161">
        <v>400</v>
      </c>
      <c r="I300" s="175">
        <v>18000</v>
      </c>
      <c r="J300" s="182">
        <f t="shared" si="3"/>
        <v>7200000</v>
      </c>
      <c r="K300" s="161">
        <v>22</v>
      </c>
      <c r="L300" s="166"/>
      <c r="M300" s="88"/>
      <c r="N300" s="88"/>
      <c r="O300" s="88"/>
      <c r="P300" s="88"/>
      <c r="Q300" s="88"/>
      <c r="R300" s="88"/>
      <c r="S300" s="88"/>
      <c r="T300" s="88"/>
      <c r="U300" s="88"/>
      <c r="V300" s="88"/>
      <c r="W300" s="88"/>
      <c r="X300" s="88"/>
      <c r="Y300" s="88"/>
      <c r="Z300" s="88"/>
    </row>
    <row r="301" ht="15.75" customHeight="1" spans="1:26">
      <c r="A301" s="87"/>
      <c r="B301" s="107"/>
      <c r="C301" s="107"/>
      <c r="D301" s="107"/>
      <c r="E301" s="107"/>
      <c r="F301" s="112" t="s">
        <v>398</v>
      </c>
      <c r="G301" s="161" t="s">
        <v>39</v>
      </c>
      <c r="H301" s="161">
        <v>40</v>
      </c>
      <c r="I301" s="175">
        <v>250000</v>
      </c>
      <c r="J301" s="182">
        <f t="shared" si="3"/>
        <v>10000000</v>
      </c>
      <c r="K301" s="161">
        <v>22</v>
      </c>
      <c r="L301" s="166"/>
      <c r="M301" s="88"/>
      <c r="N301" s="88"/>
      <c r="O301" s="88"/>
      <c r="P301" s="88"/>
      <c r="Q301" s="88"/>
      <c r="R301" s="88"/>
      <c r="S301" s="88"/>
      <c r="T301" s="88"/>
      <c r="U301" s="88"/>
      <c r="V301" s="88"/>
      <c r="W301" s="88"/>
      <c r="X301" s="88"/>
      <c r="Y301" s="88"/>
      <c r="Z301" s="88"/>
    </row>
    <row r="302" ht="15.75" customHeight="1" spans="1:26">
      <c r="A302" s="87"/>
      <c r="B302" s="107"/>
      <c r="C302" s="107"/>
      <c r="D302" s="107"/>
      <c r="E302" s="107"/>
      <c r="F302" s="112" t="s">
        <v>399</v>
      </c>
      <c r="G302" s="161" t="s">
        <v>52</v>
      </c>
      <c r="H302" s="161">
        <v>20</v>
      </c>
      <c r="I302" s="175">
        <v>79300</v>
      </c>
      <c r="J302" s="182">
        <f t="shared" si="3"/>
        <v>1586000</v>
      </c>
      <c r="K302" s="161">
        <v>22</v>
      </c>
      <c r="L302" s="166"/>
      <c r="M302" s="88"/>
      <c r="N302" s="88"/>
      <c r="O302" s="88"/>
      <c r="P302" s="88"/>
      <c r="Q302" s="88"/>
      <c r="R302" s="88"/>
      <c r="S302" s="88"/>
      <c r="T302" s="88"/>
      <c r="U302" s="88"/>
      <c r="V302" s="88"/>
      <c r="W302" s="88"/>
      <c r="X302" s="88"/>
      <c r="Y302" s="88"/>
      <c r="Z302" s="88"/>
    </row>
    <row r="303" ht="15.75" customHeight="1" spans="1:26">
      <c r="A303" s="87"/>
      <c r="B303" s="107"/>
      <c r="C303" s="107"/>
      <c r="D303" s="107"/>
      <c r="E303" s="107"/>
      <c r="F303" s="112" t="s">
        <v>400</v>
      </c>
      <c r="G303" s="161" t="s">
        <v>39</v>
      </c>
      <c r="H303" s="161">
        <v>2</v>
      </c>
      <c r="I303" s="175">
        <v>664800</v>
      </c>
      <c r="J303" s="182">
        <f t="shared" si="3"/>
        <v>1329600</v>
      </c>
      <c r="K303" s="161">
        <v>22</v>
      </c>
      <c r="L303" s="166"/>
      <c r="M303" s="88"/>
      <c r="N303" s="88"/>
      <c r="O303" s="88"/>
      <c r="P303" s="88"/>
      <c r="Q303" s="88"/>
      <c r="R303" s="88"/>
      <c r="S303" s="88"/>
      <c r="T303" s="88"/>
      <c r="U303" s="88"/>
      <c r="V303" s="88"/>
      <c r="W303" s="88"/>
      <c r="X303" s="88"/>
      <c r="Y303" s="88"/>
      <c r="Z303" s="88"/>
    </row>
    <row r="304" ht="15.75" customHeight="1" spans="1:26">
      <c r="A304" s="87"/>
      <c r="B304" s="107"/>
      <c r="C304" s="107"/>
      <c r="D304" s="107"/>
      <c r="E304" s="107"/>
      <c r="F304" s="112" t="s">
        <v>401</v>
      </c>
      <c r="G304" s="161" t="s">
        <v>39</v>
      </c>
      <c r="H304" s="161">
        <v>40</v>
      </c>
      <c r="I304" s="175">
        <v>50750</v>
      </c>
      <c r="J304" s="182">
        <f t="shared" si="3"/>
        <v>2030000</v>
      </c>
      <c r="K304" s="161">
        <v>22</v>
      </c>
      <c r="L304" s="166"/>
      <c r="M304" s="88"/>
      <c r="N304" s="88"/>
      <c r="O304" s="88"/>
      <c r="P304" s="88"/>
      <c r="Q304" s="88"/>
      <c r="R304" s="88"/>
      <c r="S304" s="88"/>
      <c r="T304" s="88"/>
      <c r="U304" s="88"/>
      <c r="V304" s="88"/>
      <c r="W304" s="88"/>
      <c r="X304" s="88"/>
      <c r="Y304" s="88"/>
      <c r="Z304" s="88"/>
    </row>
    <row r="305" ht="15.75" customHeight="1" spans="1:26">
      <c r="A305" s="87"/>
      <c r="B305" s="107"/>
      <c r="C305" s="107"/>
      <c r="D305" s="107"/>
      <c r="E305" s="107"/>
      <c r="F305" s="112" t="s">
        <v>402</v>
      </c>
      <c r="G305" s="161" t="s">
        <v>47</v>
      </c>
      <c r="H305" s="161">
        <v>20</v>
      </c>
      <c r="I305" s="175">
        <v>79300</v>
      </c>
      <c r="J305" s="182">
        <f t="shared" si="3"/>
        <v>1586000</v>
      </c>
      <c r="K305" s="161">
        <v>22</v>
      </c>
      <c r="L305" s="166"/>
      <c r="M305" s="88"/>
      <c r="N305" s="88"/>
      <c r="O305" s="88"/>
      <c r="P305" s="88"/>
      <c r="Q305" s="88"/>
      <c r="R305" s="88"/>
      <c r="S305" s="88"/>
      <c r="T305" s="88"/>
      <c r="U305" s="88"/>
      <c r="V305" s="88"/>
      <c r="W305" s="88"/>
      <c r="X305" s="88"/>
      <c r="Y305" s="88"/>
      <c r="Z305" s="88"/>
    </row>
    <row r="306" ht="15.75" customHeight="1" spans="1:26">
      <c r="A306" s="87"/>
      <c r="B306" s="108"/>
      <c r="C306" s="108"/>
      <c r="D306" s="108"/>
      <c r="E306" s="108"/>
      <c r="F306" s="112" t="s">
        <v>403</v>
      </c>
      <c r="G306" s="161" t="s">
        <v>39</v>
      </c>
      <c r="H306" s="161">
        <v>200</v>
      </c>
      <c r="I306" s="175">
        <v>18000</v>
      </c>
      <c r="J306" s="182">
        <f t="shared" si="3"/>
        <v>3600000</v>
      </c>
      <c r="K306" s="161">
        <v>22</v>
      </c>
      <c r="L306" s="166"/>
      <c r="M306" s="88"/>
      <c r="N306" s="88"/>
      <c r="O306" s="88"/>
      <c r="P306" s="88"/>
      <c r="Q306" s="88"/>
      <c r="R306" s="88"/>
      <c r="S306" s="88"/>
      <c r="T306" s="88"/>
      <c r="U306" s="88"/>
      <c r="V306" s="88"/>
      <c r="W306" s="88"/>
      <c r="X306" s="88"/>
      <c r="Y306" s="88"/>
      <c r="Z306" s="88"/>
    </row>
    <row r="307" ht="106.5" customHeight="1" spans="1:26">
      <c r="A307" s="87"/>
      <c r="B307" s="100" t="s">
        <v>75</v>
      </c>
      <c r="C307" s="100" t="s">
        <v>378</v>
      </c>
      <c r="D307" s="183" t="s">
        <v>404</v>
      </c>
      <c r="E307" s="100" t="s">
        <v>231</v>
      </c>
      <c r="F307" s="112" t="s">
        <v>232</v>
      </c>
      <c r="G307" s="104" t="s">
        <v>39</v>
      </c>
      <c r="H307" s="104">
        <v>40</v>
      </c>
      <c r="I307" s="105">
        <v>33850</v>
      </c>
      <c r="J307" s="182">
        <f t="shared" si="3"/>
        <v>1354000</v>
      </c>
      <c r="K307" s="161">
        <v>22</v>
      </c>
      <c r="L307" s="166"/>
      <c r="M307" s="88"/>
      <c r="N307" s="88"/>
      <c r="O307" s="88"/>
      <c r="P307" s="88"/>
      <c r="Q307" s="88"/>
      <c r="R307" s="88"/>
      <c r="S307" s="88"/>
      <c r="T307" s="88"/>
      <c r="U307" s="88"/>
      <c r="V307" s="88"/>
      <c r="W307" s="88"/>
      <c r="X307" s="88"/>
      <c r="Y307" s="88"/>
      <c r="Z307" s="88"/>
    </row>
    <row r="308" ht="116.25" customHeight="1" spans="1:26">
      <c r="A308" s="87"/>
      <c r="B308" s="107"/>
      <c r="C308" s="107"/>
      <c r="D308" s="107"/>
      <c r="E308" s="107"/>
      <c r="F308" s="112" t="s">
        <v>405</v>
      </c>
      <c r="G308" s="104" t="s">
        <v>39</v>
      </c>
      <c r="H308" s="104">
        <v>2</v>
      </c>
      <c r="I308" s="105">
        <v>664800</v>
      </c>
      <c r="J308" s="182">
        <f t="shared" si="3"/>
        <v>1329600</v>
      </c>
      <c r="K308" s="161">
        <v>22</v>
      </c>
      <c r="L308" s="166"/>
      <c r="M308" s="88"/>
      <c r="N308" s="88"/>
      <c r="O308" s="88"/>
      <c r="P308" s="88"/>
      <c r="Q308" s="88"/>
      <c r="R308" s="88"/>
      <c r="S308" s="88"/>
      <c r="T308" s="88"/>
      <c r="U308" s="88"/>
      <c r="V308" s="88"/>
      <c r="W308" s="88"/>
      <c r="X308" s="88"/>
      <c r="Y308" s="88"/>
      <c r="Z308" s="88"/>
    </row>
    <row r="309" ht="164.25" customHeight="1" spans="1:26">
      <c r="A309" s="87"/>
      <c r="B309" s="107"/>
      <c r="C309" s="107"/>
      <c r="D309" s="107"/>
      <c r="E309" s="107"/>
      <c r="F309" s="113" t="s">
        <v>406</v>
      </c>
      <c r="G309" s="104" t="s">
        <v>39</v>
      </c>
      <c r="H309" s="104">
        <v>40</v>
      </c>
      <c r="I309" s="105">
        <v>71900</v>
      </c>
      <c r="J309" s="182">
        <f t="shared" si="3"/>
        <v>2876000</v>
      </c>
      <c r="K309" s="161">
        <v>22</v>
      </c>
      <c r="L309" s="166"/>
      <c r="M309" s="88"/>
      <c r="N309" s="88"/>
      <c r="O309" s="88"/>
      <c r="P309" s="88"/>
      <c r="Q309" s="88"/>
      <c r="R309" s="88"/>
      <c r="S309" s="88"/>
      <c r="T309" s="88"/>
      <c r="U309" s="88"/>
      <c r="V309" s="88"/>
      <c r="W309" s="88"/>
      <c r="X309" s="88"/>
      <c r="Y309" s="88"/>
      <c r="Z309" s="88"/>
    </row>
    <row r="310" ht="126.75" customHeight="1" spans="1:26">
      <c r="A310" s="87"/>
      <c r="B310" s="107"/>
      <c r="C310" s="107"/>
      <c r="D310" s="107"/>
      <c r="E310" s="107"/>
      <c r="F310" s="112" t="s">
        <v>407</v>
      </c>
      <c r="G310" s="104" t="s">
        <v>39</v>
      </c>
      <c r="H310" s="104">
        <v>40</v>
      </c>
      <c r="I310" s="105">
        <v>60000</v>
      </c>
      <c r="J310" s="182">
        <f t="shared" si="3"/>
        <v>2400000</v>
      </c>
      <c r="K310" s="161">
        <v>22</v>
      </c>
      <c r="L310" s="166"/>
      <c r="M310" s="88"/>
      <c r="N310" s="88"/>
      <c r="O310" s="88"/>
      <c r="P310" s="88"/>
      <c r="Q310" s="88"/>
      <c r="R310" s="88"/>
      <c r="S310" s="88"/>
      <c r="T310" s="88"/>
      <c r="U310" s="88"/>
      <c r="V310" s="88"/>
      <c r="W310" s="88"/>
      <c r="X310" s="88"/>
      <c r="Y310" s="88"/>
      <c r="Z310" s="88"/>
    </row>
    <row r="311" ht="123.75" customHeight="1" spans="1:26">
      <c r="A311" s="87"/>
      <c r="B311" s="107"/>
      <c r="C311" s="107"/>
      <c r="D311" s="107"/>
      <c r="E311" s="107"/>
      <c r="F311" s="112" t="s">
        <v>408</v>
      </c>
      <c r="G311" s="104" t="s">
        <v>39</v>
      </c>
      <c r="H311" s="104">
        <v>1</v>
      </c>
      <c r="I311" s="105">
        <v>1588000</v>
      </c>
      <c r="J311" s="182">
        <f t="shared" si="3"/>
        <v>1588000</v>
      </c>
      <c r="K311" s="161">
        <v>22</v>
      </c>
      <c r="L311" s="166"/>
      <c r="M311" s="88"/>
      <c r="N311" s="88"/>
      <c r="O311" s="88"/>
      <c r="P311" s="88"/>
      <c r="Q311" s="88"/>
      <c r="R311" s="88"/>
      <c r="S311" s="88"/>
      <c r="T311" s="88"/>
      <c r="U311" s="88"/>
      <c r="V311" s="88"/>
      <c r="W311" s="88"/>
      <c r="X311" s="88"/>
      <c r="Y311" s="88"/>
      <c r="Z311" s="88"/>
    </row>
    <row r="312" ht="96.75" customHeight="1" spans="1:26">
      <c r="A312" s="87"/>
      <c r="B312" s="107"/>
      <c r="C312" s="107"/>
      <c r="D312" s="107"/>
      <c r="E312" s="107"/>
      <c r="F312" s="112" t="s">
        <v>237</v>
      </c>
      <c r="G312" s="104" t="s">
        <v>39</v>
      </c>
      <c r="H312" s="104">
        <v>1</v>
      </c>
      <c r="I312" s="105">
        <v>634200</v>
      </c>
      <c r="J312" s="182">
        <f t="shared" si="3"/>
        <v>634200</v>
      </c>
      <c r="K312" s="161">
        <v>22</v>
      </c>
      <c r="L312" s="166"/>
      <c r="M312" s="88"/>
      <c r="N312" s="88"/>
      <c r="O312" s="88"/>
      <c r="P312" s="88"/>
      <c r="Q312" s="88"/>
      <c r="R312" s="88"/>
      <c r="S312" s="88"/>
      <c r="T312" s="88"/>
      <c r="U312" s="88"/>
      <c r="V312" s="88"/>
      <c r="W312" s="88"/>
      <c r="X312" s="88"/>
      <c r="Y312" s="88"/>
      <c r="Z312" s="88"/>
    </row>
    <row r="313" ht="121.5" customHeight="1" spans="1:26">
      <c r="A313" s="87"/>
      <c r="B313" s="108"/>
      <c r="C313" s="108"/>
      <c r="D313" s="108"/>
      <c r="E313" s="108"/>
      <c r="F313" s="112" t="s">
        <v>374</v>
      </c>
      <c r="G313" s="104" t="s">
        <v>39</v>
      </c>
      <c r="H313" s="104">
        <v>40</v>
      </c>
      <c r="I313" s="105">
        <v>8500</v>
      </c>
      <c r="J313" s="182">
        <f t="shared" si="3"/>
        <v>340000</v>
      </c>
      <c r="K313" s="161">
        <v>22</v>
      </c>
      <c r="L313" s="166"/>
      <c r="M313" s="88"/>
      <c r="N313" s="88"/>
      <c r="O313" s="88"/>
      <c r="P313" s="88"/>
      <c r="Q313" s="88"/>
      <c r="R313" s="88"/>
      <c r="S313" s="88"/>
      <c r="T313" s="88"/>
      <c r="U313" s="88"/>
      <c r="V313" s="88"/>
      <c r="W313" s="88"/>
      <c r="X313" s="88"/>
      <c r="Y313" s="88"/>
      <c r="Z313" s="88"/>
    </row>
    <row r="314" ht="28.5" customHeight="1" spans="1:26">
      <c r="A314" s="87"/>
      <c r="B314" s="184" t="s">
        <v>409</v>
      </c>
      <c r="C314" s="22"/>
      <c r="D314" s="22"/>
      <c r="E314" s="22"/>
      <c r="F314" s="22"/>
      <c r="G314" s="22"/>
      <c r="H314" s="22"/>
      <c r="I314" s="23"/>
      <c r="J314" s="185">
        <f>SUM(J5:J313)</f>
        <v>3340849208</v>
      </c>
      <c r="K314" s="186"/>
      <c r="L314" s="187"/>
      <c r="M314" s="88"/>
      <c r="N314" s="88"/>
      <c r="O314" s="88"/>
      <c r="P314" s="88"/>
      <c r="Q314" s="88"/>
      <c r="R314" s="88"/>
      <c r="S314" s="88"/>
      <c r="T314" s="88"/>
      <c r="U314" s="88"/>
      <c r="V314" s="88"/>
      <c r="W314" s="88"/>
      <c r="X314" s="88"/>
      <c r="Y314" s="88"/>
      <c r="Z314" s="88"/>
    </row>
    <row r="315" ht="14.25" customHeight="1" spans="1:26">
      <c r="A315" s="87"/>
      <c r="B315" s="88"/>
      <c r="C315" s="88"/>
      <c r="D315" s="88"/>
      <c r="E315" s="88"/>
      <c r="F315" s="88"/>
      <c r="G315" s="89"/>
      <c r="H315" s="90"/>
      <c r="I315" s="91"/>
      <c r="J315" s="92"/>
      <c r="K315" s="89"/>
      <c r="L315" s="88"/>
      <c r="M315" s="88"/>
      <c r="N315" s="88"/>
      <c r="O315" s="88"/>
      <c r="P315" s="88"/>
      <c r="Q315" s="88"/>
      <c r="R315" s="88"/>
      <c r="S315" s="88"/>
      <c r="T315" s="88"/>
      <c r="U315" s="88"/>
      <c r="V315" s="88"/>
      <c r="W315" s="88"/>
      <c r="X315" s="88"/>
      <c r="Y315" s="88"/>
      <c r="Z315" s="88"/>
    </row>
    <row r="316" ht="14.25" customHeight="1" spans="1:26">
      <c r="A316" s="87"/>
      <c r="B316" s="88"/>
      <c r="C316" s="88"/>
      <c r="D316" s="88"/>
      <c r="E316" s="88"/>
      <c r="F316" s="88"/>
      <c r="G316" s="89"/>
      <c r="H316" s="90"/>
      <c r="I316" s="91"/>
      <c r="J316" s="92"/>
      <c r="K316" s="89"/>
      <c r="L316" s="88"/>
      <c r="M316" s="88"/>
      <c r="N316" s="88"/>
      <c r="O316" s="88"/>
      <c r="P316" s="88"/>
      <c r="Q316" s="88"/>
      <c r="R316" s="88"/>
      <c r="S316" s="88"/>
      <c r="T316" s="88"/>
      <c r="U316" s="88"/>
      <c r="V316" s="88"/>
      <c r="W316" s="88"/>
      <c r="X316" s="88"/>
      <c r="Y316" s="88"/>
      <c r="Z316" s="88"/>
    </row>
    <row r="317" ht="25.5" customHeight="1" spans="1:26">
      <c r="A317" s="87"/>
      <c r="B317" s="88"/>
      <c r="C317" s="88"/>
      <c r="D317" s="88"/>
      <c r="E317" s="88"/>
      <c r="F317" s="88"/>
      <c r="G317" s="89"/>
      <c r="H317" s="90"/>
      <c r="I317" s="91"/>
      <c r="J317" s="188">
        <v>3340849208</v>
      </c>
      <c r="K317" s="89"/>
      <c r="L317" s="88"/>
      <c r="M317" s="88"/>
      <c r="N317" s="88"/>
      <c r="O317" s="88"/>
      <c r="P317" s="88"/>
      <c r="Q317" s="88"/>
      <c r="R317" s="88"/>
      <c r="S317" s="88"/>
      <c r="T317" s="88"/>
      <c r="U317" s="88"/>
      <c r="V317" s="88"/>
      <c r="W317" s="88"/>
      <c r="X317" s="88"/>
      <c r="Y317" s="88"/>
      <c r="Z317" s="88"/>
    </row>
    <row r="318" ht="14.25" customHeight="1" spans="1:26">
      <c r="A318" s="87"/>
      <c r="B318" s="88"/>
      <c r="C318" s="88"/>
      <c r="D318" s="80" t="s">
        <v>410</v>
      </c>
      <c r="J318" s="92">
        <f>J314-J317</f>
        <v>0</v>
      </c>
      <c r="K318" s="89"/>
      <c r="L318" s="88"/>
      <c r="M318" s="88"/>
      <c r="N318" s="88"/>
      <c r="O318" s="88"/>
      <c r="P318" s="88"/>
      <c r="Q318" s="88"/>
      <c r="R318" s="88"/>
      <c r="S318" s="88"/>
      <c r="T318" s="88"/>
      <c r="U318" s="88"/>
      <c r="V318" s="88"/>
      <c r="W318" s="88"/>
      <c r="X318" s="88"/>
      <c r="Y318" s="88"/>
      <c r="Z318" s="88"/>
    </row>
    <row r="319" ht="14.25" customHeight="1" spans="1:26">
      <c r="A319" s="87"/>
      <c r="B319" s="88"/>
      <c r="C319" s="88"/>
      <c r="D319" s="65" t="s">
        <v>411</v>
      </c>
      <c r="E319" s="65"/>
      <c r="F319" s="65"/>
      <c r="G319" s="43"/>
      <c r="H319" s="43"/>
      <c r="I319" s="43"/>
      <c r="J319" s="92"/>
      <c r="K319" s="89"/>
      <c r="L319" s="88"/>
      <c r="M319" s="88"/>
      <c r="N319" s="88"/>
      <c r="O319" s="88"/>
      <c r="P319" s="88"/>
      <c r="Q319" s="88"/>
      <c r="R319" s="88"/>
      <c r="S319" s="88"/>
      <c r="T319" s="88"/>
      <c r="U319" s="88"/>
      <c r="V319" s="88"/>
      <c r="W319" s="88"/>
      <c r="X319" s="88"/>
      <c r="Y319" s="88"/>
      <c r="Z319" s="88"/>
    </row>
    <row r="320" ht="14.25" customHeight="1" spans="1:26">
      <c r="A320" s="87"/>
      <c r="B320" s="88"/>
      <c r="C320" s="88"/>
      <c r="D320" s="88"/>
      <c r="E320" s="88"/>
      <c r="F320" s="88"/>
      <c r="G320" s="89"/>
      <c r="H320" s="90"/>
      <c r="I320" s="91"/>
      <c r="J320" s="92"/>
      <c r="K320" s="89"/>
      <c r="L320" s="88"/>
      <c r="M320" s="88"/>
      <c r="N320" s="88"/>
      <c r="O320" s="88"/>
      <c r="P320" s="88"/>
      <c r="Q320" s="88"/>
      <c r="R320" s="88"/>
      <c r="S320" s="88"/>
      <c r="T320" s="88"/>
      <c r="U320" s="88"/>
      <c r="V320" s="88"/>
      <c r="W320" s="88"/>
      <c r="X320" s="88"/>
      <c r="Y320" s="88"/>
      <c r="Z320" s="88"/>
    </row>
    <row r="321" ht="14.25" customHeight="1" spans="1:26">
      <c r="A321" s="87"/>
      <c r="B321" s="88"/>
      <c r="C321" s="88"/>
      <c r="D321" s="88"/>
      <c r="E321" s="88"/>
      <c r="F321" s="88"/>
      <c r="G321" s="89"/>
      <c r="H321" s="90"/>
      <c r="I321" s="91"/>
      <c r="J321" s="92"/>
      <c r="K321" s="89"/>
      <c r="L321" s="88"/>
      <c r="M321" s="88"/>
      <c r="N321" s="88"/>
      <c r="O321" s="88"/>
      <c r="P321" s="88"/>
      <c r="Q321" s="88"/>
      <c r="R321" s="88"/>
      <c r="S321" s="88"/>
      <c r="T321" s="88"/>
      <c r="U321" s="88"/>
      <c r="V321" s="88"/>
      <c r="W321" s="88"/>
      <c r="X321" s="88"/>
      <c r="Y321" s="88"/>
      <c r="Z321" s="88"/>
    </row>
    <row r="322" ht="14.25" customHeight="1" spans="1:26">
      <c r="A322" s="87"/>
      <c r="B322" s="88"/>
      <c r="C322" s="88"/>
      <c r="D322" s="83" t="s">
        <v>412</v>
      </c>
      <c r="J322" s="92"/>
      <c r="K322" s="89"/>
      <c r="L322" s="88"/>
      <c r="M322" s="88"/>
      <c r="N322" s="88"/>
      <c r="O322" s="88"/>
      <c r="P322" s="88"/>
      <c r="Q322" s="88"/>
      <c r="R322" s="88"/>
      <c r="S322" s="88"/>
      <c r="T322" s="88"/>
      <c r="U322" s="88"/>
      <c r="V322" s="88"/>
      <c r="W322" s="88"/>
      <c r="X322" s="88"/>
      <c r="Y322" s="88"/>
      <c r="Z322" s="88"/>
    </row>
    <row r="323" ht="14.25" customHeight="1" spans="1:26">
      <c r="A323" s="87"/>
      <c r="B323" s="88"/>
      <c r="C323" s="88"/>
      <c r="D323" s="84" t="s">
        <v>413</v>
      </c>
      <c r="E323" s="84"/>
      <c r="F323" s="84"/>
      <c r="G323" s="82"/>
      <c r="H323" s="82"/>
      <c r="J323" s="92"/>
      <c r="K323" s="89"/>
      <c r="L323" s="88"/>
      <c r="M323" s="88"/>
      <c r="N323" s="88"/>
      <c r="O323" s="88"/>
      <c r="P323" s="88"/>
      <c r="Q323" s="88"/>
      <c r="R323" s="88"/>
      <c r="S323" s="88"/>
      <c r="T323" s="88"/>
      <c r="U323" s="88"/>
      <c r="V323" s="88"/>
      <c r="W323" s="88"/>
      <c r="X323" s="88"/>
      <c r="Y323" s="88"/>
      <c r="Z323" s="88"/>
    </row>
    <row r="324" ht="14.25" customHeight="1" spans="1:26">
      <c r="A324" s="87"/>
      <c r="B324" s="88"/>
      <c r="C324" s="88"/>
      <c r="D324" s="88"/>
      <c r="E324" s="88"/>
      <c r="F324" s="88"/>
      <c r="G324" s="89"/>
      <c r="H324" s="90"/>
      <c r="I324" s="91"/>
      <c r="J324" s="92"/>
      <c r="K324" s="89"/>
      <c r="L324" s="88"/>
      <c r="M324" s="88"/>
      <c r="N324" s="88"/>
      <c r="O324" s="88"/>
      <c r="P324" s="88"/>
      <c r="Q324" s="88"/>
      <c r="R324" s="88"/>
      <c r="S324" s="88"/>
      <c r="T324" s="88"/>
      <c r="U324" s="88"/>
      <c r="V324" s="88"/>
      <c r="W324" s="88"/>
      <c r="X324" s="88"/>
      <c r="Y324" s="88"/>
      <c r="Z324" s="88"/>
    </row>
    <row r="325" ht="14.25" customHeight="1" spans="1:26">
      <c r="A325" s="87"/>
      <c r="B325" s="88"/>
      <c r="C325" s="88"/>
      <c r="D325" s="88"/>
      <c r="E325" s="88"/>
      <c r="F325" s="88"/>
      <c r="G325" s="89"/>
      <c r="H325" s="90"/>
      <c r="I325" s="91"/>
      <c r="J325" s="92"/>
      <c r="K325" s="89"/>
      <c r="L325" s="88"/>
      <c r="M325" s="88"/>
      <c r="N325" s="88"/>
      <c r="O325" s="88"/>
      <c r="P325" s="88"/>
      <c r="Q325" s="88"/>
      <c r="R325" s="88"/>
      <c r="S325" s="88"/>
      <c r="T325" s="88"/>
      <c r="U325" s="88"/>
      <c r="V325" s="88"/>
      <c r="W325" s="88"/>
      <c r="X325" s="88"/>
      <c r="Y325" s="88"/>
      <c r="Z325" s="88"/>
    </row>
    <row r="326" ht="14.25" customHeight="1" spans="1:26">
      <c r="A326" s="87"/>
      <c r="B326" s="88"/>
      <c r="C326" s="88"/>
      <c r="D326" s="88"/>
      <c r="E326" s="88"/>
      <c r="F326" s="88"/>
      <c r="G326" s="89"/>
      <c r="H326" s="90"/>
      <c r="I326" s="91"/>
      <c r="J326" s="92"/>
      <c r="K326" s="89"/>
      <c r="L326" s="88"/>
      <c r="M326" s="88"/>
      <c r="N326" s="88"/>
      <c r="O326" s="88"/>
      <c r="P326" s="88"/>
      <c r="Q326" s="88"/>
      <c r="R326" s="88"/>
      <c r="S326" s="88"/>
      <c r="T326" s="88"/>
      <c r="U326" s="88"/>
      <c r="V326" s="88"/>
      <c r="W326" s="88"/>
      <c r="X326" s="88"/>
      <c r="Y326" s="88"/>
      <c r="Z326" s="88"/>
    </row>
    <row r="327" ht="14.25" customHeight="1" spans="1:26">
      <c r="A327" s="87"/>
      <c r="B327" s="88"/>
      <c r="C327" s="88"/>
      <c r="D327" s="88"/>
      <c r="E327" s="88"/>
      <c r="F327" s="88"/>
      <c r="G327" s="89"/>
      <c r="H327" s="90"/>
      <c r="I327" s="91"/>
      <c r="J327" s="92"/>
      <c r="K327" s="89"/>
      <c r="L327" s="88"/>
      <c r="M327" s="88"/>
      <c r="N327" s="88"/>
      <c r="O327" s="88"/>
      <c r="P327" s="88"/>
      <c r="Q327" s="88"/>
      <c r="R327" s="88"/>
      <c r="S327" s="88"/>
      <c r="T327" s="88"/>
      <c r="U327" s="88"/>
      <c r="V327" s="88"/>
      <c r="W327" s="88"/>
      <c r="X327" s="88"/>
      <c r="Y327" s="88"/>
      <c r="Z327" s="88"/>
    </row>
    <row r="328" ht="14.25" customHeight="1" spans="1:26">
      <c r="A328" s="87"/>
      <c r="B328" s="88"/>
      <c r="C328" s="88"/>
      <c r="D328" s="88"/>
      <c r="E328" s="88"/>
      <c r="F328" s="88"/>
      <c r="G328" s="89"/>
      <c r="H328" s="90"/>
      <c r="I328" s="91"/>
      <c r="J328" s="92"/>
      <c r="K328" s="89"/>
      <c r="L328" s="88"/>
      <c r="M328" s="88"/>
      <c r="N328" s="88"/>
      <c r="O328" s="88"/>
      <c r="P328" s="88"/>
      <c r="Q328" s="88"/>
      <c r="R328" s="88"/>
      <c r="S328" s="88"/>
      <c r="T328" s="88"/>
      <c r="U328" s="88"/>
      <c r="V328" s="88"/>
      <c r="W328" s="88"/>
      <c r="X328" s="88"/>
      <c r="Y328" s="88"/>
      <c r="Z328" s="88"/>
    </row>
    <row r="329" ht="14.25" customHeight="1" spans="1:26">
      <c r="A329" s="87"/>
      <c r="B329" s="88"/>
      <c r="C329" s="88"/>
      <c r="D329" s="88"/>
      <c r="E329" s="88"/>
      <c r="F329" s="88"/>
      <c r="G329" s="89"/>
      <c r="H329" s="90"/>
      <c r="I329" s="91"/>
      <c r="J329" s="92"/>
      <c r="K329" s="89"/>
      <c r="L329" s="88"/>
      <c r="M329" s="88"/>
      <c r="N329" s="88"/>
      <c r="O329" s="88"/>
      <c r="P329" s="88"/>
      <c r="Q329" s="88"/>
      <c r="R329" s="88"/>
      <c r="S329" s="88"/>
      <c r="T329" s="88"/>
      <c r="U329" s="88"/>
      <c r="V329" s="88"/>
      <c r="W329" s="88"/>
      <c r="X329" s="88"/>
      <c r="Y329" s="88"/>
      <c r="Z329" s="88"/>
    </row>
    <row r="330" ht="14.25" customHeight="1" spans="1:26">
      <c r="A330" s="87"/>
      <c r="B330" s="88"/>
      <c r="C330" s="88"/>
      <c r="D330" s="88"/>
      <c r="E330" s="88"/>
      <c r="F330" s="88"/>
      <c r="G330" s="89"/>
      <c r="H330" s="90"/>
      <c r="I330" s="91"/>
      <c r="J330" s="92"/>
      <c r="K330" s="89"/>
      <c r="L330" s="88"/>
      <c r="M330" s="88"/>
      <c r="N330" s="88"/>
      <c r="O330" s="88"/>
      <c r="P330" s="88"/>
      <c r="Q330" s="88"/>
      <c r="R330" s="88"/>
      <c r="S330" s="88"/>
      <c r="T330" s="88"/>
      <c r="U330" s="88"/>
      <c r="V330" s="88"/>
      <c r="W330" s="88"/>
      <c r="X330" s="88"/>
      <c r="Y330" s="88"/>
      <c r="Z330" s="88"/>
    </row>
    <row r="331" ht="14.25" customHeight="1" spans="1:26">
      <c r="A331" s="87"/>
      <c r="B331" s="88"/>
      <c r="C331" s="88"/>
      <c r="D331" s="88"/>
      <c r="E331" s="88"/>
      <c r="F331" s="88"/>
      <c r="G331" s="89"/>
      <c r="H331" s="90"/>
      <c r="I331" s="91"/>
      <c r="J331" s="92"/>
      <c r="K331" s="89"/>
      <c r="L331" s="88"/>
      <c r="M331" s="88"/>
      <c r="N331" s="88"/>
      <c r="O331" s="88"/>
      <c r="P331" s="88"/>
      <c r="Q331" s="88"/>
      <c r="R331" s="88"/>
      <c r="S331" s="88"/>
      <c r="T331" s="88"/>
      <c r="U331" s="88"/>
      <c r="V331" s="88"/>
      <c r="W331" s="88"/>
      <c r="X331" s="88"/>
      <c r="Y331" s="88"/>
      <c r="Z331" s="88"/>
    </row>
    <row r="332" ht="14.25" customHeight="1" spans="1:26">
      <c r="A332" s="87"/>
      <c r="B332" s="88"/>
      <c r="C332" s="88"/>
      <c r="D332" s="88"/>
      <c r="E332" s="88"/>
      <c r="F332" s="88"/>
      <c r="G332" s="89"/>
      <c r="H332" s="90"/>
      <c r="I332" s="91"/>
      <c r="J332" s="92"/>
      <c r="K332" s="89"/>
      <c r="L332" s="88"/>
      <c r="M332" s="88"/>
      <c r="N332" s="88"/>
      <c r="O332" s="88"/>
      <c r="P332" s="88"/>
      <c r="Q332" s="88"/>
      <c r="R332" s="88"/>
      <c r="S332" s="88"/>
      <c r="T332" s="88"/>
      <c r="U332" s="88"/>
      <c r="V332" s="88"/>
      <c r="W332" s="88"/>
      <c r="X332" s="88"/>
      <c r="Y332" s="88"/>
      <c r="Z332" s="88"/>
    </row>
    <row r="333" ht="14.25" customHeight="1" spans="1:26">
      <c r="A333" s="87"/>
      <c r="B333" s="88"/>
      <c r="C333" s="88"/>
      <c r="D333" s="88"/>
      <c r="E333" s="88"/>
      <c r="F333" s="88"/>
      <c r="G333" s="89"/>
      <c r="H333" s="90"/>
      <c r="I333" s="91"/>
      <c r="J333" s="92"/>
      <c r="K333" s="89"/>
      <c r="L333" s="88"/>
      <c r="M333" s="88"/>
      <c r="N333" s="88"/>
      <c r="O333" s="88"/>
      <c r="P333" s="88"/>
      <c r="Q333" s="88"/>
      <c r="R333" s="88"/>
      <c r="S333" s="88"/>
      <c r="T333" s="88"/>
      <c r="U333" s="88"/>
      <c r="V333" s="88"/>
      <c r="W333" s="88"/>
      <c r="X333" s="88"/>
      <c r="Y333" s="88"/>
      <c r="Z333" s="88"/>
    </row>
    <row r="334" ht="14.25" customHeight="1" spans="1:26">
      <c r="A334" s="87"/>
      <c r="B334" s="88"/>
      <c r="C334" s="88"/>
      <c r="D334" s="88"/>
      <c r="E334" s="88"/>
      <c r="F334" s="88"/>
      <c r="G334" s="89"/>
      <c r="H334" s="90"/>
      <c r="I334" s="91"/>
      <c r="J334" s="92"/>
      <c r="K334" s="89"/>
      <c r="L334" s="88"/>
      <c r="M334" s="88"/>
      <c r="N334" s="88"/>
      <c r="O334" s="88"/>
      <c r="P334" s="88"/>
      <c r="Q334" s="88"/>
      <c r="R334" s="88"/>
      <c r="S334" s="88"/>
      <c r="T334" s="88"/>
      <c r="U334" s="88"/>
      <c r="V334" s="88"/>
      <c r="W334" s="88"/>
      <c r="X334" s="88"/>
      <c r="Y334" s="88"/>
      <c r="Z334" s="88"/>
    </row>
    <row r="335" ht="14.25" customHeight="1" spans="1:26">
      <c r="A335" s="87"/>
      <c r="B335" s="88"/>
      <c r="C335" s="88"/>
      <c r="D335" s="88"/>
      <c r="E335" s="88"/>
      <c r="F335" s="88"/>
      <c r="G335" s="89"/>
      <c r="H335" s="90"/>
      <c r="I335" s="91"/>
      <c r="J335" s="92"/>
      <c r="K335" s="89"/>
      <c r="L335" s="88"/>
      <c r="M335" s="88"/>
      <c r="N335" s="88"/>
      <c r="O335" s="88"/>
      <c r="P335" s="88"/>
      <c r="Q335" s="88"/>
      <c r="R335" s="88"/>
      <c r="S335" s="88"/>
      <c r="T335" s="88"/>
      <c r="U335" s="88"/>
      <c r="V335" s="88"/>
      <c r="W335" s="88"/>
      <c r="X335" s="88"/>
      <c r="Y335" s="88"/>
      <c r="Z335" s="88"/>
    </row>
    <row r="336" ht="14.25" customHeight="1" spans="1:26">
      <c r="A336" s="87"/>
      <c r="B336" s="88"/>
      <c r="C336" s="88"/>
      <c r="D336" s="88"/>
      <c r="E336" s="88"/>
      <c r="F336" s="88"/>
      <c r="G336" s="89"/>
      <c r="H336" s="90"/>
      <c r="I336" s="91"/>
      <c r="J336" s="92"/>
      <c r="K336" s="89"/>
      <c r="L336" s="88"/>
      <c r="M336" s="88"/>
      <c r="N336" s="88"/>
      <c r="O336" s="88"/>
      <c r="P336" s="88"/>
      <c r="Q336" s="88"/>
      <c r="R336" s="88"/>
      <c r="S336" s="88"/>
      <c r="T336" s="88"/>
      <c r="U336" s="88"/>
      <c r="V336" s="88"/>
      <c r="W336" s="88"/>
      <c r="X336" s="88"/>
      <c r="Y336" s="88"/>
      <c r="Z336" s="88"/>
    </row>
    <row r="337" ht="14.25" customHeight="1" spans="1:26">
      <c r="A337" s="87"/>
      <c r="B337" s="88"/>
      <c r="C337" s="88"/>
      <c r="D337" s="88"/>
      <c r="E337" s="88"/>
      <c r="F337" s="88"/>
      <c r="G337" s="89"/>
      <c r="H337" s="90"/>
      <c r="I337" s="91"/>
      <c r="J337" s="92"/>
      <c r="K337" s="89"/>
      <c r="L337" s="88"/>
      <c r="M337" s="88"/>
      <c r="N337" s="88"/>
      <c r="O337" s="88"/>
      <c r="P337" s="88"/>
      <c r="Q337" s="88"/>
      <c r="R337" s="88"/>
      <c r="S337" s="88"/>
      <c r="T337" s="88"/>
      <c r="U337" s="88"/>
      <c r="V337" s="88"/>
      <c r="W337" s="88"/>
      <c r="X337" s="88"/>
      <c r="Y337" s="88"/>
      <c r="Z337" s="88"/>
    </row>
    <row r="338" ht="14.25" customHeight="1" spans="1:26">
      <c r="A338" s="87"/>
      <c r="B338" s="88"/>
      <c r="C338" s="88"/>
      <c r="D338" s="88"/>
      <c r="E338" s="88"/>
      <c r="F338" s="88"/>
      <c r="G338" s="89"/>
      <c r="H338" s="90"/>
      <c r="I338" s="91"/>
      <c r="J338" s="92"/>
      <c r="K338" s="89"/>
      <c r="L338" s="88"/>
      <c r="M338" s="88"/>
      <c r="N338" s="88"/>
      <c r="O338" s="88"/>
      <c r="P338" s="88"/>
      <c r="Q338" s="88"/>
      <c r="R338" s="88"/>
      <c r="S338" s="88"/>
      <c r="T338" s="88"/>
      <c r="U338" s="88"/>
      <c r="V338" s="88"/>
      <c r="W338" s="88"/>
      <c r="X338" s="88"/>
      <c r="Y338" s="88"/>
      <c r="Z338" s="88"/>
    </row>
    <row r="339" ht="14.25" customHeight="1" spans="1:26">
      <c r="A339" s="87"/>
      <c r="B339" s="88"/>
      <c r="C339" s="88"/>
      <c r="D339" s="88"/>
      <c r="E339" s="88"/>
      <c r="F339" s="88"/>
      <c r="G339" s="89"/>
      <c r="H339" s="90"/>
      <c r="I339" s="91"/>
      <c r="J339" s="92"/>
      <c r="K339" s="89"/>
      <c r="L339" s="88"/>
      <c r="M339" s="88"/>
      <c r="N339" s="88"/>
      <c r="O339" s="88"/>
      <c r="P339" s="88"/>
      <c r="Q339" s="88"/>
      <c r="R339" s="88"/>
      <c r="S339" s="88"/>
      <c r="T339" s="88"/>
      <c r="U339" s="88"/>
      <c r="V339" s="88"/>
      <c r="W339" s="88"/>
      <c r="X339" s="88"/>
      <c r="Y339" s="88"/>
      <c r="Z339" s="88"/>
    </row>
    <row r="340" ht="14.25" customHeight="1" spans="1:26">
      <c r="A340" s="87"/>
      <c r="B340" s="88"/>
      <c r="C340" s="88"/>
      <c r="D340" s="88"/>
      <c r="E340" s="88"/>
      <c r="F340" s="88"/>
      <c r="G340" s="89"/>
      <c r="H340" s="90"/>
      <c r="I340" s="91"/>
      <c r="J340" s="92"/>
      <c r="K340" s="89"/>
      <c r="L340" s="88"/>
      <c r="M340" s="88"/>
      <c r="N340" s="88"/>
      <c r="O340" s="88"/>
      <c r="P340" s="88"/>
      <c r="Q340" s="88"/>
      <c r="R340" s="88"/>
      <c r="S340" s="88"/>
      <c r="T340" s="88"/>
      <c r="U340" s="88"/>
      <c r="V340" s="88"/>
      <c r="W340" s="88"/>
      <c r="X340" s="88"/>
      <c r="Y340" s="88"/>
      <c r="Z340" s="88"/>
    </row>
    <row r="341" ht="14.25" customHeight="1" spans="1:26">
      <c r="A341" s="87"/>
      <c r="B341" s="88"/>
      <c r="C341" s="88"/>
      <c r="D341" s="88"/>
      <c r="E341" s="88"/>
      <c r="F341" s="88"/>
      <c r="G341" s="89"/>
      <c r="H341" s="90"/>
      <c r="I341" s="91"/>
      <c r="J341" s="92"/>
      <c r="K341" s="89"/>
      <c r="L341" s="88"/>
      <c r="M341" s="88"/>
      <c r="N341" s="88"/>
      <c r="O341" s="88"/>
      <c r="P341" s="88"/>
      <c r="Q341" s="88"/>
      <c r="R341" s="88"/>
      <c r="S341" s="88"/>
      <c r="T341" s="88"/>
      <c r="U341" s="88"/>
      <c r="V341" s="88"/>
      <c r="W341" s="88"/>
      <c r="X341" s="88"/>
      <c r="Y341" s="88"/>
      <c r="Z341" s="88"/>
    </row>
    <row r="342" ht="14.25" customHeight="1" spans="1:26">
      <c r="A342" s="87"/>
      <c r="B342" s="88"/>
      <c r="C342" s="88"/>
      <c r="D342" s="88"/>
      <c r="E342" s="88"/>
      <c r="F342" s="88"/>
      <c r="G342" s="89"/>
      <c r="H342" s="90"/>
      <c r="I342" s="91"/>
      <c r="J342" s="92"/>
      <c r="K342" s="89"/>
      <c r="L342" s="88"/>
      <c r="M342" s="88"/>
      <c r="N342" s="88"/>
      <c r="O342" s="88"/>
      <c r="P342" s="88"/>
      <c r="Q342" s="88"/>
      <c r="R342" s="88"/>
      <c r="S342" s="88"/>
      <c r="T342" s="88"/>
      <c r="U342" s="88"/>
      <c r="V342" s="88"/>
      <c r="W342" s="88"/>
      <c r="X342" s="88"/>
      <c r="Y342" s="88"/>
      <c r="Z342" s="88"/>
    </row>
    <row r="343" ht="14.25" customHeight="1" spans="1:26">
      <c r="A343" s="87"/>
      <c r="B343" s="88"/>
      <c r="C343" s="88"/>
      <c r="D343" s="88"/>
      <c r="E343" s="88"/>
      <c r="F343" s="88"/>
      <c r="G343" s="89"/>
      <c r="H343" s="90"/>
      <c r="I343" s="91"/>
      <c r="J343" s="92"/>
      <c r="K343" s="89"/>
      <c r="L343" s="88"/>
      <c r="M343" s="88"/>
      <c r="N343" s="88"/>
      <c r="O343" s="88"/>
      <c r="P343" s="88"/>
      <c r="Q343" s="88"/>
      <c r="R343" s="88"/>
      <c r="S343" s="88"/>
      <c r="T343" s="88"/>
      <c r="U343" s="88"/>
      <c r="V343" s="88"/>
      <c r="W343" s="88"/>
      <c r="X343" s="88"/>
      <c r="Y343" s="88"/>
      <c r="Z343" s="88"/>
    </row>
    <row r="344" ht="14.25" customHeight="1" spans="1:26">
      <c r="A344" s="87"/>
      <c r="B344" s="88"/>
      <c r="C344" s="88"/>
      <c r="D344" s="88"/>
      <c r="E344" s="88"/>
      <c r="F344" s="88"/>
      <c r="G344" s="89"/>
      <c r="H344" s="90"/>
      <c r="I344" s="91"/>
      <c r="J344" s="92"/>
      <c r="K344" s="89"/>
      <c r="L344" s="88"/>
      <c r="M344" s="88"/>
      <c r="N344" s="88"/>
      <c r="O344" s="88"/>
      <c r="P344" s="88"/>
      <c r="Q344" s="88"/>
      <c r="R344" s="88"/>
      <c r="S344" s="88"/>
      <c r="T344" s="88"/>
      <c r="U344" s="88"/>
      <c r="V344" s="88"/>
      <c r="W344" s="88"/>
      <c r="X344" s="88"/>
      <c r="Y344" s="88"/>
      <c r="Z344" s="88"/>
    </row>
    <row r="345" ht="14.25" customHeight="1" spans="1:26">
      <c r="A345" s="87"/>
      <c r="B345" s="88"/>
      <c r="C345" s="88"/>
      <c r="D345" s="88"/>
      <c r="E345" s="88"/>
      <c r="F345" s="88"/>
      <c r="G345" s="89"/>
      <c r="H345" s="90"/>
      <c r="I345" s="91"/>
      <c r="J345" s="92"/>
      <c r="K345" s="89"/>
      <c r="L345" s="88"/>
      <c r="M345" s="88"/>
      <c r="N345" s="88"/>
      <c r="O345" s="88"/>
      <c r="P345" s="88"/>
      <c r="Q345" s="88"/>
      <c r="R345" s="88"/>
      <c r="S345" s="88"/>
      <c r="T345" s="88"/>
      <c r="U345" s="88"/>
      <c r="V345" s="88"/>
      <c r="W345" s="88"/>
      <c r="X345" s="88"/>
      <c r="Y345" s="88"/>
      <c r="Z345" s="88"/>
    </row>
    <row r="346" ht="14.25" customHeight="1" spans="1:26">
      <c r="A346" s="87"/>
      <c r="B346" s="88"/>
      <c r="C346" s="88"/>
      <c r="D346" s="88"/>
      <c r="E346" s="88"/>
      <c r="F346" s="88"/>
      <c r="G346" s="89"/>
      <c r="H346" s="90"/>
      <c r="I346" s="91"/>
      <c r="J346" s="92"/>
      <c r="K346" s="89"/>
      <c r="L346" s="88"/>
      <c r="M346" s="88"/>
      <c r="N346" s="88"/>
      <c r="O346" s="88"/>
      <c r="P346" s="88"/>
      <c r="Q346" s="88"/>
      <c r="R346" s="88"/>
      <c r="S346" s="88"/>
      <c r="T346" s="88"/>
      <c r="U346" s="88"/>
      <c r="V346" s="88"/>
      <c r="W346" s="88"/>
      <c r="X346" s="88"/>
      <c r="Y346" s="88"/>
      <c r="Z346" s="88"/>
    </row>
    <row r="347" ht="14.25" customHeight="1" spans="1:26">
      <c r="A347" s="87"/>
      <c r="B347" s="88"/>
      <c r="C347" s="88"/>
      <c r="D347" s="88"/>
      <c r="E347" s="88"/>
      <c r="F347" s="88"/>
      <c r="G347" s="89"/>
      <c r="H347" s="90"/>
      <c r="I347" s="91"/>
      <c r="J347" s="92"/>
      <c r="K347" s="89"/>
      <c r="L347" s="88"/>
      <c r="M347" s="88"/>
      <c r="N347" s="88"/>
      <c r="O347" s="88"/>
      <c r="P347" s="88"/>
      <c r="Q347" s="88"/>
      <c r="R347" s="88"/>
      <c r="S347" s="88"/>
      <c r="T347" s="88"/>
      <c r="U347" s="88"/>
      <c r="V347" s="88"/>
      <c r="W347" s="88"/>
      <c r="X347" s="88"/>
      <c r="Y347" s="88"/>
      <c r="Z347" s="88"/>
    </row>
    <row r="348" ht="14.25" customHeight="1" spans="1:26">
      <c r="A348" s="87"/>
      <c r="B348" s="88"/>
      <c r="C348" s="88"/>
      <c r="D348" s="88"/>
      <c r="E348" s="88"/>
      <c r="F348" s="88"/>
      <c r="G348" s="89"/>
      <c r="H348" s="90"/>
      <c r="I348" s="91"/>
      <c r="J348" s="92"/>
      <c r="K348" s="89"/>
      <c r="L348" s="88"/>
      <c r="M348" s="88"/>
      <c r="N348" s="88"/>
      <c r="O348" s="88"/>
      <c r="P348" s="88"/>
      <c r="Q348" s="88"/>
      <c r="R348" s="88"/>
      <c r="S348" s="88"/>
      <c r="T348" s="88"/>
      <c r="U348" s="88"/>
      <c r="V348" s="88"/>
      <c r="W348" s="88"/>
      <c r="X348" s="88"/>
      <c r="Y348" s="88"/>
      <c r="Z348" s="88"/>
    </row>
    <row r="349" ht="14.25" customHeight="1" spans="1:26">
      <c r="A349" s="87"/>
      <c r="B349" s="88"/>
      <c r="C349" s="88"/>
      <c r="D349" s="88"/>
      <c r="E349" s="88"/>
      <c r="F349" s="88"/>
      <c r="G349" s="89"/>
      <c r="H349" s="90"/>
      <c r="I349" s="91"/>
      <c r="J349" s="92"/>
      <c r="K349" s="89"/>
      <c r="L349" s="88"/>
      <c r="M349" s="88"/>
      <c r="N349" s="88"/>
      <c r="O349" s="88"/>
      <c r="P349" s="88"/>
      <c r="Q349" s="88"/>
      <c r="R349" s="88"/>
      <c r="S349" s="88"/>
      <c r="T349" s="88"/>
      <c r="U349" s="88"/>
      <c r="V349" s="88"/>
      <c r="W349" s="88"/>
      <c r="X349" s="88"/>
      <c r="Y349" s="88"/>
      <c r="Z349" s="88"/>
    </row>
    <row r="350" ht="14.25" customHeight="1" spans="1:26">
      <c r="A350" s="87"/>
      <c r="B350" s="88"/>
      <c r="C350" s="88"/>
      <c r="D350" s="88"/>
      <c r="E350" s="88"/>
      <c r="F350" s="88"/>
      <c r="G350" s="89"/>
      <c r="H350" s="90"/>
      <c r="I350" s="91"/>
      <c r="J350" s="92"/>
      <c r="K350" s="89"/>
      <c r="L350" s="88"/>
      <c r="M350" s="88"/>
      <c r="N350" s="88"/>
      <c r="O350" s="88"/>
      <c r="P350" s="88"/>
      <c r="Q350" s="88"/>
      <c r="R350" s="88"/>
      <c r="S350" s="88"/>
      <c r="T350" s="88"/>
      <c r="U350" s="88"/>
      <c r="V350" s="88"/>
      <c r="W350" s="88"/>
      <c r="X350" s="88"/>
      <c r="Y350" s="88"/>
      <c r="Z350" s="88"/>
    </row>
    <row r="351" ht="14.25" customHeight="1" spans="1:26">
      <c r="A351" s="87"/>
      <c r="B351" s="88"/>
      <c r="C351" s="88"/>
      <c r="D351" s="88"/>
      <c r="E351" s="88"/>
      <c r="F351" s="88"/>
      <c r="G351" s="89"/>
      <c r="H351" s="90"/>
      <c r="I351" s="91"/>
      <c r="J351" s="92"/>
      <c r="K351" s="89"/>
      <c r="L351" s="88"/>
      <c r="M351" s="88"/>
      <c r="N351" s="88"/>
      <c r="O351" s="88"/>
      <c r="P351" s="88"/>
      <c r="Q351" s="88"/>
      <c r="R351" s="88"/>
      <c r="S351" s="88"/>
      <c r="T351" s="88"/>
      <c r="U351" s="88"/>
      <c r="V351" s="88"/>
      <c r="W351" s="88"/>
      <c r="X351" s="88"/>
      <c r="Y351" s="88"/>
      <c r="Z351" s="88"/>
    </row>
    <row r="352" ht="14.25" customHeight="1" spans="1:26">
      <c r="A352" s="87"/>
      <c r="B352" s="88"/>
      <c r="C352" s="88"/>
      <c r="D352" s="88"/>
      <c r="E352" s="88"/>
      <c r="F352" s="88"/>
      <c r="G352" s="89"/>
      <c r="H352" s="90"/>
      <c r="I352" s="91"/>
      <c r="J352" s="92"/>
      <c r="K352" s="89"/>
      <c r="L352" s="88"/>
      <c r="M352" s="88"/>
      <c r="N352" s="88"/>
      <c r="O352" s="88"/>
      <c r="P352" s="88"/>
      <c r="Q352" s="88"/>
      <c r="R352" s="88"/>
      <c r="S352" s="88"/>
      <c r="T352" s="88"/>
      <c r="U352" s="88"/>
      <c r="V352" s="88"/>
      <c r="W352" s="88"/>
      <c r="X352" s="88"/>
      <c r="Y352" s="88"/>
      <c r="Z352" s="88"/>
    </row>
    <row r="353" ht="14.25" customHeight="1" spans="1:26">
      <c r="A353" s="87"/>
      <c r="B353" s="88"/>
      <c r="C353" s="88"/>
      <c r="D353" s="88"/>
      <c r="E353" s="88"/>
      <c r="F353" s="88"/>
      <c r="G353" s="89"/>
      <c r="H353" s="90"/>
      <c r="I353" s="91"/>
      <c r="J353" s="92"/>
      <c r="K353" s="89"/>
      <c r="L353" s="88"/>
      <c r="M353" s="88"/>
      <c r="N353" s="88"/>
      <c r="O353" s="88"/>
      <c r="P353" s="88"/>
      <c r="Q353" s="88"/>
      <c r="R353" s="88"/>
      <c r="S353" s="88"/>
      <c r="T353" s="88"/>
      <c r="U353" s="88"/>
      <c r="V353" s="88"/>
      <c r="W353" s="88"/>
      <c r="X353" s="88"/>
      <c r="Y353" s="88"/>
      <c r="Z353" s="88"/>
    </row>
    <row r="354" ht="14.25" customHeight="1" spans="1:26">
      <c r="A354" s="87"/>
      <c r="B354" s="88"/>
      <c r="C354" s="88"/>
      <c r="D354" s="88"/>
      <c r="E354" s="88"/>
      <c r="F354" s="88"/>
      <c r="G354" s="89"/>
      <c r="H354" s="90"/>
      <c r="I354" s="91"/>
      <c r="J354" s="92"/>
      <c r="K354" s="89"/>
      <c r="L354" s="88"/>
      <c r="M354" s="88"/>
      <c r="N354" s="88"/>
      <c r="O354" s="88"/>
      <c r="P354" s="88"/>
      <c r="Q354" s="88"/>
      <c r="R354" s="88"/>
      <c r="S354" s="88"/>
      <c r="T354" s="88"/>
      <c r="U354" s="88"/>
      <c r="V354" s="88"/>
      <c r="W354" s="88"/>
      <c r="X354" s="88"/>
      <c r="Y354" s="88"/>
      <c r="Z354" s="88"/>
    </row>
    <row r="355" ht="14.25" customHeight="1" spans="1:26">
      <c r="A355" s="87"/>
      <c r="B355" s="88"/>
      <c r="C355" s="88"/>
      <c r="D355" s="88"/>
      <c r="E355" s="88"/>
      <c r="F355" s="88"/>
      <c r="G355" s="89"/>
      <c r="H355" s="90"/>
      <c r="I355" s="91"/>
      <c r="J355" s="92"/>
      <c r="K355" s="89"/>
      <c r="L355" s="88"/>
      <c r="M355" s="88"/>
      <c r="N355" s="88"/>
      <c r="O355" s="88"/>
      <c r="P355" s="88"/>
      <c r="Q355" s="88"/>
      <c r="R355" s="88"/>
      <c r="S355" s="88"/>
      <c r="T355" s="88"/>
      <c r="U355" s="88"/>
      <c r="V355" s="88"/>
      <c r="W355" s="88"/>
      <c r="X355" s="88"/>
      <c r="Y355" s="88"/>
      <c r="Z355" s="88"/>
    </row>
    <row r="356" ht="14.25" customHeight="1" spans="1:26">
      <c r="A356" s="87"/>
      <c r="B356" s="88"/>
      <c r="C356" s="88"/>
      <c r="D356" s="88"/>
      <c r="E356" s="88"/>
      <c r="F356" s="88"/>
      <c r="G356" s="89"/>
      <c r="H356" s="90"/>
      <c r="I356" s="91"/>
      <c r="J356" s="92"/>
      <c r="K356" s="89"/>
      <c r="L356" s="88"/>
      <c r="M356" s="88"/>
      <c r="N356" s="88"/>
      <c r="O356" s="88"/>
      <c r="P356" s="88"/>
      <c r="Q356" s="88"/>
      <c r="R356" s="88"/>
      <c r="S356" s="88"/>
      <c r="T356" s="88"/>
      <c r="U356" s="88"/>
      <c r="V356" s="88"/>
      <c r="W356" s="88"/>
      <c r="X356" s="88"/>
      <c r="Y356" s="88"/>
      <c r="Z356" s="88"/>
    </row>
    <row r="357" ht="14.25" customHeight="1" spans="1:26">
      <c r="A357" s="87"/>
      <c r="B357" s="88"/>
      <c r="C357" s="88"/>
      <c r="D357" s="88"/>
      <c r="E357" s="88"/>
      <c r="F357" s="88"/>
      <c r="G357" s="89"/>
      <c r="H357" s="90"/>
      <c r="I357" s="91"/>
      <c r="J357" s="92"/>
      <c r="K357" s="89"/>
      <c r="L357" s="88"/>
      <c r="M357" s="88"/>
      <c r="N357" s="88"/>
      <c r="O357" s="88"/>
      <c r="P357" s="88"/>
      <c r="Q357" s="88"/>
      <c r="R357" s="88"/>
      <c r="S357" s="88"/>
      <c r="T357" s="88"/>
      <c r="U357" s="88"/>
      <c r="V357" s="88"/>
      <c r="W357" s="88"/>
      <c r="X357" s="88"/>
      <c r="Y357" s="88"/>
      <c r="Z357" s="88"/>
    </row>
    <row r="358" ht="14.25" customHeight="1" spans="1:26">
      <c r="A358" s="87"/>
      <c r="B358" s="88"/>
      <c r="C358" s="88"/>
      <c r="D358" s="88"/>
      <c r="E358" s="88"/>
      <c r="F358" s="88"/>
      <c r="G358" s="89"/>
      <c r="H358" s="90"/>
      <c r="I358" s="91"/>
      <c r="J358" s="92"/>
      <c r="K358" s="89"/>
      <c r="L358" s="88"/>
      <c r="M358" s="88"/>
      <c r="N358" s="88"/>
      <c r="O358" s="88"/>
      <c r="P358" s="88"/>
      <c r="Q358" s="88"/>
      <c r="R358" s="88"/>
      <c r="S358" s="88"/>
      <c r="T358" s="88"/>
      <c r="U358" s="88"/>
      <c r="V358" s="88"/>
      <c r="W358" s="88"/>
      <c r="X358" s="88"/>
      <c r="Y358" s="88"/>
      <c r="Z358" s="88"/>
    </row>
    <row r="359" ht="14.25" customHeight="1" spans="1:26">
      <c r="A359" s="87"/>
      <c r="B359" s="88"/>
      <c r="C359" s="88"/>
      <c r="D359" s="88"/>
      <c r="E359" s="88"/>
      <c r="F359" s="88"/>
      <c r="G359" s="89"/>
      <c r="H359" s="90"/>
      <c r="I359" s="91"/>
      <c r="J359" s="92"/>
      <c r="K359" s="89"/>
      <c r="L359" s="88"/>
      <c r="M359" s="88"/>
      <c r="N359" s="88"/>
      <c r="O359" s="88"/>
      <c r="P359" s="88"/>
      <c r="Q359" s="88"/>
      <c r="R359" s="88"/>
      <c r="S359" s="88"/>
      <c r="T359" s="88"/>
      <c r="U359" s="88"/>
      <c r="V359" s="88"/>
      <c r="W359" s="88"/>
      <c r="X359" s="88"/>
      <c r="Y359" s="88"/>
      <c r="Z359" s="88"/>
    </row>
    <row r="360" ht="14.25" customHeight="1" spans="1:26">
      <c r="A360" s="87"/>
      <c r="B360" s="88"/>
      <c r="C360" s="88"/>
      <c r="D360" s="88"/>
      <c r="E360" s="88"/>
      <c r="F360" s="88"/>
      <c r="G360" s="89"/>
      <c r="H360" s="90"/>
      <c r="I360" s="91"/>
      <c r="J360" s="92"/>
      <c r="K360" s="89"/>
      <c r="L360" s="88"/>
      <c r="M360" s="88"/>
      <c r="N360" s="88"/>
      <c r="O360" s="88"/>
      <c r="P360" s="88"/>
      <c r="Q360" s="88"/>
      <c r="R360" s="88"/>
      <c r="S360" s="88"/>
      <c r="T360" s="88"/>
      <c r="U360" s="88"/>
      <c r="V360" s="88"/>
      <c r="W360" s="88"/>
      <c r="X360" s="88"/>
      <c r="Y360" s="88"/>
      <c r="Z360" s="88"/>
    </row>
    <row r="361" ht="14.25" customHeight="1" spans="1:26">
      <c r="A361" s="87"/>
      <c r="B361" s="88"/>
      <c r="C361" s="88"/>
      <c r="D361" s="88"/>
      <c r="E361" s="88"/>
      <c r="F361" s="88"/>
      <c r="G361" s="89"/>
      <c r="H361" s="90"/>
      <c r="I361" s="91"/>
      <c r="J361" s="92"/>
      <c r="K361" s="89"/>
      <c r="L361" s="88"/>
      <c r="M361" s="88"/>
      <c r="N361" s="88"/>
      <c r="O361" s="88"/>
      <c r="P361" s="88"/>
      <c r="Q361" s="88"/>
      <c r="R361" s="88"/>
      <c r="S361" s="88"/>
      <c r="T361" s="88"/>
      <c r="U361" s="88"/>
      <c r="V361" s="88"/>
      <c r="W361" s="88"/>
      <c r="X361" s="88"/>
      <c r="Y361" s="88"/>
      <c r="Z361" s="88"/>
    </row>
    <row r="362" ht="14.25" customHeight="1" spans="1:26">
      <c r="A362" s="87"/>
      <c r="B362" s="88"/>
      <c r="C362" s="88"/>
      <c r="D362" s="88"/>
      <c r="E362" s="88"/>
      <c r="F362" s="88"/>
      <c r="G362" s="89"/>
      <c r="H362" s="90"/>
      <c r="I362" s="91"/>
      <c r="J362" s="92"/>
      <c r="K362" s="89"/>
      <c r="L362" s="88"/>
      <c r="M362" s="88"/>
      <c r="N362" s="88"/>
      <c r="O362" s="88"/>
      <c r="P362" s="88"/>
      <c r="Q362" s="88"/>
      <c r="R362" s="88"/>
      <c r="S362" s="88"/>
      <c r="T362" s="88"/>
      <c r="U362" s="88"/>
      <c r="V362" s="88"/>
      <c r="W362" s="88"/>
      <c r="X362" s="88"/>
      <c r="Y362" s="88"/>
      <c r="Z362" s="88"/>
    </row>
    <row r="363" ht="14.25" customHeight="1" spans="1:26">
      <c r="A363" s="87"/>
      <c r="B363" s="88"/>
      <c r="C363" s="88"/>
      <c r="D363" s="88"/>
      <c r="E363" s="88"/>
      <c r="F363" s="88"/>
      <c r="G363" s="89"/>
      <c r="H363" s="90"/>
      <c r="I363" s="91"/>
      <c r="J363" s="92"/>
      <c r="K363" s="89"/>
      <c r="L363" s="88"/>
      <c r="M363" s="88"/>
      <c r="N363" s="88"/>
      <c r="O363" s="88"/>
      <c r="P363" s="88"/>
      <c r="Q363" s="88"/>
      <c r="R363" s="88"/>
      <c r="S363" s="88"/>
      <c r="T363" s="88"/>
      <c r="U363" s="88"/>
      <c r="V363" s="88"/>
      <c r="W363" s="88"/>
      <c r="X363" s="88"/>
      <c r="Y363" s="88"/>
      <c r="Z363" s="88"/>
    </row>
    <row r="364" ht="14.25" customHeight="1" spans="1:26">
      <c r="A364" s="87"/>
      <c r="B364" s="88"/>
      <c r="C364" s="88"/>
      <c r="D364" s="88"/>
      <c r="E364" s="88"/>
      <c r="F364" s="88"/>
      <c r="G364" s="89"/>
      <c r="H364" s="90"/>
      <c r="I364" s="91"/>
      <c r="J364" s="92"/>
      <c r="K364" s="89"/>
      <c r="L364" s="88"/>
      <c r="M364" s="88"/>
      <c r="N364" s="88"/>
      <c r="O364" s="88"/>
      <c r="P364" s="88"/>
      <c r="Q364" s="88"/>
      <c r="R364" s="88"/>
      <c r="S364" s="88"/>
      <c r="T364" s="88"/>
      <c r="U364" s="88"/>
      <c r="V364" s="88"/>
      <c r="W364" s="88"/>
      <c r="X364" s="88"/>
      <c r="Y364" s="88"/>
      <c r="Z364" s="88"/>
    </row>
    <row r="365" ht="14.25" customHeight="1" spans="1:26">
      <c r="A365" s="87"/>
      <c r="B365" s="88"/>
      <c r="C365" s="88"/>
      <c r="D365" s="88"/>
      <c r="E365" s="88"/>
      <c r="F365" s="88"/>
      <c r="G365" s="89"/>
      <c r="H365" s="90"/>
      <c r="I365" s="91"/>
      <c r="J365" s="92"/>
      <c r="K365" s="89"/>
      <c r="L365" s="88"/>
      <c r="M365" s="88"/>
      <c r="N365" s="88"/>
      <c r="O365" s="88"/>
      <c r="P365" s="88"/>
      <c r="Q365" s="88"/>
      <c r="R365" s="88"/>
      <c r="S365" s="88"/>
      <c r="T365" s="88"/>
      <c r="U365" s="88"/>
      <c r="V365" s="88"/>
      <c r="W365" s="88"/>
      <c r="X365" s="88"/>
      <c r="Y365" s="88"/>
      <c r="Z365" s="88"/>
    </row>
    <row r="366" ht="14.25" customHeight="1" spans="1:26">
      <c r="A366" s="87"/>
      <c r="B366" s="88"/>
      <c r="C366" s="88"/>
      <c r="D366" s="88"/>
      <c r="E366" s="88"/>
      <c r="F366" s="88"/>
      <c r="G366" s="89"/>
      <c r="H366" s="90"/>
      <c r="I366" s="91"/>
      <c r="J366" s="92"/>
      <c r="K366" s="89"/>
      <c r="L366" s="88"/>
      <c r="M366" s="88"/>
      <c r="N366" s="88"/>
      <c r="O366" s="88"/>
      <c r="P366" s="88"/>
      <c r="Q366" s="88"/>
      <c r="R366" s="88"/>
      <c r="S366" s="88"/>
      <c r="T366" s="88"/>
      <c r="U366" s="88"/>
      <c r="V366" s="88"/>
      <c r="W366" s="88"/>
      <c r="X366" s="88"/>
      <c r="Y366" s="88"/>
      <c r="Z366" s="88"/>
    </row>
    <row r="367" ht="14.25" customHeight="1" spans="1:26">
      <c r="A367" s="87"/>
      <c r="B367" s="88"/>
      <c r="C367" s="88"/>
      <c r="D367" s="88"/>
      <c r="E367" s="88"/>
      <c r="F367" s="88"/>
      <c r="G367" s="89"/>
      <c r="H367" s="90"/>
      <c r="I367" s="91"/>
      <c r="J367" s="92"/>
      <c r="K367" s="89"/>
      <c r="L367" s="88"/>
      <c r="M367" s="88"/>
      <c r="N367" s="88"/>
      <c r="O367" s="88"/>
      <c r="P367" s="88"/>
      <c r="Q367" s="88"/>
      <c r="R367" s="88"/>
      <c r="S367" s="88"/>
      <c r="T367" s="88"/>
      <c r="U367" s="88"/>
      <c r="V367" s="88"/>
      <c r="W367" s="88"/>
      <c r="X367" s="88"/>
      <c r="Y367" s="88"/>
      <c r="Z367" s="88"/>
    </row>
    <row r="368" ht="14.25" customHeight="1" spans="1:26">
      <c r="A368" s="87"/>
      <c r="B368" s="88"/>
      <c r="C368" s="88"/>
      <c r="D368" s="88"/>
      <c r="E368" s="88"/>
      <c r="F368" s="88"/>
      <c r="G368" s="89"/>
      <c r="H368" s="90"/>
      <c r="I368" s="91"/>
      <c r="J368" s="92"/>
      <c r="K368" s="89"/>
      <c r="L368" s="88"/>
      <c r="M368" s="88"/>
      <c r="N368" s="88"/>
      <c r="O368" s="88"/>
      <c r="P368" s="88"/>
      <c r="Q368" s="88"/>
      <c r="R368" s="88"/>
      <c r="S368" s="88"/>
      <c r="T368" s="88"/>
      <c r="U368" s="88"/>
      <c r="V368" s="88"/>
      <c r="W368" s="88"/>
      <c r="X368" s="88"/>
      <c r="Y368" s="88"/>
      <c r="Z368" s="88"/>
    </row>
    <row r="369" ht="14.25" customHeight="1" spans="1:26">
      <c r="A369" s="87"/>
      <c r="B369" s="88"/>
      <c r="C369" s="88"/>
      <c r="D369" s="88"/>
      <c r="E369" s="88"/>
      <c r="F369" s="88"/>
      <c r="G369" s="89"/>
      <c r="H369" s="90"/>
      <c r="I369" s="91"/>
      <c r="J369" s="92"/>
      <c r="K369" s="89"/>
      <c r="L369" s="88"/>
      <c r="M369" s="88"/>
      <c r="N369" s="88"/>
      <c r="O369" s="88"/>
      <c r="P369" s="88"/>
      <c r="Q369" s="88"/>
      <c r="R369" s="88"/>
      <c r="S369" s="88"/>
      <c r="T369" s="88"/>
      <c r="U369" s="88"/>
      <c r="V369" s="88"/>
      <c r="W369" s="88"/>
      <c r="X369" s="88"/>
      <c r="Y369" s="88"/>
      <c r="Z369" s="88"/>
    </row>
    <row r="370" ht="14.25" customHeight="1" spans="1:26">
      <c r="A370" s="87"/>
      <c r="B370" s="88"/>
      <c r="C370" s="88"/>
      <c r="D370" s="88"/>
      <c r="E370" s="88"/>
      <c r="F370" s="88"/>
      <c r="G370" s="89"/>
      <c r="H370" s="90"/>
      <c r="I370" s="91"/>
      <c r="J370" s="92"/>
      <c r="K370" s="89"/>
      <c r="L370" s="88"/>
      <c r="M370" s="88"/>
      <c r="N370" s="88"/>
      <c r="O370" s="88"/>
      <c r="P370" s="88"/>
      <c r="Q370" s="88"/>
      <c r="R370" s="88"/>
      <c r="S370" s="88"/>
      <c r="T370" s="88"/>
      <c r="U370" s="88"/>
      <c r="V370" s="88"/>
      <c r="W370" s="88"/>
      <c r="X370" s="88"/>
      <c r="Y370" s="88"/>
      <c r="Z370" s="88"/>
    </row>
    <row r="371" ht="14.25" customHeight="1" spans="1:26">
      <c r="A371" s="87"/>
      <c r="B371" s="88"/>
      <c r="C371" s="88"/>
      <c r="D371" s="88"/>
      <c r="E371" s="88"/>
      <c r="F371" s="88"/>
      <c r="G371" s="89"/>
      <c r="H371" s="90"/>
      <c r="I371" s="91"/>
      <c r="J371" s="92"/>
      <c r="K371" s="89"/>
      <c r="L371" s="88"/>
      <c r="M371" s="88"/>
      <c r="N371" s="88"/>
      <c r="O371" s="88"/>
      <c r="P371" s="88"/>
      <c r="Q371" s="88"/>
      <c r="R371" s="88"/>
      <c r="S371" s="88"/>
      <c r="T371" s="88"/>
      <c r="U371" s="88"/>
      <c r="V371" s="88"/>
      <c r="W371" s="88"/>
      <c r="X371" s="88"/>
      <c r="Y371" s="88"/>
      <c r="Z371" s="88"/>
    </row>
    <row r="372" ht="14.25" customHeight="1" spans="1:26">
      <c r="A372" s="87"/>
      <c r="B372" s="88"/>
      <c r="C372" s="88"/>
      <c r="D372" s="88"/>
      <c r="E372" s="88"/>
      <c r="F372" s="88"/>
      <c r="G372" s="89"/>
      <c r="H372" s="90"/>
      <c r="I372" s="91"/>
      <c r="J372" s="92"/>
      <c r="K372" s="89"/>
      <c r="L372" s="88"/>
      <c r="M372" s="88"/>
      <c r="N372" s="88"/>
      <c r="O372" s="88"/>
      <c r="P372" s="88"/>
      <c r="Q372" s="88"/>
      <c r="R372" s="88"/>
      <c r="S372" s="88"/>
      <c r="T372" s="88"/>
      <c r="U372" s="88"/>
      <c r="V372" s="88"/>
      <c r="W372" s="88"/>
      <c r="X372" s="88"/>
      <c r="Y372" s="88"/>
      <c r="Z372" s="88"/>
    </row>
    <row r="373" ht="14.25" customHeight="1" spans="1:26">
      <c r="A373" s="87"/>
      <c r="B373" s="88"/>
      <c r="C373" s="88"/>
      <c r="D373" s="88"/>
      <c r="E373" s="88"/>
      <c r="F373" s="88"/>
      <c r="G373" s="89"/>
      <c r="H373" s="90"/>
      <c r="I373" s="91"/>
      <c r="J373" s="92"/>
      <c r="K373" s="89"/>
      <c r="L373" s="88"/>
      <c r="M373" s="88"/>
      <c r="N373" s="88"/>
      <c r="O373" s="88"/>
      <c r="P373" s="88"/>
      <c r="Q373" s="88"/>
      <c r="R373" s="88"/>
      <c r="S373" s="88"/>
      <c r="T373" s="88"/>
      <c r="U373" s="88"/>
      <c r="V373" s="88"/>
      <c r="W373" s="88"/>
      <c r="X373" s="88"/>
      <c r="Y373" s="88"/>
      <c r="Z373" s="88"/>
    </row>
    <row r="374" ht="14.25" customHeight="1" spans="1:26">
      <c r="A374" s="87"/>
      <c r="B374" s="88"/>
      <c r="C374" s="88"/>
      <c r="D374" s="88"/>
      <c r="E374" s="88"/>
      <c r="F374" s="88"/>
      <c r="G374" s="89"/>
      <c r="H374" s="90"/>
      <c r="I374" s="91"/>
      <c r="J374" s="92"/>
      <c r="K374" s="89"/>
      <c r="L374" s="88"/>
      <c r="M374" s="88"/>
      <c r="N374" s="88"/>
      <c r="O374" s="88"/>
      <c r="P374" s="88"/>
      <c r="Q374" s="88"/>
      <c r="R374" s="88"/>
      <c r="S374" s="88"/>
      <c r="T374" s="88"/>
      <c r="U374" s="88"/>
      <c r="V374" s="88"/>
      <c r="W374" s="88"/>
      <c r="X374" s="88"/>
      <c r="Y374" s="88"/>
      <c r="Z374" s="88"/>
    </row>
    <row r="375" ht="14.25" customHeight="1" spans="1:26">
      <c r="A375" s="87"/>
      <c r="B375" s="88"/>
      <c r="C375" s="88"/>
      <c r="D375" s="88"/>
      <c r="E375" s="88"/>
      <c r="F375" s="88"/>
      <c r="G375" s="89"/>
      <c r="H375" s="90"/>
      <c r="I375" s="91"/>
      <c r="J375" s="92"/>
      <c r="K375" s="89"/>
      <c r="L375" s="88"/>
      <c r="M375" s="88"/>
      <c r="N375" s="88"/>
      <c r="O375" s="88"/>
      <c r="P375" s="88"/>
      <c r="Q375" s="88"/>
      <c r="R375" s="88"/>
      <c r="S375" s="88"/>
      <c r="T375" s="88"/>
      <c r="U375" s="88"/>
      <c r="V375" s="88"/>
      <c r="W375" s="88"/>
      <c r="X375" s="88"/>
      <c r="Y375" s="88"/>
      <c r="Z375" s="88"/>
    </row>
    <row r="376" ht="14.25" customHeight="1" spans="1:26">
      <c r="A376" s="87"/>
      <c r="B376" s="88"/>
      <c r="C376" s="88"/>
      <c r="D376" s="88"/>
      <c r="E376" s="88"/>
      <c r="F376" s="88"/>
      <c r="G376" s="89"/>
      <c r="H376" s="90"/>
      <c r="I376" s="91"/>
      <c r="J376" s="92"/>
      <c r="K376" s="89"/>
      <c r="L376" s="88"/>
      <c r="M376" s="88"/>
      <c r="N376" s="88"/>
      <c r="O376" s="88"/>
      <c r="P376" s="88"/>
      <c r="Q376" s="88"/>
      <c r="R376" s="88"/>
      <c r="S376" s="88"/>
      <c r="T376" s="88"/>
      <c r="U376" s="88"/>
      <c r="V376" s="88"/>
      <c r="W376" s="88"/>
      <c r="X376" s="88"/>
      <c r="Y376" s="88"/>
      <c r="Z376" s="88"/>
    </row>
    <row r="377" ht="14.25" customHeight="1" spans="1:26">
      <c r="A377" s="87"/>
      <c r="B377" s="88"/>
      <c r="C377" s="88"/>
      <c r="D377" s="88"/>
      <c r="E377" s="88"/>
      <c r="F377" s="88"/>
      <c r="G377" s="89"/>
      <c r="H377" s="90"/>
      <c r="I377" s="91"/>
      <c r="J377" s="92"/>
      <c r="K377" s="89"/>
      <c r="L377" s="88"/>
      <c r="M377" s="88"/>
      <c r="N377" s="88"/>
      <c r="O377" s="88"/>
      <c r="P377" s="88"/>
      <c r="Q377" s="88"/>
      <c r="R377" s="88"/>
      <c r="S377" s="88"/>
      <c r="T377" s="88"/>
      <c r="U377" s="88"/>
      <c r="V377" s="88"/>
      <c r="W377" s="88"/>
      <c r="X377" s="88"/>
      <c r="Y377" s="88"/>
      <c r="Z377" s="88"/>
    </row>
    <row r="378" ht="14.25" customHeight="1" spans="1:26">
      <c r="A378" s="87"/>
      <c r="B378" s="88"/>
      <c r="C378" s="88"/>
      <c r="D378" s="88"/>
      <c r="E378" s="88"/>
      <c r="F378" s="88"/>
      <c r="G378" s="89"/>
      <c r="H378" s="90"/>
      <c r="I378" s="91"/>
      <c r="J378" s="92"/>
      <c r="K378" s="89"/>
      <c r="L378" s="88"/>
      <c r="M378" s="88"/>
      <c r="N378" s="88"/>
      <c r="O378" s="88"/>
      <c r="P378" s="88"/>
      <c r="Q378" s="88"/>
      <c r="R378" s="88"/>
      <c r="S378" s="88"/>
      <c r="T378" s="88"/>
      <c r="U378" s="88"/>
      <c r="V378" s="88"/>
      <c r="W378" s="88"/>
      <c r="X378" s="88"/>
      <c r="Y378" s="88"/>
      <c r="Z378" s="88"/>
    </row>
    <row r="379" ht="14.25" customHeight="1" spans="1:26">
      <c r="A379" s="87"/>
      <c r="B379" s="88"/>
      <c r="C379" s="88"/>
      <c r="D379" s="88"/>
      <c r="E379" s="88"/>
      <c r="F379" s="88"/>
      <c r="G379" s="89"/>
      <c r="H379" s="90"/>
      <c r="I379" s="91"/>
      <c r="J379" s="92"/>
      <c r="K379" s="89"/>
      <c r="L379" s="88"/>
      <c r="M379" s="88"/>
      <c r="N379" s="88"/>
      <c r="O379" s="88"/>
      <c r="P379" s="88"/>
      <c r="Q379" s="88"/>
      <c r="R379" s="88"/>
      <c r="S379" s="88"/>
      <c r="T379" s="88"/>
      <c r="U379" s="88"/>
      <c r="V379" s="88"/>
      <c r="W379" s="88"/>
      <c r="X379" s="88"/>
      <c r="Y379" s="88"/>
      <c r="Z379" s="88"/>
    </row>
    <row r="380" ht="14.25" customHeight="1" spans="1:26">
      <c r="A380" s="87"/>
      <c r="B380" s="88"/>
      <c r="C380" s="88"/>
      <c r="D380" s="88"/>
      <c r="E380" s="88"/>
      <c r="F380" s="88"/>
      <c r="G380" s="89"/>
      <c r="H380" s="90"/>
      <c r="I380" s="91"/>
      <c r="J380" s="92"/>
      <c r="K380" s="89"/>
      <c r="L380" s="88"/>
      <c r="M380" s="88"/>
      <c r="N380" s="88"/>
      <c r="O380" s="88"/>
      <c r="P380" s="88"/>
      <c r="Q380" s="88"/>
      <c r="R380" s="88"/>
      <c r="S380" s="88"/>
      <c r="T380" s="88"/>
      <c r="U380" s="88"/>
      <c r="V380" s="88"/>
      <c r="W380" s="88"/>
      <c r="X380" s="88"/>
      <c r="Y380" s="88"/>
      <c r="Z380" s="88"/>
    </row>
    <row r="381" ht="14.25" customHeight="1" spans="1:26">
      <c r="A381" s="87"/>
      <c r="B381" s="88"/>
      <c r="C381" s="88"/>
      <c r="D381" s="88"/>
      <c r="E381" s="88"/>
      <c r="F381" s="88"/>
      <c r="G381" s="89"/>
      <c r="H381" s="90"/>
      <c r="I381" s="91"/>
      <c r="J381" s="92"/>
      <c r="K381" s="89"/>
      <c r="L381" s="88"/>
      <c r="M381" s="88"/>
      <c r="N381" s="88"/>
      <c r="O381" s="88"/>
      <c r="P381" s="88"/>
      <c r="Q381" s="88"/>
      <c r="R381" s="88"/>
      <c r="S381" s="88"/>
      <c r="T381" s="88"/>
      <c r="U381" s="88"/>
      <c r="V381" s="88"/>
      <c r="W381" s="88"/>
      <c r="X381" s="88"/>
      <c r="Y381" s="88"/>
      <c r="Z381" s="88"/>
    </row>
    <row r="382" ht="14.25" customHeight="1" spans="1:26">
      <c r="A382" s="87"/>
      <c r="B382" s="88"/>
      <c r="C382" s="88"/>
      <c r="D382" s="88"/>
      <c r="E382" s="88"/>
      <c r="F382" s="88"/>
      <c r="G382" s="89"/>
      <c r="H382" s="90"/>
      <c r="I382" s="91"/>
      <c r="J382" s="92"/>
      <c r="K382" s="89"/>
      <c r="L382" s="88"/>
      <c r="M382" s="88"/>
      <c r="N382" s="88"/>
      <c r="O382" s="88"/>
      <c r="P382" s="88"/>
      <c r="Q382" s="88"/>
      <c r="R382" s="88"/>
      <c r="S382" s="88"/>
      <c r="T382" s="88"/>
      <c r="U382" s="88"/>
      <c r="V382" s="88"/>
      <c r="W382" s="88"/>
      <c r="X382" s="88"/>
      <c r="Y382" s="88"/>
      <c r="Z382" s="88"/>
    </row>
    <row r="383" ht="14.25" customHeight="1" spans="1:26">
      <c r="A383" s="87"/>
      <c r="B383" s="88"/>
      <c r="C383" s="88"/>
      <c r="D383" s="88"/>
      <c r="E383" s="88"/>
      <c r="F383" s="88"/>
      <c r="G383" s="89"/>
      <c r="H383" s="90"/>
      <c r="I383" s="91"/>
      <c r="J383" s="92"/>
      <c r="K383" s="89"/>
      <c r="L383" s="88"/>
      <c r="M383" s="88"/>
      <c r="N383" s="88"/>
      <c r="O383" s="88"/>
      <c r="P383" s="88"/>
      <c r="Q383" s="88"/>
      <c r="R383" s="88"/>
      <c r="S383" s="88"/>
      <c r="T383" s="88"/>
      <c r="U383" s="88"/>
      <c r="V383" s="88"/>
      <c r="W383" s="88"/>
      <c r="X383" s="88"/>
      <c r="Y383" s="88"/>
      <c r="Z383" s="88"/>
    </row>
    <row r="384" ht="14.25" customHeight="1" spans="1:26">
      <c r="A384" s="87"/>
      <c r="B384" s="88"/>
      <c r="C384" s="88"/>
      <c r="D384" s="88"/>
      <c r="E384" s="88"/>
      <c r="F384" s="88"/>
      <c r="G384" s="89"/>
      <c r="H384" s="90"/>
      <c r="I384" s="91"/>
      <c r="J384" s="92"/>
      <c r="K384" s="89"/>
      <c r="L384" s="88"/>
      <c r="M384" s="88"/>
      <c r="N384" s="88"/>
      <c r="O384" s="88"/>
      <c r="P384" s="88"/>
      <c r="Q384" s="88"/>
      <c r="R384" s="88"/>
      <c r="S384" s="88"/>
      <c r="T384" s="88"/>
      <c r="U384" s="88"/>
      <c r="V384" s="88"/>
      <c r="W384" s="88"/>
      <c r="X384" s="88"/>
      <c r="Y384" s="88"/>
      <c r="Z384" s="88"/>
    </row>
    <row r="385" ht="14.25" customHeight="1" spans="1:26">
      <c r="A385" s="87"/>
      <c r="B385" s="88"/>
      <c r="C385" s="88"/>
      <c r="D385" s="88"/>
      <c r="E385" s="88"/>
      <c r="F385" s="88"/>
      <c r="G385" s="89"/>
      <c r="H385" s="90"/>
      <c r="I385" s="91"/>
      <c r="J385" s="92"/>
      <c r="K385" s="89"/>
      <c r="L385" s="88"/>
      <c r="M385" s="88"/>
      <c r="N385" s="88"/>
      <c r="O385" s="88"/>
      <c r="P385" s="88"/>
      <c r="Q385" s="88"/>
      <c r="R385" s="88"/>
      <c r="S385" s="88"/>
      <c r="T385" s="88"/>
      <c r="U385" s="88"/>
      <c r="V385" s="88"/>
      <c r="W385" s="88"/>
      <c r="X385" s="88"/>
      <c r="Y385" s="88"/>
      <c r="Z385" s="88"/>
    </row>
    <row r="386" ht="14.25" customHeight="1" spans="1:26">
      <c r="A386" s="87"/>
      <c r="B386" s="88"/>
      <c r="C386" s="88"/>
      <c r="D386" s="88"/>
      <c r="E386" s="88"/>
      <c r="F386" s="88"/>
      <c r="G386" s="89"/>
      <c r="H386" s="90"/>
      <c r="I386" s="91"/>
      <c r="J386" s="92"/>
      <c r="K386" s="89"/>
      <c r="L386" s="88"/>
      <c r="M386" s="88"/>
      <c r="N386" s="88"/>
      <c r="O386" s="88"/>
      <c r="P386" s="88"/>
      <c r="Q386" s="88"/>
      <c r="R386" s="88"/>
      <c r="S386" s="88"/>
      <c r="T386" s="88"/>
      <c r="U386" s="88"/>
      <c r="V386" s="88"/>
      <c r="W386" s="88"/>
      <c r="X386" s="88"/>
      <c r="Y386" s="88"/>
      <c r="Z386" s="88"/>
    </row>
    <row r="387" ht="14.25" customHeight="1" spans="1:26">
      <c r="A387" s="87"/>
      <c r="B387" s="88"/>
      <c r="C387" s="88"/>
      <c r="D387" s="88"/>
      <c r="E387" s="88"/>
      <c r="F387" s="88"/>
      <c r="G387" s="89"/>
      <c r="H387" s="90"/>
      <c r="I387" s="91"/>
      <c r="J387" s="92"/>
      <c r="K387" s="89"/>
      <c r="L387" s="88"/>
      <c r="M387" s="88"/>
      <c r="N387" s="88"/>
      <c r="O387" s="88"/>
      <c r="P387" s="88"/>
      <c r="Q387" s="88"/>
      <c r="R387" s="88"/>
      <c r="S387" s="88"/>
      <c r="T387" s="88"/>
      <c r="U387" s="88"/>
      <c r="V387" s="88"/>
      <c r="W387" s="88"/>
      <c r="X387" s="88"/>
      <c r="Y387" s="88"/>
      <c r="Z387" s="88"/>
    </row>
    <row r="388" ht="14.25" customHeight="1" spans="1:26">
      <c r="A388" s="87"/>
      <c r="B388" s="88"/>
      <c r="C388" s="88"/>
      <c r="D388" s="88"/>
      <c r="E388" s="88"/>
      <c r="F388" s="88"/>
      <c r="G388" s="89"/>
      <c r="H388" s="90"/>
      <c r="I388" s="91"/>
      <c r="J388" s="92"/>
      <c r="K388" s="89"/>
      <c r="L388" s="88"/>
      <c r="M388" s="88"/>
      <c r="N388" s="88"/>
      <c r="O388" s="88"/>
      <c r="P388" s="88"/>
      <c r="Q388" s="88"/>
      <c r="R388" s="88"/>
      <c r="S388" s="88"/>
      <c r="T388" s="88"/>
      <c r="U388" s="88"/>
      <c r="V388" s="88"/>
      <c r="W388" s="88"/>
      <c r="X388" s="88"/>
      <c r="Y388" s="88"/>
      <c r="Z388" s="88"/>
    </row>
    <row r="389" ht="14.25" customHeight="1" spans="1:26">
      <c r="A389" s="87"/>
      <c r="B389" s="88"/>
      <c r="C389" s="88"/>
      <c r="D389" s="88"/>
      <c r="E389" s="88"/>
      <c r="F389" s="88"/>
      <c r="G389" s="89"/>
      <c r="H389" s="90"/>
      <c r="I389" s="91"/>
      <c r="J389" s="92"/>
      <c r="K389" s="89"/>
      <c r="L389" s="88"/>
      <c r="M389" s="88"/>
      <c r="N389" s="88"/>
      <c r="O389" s="88"/>
      <c r="P389" s="88"/>
      <c r="Q389" s="88"/>
      <c r="R389" s="88"/>
      <c r="S389" s="88"/>
      <c r="T389" s="88"/>
      <c r="U389" s="88"/>
      <c r="V389" s="88"/>
      <c r="W389" s="88"/>
      <c r="X389" s="88"/>
      <c r="Y389" s="88"/>
      <c r="Z389" s="88"/>
    </row>
    <row r="390" ht="14.25" customHeight="1" spans="1:26">
      <c r="A390" s="87"/>
      <c r="B390" s="88"/>
      <c r="C390" s="88"/>
      <c r="D390" s="88"/>
      <c r="E390" s="88"/>
      <c r="F390" s="88"/>
      <c r="G390" s="89"/>
      <c r="H390" s="90"/>
      <c r="I390" s="91"/>
      <c r="J390" s="92"/>
      <c r="K390" s="89"/>
      <c r="L390" s="88"/>
      <c r="M390" s="88"/>
      <c r="N390" s="88"/>
      <c r="O390" s="88"/>
      <c r="P390" s="88"/>
      <c r="Q390" s="88"/>
      <c r="R390" s="88"/>
      <c r="S390" s="88"/>
      <c r="T390" s="88"/>
      <c r="U390" s="88"/>
      <c r="V390" s="88"/>
      <c r="W390" s="88"/>
      <c r="X390" s="88"/>
      <c r="Y390" s="88"/>
      <c r="Z390" s="88"/>
    </row>
    <row r="391" ht="14.25" customHeight="1" spans="1:26">
      <c r="A391" s="87"/>
      <c r="B391" s="88"/>
      <c r="C391" s="88"/>
      <c r="D391" s="88"/>
      <c r="E391" s="88"/>
      <c r="F391" s="88"/>
      <c r="G391" s="89"/>
      <c r="H391" s="90"/>
      <c r="I391" s="91"/>
      <c r="J391" s="92"/>
      <c r="K391" s="89"/>
      <c r="L391" s="88"/>
      <c r="M391" s="88"/>
      <c r="N391" s="88"/>
      <c r="O391" s="88"/>
      <c r="P391" s="88"/>
      <c r="Q391" s="88"/>
      <c r="R391" s="88"/>
      <c r="S391" s="88"/>
      <c r="T391" s="88"/>
      <c r="U391" s="88"/>
      <c r="V391" s="88"/>
      <c r="W391" s="88"/>
      <c r="X391" s="88"/>
      <c r="Y391" s="88"/>
      <c r="Z391" s="88"/>
    </row>
    <row r="392" ht="14.25" customHeight="1" spans="1:26">
      <c r="A392" s="87"/>
      <c r="B392" s="88"/>
      <c r="C392" s="88"/>
      <c r="D392" s="88"/>
      <c r="E392" s="88"/>
      <c r="F392" s="88"/>
      <c r="G392" s="89"/>
      <c r="H392" s="90"/>
      <c r="I392" s="91"/>
      <c r="J392" s="92"/>
      <c r="K392" s="89"/>
      <c r="L392" s="88"/>
      <c r="M392" s="88"/>
      <c r="N392" s="88"/>
      <c r="O392" s="88"/>
      <c r="P392" s="88"/>
      <c r="Q392" s="88"/>
      <c r="R392" s="88"/>
      <c r="S392" s="88"/>
      <c r="T392" s="88"/>
      <c r="U392" s="88"/>
      <c r="V392" s="88"/>
      <c r="W392" s="88"/>
      <c r="X392" s="88"/>
      <c r="Y392" s="88"/>
      <c r="Z392" s="88"/>
    </row>
    <row r="393" ht="14.25" customHeight="1" spans="1:26">
      <c r="A393" s="87"/>
      <c r="B393" s="88"/>
      <c r="C393" s="88"/>
      <c r="D393" s="88"/>
      <c r="E393" s="88"/>
      <c r="F393" s="88"/>
      <c r="G393" s="89"/>
      <c r="H393" s="90"/>
      <c r="I393" s="91"/>
      <c r="J393" s="92"/>
      <c r="K393" s="89"/>
      <c r="L393" s="88"/>
      <c r="M393" s="88"/>
      <c r="N393" s="88"/>
      <c r="O393" s="88"/>
      <c r="P393" s="88"/>
      <c r="Q393" s="88"/>
      <c r="R393" s="88"/>
      <c r="S393" s="88"/>
      <c r="T393" s="88"/>
      <c r="U393" s="88"/>
      <c r="V393" s="88"/>
      <c r="W393" s="88"/>
      <c r="X393" s="88"/>
      <c r="Y393" s="88"/>
      <c r="Z393" s="88"/>
    </row>
    <row r="394" ht="14.25" customHeight="1" spans="1:26">
      <c r="A394" s="87"/>
      <c r="B394" s="88"/>
      <c r="C394" s="88"/>
      <c r="D394" s="88"/>
      <c r="E394" s="88"/>
      <c r="F394" s="88"/>
      <c r="G394" s="89"/>
      <c r="H394" s="90"/>
      <c r="I394" s="91"/>
      <c r="J394" s="92"/>
      <c r="K394" s="89"/>
      <c r="L394" s="88"/>
      <c r="M394" s="88"/>
      <c r="N394" s="88"/>
      <c r="O394" s="88"/>
      <c r="P394" s="88"/>
      <c r="Q394" s="88"/>
      <c r="R394" s="88"/>
      <c r="S394" s="88"/>
      <c r="T394" s="88"/>
      <c r="U394" s="88"/>
      <c r="V394" s="88"/>
      <c r="W394" s="88"/>
      <c r="X394" s="88"/>
      <c r="Y394" s="88"/>
      <c r="Z394" s="88"/>
    </row>
    <row r="395" ht="14.25" customHeight="1" spans="1:26">
      <c r="A395" s="87"/>
      <c r="B395" s="88"/>
      <c r="C395" s="88"/>
      <c r="D395" s="88"/>
      <c r="E395" s="88"/>
      <c r="F395" s="88"/>
      <c r="G395" s="89"/>
      <c r="H395" s="90"/>
      <c r="I395" s="91"/>
      <c r="J395" s="92"/>
      <c r="K395" s="89"/>
      <c r="L395" s="88"/>
      <c r="M395" s="88"/>
      <c r="N395" s="88"/>
      <c r="O395" s="88"/>
      <c r="P395" s="88"/>
      <c r="Q395" s="88"/>
      <c r="R395" s="88"/>
      <c r="S395" s="88"/>
      <c r="T395" s="88"/>
      <c r="U395" s="88"/>
      <c r="V395" s="88"/>
      <c r="W395" s="88"/>
      <c r="X395" s="88"/>
      <c r="Y395" s="88"/>
      <c r="Z395" s="88"/>
    </row>
    <row r="396" ht="14.25" customHeight="1" spans="1:26">
      <c r="A396" s="87"/>
      <c r="B396" s="88"/>
      <c r="C396" s="88"/>
      <c r="D396" s="88"/>
      <c r="E396" s="88"/>
      <c r="F396" s="88"/>
      <c r="G396" s="89"/>
      <c r="H396" s="90"/>
      <c r="I396" s="91"/>
      <c r="J396" s="92"/>
      <c r="K396" s="89"/>
      <c r="L396" s="88"/>
      <c r="M396" s="88"/>
      <c r="N396" s="88"/>
      <c r="O396" s="88"/>
      <c r="P396" s="88"/>
      <c r="Q396" s="88"/>
      <c r="R396" s="88"/>
      <c r="S396" s="88"/>
      <c r="T396" s="88"/>
      <c r="U396" s="88"/>
      <c r="V396" s="88"/>
      <c r="W396" s="88"/>
      <c r="X396" s="88"/>
      <c r="Y396" s="88"/>
      <c r="Z396" s="88"/>
    </row>
    <row r="397" ht="14.25" customHeight="1" spans="1:26">
      <c r="A397" s="87"/>
      <c r="B397" s="88"/>
      <c r="C397" s="88"/>
      <c r="D397" s="88"/>
      <c r="E397" s="88"/>
      <c r="F397" s="88"/>
      <c r="G397" s="89"/>
      <c r="H397" s="90"/>
      <c r="I397" s="91"/>
      <c r="J397" s="92"/>
      <c r="K397" s="89"/>
      <c r="L397" s="88"/>
      <c r="M397" s="88"/>
      <c r="N397" s="88"/>
      <c r="O397" s="88"/>
      <c r="P397" s="88"/>
      <c r="Q397" s="88"/>
      <c r="R397" s="88"/>
      <c r="S397" s="88"/>
      <c r="T397" s="88"/>
      <c r="U397" s="88"/>
      <c r="V397" s="88"/>
      <c r="W397" s="88"/>
      <c r="X397" s="88"/>
      <c r="Y397" s="88"/>
      <c r="Z397" s="88"/>
    </row>
    <row r="398" ht="14.25" customHeight="1" spans="1:26">
      <c r="A398" s="87"/>
      <c r="B398" s="88"/>
      <c r="C398" s="88"/>
      <c r="D398" s="88"/>
      <c r="E398" s="88"/>
      <c r="F398" s="88"/>
      <c r="G398" s="89"/>
      <c r="H398" s="90"/>
      <c r="I398" s="91"/>
      <c r="J398" s="92"/>
      <c r="K398" s="89"/>
      <c r="L398" s="88"/>
      <c r="M398" s="88"/>
      <c r="N398" s="88"/>
      <c r="O398" s="88"/>
      <c r="P398" s="88"/>
      <c r="Q398" s="88"/>
      <c r="R398" s="88"/>
      <c r="S398" s="88"/>
      <c r="T398" s="88"/>
      <c r="U398" s="88"/>
      <c r="V398" s="88"/>
      <c r="W398" s="88"/>
      <c r="X398" s="88"/>
      <c r="Y398" s="88"/>
      <c r="Z398" s="88"/>
    </row>
    <row r="399" ht="14.25" customHeight="1" spans="1:26">
      <c r="A399" s="87"/>
      <c r="B399" s="88"/>
      <c r="C399" s="88"/>
      <c r="D399" s="88"/>
      <c r="E399" s="88"/>
      <c r="F399" s="88"/>
      <c r="G399" s="89"/>
      <c r="H399" s="90"/>
      <c r="I399" s="91"/>
      <c r="J399" s="92"/>
      <c r="K399" s="89"/>
      <c r="L399" s="88"/>
      <c r="M399" s="88"/>
      <c r="N399" s="88"/>
      <c r="O399" s="88"/>
      <c r="P399" s="88"/>
      <c r="Q399" s="88"/>
      <c r="R399" s="88"/>
      <c r="S399" s="88"/>
      <c r="T399" s="88"/>
      <c r="U399" s="88"/>
      <c r="V399" s="88"/>
      <c r="W399" s="88"/>
      <c r="X399" s="88"/>
      <c r="Y399" s="88"/>
      <c r="Z399" s="88"/>
    </row>
    <row r="400" ht="14.25" customHeight="1" spans="1:26">
      <c r="A400" s="87"/>
      <c r="B400" s="88"/>
      <c r="C400" s="88"/>
      <c r="D400" s="88"/>
      <c r="E400" s="88"/>
      <c r="F400" s="88"/>
      <c r="G400" s="89"/>
      <c r="H400" s="90"/>
      <c r="I400" s="91"/>
      <c r="J400" s="92"/>
      <c r="K400" s="89"/>
      <c r="L400" s="88"/>
      <c r="M400" s="88"/>
      <c r="N400" s="88"/>
      <c r="O400" s="88"/>
      <c r="P400" s="88"/>
      <c r="Q400" s="88"/>
      <c r="R400" s="88"/>
      <c r="S400" s="88"/>
      <c r="T400" s="88"/>
      <c r="U400" s="88"/>
      <c r="V400" s="88"/>
      <c r="W400" s="88"/>
      <c r="X400" s="88"/>
      <c r="Y400" s="88"/>
      <c r="Z400" s="88"/>
    </row>
    <row r="401" ht="14.25" customHeight="1" spans="1:26">
      <c r="A401" s="87"/>
      <c r="B401" s="88"/>
      <c r="C401" s="88"/>
      <c r="D401" s="88"/>
      <c r="E401" s="88"/>
      <c r="F401" s="88"/>
      <c r="G401" s="89"/>
      <c r="H401" s="90"/>
      <c r="I401" s="91"/>
      <c r="J401" s="92"/>
      <c r="K401" s="89"/>
      <c r="L401" s="88"/>
      <c r="M401" s="88"/>
      <c r="N401" s="88"/>
      <c r="O401" s="88"/>
      <c r="P401" s="88"/>
      <c r="Q401" s="88"/>
      <c r="R401" s="88"/>
      <c r="S401" s="88"/>
      <c r="T401" s="88"/>
      <c r="U401" s="88"/>
      <c r="V401" s="88"/>
      <c r="W401" s="88"/>
      <c r="X401" s="88"/>
      <c r="Y401" s="88"/>
      <c r="Z401" s="88"/>
    </row>
    <row r="402" ht="14.25" customHeight="1" spans="1:26">
      <c r="A402" s="87"/>
      <c r="B402" s="88"/>
      <c r="C402" s="88"/>
      <c r="D402" s="88"/>
      <c r="E402" s="88"/>
      <c r="F402" s="88"/>
      <c r="G402" s="89"/>
      <c r="H402" s="90"/>
      <c r="I402" s="91"/>
      <c r="J402" s="92"/>
      <c r="K402" s="89"/>
      <c r="L402" s="88"/>
      <c r="M402" s="88"/>
      <c r="N402" s="88"/>
      <c r="O402" s="88"/>
      <c r="P402" s="88"/>
      <c r="Q402" s="88"/>
      <c r="R402" s="88"/>
      <c r="S402" s="88"/>
      <c r="T402" s="88"/>
      <c r="U402" s="88"/>
      <c r="V402" s="88"/>
      <c r="W402" s="88"/>
      <c r="X402" s="88"/>
      <c r="Y402" s="88"/>
      <c r="Z402" s="88"/>
    </row>
    <row r="403" ht="14.25" customHeight="1" spans="1:26">
      <c r="A403" s="87"/>
      <c r="B403" s="88"/>
      <c r="C403" s="88"/>
      <c r="D403" s="88"/>
      <c r="E403" s="88"/>
      <c r="F403" s="88"/>
      <c r="G403" s="89"/>
      <c r="H403" s="90"/>
      <c r="I403" s="91"/>
      <c r="J403" s="92"/>
      <c r="K403" s="89"/>
      <c r="L403" s="88"/>
      <c r="M403" s="88"/>
      <c r="N403" s="88"/>
      <c r="O403" s="88"/>
      <c r="P403" s="88"/>
      <c r="Q403" s="88"/>
      <c r="R403" s="88"/>
      <c r="S403" s="88"/>
      <c r="T403" s="88"/>
      <c r="U403" s="88"/>
      <c r="V403" s="88"/>
      <c r="W403" s="88"/>
      <c r="X403" s="88"/>
      <c r="Y403" s="88"/>
      <c r="Z403" s="88"/>
    </row>
    <row r="404" ht="14.25" customHeight="1" spans="1:26">
      <c r="A404" s="87"/>
      <c r="B404" s="88"/>
      <c r="C404" s="88"/>
      <c r="D404" s="88"/>
      <c r="E404" s="88"/>
      <c r="F404" s="88"/>
      <c r="G404" s="89"/>
      <c r="H404" s="90"/>
      <c r="I404" s="91"/>
      <c r="J404" s="92"/>
      <c r="K404" s="89"/>
      <c r="L404" s="88"/>
      <c r="M404" s="88"/>
      <c r="N404" s="88"/>
      <c r="O404" s="88"/>
      <c r="P404" s="88"/>
      <c r="Q404" s="88"/>
      <c r="R404" s="88"/>
      <c r="S404" s="88"/>
      <c r="T404" s="88"/>
      <c r="U404" s="88"/>
      <c r="V404" s="88"/>
      <c r="W404" s="88"/>
      <c r="X404" s="88"/>
      <c r="Y404" s="88"/>
      <c r="Z404" s="88"/>
    </row>
    <row r="405" ht="14.25" customHeight="1" spans="1:26">
      <c r="A405" s="87"/>
      <c r="B405" s="88"/>
      <c r="C405" s="88"/>
      <c r="D405" s="88"/>
      <c r="E405" s="88"/>
      <c r="F405" s="88"/>
      <c r="G405" s="89"/>
      <c r="H405" s="90"/>
      <c r="I405" s="91"/>
      <c r="J405" s="92"/>
      <c r="K405" s="89"/>
      <c r="L405" s="88"/>
      <c r="M405" s="88"/>
      <c r="N405" s="88"/>
      <c r="O405" s="88"/>
      <c r="P405" s="88"/>
      <c r="Q405" s="88"/>
      <c r="R405" s="88"/>
      <c r="S405" s="88"/>
      <c r="T405" s="88"/>
      <c r="U405" s="88"/>
      <c r="V405" s="88"/>
      <c r="W405" s="88"/>
      <c r="X405" s="88"/>
      <c r="Y405" s="88"/>
      <c r="Z405" s="88"/>
    </row>
    <row r="406" ht="14.25" customHeight="1" spans="1:26">
      <c r="A406" s="87"/>
      <c r="B406" s="88"/>
      <c r="C406" s="88"/>
      <c r="D406" s="88"/>
      <c r="E406" s="88"/>
      <c r="F406" s="88"/>
      <c r="G406" s="89"/>
      <c r="H406" s="90"/>
      <c r="I406" s="91"/>
      <c r="J406" s="92"/>
      <c r="K406" s="89"/>
      <c r="L406" s="88"/>
      <c r="M406" s="88"/>
      <c r="N406" s="88"/>
      <c r="O406" s="88"/>
      <c r="P406" s="88"/>
      <c r="Q406" s="88"/>
      <c r="R406" s="88"/>
      <c r="S406" s="88"/>
      <c r="T406" s="88"/>
      <c r="U406" s="88"/>
      <c r="V406" s="88"/>
      <c r="W406" s="88"/>
      <c r="X406" s="88"/>
      <c r="Y406" s="88"/>
      <c r="Z406" s="88"/>
    </row>
    <row r="407" ht="14.25" customHeight="1" spans="1:26">
      <c r="A407" s="87"/>
      <c r="B407" s="88"/>
      <c r="C407" s="88"/>
      <c r="D407" s="88"/>
      <c r="E407" s="88"/>
      <c r="F407" s="88"/>
      <c r="G407" s="89"/>
      <c r="H407" s="90"/>
      <c r="I407" s="91"/>
      <c r="J407" s="92"/>
      <c r="K407" s="89"/>
      <c r="L407" s="88"/>
      <c r="M407" s="88"/>
      <c r="N407" s="88"/>
      <c r="O407" s="88"/>
      <c r="P407" s="88"/>
      <c r="Q407" s="88"/>
      <c r="R407" s="88"/>
      <c r="S407" s="88"/>
      <c r="T407" s="88"/>
      <c r="U407" s="88"/>
      <c r="V407" s="88"/>
      <c r="W407" s="88"/>
      <c r="X407" s="88"/>
      <c r="Y407" s="88"/>
      <c r="Z407" s="88"/>
    </row>
    <row r="408" ht="14.25" customHeight="1" spans="1:26">
      <c r="A408" s="87"/>
      <c r="B408" s="88"/>
      <c r="C408" s="88"/>
      <c r="D408" s="88"/>
      <c r="E408" s="88"/>
      <c r="F408" s="88"/>
      <c r="G408" s="89"/>
      <c r="H408" s="90"/>
      <c r="I408" s="91"/>
      <c r="J408" s="92"/>
      <c r="K408" s="89"/>
      <c r="L408" s="88"/>
      <c r="M408" s="88"/>
      <c r="N408" s="88"/>
      <c r="O408" s="88"/>
      <c r="P408" s="88"/>
      <c r="Q408" s="88"/>
      <c r="R408" s="88"/>
      <c r="S408" s="88"/>
      <c r="T408" s="88"/>
      <c r="U408" s="88"/>
      <c r="V408" s="88"/>
      <c r="W408" s="88"/>
      <c r="X408" s="88"/>
      <c r="Y408" s="88"/>
      <c r="Z408" s="88"/>
    </row>
    <row r="409" ht="14.25" customHeight="1" spans="1:26">
      <c r="A409" s="87"/>
      <c r="B409" s="88"/>
      <c r="C409" s="88"/>
      <c r="D409" s="88"/>
      <c r="E409" s="88"/>
      <c r="F409" s="88"/>
      <c r="G409" s="89"/>
      <c r="H409" s="90"/>
      <c r="I409" s="91"/>
      <c r="J409" s="92"/>
      <c r="K409" s="89"/>
      <c r="L409" s="88"/>
      <c r="M409" s="88"/>
      <c r="N409" s="88"/>
      <c r="O409" s="88"/>
      <c r="P409" s="88"/>
      <c r="Q409" s="88"/>
      <c r="R409" s="88"/>
      <c r="S409" s="88"/>
      <c r="T409" s="88"/>
      <c r="U409" s="88"/>
      <c r="V409" s="88"/>
      <c r="W409" s="88"/>
      <c r="X409" s="88"/>
      <c r="Y409" s="88"/>
      <c r="Z409" s="88"/>
    </row>
    <row r="410" ht="14.25" customHeight="1" spans="1:26">
      <c r="A410" s="87"/>
      <c r="B410" s="88"/>
      <c r="C410" s="88"/>
      <c r="D410" s="88"/>
      <c r="E410" s="88"/>
      <c r="F410" s="88"/>
      <c r="G410" s="89"/>
      <c r="H410" s="90"/>
      <c r="I410" s="91"/>
      <c r="J410" s="92"/>
      <c r="K410" s="89"/>
      <c r="L410" s="88"/>
      <c r="M410" s="88"/>
      <c r="N410" s="88"/>
      <c r="O410" s="88"/>
      <c r="P410" s="88"/>
      <c r="Q410" s="88"/>
      <c r="R410" s="88"/>
      <c r="S410" s="88"/>
      <c r="T410" s="88"/>
      <c r="U410" s="88"/>
      <c r="V410" s="88"/>
      <c r="W410" s="88"/>
      <c r="X410" s="88"/>
      <c r="Y410" s="88"/>
      <c r="Z410" s="88"/>
    </row>
    <row r="411" ht="14.25" customHeight="1" spans="1:26">
      <c r="A411" s="87"/>
      <c r="B411" s="88"/>
      <c r="C411" s="88"/>
      <c r="D411" s="88"/>
      <c r="E411" s="88"/>
      <c r="F411" s="88"/>
      <c r="G411" s="89"/>
      <c r="H411" s="90"/>
      <c r="I411" s="91"/>
      <c r="J411" s="92"/>
      <c r="K411" s="89"/>
      <c r="L411" s="88"/>
      <c r="M411" s="88"/>
      <c r="N411" s="88"/>
      <c r="O411" s="88"/>
      <c r="P411" s="88"/>
      <c r="Q411" s="88"/>
      <c r="R411" s="88"/>
      <c r="S411" s="88"/>
      <c r="T411" s="88"/>
      <c r="U411" s="88"/>
      <c r="V411" s="88"/>
      <c r="W411" s="88"/>
      <c r="X411" s="88"/>
      <c r="Y411" s="88"/>
      <c r="Z411" s="88"/>
    </row>
    <row r="412" ht="14.25" customHeight="1" spans="1:26">
      <c r="A412" s="87"/>
      <c r="B412" s="88"/>
      <c r="C412" s="88"/>
      <c r="D412" s="88"/>
      <c r="E412" s="88"/>
      <c r="F412" s="88"/>
      <c r="G412" s="89"/>
      <c r="H412" s="90"/>
      <c r="I412" s="91"/>
      <c r="J412" s="92"/>
      <c r="K412" s="89"/>
      <c r="L412" s="88"/>
      <c r="M412" s="88"/>
      <c r="N412" s="88"/>
      <c r="O412" s="88"/>
      <c r="P412" s="88"/>
      <c r="Q412" s="88"/>
      <c r="R412" s="88"/>
      <c r="S412" s="88"/>
      <c r="T412" s="88"/>
      <c r="U412" s="88"/>
      <c r="V412" s="88"/>
      <c r="W412" s="88"/>
      <c r="X412" s="88"/>
      <c r="Y412" s="88"/>
      <c r="Z412" s="88"/>
    </row>
    <row r="413" ht="14.25" customHeight="1" spans="1:26">
      <c r="A413" s="87"/>
      <c r="B413" s="88"/>
      <c r="C413" s="88"/>
      <c r="D413" s="88"/>
      <c r="E413" s="88"/>
      <c r="F413" s="88"/>
      <c r="G413" s="89"/>
      <c r="H413" s="90"/>
      <c r="I413" s="91"/>
      <c r="J413" s="92"/>
      <c r="K413" s="89"/>
      <c r="L413" s="88"/>
      <c r="M413" s="88"/>
      <c r="N413" s="88"/>
      <c r="O413" s="88"/>
      <c r="P413" s="88"/>
      <c r="Q413" s="88"/>
      <c r="R413" s="88"/>
      <c r="S413" s="88"/>
      <c r="T413" s="88"/>
      <c r="U413" s="88"/>
      <c r="V413" s="88"/>
      <c r="W413" s="88"/>
      <c r="X413" s="88"/>
      <c r="Y413" s="88"/>
      <c r="Z413" s="88"/>
    </row>
    <row r="414" ht="14.25" customHeight="1" spans="1:26">
      <c r="A414" s="87"/>
      <c r="B414" s="88"/>
      <c r="C414" s="88"/>
      <c r="D414" s="88"/>
      <c r="E414" s="88"/>
      <c r="F414" s="88"/>
      <c r="G414" s="89"/>
      <c r="H414" s="90"/>
      <c r="I414" s="91"/>
      <c r="J414" s="92"/>
      <c r="K414" s="89"/>
      <c r="L414" s="88"/>
      <c r="M414" s="88"/>
      <c r="N414" s="88"/>
      <c r="O414" s="88"/>
      <c r="P414" s="88"/>
      <c r="Q414" s="88"/>
      <c r="R414" s="88"/>
      <c r="S414" s="88"/>
      <c r="T414" s="88"/>
      <c r="U414" s="88"/>
      <c r="V414" s="88"/>
      <c r="W414" s="88"/>
      <c r="X414" s="88"/>
      <c r="Y414" s="88"/>
      <c r="Z414" s="88"/>
    </row>
    <row r="415" ht="14.25" customHeight="1" spans="1:26">
      <c r="A415" s="87"/>
      <c r="B415" s="88"/>
      <c r="C415" s="88"/>
      <c r="D415" s="88"/>
      <c r="E415" s="88"/>
      <c r="F415" s="88"/>
      <c r="G415" s="89"/>
      <c r="H415" s="90"/>
      <c r="I415" s="91"/>
      <c r="J415" s="92"/>
      <c r="K415" s="89"/>
      <c r="L415" s="88"/>
      <c r="M415" s="88"/>
      <c r="N415" s="88"/>
      <c r="O415" s="88"/>
      <c r="P415" s="88"/>
      <c r="Q415" s="88"/>
      <c r="R415" s="88"/>
      <c r="S415" s="88"/>
      <c r="T415" s="88"/>
      <c r="U415" s="88"/>
      <c r="V415" s="88"/>
      <c r="W415" s="88"/>
      <c r="X415" s="88"/>
      <c r="Y415" s="88"/>
      <c r="Z415" s="88"/>
    </row>
    <row r="416" ht="14.25" customHeight="1" spans="1:26">
      <c r="A416" s="87"/>
      <c r="B416" s="88"/>
      <c r="C416" s="88"/>
      <c r="D416" s="88"/>
      <c r="E416" s="88"/>
      <c r="F416" s="88"/>
      <c r="G416" s="89"/>
      <c r="H416" s="90"/>
      <c r="I416" s="91"/>
      <c r="J416" s="92"/>
      <c r="K416" s="89"/>
      <c r="L416" s="88"/>
      <c r="M416" s="88"/>
      <c r="N416" s="88"/>
      <c r="O416" s="88"/>
      <c r="P416" s="88"/>
      <c r="Q416" s="88"/>
      <c r="R416" s="88"/>
      <c r="S416" s="88"/>
      <c r="T416" s="88"/>
      <c r="U416" s="88"/>
      <c r="V416" s="88"/>
      <c r="W416" s="88"/>
      <c r="X416" s="88"/>
      <c r="Y416" s="88"/>
      <c r="Z416" s="88"/>
    </row>
    <row r="417" ht="14.25" customHeight="1" spans="1:26">
      <c r="A417" s="87"/>
      <c r="B417" s="88"/>
      <c r="C417" s="88"/>
      <c r="D417" s="88"/>
      <c r="E417" s="88"/>
      <c r="F417" s="88"/>
      <c r="G417" s="89"/>
      <c r="H417" s="90"/>
      <c r="I417" s="91"/>
      <c r="J417" s="92"/>
      <c r="K417" s="89"/>
      <c r="L417" s="88"/>
      <c r="M417" s="88"/>
      <c r="N417" s="88"/>
      <c r="O417" s="88"/>
      <c r="P417" s="88"/>
      <c r="Q417" s="88"/>
      <c r="R417" s="88"/>
      <c r="S417" s="88"/>
      <c r="T417" s="88"/>
      <c r="U417" s="88"/>
      <c r="V417" s="88"/>
      <c r="W417" s="88"/>
      <c r="X417" s="88"/>
      <c r="Y417" s="88"/>
      <c r="Z417" s="88"/>
    </row>
    <row r="418" ht="14.25" customHeight="1" spans="1:26">
      <c r="A418" s="87"/>
      <c r="B418" s="88"/>
      <c r="C418" s="88"/>
      <c r="D418" s="88"/>
      <c r="E418" s="88"/>
      <c r="F418" s="88"/>
      <c r="G418" s="89"/>
      <c r="H418" s="90"/>
      <c r="I418" s="91"/>
      <c r="J418" s="92"/>
      <c r="K418" s="89"/>
      <c r="L418" s="88"/>
      <c r="M418" s="88"/>
      <c r="N418" s="88"/>
      <c r="O418" s="88"/>
      <c r="P418" s="88"/>
      <c r="Q418" s="88"/>
      <c r="R418" s="88"/>
      <c r="S418" s="88"/>
      <c r="T418" s="88"/>
      <c r="U418" s="88"/>
      <c r="V418" s="88"/>
      <c r="W418" s="88"/>
      <c r="X418" s="88"/>
      <c r="Y418" s="88"/>
      <c r="Z418" s="88"/>
    </row>
    <row r="419" ht="14.25" customHeight="1" spans="1:26">
      <c r="A419" s="87"/>
      <c r="B419" s="88"/>
      <c r="C419" s="88"/>
      <c r="D419" s="88"/>
      <c r="E419" s="88"/>
      <c r="F419" s="88"/>
      <c r="G419" s="89"/>
      <c r="H419" s="90"/>
      <c r="I419" s="91"/>
      <c r="J419" s="92"/>
      <c r="K419" s="89"/>
      <c r="L419" s="88"/>
      <c r="M419" s="88"/>
      <c r="N419" s="88"/>
      <c r="O419" s="88"/>
      <c r="P419" s="88"/>
      <c r="Q419" s="88"/>
      <c r="R419" s="88"/>
      <c r="S419" s="88"/>
      <c r="T419" s="88"/>
      <c r="U419" s="88"/>
      <c r="V419" s="88"/>
      <c r="W419" s="88"/>
      <c r="X419" s="88"/>
      <c r="Y419" s="88"/>
      <c r="Z419" s="88"/>
    </row>
    <row r="420" ht="14.25" customHeight="1" spans="1:26">
      <c r="A420" s="87"/>
      <c r="B420" s="88"/>
      <c r="C420" s="88"/>
      <c r="D420" s="88"/>
      <c r="E420" s="88"/>
      <c r="F420" s="88"/>
      <c r="G420" s="89"/>
      <c r="H420" s="90"/>
      <c r="I420" s="91"/>
      <c r="J420" s="92"/>
      <c r="K420" s="89"/>
      <c r="L420" s="88"/>
      <c r="M420" s="88"/>
      <c r="N420" s="88"/>
      <c r="O420" s="88"/>
      <c r="P420" s="88"/>
      <c r="Q420" s="88"/>
      <c r="R420" s="88"/>
      <c r="S420" s="88"/>
      <c r="T420" s="88"/>
      <c r="U420" s="88"/>
      <c r="V420" s="88"/>
      <c r="W420" s="88"/>
      <c r="X420" s="88"/>
      <c r="Y420" s="88"/>
      <c r="Z420" s="88"/>
    </row>
    <row r="421" ht="14.25" customHeight="1" spans="1:26">
      <c r="A421" s="87"/>
      <c r="B421" s="88"/>
      <c r="C421" s="88"/>
      <c r="D421" s="88"/>
      <c r="E421" s="88"/>
      <c r="F421" s="88"/>
      <c r="G421" s="89"/>
      <c r="H421" s="90"/>
      <c r="I421" s="91"/>
      <c r="J421" s="92"/>
      <c r="K421" s="89"/>
      <c r="L421" s="88"/>
      <c r="M421" s="88"/>
      <c r="N421" s="88"/>
      <c r="O421" s="88"/>
      <c r="P421" s="88"/>
      <c r="Q421" s="88"/>
      <c r="R421" s="88"/>
      <c r="S421" s="88"/>
      <c r="T421" s="88"/>
      <c r="U421" s="88"/>
      <c r="V421" s="88"/>
      <c r="W421" s="88"/>
      <c r="X421" s="88"/>
      <c r="Y421" s="88"/>
      <c r="Z421" s="88"/>
    </row>
    <row r="422" ht="14.25" customHeight="1" spans="1:26">
      <c r="A422" s="87"/>
      <c r="B422" s="88"/>
      <c r="C422" s="88"/>
      <c r="D422" s="88"/>
      <c r="E422" s="88"/>
      <c r="F422" s="88"/>
      <c r="G422" s="89"/>
      <c r="H422" s="90"/>
      <c r="I422" s="91"/>
      <c r="J422" s="92"/>
      <c r="K422" s="89"/>
      <c r="L422" s="88"/>
      <c r="M422" s="88"/>
      <c r="N422" s="88"/>
      <c r="O422" s="88"/>
      <c r="P422" s="88"/>
      <c r="Q422" s="88"/>
      <c r="R422" s="88"/>
      <c r="S422" s="88"/>
      <c r="T422" s="88"/>
      <c r="U422" s="88"/>
      <c r="V422" s="88"/>
      <c r="W422" s="88"/>
      <c r="X422" s="88"/>
      <c r="Y422" s="88"/>
      <c r="Z422" s="88"/>
    </row>
    <row r="423" ht="14.25" customHeight="1" spans="1:26">
      <c r="A423" s="87"/>
      <c r="B423" s="88"/>
      <c r="C423" s="88"/>
      <c r="D423" s="88"/>
      <c r="E423" s="88"/>
      <c r="F423" s="88"/>
      <c r="G423" s="89"/>
      <c r="H423" s="90"/>
      <c r="I423" s="91"/>
      <c r="J423" s="92"/>
      <c r="K423" s="89"/>
      <c r="L423" s="88"/>
      <c r="M423" s="88"/>
      <c r="N423" s="88"/>
      <c r="O423" s="88"/>
      <c r="P423" s="88"/>
      <c r="Q423" s="88"/>
      <c r="R423" s="88"/>
      <c r="S423" s="88"/>
      <c r="T423" s="88"/>
      <c r="U423" s="88"/>
      <c r="V423" s="88"/>
      <c r="W423" s="88"/>
      <c r="X423" s="88"/>
      <c r="Y423" s="88"/>
      <c r="Z423" s="88"/>
    </row>
    <row r="424" ht="14.25" customHeight="1" spans="1:26">
      <c r="A424" s="87"/>
      <c r="B424" s="88"/>
      <c r="C424" s="88"/>
      <c r="D424" s="88"/>
      <c r="E424" s="88"/>
      <c r="F424" s="88"/>
      <c r="G424" s="89"/>
      <c r="H424" s="90"/>
      <c r="I424" s="91"/>
      <c r="J424" s="92"/>
      <c r="K424" s="89"/>
      <c r="L424" s="88"/>
      <c r="M424" s="88"/>
      <c r="N424" s="88"/>
      <c r="O424" s="88"/>
      <c r="P424" s="88"/>
      <c r="Q424" s="88"/>
      <c r="R424" s="88"/>
      <c r="S424" s="88"/>
      <c r="T424" s="88"/>
      <c r="U424" s="88"/>
      <c r="V424" s="88"/>
      <c r="W424" s="88"/>
      <c r="X424" s="88"/>
      <c r="Y424" s="88"/>
      <c r="Z424" s="88"/>
    </row>
    <row r="425" ht="14.25" customHeight="1" spans="1:26">
      <c r="A425" s="87"/>
      <c r="B425" s="88"/>
      <c r="C425" s="88"/>
      <c r="D425" s="88"/>
      <c r="E425" s="88"/>
      <c r="F425" s="88"/>
      <c r="G425" s="89"/>
      <c r="H425" s="90"/>
      <c r="I425" s="91"/>
      <c r="J425" s="92"/>
      <c r="K425" s="89"/>
      <c r="L425" s="88"/>
      <c r="M425" s="88"/>
      <c r="N425" s="88"/>
      <c r="O425" s="88"/>
      <c r="P425" s="88"/>
      <c r="Q425" s="88"/>
      <c r="R425" s="88"/>
      <c r="S425" s="88"/>
      <c r="T425" s="88"/>
      <c r="U425" s="88"/>
      <c r="V425" s="88"/>
      <c r="W425" s="88"/>
      <c r="X425" s="88"/>
      <c r="Y425" s="88"/>
      <c r="Z425" s="88"/>
    </row>
    <row r="426" ht="14.25" customHeight="1" spans="1:26">
      <c r="A426" s="87"/>
      <c r="B426" s="88"/>
      <c r="C426" s="88"/>
      <c r="D426" s="88"/>
      <c r="E426" s="88"/>
      <c r="F426" s="88"/>
      <c r="G426" s="89"/>
      <c r="H426" s="90"/>
      <c r="I426" s="91"/>
      <c r="J426" s="92"/>
      <c r="K426" s="89"/>
      <c r="L426" s="88"/>
      <c r="M426" s="88"/>
      <c r="N426" s="88"/>
      <c r="O426" s="88"/>
      <c r="P426" s="88"/>
      <c r="Q426" s="88"/>
      <c r="R426" s="88"/>
      <c r="S426" s="88"/>
      <c r="T426" s="88"/>
      <c r="U426" s="88"/>
      <c r="V426" s="88"/>
      <c r="W426" s="88"/>
      <c r="X426" s="88"/>
      <c r="Y426" s="88"/>
      <c r="Z426" s="88"/>
    </row>
    <row r="427" ht="14.25" customHeight="1" spans="1:26">
      <c r="A427" s="87"/>
      <c r="B427" s="88"/>
      <c r="C427" s="88"/>
      <c r="D427" s="88"/>
      <c r="E427" s="88"/>
      <c r="F427" s="88"/>
      <c r="G427" s="89"/>
      <c r="H427" s="90"/>
      <c r="I427" s="91"/>
      <c r="J427" s="92"/>
      <c r="K427" s="89"/>
      <c r="L427" s="88"/>
      <c r="M427" s="88"/>
      <c r="N427" s="88"/>
      <c r="O427" s="88"/>
      <c r="P427" s="88"/>
      <c r="Q427" s="88"/>
      <c r="R427" s="88"/>
      <c r="S427" s="88"/>
      <c r="T427" s="88"/>
      <c r="U427" s="88"/>
      <c r="V427" s="88"/>
      <c r="W427" s="88"/>
      <c r="X427" s="88"/>
      <c r="Y427" s="88"/>
      <c r="Z427" s="88"/>
    </row>
    <row r="428" ht="14.25" customHeight="1" spans="1:26">
      <c r="A428" s="87"/>
      <c r="B428" s="88"/>
      <c r="C428" s="88"/>
      <c r="D428" s="88"/>
      <c r="E428" s="88"/>
      <c r="F428" s="88"/>
      <c r="G428" s="89"/>
      <c r="H428" s="90"/>
      <c r="I428" s="91"/>
      <c r="J428" s="92"/>
      <c r="K428" s="89"/>
      <c r="L428" s="88"/>
      <c r="M428" s="88"/>
      <c r="N428" s="88"/>
      <c r="O428" s="88"/>
      <c r="P428" s="88"/>
      <c r="Q428" s="88"/>
      <c r="R428" s="88"/>
      <c r="S428" s="88"/>
      <c r="T428" s="88"/>
      <c r="U428" s="88"/>
      <c r="V428" s="88"/>
      <c r="W428" s="88"/>
      <c r="X428" s="88"/>
      <c r="Y428" s="88"/>
      <c r="Z428" s="88"/>
    </row>
    <row r="429" ht="14.25" customHeight="1" spans="1:26">
      <c r="A429" s="87"/>
      <c r="B429" s="88"/>
      <c r="C429" s="88"/>
      <c r="D429" s="88"/>
      <c r="E429" s="88"/>
      <c r="F429" s="88"/>
      <c r="G429" s="89"/>
      <c r="H429" s="90"/>
      <c r="I429" s="91"/>
      <c r="J429" s="92"/>
      <c r="K429" s="89"/>
      <c r="L429" s="88"/>
      <c r="M429" s="88"/>
      <c r="N429" s="88"/>
      <c r="O429" s="88"/>
      <c r="P429" s="88"/>
      <c r="Q429" s="88"/>
      <c r="R429" s="88"/>
      <c r="S429" s="88"/>
      <c r="T429" s="88"/>
      <c r="U429" s="88"/>
      <c r="V429" s="88"/>
      <c r="W429" s="88"/>
      <c r="X429" s="88"/>
      <c r="Y429" s="88"/>
      <c r="Z429" s="88"/>
    </row>
    <row r="430" ht="14.25" customHeight="1" spans="1:26">
      <c r="A430" s="87"/>
      <c r="B430" s="88"/>
      <c r="C430" s="88"/>
      <c r="D430" s="88"/>
      <c r="E430" s="88"/>
      <c r="F430" s="88"/>
      <c r="G430" s="89"/>
      <c r="H430" s="90"/>
      <c r="I430" s="91"/>
      <c r="J430" s="92"/>
      <c r="K430" s="89"/>
      <c r="L430" s="88"/>
      <c r="M430" s="88"/>
      <c r="N430" s="88"/>
      <c r="O430" s="88"/>
      <c r="P430" s="88"/>
      <c r="Q430" s="88"/>
      <c r="R430" s="88"/>
      <c r="S430" s="88"/>
      <c r="T430" s="88"/>
      <c r="U430" s="88"/>
      <c r="V430" s="88"/>
      <c r="W430" s="88"/>
      <c r="X430" s="88"/>
      <c r="Y430" s="88"/>
      <c r="Z430" s="88"/>
    </row>
    <row r="431" ht="14.25" customHeight="1" spans="1:26">
      <c r="A431" s="87"/>
      <c r="B431" s="88"/>
      <c r="C431" s="88"/>
      <c r="D431" s="88"/>
      <c r="E431" s="88"/>
      <c r="F431" s="88"/>
      <c r="G431" s="89"/>
      <c r="H431" s="90"/>
      <c r="I431" s="91"/>
      <c r="J431" s="92"/>
      <c r="K431" s="89"/>
      <c r="L431" s="88"/>
      <c r="M431" s="88"/>
      <c r="N431" s="88"/>
      <c r="O431" s="88"/>
      <c r="P431" s="88"/>
      <c r="Q431" s="88"/>
      <c r="R431" s="88"/>
      <c r="S431" s="88"/>
      <c r="T431" s="88"/>
      <c r="U431" s="88"/>
      <c r="V431" s="88"/>
      <c r="W431" s="88"/>
      <c r="X431" s="88"/>
      <c r="Y431" s="88"/>
      <c r="Z431" s="88"/>
    </row>
    <row r="432" ht="14.25" customHeight="1" spans="1:26">
      <c r="A432" s="87"/>
      <c r="B432" s="88"/>
      <c r="C432" s="88"/>
      <c r="D432" s="88"/>
      <c r="E432" s="88"/>
      <c r="F432" s="88"/>
      <c r="G432" s="89"/>
      <c r="H432" s="90"/>
      <c r="I432" s="91"/>
      <c r="J432" s="92"/>
      <c r="K432" s="89"/>
      <c r="L432" s="88"/>
      <c r="M432" s="88"/>
      <c r="N432" s="88"/>
      <c r="O432" s="88"/>
      <c r="P432" s="88"/>
      <c r="Q432" s="88"/>
      <c r="R432" s="88"/>
      <c r="S432" s="88"/>
      <c r="T432" s="88"/>
      <c r="U432" s="88"/>
      <c r="V432" s="88"/>
      <c r="W432" s="88"/>
      <c r="X432" s="88"/>
      <c r="Y432" s="88"/>
      <c r="Z432" s="88"/>
    </row>
    <row r="433" ht="14.25" customHeight="1" spans="1:26">
      <c r="A433" s="87"/>
      <c r="B433" s="88"/>
      <c r="C433" s="88"/>
      <c r="D433" s="88"/>
      <c r="E433" s="88"/>
      <c r="F433" s="88"/>
      <c r="G433" s="89"/>
      <c r="H433" s="90"/>
      <c r="I433" s="91"/>
      <c r="J433" s="92"/>
      <c r="K433" s="89"/>
      <c r="L433" s="88"/>
      <c r="M433" s="88"/>
      <c r="N433" s="88"/>
      <c r="O433" s="88"/>
      <c r="P433" s="88"/>
      <c r="Q433" s="88"/>
      <c r="R433" s="88"/>
      <c r="S433" s="88"/>
      <c r="T433" s="88"/>
      <c r="U433" s="88"/>
      <c r="V433" s="88"/>
      <c r="W433" s="88"/>
      <c r="X433" s="88"/>
      <c r="Y433" s="88"/>
      <c r="Z433" s="88"/>
    </row>
    <row r="434" ht="14.25" customHeight="1" spans="1:26">
      <c r="A434" s="87"/>
      <c r="B434" s="88"/>
      <c r="C434" s="88"/>
      <c r="D434" s="88"/>
      <c r="E434" s="88"/>
      <c r="F434" s="88"/>
      <c r="G434" s="89"/>
      <c r="H434" s="90"/>
      <c r="I434" s="91"/>
      <c r="J434" s="92"/>
      <c r="K434" s="89"/>
      <c r="L434" s="88"/>
      <c r="M434" s="88"/>
      <c r="N434" s="88"/>
      <c r="O434" s="88"/>
      <c r="P434" s="88"/>
      <c r="Q434" s="88"/>
      <c r="R434" s="88"/>
      <c r="S434" s="88"/>
      <c r="T434" s="88"/>
      <c r="U434" s="88"/>
      <c r="V434" s="88"/>
      <c r="W434" s="88"/>
      <c r="X434" s="88"/>
      <c r="Y434" s="88"/>
      <c r="Z434" s="88"/>
    </row>
    <row r="435" ht="14.25" customHeight="1" spans="1:26">
      <c r="A435" s="87"/>
      <c r="B435" s="88"/>
      <c r="C435" s="88"/>
      <c r="D435" s="88"/>
      <c r="E435" s="88"/>
      <c r="F435" s="88"/>
      <c r="G435" s="89"/>
      <c r="H435" s="90"/>
      <c r="I435" s="91"/>
      <c r="J435" s="92"/>
      <c r="K435" s="89"/>
      <c r="L435" s="88"/>
      <c r="M435" s="88"/>
      <c r="N435" s="88"/>
      <c r="O435" s="88"/>
      <c r="P435" s="88"/>
      <c r="Q435" s="88"/>
      <c r="R435" s="88"/>
      <c r="S435" s="88"/>
      <c r="T435" s="88"/>
      <c r="U435" s="88"/>
      <c r="V435" s="88"/>
      <c r="W435" s="88"/>
      <c r="X435" s="88"/>
      <c r="Y435" s="88"/>
      <c r="Z435" s="88"/>
    </row>
    <row r="436" ht="14.25" customHeight="1" spans="1:26">
      <c r="A436" s="87"/>
      <c r="B436" s="88"/>
      <c r="C436" s="88"/>
      <c r="D436" s="88"/>
      <c r="E436" s="88"/>
      <c r="F436" s="88"/>
      <c r="G436" s="89"/>
      <c r="H436" s="90"/>
      <c r="I436" s="91"/>
      <c r="J436" s="92"/>
      <c r="K436" s="89"/>
      <c r="L436" s="88"/>
      <c r="M436" s="88"/>
      <c r="N436" s="88"/>
      <c r="O436" s="88"/>
      <c r="P436" s="88"/>
      <c r="Q436" s="88"/>
      <c r="R436" s="88"/>
      <c r="S436" s="88"/>
      <c r="T436" s="88"/>
      <c r="U436" s="88"/>
      <c r="V436" s="88"/>
      <c r="W436" s="88"/>
      <c r="X436" s="88"/>
      <c r="Y436" s="88"/>
      <c r="Z436" s="88"/>
    </row>
    <row r="437" ht="14.25" customHeight="1" spans="1:26">
      <c r="A437" s="87"/>
      <c r="B437" s="88"/>
      <c r="C437" s="88"/>
      <c r="D437" s="88"/>
      <c r="E437" s="88"/>
      <c r="F437" s="88"/>
      <c r="G437" s="89"/>
      <c r="H437" s="90"/>
      <c r="I437" s="91"/>
      <c r="J437" s="92"/>
      <c r="K437" s="89"/>
      <c r="L437" s="88"/>
      <c r="M437" s="88"/>
      <c r="N437" s="88"/>
      <c r="O437" s="88"/>
      <c r="P437" s="88"/>
      <c r="Q437" s="88"/>
      <c r="R437" s="88"/>
      <c r="S437" s="88"/>
      <c r="T437" s="88"/>
      <c r="U437" s="88"/>
      <c r="V437" s="88"/>
      <c r="W437" s="88"/>
      <c r="X437" s="88"/>
      <c r="Y437" s="88"/>
      <c r="Z437" s="88"/>
    </row>
    <row r="438" ht="14.25" customHeight="1" spans="1:26">
      <c r="A438" s="87"/>
      <c r="B438" s="88"/>
      <c r="C438" s="88"/>
      <c r="D438" s="88"/>
      <c r="E438" s="88"/>
      <c r="F438" s="88"/>
      <c r="G438" s="89"/>
      <c r="H438" s="90"/>
      <c r="I438" s="91"/>
      <c r="J438" s="92"/>
      <c r="K438" s="89"/>
      <c r="L438" s="88"/>
      <c r="M438" s="88"/>
      <c r="N438" s="88"/>
      <c r="O438" s="88"/>
      <c r="P438" s="88"/>
      <c r="Q438" s="88"/>
      <c r="R438" s="88"/>
      <c r="S438" s="88"/>
      <c r="T438" s="88"/>
      <c r="U438" s="88"/>
      <c r="V438" s="88"/>
      <c r="W438" s="88"/>
      <c r="X438" s="88"/>
      <c r="Y438" s="88"/>
      <c r="Z438" s="88"/>
    </row>
    <row r="439" ht="14.25" customHeight="1" spans="1:26">
      <c r="A439" s="87"/>
      <c r="B439" s="88"/>
      <c r="C439" s="88"/>
      <c r="D439" s="88"/>
      <c r="E439" s="88"/>
      <c r="F439" s="88"/>
      <c r="G439" s="89"/>
      <c r="H439" s="90"/>
      <c r="I439" s="91"/>
      <c r="J439" s="92"/>
      <c r="K439" s="89"/>
      <c r="L439" s="88"/>
      <c r="M439" s="88"/>
      <c r="N439" s="88"/>
      <c r="O439" s="88"/>
      <c r="P439" s="88"/>
      <c r="Q439" s="88"/>
      <c r="R439" s="88"/>
      <c r="S439" s="88"/>
      <c r="T439" s="88"/>
      <c r="U439" s="88"/>
      <c r="V439" s="88"/>
      <c r="W439" s="88"/>
      <c r="X439" s="88"/>
      <c r="Y439" s="88"/>
      <c r="Z439" s="88"/>
    </row>
    <row r="440" ht="14.25" customHeight="1" spans="1:26">
      <c r="A440" s="87"/>
      <c r="B440" s="88"/>
      <c r="C440" s="88"/>
      <c r="D440" s="88"/>
      <c r="E440" s="88"/>
      <c r="F440" s="88"/>
      <c r="G440" s="89"/>
      <c r="H440" s="90"/>
      <c r="I440" s="91"/>
      <c r="J440" s="92"/>
      <c r="K440" s="89"/>
      <c r="L440" s="88"/>
      <c r="M440" s="88"/>
      <c r="N440" s="88"/>
      <c r="O440" s="88"/>
      <c r="P440" s="88"/>
      <c r="Q440" s="88"/>
      <c r="R440" s="88"/>
      <c r="S440" s="88"/>
      <c r="T440" s="88"/>
      <c r="U440" s="88"/>
      <c r="V440" s="88"/>
      <c r="W440" s="88"/>
      <c r="X440" s="88"/>
      <c r="Y440" s="88"/>
      <c r="Z440" s="88"/>
    </row>
    <row r="441" ht="14.25" customHeight="1" spans="1:26">
      <c r="A441" s="87"/>
      <c r="B441" s="88"/>
      <c r="C441" s="88"/>
      <c r="D441" s="88"/>
      <c r="E441" s="88"/>
      <c r="F441" s="88"/>
      <c r="G441" s="89"/>
      <c r="H441" s="90"/>
      <c r="I441" s="91"/>
      <c r="J441" s="92"/>
      <c r="K441" s="89"/>
      <c r="L441" s="88"/>
      <c r="M441" s="88"/>
      <c r="N441" s="88"/>
      <c r="O441" s="88"/>
      <c r="P441" s="88"/>
      <c r="Q441" s="88"/>
      <c r="R441" s="88"/>
      <c r="S441" s="88"/>
      <c r="T441" s="88"/>
      <c r="U441" s="88"/>
      <c r="V441" s="88"/>
      <c r="W441" s="88"/>
      <c r="X441" s="88"/>
      <c r="Y441" s="88"/>
      <c r="Z441" s="88"/>
    </row>
    <row r="442" ht="14.25" customHeight="1" spans="1:26">
      <c r="A442" s="87"/>
      <c r="B442" s="88"/>
      <c r="C442" s="88"/>
      <c r="D442" s="88"/>
      <c r="E442" s="88"/>
      <c r="F442" s="88"/>
      <c r="G442" s="89"/>
      <c r="H442" s="90"/>
      <c r="I442" s="91"/>
      <c r="J442" s="92"/>
      <c r="K442" s="89"/>
      <c r="L442" s="88"/>
      <c r="M442" s="88"/>
      <c r="N442" s="88"/>
      <c r="O442" s="88"/>
      <c r="P442" s="88"/>
      <c r="Q442" s="88"/>
      <c r="R442" s="88"/>
      <c r="S442" s="88"/>
      <c r="T442" s="88"/>
      <c r="U442" s="88"/>
      <c r="V442" s="88"/>
      <c r="W442" s="88"/>
      <c r="X442" s="88"/>
      <c r="Y442" s="88"/>
      <c r="Z442" s="88"/>
    </row>
    <row r="443" ht="14.25" customHeight="1" spans="1:26">
      <c r="A443" s="87"/>
      <c r="B443" s="88"/>
      <c r="C443" s="88"/>
      <c r="D443" s="88"/>
      <c r="E443" s="88"/>
      <c r="F443" s="88"/>
      <c r="G443" s="89"/>
      <c r="H443" s="90"/>
      <c r="I443" s="91"/>
      <c r="J443" s="92"/>
      <c r="K443" s="89"/>
      <c r="L443" s="88"/>
      <c r="M443" s="88"/>
      <c r="N443" s="88"/>
      <c r="O443" s="88"/>
      <c r="P443" s="88"/>
      <c r="Q443" s="88"/>
      <c r="R443" s="88"/>
      <c r="S443" s="88"/>
      <c r="T443" s="88"/>
      <c r="U443" s="88"/>
      <c r="V443" s="88"/>
      <c r="W443" s="88"/>
      <c r="X443" s="88"/>
      <c r="Y443" s="88"/>
      <c r="Z443" s="88"/>
    </row>
    <row r="444" ht="14.25" customHeight="1" spans="1:26">
      <c r="A444" s="87"/>
      <c r="B444" s="88"/>
      <c r="C444" s="88"/>
      <c r="D444" s="88"/>
      <c r="E444" s="88"/>
      <c r="F444" s="88"/>
      <c r="G444" s="89"/>
      <c r="H444" s="90"/>
      <c r="I444" s="91"/>
      <c r="J444" s="92"/>
      <c r="K444" s="89"/>
      <c r="L444" s="88"/>
      <c r="M444" s="88"/>
      <c r="N444" s="88"/>
      <c r="O444" s="88"/>
      <c r="P444" s="88"/>
      <c r="Q444" s="88"/>
      <c r="R444" s="88"/>
      <c r="S444" s="88"/>
      <c r="T444" s="88"/>
      <c r="U444" s="88"/>
      <c r="V444" s="88"/>
      <c r="W444" s="88"/>
      <c r="X444" s="88"/>
      <c r="Y444" s="88"/>
      <c r="Z444" s="88"/>
    </row>
    <row r="445" ht="14.25" customHeight="1" spans="1:26">
      <c r="A445" s="87"/>
      <c r="B445" s="88"/>
      <c r="C445" s="88"/>
      <c r="D445" s="88"/>
      <c r="E445" s="88"/>
      <c r="F445" s="88"/>
      <c r="G445" s="89"/>
      <c r="H445" s="90"/>
      <c r="I445" s="91"/>
      <c r="J445" s="92"/>
      <c r="K445" s="89"/>
      <c r="L445" s="88"/>
      <c r="M445" s="88"/>
      <c r="N445" s="88"/>
      <c r="O445" s="88"/>
      <c r="P445" s="88"/>
      <c r="Q445" s="88"/>
      <c r="R445" s="88"/>
      <c r="S445" s="88"/>
      <c r="T445" s="88"/>
      <c r="U445" s="88"/>
      <c r="V445" s="88"/>
      <c r="W445" s="88"/>
      <c r="X445" s="88"/>
      <c r="Y445" s="88"/>
      <c r="Z445" s="88"/>
    </row>
    <row r="446" ht="14.25" customHeight="1" spans="1:26">
      <c r="A446" s="87"/>
      <c r="B446" s="88"/>
      <c r="C446" s="88"/>
      <c r="D446" s="88"/>
      <c r="E446" s="88"/>
      <c r="F446" s="88"/>
      <c r="G446" s="89"/>
      <c r="H446" s="90"/>
      <c r="I446" s="91"/>
      <c r="J446" s="92"/>
      <c r="K446" s="89"/>
      <c r="L446" s="88"/>
      <c r="M446" s="88"/>
      <c r="N446" s="88"/>
      <c r="O446" s="88"/>
      <c r="P446" s="88"/>
      <c r="Q446" s="88"/>
      <c r="R446" s="88"/>
      <c r="S446" s="88"/>
      <c r="T446" s="88"/>
      <c r="U446" s="88"/>
      <c r="V446" s="88"/>
      <c r="W446" s="88"/>
      <c r="X446" s="88"/>
      <c r="Y446" s="88"/>
      <c r="Z446" s="88"/>
    </row>
    <row r="447" ht="14.25" customHeight="1" spans="1:26">
      <c r="A447" s="87"/>
      <c r="B447" s="88"/>
      <c r="C447" s="88"/>
      <c r="D447" s="88"/>
      <c r="E447" s="88"/>
      <c r="F447" s="88"/>
      <c r="G447" s="89"/>
      <c r="H447" s="90"/>
      <c r="I447" s="91"/>
      <c r="J447" s="92"/>
      <c r="K447" s="89"/>
      <c r="L447" s="88"/>
      <c r="M447" s="88"/>
      <c r="N447" s="88"/>
      <c r="O447" s="88"/>
      <c r="P447" s="88"/>
      <c r="Q447" s="88"/>
      <c r="R447" s="88"/>
      <c r="S447" s="88"/>
      <c r="T447" s="88"/>
      <c r="U447" s="88"/>
      <c r="V447" s="88"/>
      <c r="W447" s="88"/>
      <c r="X447" s="88"/>
      <c r="Y447" s="88"/>
      <c r="Z447" s="88"/>
    </row>
    <row r="448" ht="14.25" customHeight="1" spans="1:26">
      <c r="A448" s="87"/>
      <c r="B448" s="88"/>
      <c r="C448" s="88"/>
      <c r="D448" s="88"/>
      <c r="E448" s="88"/>
      <c r="F448" s="88"/>
      <c r="G448" s="89"/>
      <c r="H448" s="90"/>
      <c r="I448" s="91"/>
      <c r="J448" s="92"/>
      <c r="K448" s="89"/>
      <c r="L448" s="88"/>
      <c r="M448" s="88"/>
      <c r="N448" s="88"/>
      <c r="O448" s="88"/>
      <c r="P448" s="88"/>
      <c r="Q448" s="88"/>
      <c r="R448" s="88"/>
      <c r="S448" s="88"/>
      <c r="T448" s="88"/>
      <c r="U448" s="88"/>
      <c r="V448" s="88"/>
      <c r="W448" s="88"/>
      <c r="X448" s="88"/>
      <c r="Y448" s="88"/>
      <c r="Z448" s="88"/>
    </row>
    <row r="449" ht="14.25" customHeight="1" spans="1:26">
      <c r="A449" s="87"/>
      <c r="B449" s="88"/>
      <c r="C449" s="88"/>
      <c r="D449" s="88"/>
      <c r="E449" s="88"/>
      <c r="F449" s="88"/>
      <c r="G449" s="89"/>
      <c r="H449" s="90"/>
      <c r="I449" s="91"/>
      <c r="J449" s="92"/>
      <c r="K449" s="89"/>
      <c r="L449" s="88"/>
      <c r="M449" s="88"/>
      <c r="N449" s="88"/>
      <c r="O449" s="88"/>
      <c r="P449" s="88"/>
      <c r="Q449" s="88"/>
      <c r="R449" s="88"/>
      <c r="S449" s="88"/>
      <c r="T449" s="88"/>
      <c r="U449" s="88"/>
      <c r="V449" s="88"/>
      <c r="W449" s="88"/>
      <c r="X449" s="88"/>
      <c r="Y449" s="88"/>
      <c r="Z449" s="88"/>
    </row>
    <row r="450" ht="14.25" customHeight="1" spans="1:26">
      <c r="A450" s="87"/>
      <c r="B450" s="88"/>
      <c r="C450" s="88"/>
      <c r="D450" s="88"/>
      <c r="E450" s="88"/>
      <c r="F450" s="88"/>
      <c r="G450" s="89"/>
      <c r="H450" s="90"/>
      <c r="I450" s="91"/>
      <c r="J450" s="92"/>
      <c r="K450" s="89"/>
      <c r="L450" s="88"/>
      <c r="M450" s="88"/>
      <c r="N450" s="88"/>
      <c r="O450" s="88"/>
      <c r="P450" s="88"/>
      <c r="Q450" s="88"/>
      <c r="R450" s="88"/>
      <c r="S450" s="88"/>
      <c r="T450" s="88"/>
      <c r="U450" s="88"/>
      <c r="V450" s="88"/>
      <c r="W450" s="88"/>
      <c r="X450" s="88"/>
      <c r="Y450" s="88"/>
      <c r="Z450" s="88"/>
    </row>
    <row r="451" ht="14.25" customHeight="1" spans="1:26">
      <c r="A451" s="87"/>
      <c r="B451" s="88"/>
      <c r="C451" s="88"/>
      <c r="D451" s="88"/>
      <c r="E451" s="88"/>
      <c r="F451" s="88"/>
      <c r="G451" s="89"/>
      <c r="H451" s="90"/>
      <c r="I451" s="91"/>
      <c r="J451" s="92"/>
      <c r="K451" s="89"/>
      <c r="L451" s="88"/>
      <c r="M451" s="88"/>
      <c r="N451" s="88"/>
      <c r="O451" s="88"/>
      <c r="P451" s="88"/>
      <c r="Q451" s="88"/>
      <c r="R451" s="88"/>
      <c r="S451" s="88"/>
      <c r="T451" s="88"/>
      <c r="U451" s="88"/>
      <c r="V451" s="88"/>
      <c r="W451" s="88"/>
      <c r="X451" s="88"/>
      <c r="Y451" s="88"/>
      <c r="Z451" s="88"/>
    </row>
    <row r="452" ht="14.25" customHeight="1" spans="1:26">
      <c r="A452" s="87"/>
      <c r="B452" s="88"/>
      <c r="C452" s="88"/>
      <c r="D452" s="88"/>
      <c r="E452" s="88"/>
      <c r="F452" s="88"/>
      <c r="G452" s="89"/>
      <c r="H452" s="90"/>
      <c r="I452" s="91"/>
      <c r="J452" s="92"/>
      <c r="K452" s="89"/>
      <c r="L452" s="88"/>
      <c r="M452" s="88"/>
      <c r="N452" s="88"/>
      <c r="O452" s="88"/>
      <c r="P452" s="88"/>
      <c r="Q452" s="88"/>
      <c r="R452" s="88"/>
      <c r="S452" s="88"/>
      <c r="T452" s="88"/>
      <c r="U452" s="88"/>
      <c r="V452" s="88"/>
      <c r="W452" s="88"/>
      <c r="X452" s="88"/>
      <c r="Y452" s="88"/>
      <c r="Z452" s="88"/>
    </row>
    <row r="453" ht="14.25" customHeight="1" spans="1:26">
      <c r="A453" s="87"/>
      <c r="B453" s="88"/>
      <c r="C453" s="88"/>
      <c r="D453" s="88"/>
      <c r="E453" s="88"/>
      <c r="F453" s="88"/>
      <c r="G453" s="89"/>
      <c r="H453" s="90"/>
      <c r="I453" s="91"/>
      <c r="J453" s="92"/>
      <c r="K453" s="89"/>
      <c r="L453" s="88"/>
      <c r="M453" s="88"/>
      <c r="N453" s="88"/>
      <c r="O453" s="88"/>
      <c r="P453" s="88"/>
      <c r="Q453" s="88"/>
      <c r="R453" s="88"/>
      <c r="S453" s="88"/>
      <c r="T453" s="88"/>
      <c r="U453" s="88"/>
      <c r="V453" s="88"/>
      <c r="W453" s="88"/>
      <c r="X453" s="88"/>
      <c r="Y453" s="88"/>
      <c r="Z453" s="88"/>
    </row>
    <row r="454" ht="14.25" customHeight="1" spans="1:26">
      <c r="A454" s="87"/>
      <c r="B454" s="88"/>
      <c r="C454" s="88"/>
      <c r="D454" s="88"/>
      <c r="E454" s="88"/>
      <c r="F454" s="88"/>
      <c r="G454" s="89"/>
      <c r="H454" s="90"/>
      <c r="I454" s="91"/>
      <c r="J454" s="92"/>
      <c r="K454" s="89"/>
      <c r="L454" s="88"/>
      <c r="M454" s="88"/>
      <c r="N454" s="88"/>
      <c r="O454" s="88"/>
      <c r="P454" s="88"/>
      <c r="Q454" s="88"/>
      <c r="R454" s="88"/>
      <c r="S454" s="88"/>
      <c r="T454" s="88"/>
      <c r="U454" s="88"/>
      <c r="V454" s="88"/>
      <c r="W454" s="88"/>
      <c r="X454" s="88"/>
      <c r="Y454" s="88"/>
      <c r="Z454" s="88"/>
    </row>
    <row r="455" ht="14.25" customHeight="1" spans="1:26">
      <c r="A455" s="87"/>
      <c r="B455" s="88"/>
      <c r="C455" s="88"/>
      <c r="D455" s="88"/>
      <c r="E455" s="88"/>
      <c r="F455" s="88"/>
      <c r="G455" s="89"/>
      <c r="H455" s="90"/>
      <c r="I455" s="91"/>
      <c r="J455" s="92"/>
      <c r="K455" s="89"/>
      <c r="L455" s="88"/>
      <c r="M455" s="88"/>
      <c r="N455" s="88"/>
      <c r="O455" s="88"/>
      <c r="P455" s="88"/>
      <c r="Q455" s="88"/>
      <c r="R455" s="88"/>
      <c r="S455" s="88"/>
      <c r="T455" s="88"/>
      <c r="U455" s="88"/>
      <c r="V455" s="88"/>
      <c r="W455" s="88"/>
      <c r="X455" s="88"/>
      <c r="Y455" s="88"/>
      <c r="Z455" s="88"/>
    </row>
    <row r="456" ht="14.25" customHeight="1" spans="1:26">
      <c r="A456" s="87"/>
      <c r="B456" s="88"/>
      <c r="C456" s="88"/>
      <c r="D456" s="88"/>
      <c r="E456" s="88"/>
      <c r="F456" s="88"/>
      <c r="G456" s="89"/>
      <c r="H456" s="90"/>
      <c r="I456" s="91"/>
      <c r="J456" s="92"/>
      <c r="K456" s="89"/>
      <c r="L456" s="88"/>
      <c r="M456" s="88"/>
      <c r="N456" s="88"/>
      <c r="O456" s="88"/>
      <c r="P456" s="88"/>
      <c r="Q456" s="88"/>
      <c r="R456" s="88"/>
      <c r="S456" s="88"/>
      <c r="T456" s="88"/>
      <c r="U456" s="88"/>
      <c r="V456" s="88"/>
      <c r="W456" s="88"/>
      <c r="X456" s="88"/>
      <c r="Y456" s="88"/>
      <c r="Z456" s="88"/>
    </row>
    <row r="457" ht="14.25" customHeight="1" spans="1:26">
      <c r="A457" s="87"/>
      <c r="B457" s="88"/>
      <c r="C457" s="88"/>
      <c r="D457" s="88"/>
      <c r="E457" s="88"/>
      <c r="F457" s="88"/>
      <c r="G457" s="89"/>
      <c r="H457" s="90"/>
      <c r="I457" s="91"/>
      <c r="J457" s="92"/>
      <c r="K457" s="89"/>
      <c r="L457" s="88"/>
      <c r="M457" s="88"/>
      <c r="N457" s="88"/>
      <c r="O457" s="88"/>
      <c r="P457" s="88"/>
      <c r="Q457" s="88"/>
      <c r="R457" s="88"/>
      <c r="S457" s="88"/>
      <c r="T457" s="88"/>
      <c r="U457" s="88"/>
      <c r="V457" s="88"/>
      <c r="W457" s="88"/>
      <c r="X457" s="88"/>
      <c r="Y457" s="88"/>
      <c r="Z457" s="88"/>
    </row>
    <row r="458" ht="14.25" customHeight="1" spans="1:26">
      <c r="A458" s="87"/>
      <c r="B458" s="88"/>
      <c r="C458" s="88"/>
      <c r="D458" s="88"/>
      <c r="E458" s="88"/>
      <c r="F458" s="88"/>
      <c r="G458" s="89"/>
      <c r="H458" s="90"/>
      <c r="I458" s="91"/>
      <c r="J458" s="92"/>
      <c r="K458" s="89"/>
      <c r="L458" s="88"/>
      <c r="M458" s="88"/>
      <c r="N458" s="88"/>
      <c r="O458" s="88"/>
      <c r="P458" s="88"/>
      <c r="Q458" s="88"/>
      <c r="R458" s="88"/>
      <c r="S458" s="88"/>
      <c r="T458" s="88"/>
      <c r="U458" s="88"/>
      <c r="V458" s="88"/>
      <c r="W458" s="88"/>
      <c r="X458" s="88"/>
      <c r="Y458" s="88"/>
      <c r="Z458" s="88"/>
    </row>
    <row r="459" ht="14.25" customHeight="1" spans="1:26">
      <c r="A459" s="87"/>
      <c r="B459" s="88"/>
      <c r="C459" s="88"/>
      <c r="D459" s="88"/>
      <c r="E459" s="88"/>
      <c r="F459" s="88"/>
      <c r="G459" s="89"/>
      <c r="H459" s="90"/>
      <c r="I459" s="91"/>
      <c r="J459" s="92"/>
      <c r="K459" s="89"/>
      <c r="L459" s="88"/>
      <c r="M459" s="88"/>
      <c r="N459" s="88"/>
      <c r="O459" s="88"/>
      <c r="P459" s="88"/>
      <c r="Q459" s="88"/>
      <c r="R459" s="88"/>
      <c r="S459" s="88"/>
      <c r="T459" s="88"/>
      <c r="U459" s="88"/>
      <c r="V459" s="88"/>
      <c r="W459" s="88"/>
      <c r="X459" s="88"/>
      <c r="Y459" s="88"/>
      <c r="Z459" s="88"/>
    </row>
    <row r="460" ht="14.25" customHeight="1" spans="1:26">
      <c r="A460" s="87"/>
      <c r="B460" s="88"/>
      <c r="C460" s="88"/>
      <c r="D460" s="88"/>
      <c r="E460" s="88"/>
      <c r="F460" s="88"/>
      <c r="G460" s="89"/>
      <c r="H460" s="90"/>
      <c r="I460" s="91"/>
      <c r="J460" s="92"/>
      <c r="K460" s="89"/>
      <c r="L460" s="88"/>
      <c r="M460" s="88"/>
      <c r="N460" s="88"/>
      <c r="O460" s="88"/>
      <c r="P460" s="88"/>
      <c r="Q460" s="88"/>
      <c r="R460" s="88"/>
      <c r="S460" s="88"/>
      <c r="T460" s="88"/>
      <c r="U460" s="88"/>
      <c r="V460" s="88"/>
      <c r="W460" s="88"/>
      <c r="X460" s="88"/>
      <c r="Y460" s="88"/>
      <c r="Z460" s="88"/>
    </row>
    <row r="461" ht="14.25" customHeight="1" spans="1:26">
      <c r="A461" s="87"/>
      <c r="B461" s="88"/>
      <c r="C461" s="88"/>
      <c r="D461" s="88"/>
      <c r="E461" s="88"/>
      <c r="F461" s="88"/>
      <c r="G461" s="89"/>
      <c r="H461" s="90"/>
      <c r="I461" s="91"/>
      <c r="J461" s="92"/>
      <c r="K461" s="89"/>
      <c r="L461" s="88"/>
      <c r="M461" s="88"/>
      <c r="N461" s="88"/>
      <c r="O461" s="88"/>
      <c r="P461" s="88"/>
      <c r="Q461" s="88"/>
      <c r="R461" s="88"/>
      <c r="S461" s="88"/>
      <c r="T461" s="88"/>
      <c r="U461" s="88"/>
      <c r="V461" s="88"/>
      <c r="W461" s="88"/>
      <c r="X461" s="88"/>
      <c r="Y461" s="88"/>
      <c r="Z461" s="88"/>
    </row>
    <row r="462" ht="14.25" customHeight="1" spans="1:26">
      <c r="A462" s="87"/>
      <c r="B462" s="88"/>
      <c r="C462" s="88"/>
      <c r="D462" s="88"/>
      <c r="E462" s="88"/>
      <c r="F462" s="88"/>
      <c r="G462" s="89"/>
      <c r="H462" s="90"/>
      <c r="I462" s="91"/>
      <c r="J462" s="92"/>
      <c r="K462" s="89"/>
      <c r="L462" s="88"/>
      <c r="M462" s="88"/>
      <c r="N462" s="88"/>
      <c r="O462" s="88"/>
      <c r="P462" s="88"/>
      <c r="Q462" s="88"/>
      <c r="R462" s="88"/>
      <c r="S462" s="88"/>
      <c r="T462" s="88"/>
      <c r="U462" s="88"/>
      <c r="V462" s="88"/>
      <c r="W462" s="88"/>
      <c r="X462" s="88"/>
      <c r="Y462" s="88"/>
      <c r="Z462" s="88"/>
    </row>
    <row r="463" ht="14.25" customHeight="1" spans="1:26">
      <c r="A463" s="87"/>
      <c r="B463" s="88"/>
      <c r="C463" s="88"/>
      <c r="D463" s="88"/>
      <c r="E463" s="88"/>
      <c r="F463" s="88"/>
      <c r="G463" s="89"/>
      <c r="H463" s="90"/>
      <c r="I463" s="91"/>
      <c r="J463" s="92"/>
      <c r="K463" s="89"/>
      <c r="L463" s="88"/>
      <c r="M463" s="88"/>
      <c r="N463" s="88"/>
      <c r="O463" s="88"/>
      <c r="P463" s="88"/>
      <c r="Q463" s="88"/>
      <c r="R463" s="88"/>
      <c r="S463" s="88"/>
      <c r="T463" s="88"/>
      <c r="U463" s="88"/>
      <c r="V463" s="88"/>
      <c r="W463" s="88"/>
      <c r="X463" s="88"/>
      <c r="Y463" s="88"/>
      <c r="Z463" s="88"/>
    </row>
    <row r="464" ht="14.25" customHeight="1" spans="1:26">
      <c r="A464" s="87"/>
      <c r="B464" s="88"/>
      <c r="C464" s="88"/>
      <c r="D464" s="88"/>
      <c r="E464" s="88"/>
      <c r="F464" s="88"/>
      <c r="G464" s="89"/>
      <c r="H464" s="90"/>
      <c r="I464" s="91"/>
      <c r="J464" s="92"/>
      <c r="K464" s="89"/>
      <c r="L464" s="88"/>
      <c r="M464" s="88"/>
      <c r="N464" s="88"/>
      <c r="O464" s="88"/>
      <c r="P464" s="88"/>
      <c r="Q464" s="88"/>
      <c r="R464" s="88"/>
      <c r="S464" s="88"/>
      <c r="T464" s="88"/>
      <c r="U464" s="88"/>
      <c r="V464" s="88"/>
      <c r="W464" s="88"/>
      <c r="X464" s="88"/>
      <c r="Y464" s="88"/>
      <c r="Z464" s="88"/>
    </row>
    <row r="465" ht="14.25" customHeight="1" spans="1:26">
      <c r="A465" s="87"/>
      <c r="B465" s="88"/>
      <c r="C465" s="88"/>
      <c r="D465" s="88"/>
      <c r="E465" s="88"/>
      <c r="F465" s="88"/>
      <c r="G465" s="89"/>
      <c r="H465" s="90"/>
      <c r="I465" s="91"/>
      <c r="J465" s="92"/>
      <c r="K465" s="89"/>
      <c r="L465" s="88"/>
      <c r="M465" s="88"/>
      <c r="N465" s="88"/>
      <c r="O465" s="88"/>
      <c r="P465" s="88"/>
      <c r="Q465" s="88"/>
      <c r="R465" s="88"/>
      <c r="S465" s="88"/>
      <c r="T465" s="88"/>
      <c r="U465" s="88"/>
      <c r="V465" s="88"/>
      <c r="W465" s="88"/>
      <c r="X465" s="88"/>
      <c r="Y465" s="88"/>
      <c r="Z465" s="88"/>
    </row>
    <row r="466" ht="14.25" customHeight="1" spans="1:26">
      <c r="A466" s="87"/>
      <c r="B466" s="88"/>
      <c r="C466" s="88"/>
      <c r="D466" s="88"/>
      <c r="E466" s="88"/>
      <c r="F466" s="88"/>
      <c r="G466" s="89"/>
      <c r="H466" s="90"/>
      <c r="I466" s="91"/>
      <c r="J466" s="92"/>
      <c r="K466" s="89"/>
      <c r="L466" s="88"/>
      <c r="M466" s="88"/>
      <c r="N466" s="88"/>
      <c r="O466" s="88"/>
      <c r="P466" s="88"/>
      <c r="Q466" s="88"/>
      <c r="R466" s="88"/>
      <c r="S466" s="88"/>
      <c r="T466" s="88"/>
      <c r="U466" s="88"/>
      <c r="V466" s="88"/>
      <c r="W466" s="88"/>
      <c r="X466" s="88"/>
      <c r="Y466" s="88"/>
      <c r="Z466" s="88"/>
    </row>
    <row r="467" ht="14.25" customHeight="1" spans="1:26">
      <c r="A467" s="87"/>
      <c r="B467" s="88"/>
      <c r="C467" s="88"/>
      <c r="D467" s="88"/>
      <c r="E467" s="88"/>
      <c r="F467" s="88"/>
      <c r="G467" s="89"/>
      <c r="H467" s="90"/>
      <c r="I467" s="91"/>
      <c r="J467" s="92"/>
      <c r="K467" s="89"/>
      <c r="L467" s="88"/>
      <c r="M467" s="88"/>
      <c r="N467" s="88"/>
      <c r="O467" s="88"/>
      <c r="P467" s="88"/>
      <c r="Q467" s="88"/>
      <c r="R467" s="88"/>
      <c r="S467" s="88"/>
      <c r="T467" s="88"/>
      <c r="U467" s="88"/>
      <c r="V467" s="88"/>
      <c r="W467" s="88"/>
      <c r="X467" s="88"/>
      <c r="Y467" s="88"/>
      <c r="Z467" s="88"/>
    </row>
    <row r="468" ht="14.25" customHeight="1" spans="1:26">
      <c r="A468" s="87"/>
      <c r="B468" s="88"/>
      <c r="C468" s="88"/>
      <c r="D468" s="88"/>
      <c r="E468" s="88"/>
      <c r="F468" s="88"/>
      <c r="G468" s="89"/>
      <c r="H468" s="90"/>
      <c r="I468" s="91"/>
      <c r="J468" s="92"/>
      <c r="K468" s="89"/>
      <c r="L468" s="88"/>
      <c r="M468" s="88"/>
      <c r="N468" s="88"/>
      <c r="O468" s="88"/>
      <c r="P468" s="88"/>
      <c r="Q468" s="88"/>
      <c r="R468" s="88"/>
      <c r="S468" s="88"/>
      <c r="T468" s="88"/>
      <c r="U468" s="88"/>
      <c r="V468" s="88"/>
      <c r="W468" s="88"/>
      <c r="X468" s="88"/>
      <c r="Y468" s="88"/>
      <c r="Z468" s="88"/>
    </row>
    <row r="469" ht="14.25" customHeight="1" spans="1:26">
      <c r="A469" s="87"/>
      <c r="B469" s="88"/>
      <c r="C469" s="88"/>
      <c r="D469" s="88"/>
      <c r="E469" s="88"/>
      <c r="F469" s="88"/>
      <c r="G469" s="89"/>
      <c r="H469" s="90"/>
      <c r="I469" s="91"/>
      <c r="J469" s="92"/>
      <c r="K469" s="89"/>
      <c r="L469" s="88"/>
      <c r="M469" s="88"/>
      <c r="N469" s="88"/>
      <c r="O469" s="88"/>
      <c r="P469" s="88"/>
      <c r="Q469" s="88"/>
      <c r="R469" s="88"/>
      <c r="S469" s="88"/>
      <c r="T469" s="88"/>
      <c r="U469" s="88"/>
      <c r="V469" s="88"/>
      <c r="W469" s="88"/>
      <c r="X469" s="88"/>
      <c r="Y469" s="88"/>
      <c r="Z469" s="88"/>
    </row>
    <row r="470" ht="14.25" customHeight="1" spans="1:26">
      <c r="A470" s="87"/>
      <c r="B470" s="88"/>
      <c r="C470" s="88"/>
      <c r="D470" s="88"/>
      <c r="E470" s="88"/>
      <c r="F470" s="88"/>
      <c r="G470" s="89"/>
      <c r="H470" s="90"/>
      <c r="I470" s="91"/>
      <c r="J470" s="92"/>
      <c r="K470" s="89"/>
      <c r="L470" s="88"/>
      <c r="M470" s="88"/>
      <c r="N470" s="88"/>
      <c r="O470" s="88"/>
      <c r="P470" s="88"/>
      <c r="Q470" s="88"/>
      <c r="R470" s="88"/>
      <c r="S470" s="88"/>
      <c r="T470" s="88"/>
      <c r="U470" s="88"/>
      <c r="V470" s="88"/>
      <c r="W470" s="88"/>
      <c r="X470" s="88"/>
      <c r="Y470" s="88"/>
      <c r="Z470" s="88"/>
    </row>
    <row r="471" ht="14.25" customHeight="1" spans="1:26">
      <c r="A471" s="87"/>
      <c r="B471" s="88"/>
      <c r="C471" s="88"/>
      <c r="D471" s="88"/>
      <c r="E471" s="88"/>
      <c r="F471" s="88"/>
      <c r="G471" s="89"/>
      <c r="H471" s="90"/>
      <c r="I471" s="91"/>
      <c r="J471" s="92"/>
      <c r="K471" s="89"/>
      <c r="L471" s="88"/>
      <c r="M471" s="88"/>
      <c r="N471" s="88"/>
      <c r="O471" s="88"/>
      <c r="P471" s="88"/>
      <c r="Q471" s="88"/>
      <c r="R471" s="88"/>
      <c r="S471" s="88"/>
      <c r="T471" s="88"/>
      <c r="U471" s="88"/>
      <c r="V471" s="88"/>
      <c r="W471" s="88"/>
      <c r="X471" s="88"/>
      <c r="Y471" s="88"/>
      <c r="Z471" s="88"/>
    </row>
    <row r="472" ht="14.25" customHeight="1" spans="1:26">
      <c r="A472" s="87"/>
      <c r="B472" s="88"/>
      <c r="C472" s="88"/>
      <c r="D472" s="88"/>
      <c r="E472" s="88"/>
      <c r="F472" s="88"/>
      <c r="G472" s="89"/>
      <c r="H472" s="90"/>
      <c r="I472" s="91"/>
      <c r="J472" s="92"/>
      <c r="K472" s="89"/>
      <c r="L472" s="88"/>
      <c r="M472" s="88"/>
      <c r="N472" s="88"/>
      <c r="O472" s="88"/>
      <c r="P472" s="88"/>
      <c r="Q472" s="88"/>
      <c r="R472" s="88"/>
      <c r="S472" s="88"/>
      <c r="T472" s="88"/>
      <c r="U472" s="88"/>
      <c r="V472" s="88"/>
      <c r="W472" s="88"/>
      <c r="X472" s="88"/>
      <c r="Y472" s="88"/>
      <c r="Z472" s="88"/>
    </row>
    <row r="473" ht="14.25" customHeight="1" spans="1:26">
      <c r="A473" s="87"/>
      <c r="B473" s="88"/>
      <c r="C473" s="88"/>
      <c r="D473" s="88"/>
      <c r="E473" s="88"/>
      <c r="F473" s="88"/>
      <c r="G473" s="89"/>
      <c r="H473" s="90"/>
      <c r="I473" s="91"/>
      <c r="J473" s="92"/>
      <c r="K473" s="89"/>
      <c r="L473" s="88"/>
      <c r="M473" s="88"/>
      <c r="N473" s="88"/>
      <c r="O473" s="88"/>
      <c r="P473" s="88"/>
      <c r="Q473" s="88"/>
      <c r="R473" s="88"/>
      <c r="S473" s="88"/>
      <c r="T473" s="88"/>
      <c r="U473" s="88"/>
      <c r="V473" s="88"/>
      <c r="W473" s="88"/>
      <c r="X473" s="88"/>
      <c r="Y473" s="88"/>
      <c r="Z473" s="88"/>
    </row>
    <row r="474" ht="14.25" customHeight="1" spans="1:26">
      <c r="A474" s="87"/>
      <c r="B474" s="88"/>
      <c r="C474" s="88"/>
      <c r="D474" s="88"/>
      <c r="E474" s="88"/>
      <c r="F474" s="88"/>
      <c r="G474" s="89"/>
      <c r="H474" s="90"/>
      <c r="I474" s="91"/>
      <c r="J474" s="92"/>
      <c r="K474" s="89"/>
      <c r="L474" s="88"/>
      <c r="M474" s="88"/>
      <c r="N474" s="88"/>
      <c r="O474" s="88"/>
      <c r="P474" s="88"/>
      <c r="Q474" s="88"/>
      <c r="R474" s="88"/>
      <c r="S474" s="88"/>
      <c r="T474" s="88"/>
      <c r="U474" s="88"/>
      <c r="V474" s="88"/>
      <c r="W474" s="88"/>
      <c r="X474" s="88"/>
      <c r="Y474" s="88"/>
      <c r="Z474" s="88"/>
    </row>
    <row r="475" ht="14.25" customHeight="1" spans="1:26">
      <c r="A475" s="87"/>
      <c r="B475" s="88"/>
      <c r="C475" s="88"/>
      <c r="D475" s="88"/>
      <c r="E475" s="88"/>
      <c r="F475" s="88"/>
      <c r="G475" s="89"/>
      <c r="H475" s="90"/>
      <c r="I475" s="91"/>
      <c r="J475" s="92"/>
      <c r="K475" s="89"/>
      <c r="L475" s="88"/>
      <c r="M475" s="88"/>
      <c r="N475" s="88"/>
      <c r="O475" s="88"/>
      <c r="P475" s="88"/>
      <c r="Q475" s="88"/>
      <c r="R475" s="88"/>
      <c r="S475" s="88"/>
      <c r="T475" s="88"/>
      <c r="U475" s="88"/>
      <c r="V475" s="88"/>
      <c r="W475" s="88"/>
      <c r="X475" s="88"/>
      <c r="Y475" s="88"/>
      <c r="Z475" s="88"/>
    </row>
    <row r="476" ht="14.25" customHeight="1" spans="1:26">
      <c r="A476" s="87"/>
      <c r="B476" s="88"/>
      <c r="C476" s="88"/>
      <c r="D476" s="88"/>
      <c r="E476" s="88"/>
      <c r="F476" s="88"/>
      <c r="G476" s="89"/>
      <c r="H476" s="90"/>
      <c r="I476" s="91"/>
      <c r="J476" s="92"/>
      <c r="K476" s="89"/>
      <c r="L476" s="88"/>
      <c r="M476" s="88"/>
      <c r="N476" s="88"/>
      <c r="O476" s="88"/>
      <c r="P476" s="88"/>
      <c r="Q476" s="88"/>
      <c r="R476" s="88"/>
      <c r="S476" s="88"/>
      <c r="T476" s="88"/>
      <c r="U476" s="88"/>
      <c r="V476" s="88"/>
      <c r="W476" s="88"/>
      <c r="X476" s="88"/>
      <c r="Y476" s="88"/>
      <c r="Z476" s="88"/>
    </row>
    <row r="477" ht="14.25" customHeight="1" spans="1:26">
      <c r="A477" s="87"/>
      <c r="B477" s="88"/>
      <c r="C477" s="88"/>
      <c r="D477" s="88"/>
      <c r="E477" s="88"/>
      <c r="F477" s="88"/>
      <c r="G477" s="89"/>
      <c r="H477" s="90"/>
      <c r="I477" s="91"/>
      <c r="J477" s="92"/>
      <c r="K477" s="89"/>
      <c r="L477" s="88"/>
      <c r="M477" s="88"/>
      <c r="N477" s="88"/>
      <c r="O477" s="88"/>
      <c r="P477" s="88"/>
      <c r="Q477" s="88"/>
      <c r="R477" s="88"/>
      <c r="S477" s="88"/>
      <c r="T477" s="88"/>
      <c r="U477" s="88"/>
      <c r="V477" s="88"/>
      <c r="W477" s="88"/>
      <c r="X477" s="88"/>
      <c r="Y477" s="88"/>
      <c r="Z477" s="88"/>
    </row>
    <row r="478" ht="14.25" customHeight="1" spans="1:26">
      <c r="A478" s="87"/>
      <c r="B478" s="88"/>
      <c r="C478" s="88"/>
      <c r="D478" s="88"/>
      <c r="E478" s="88"/>
      <c r="F478" s="88"/>
      <c r="G478" s="89"/>
      <c r="H478" s="90"/>
      <c r="I478" s="91"/>
      <c r="J478" s="92"/>
      <c r="K478" s="89"/>
      <c r="L478" s="88"/>
      <c r="M478" s="88"/>
      <c r="N478" s="88"/>
      <c r="O478" s="88"/>
      <c r="P478" s="88"/>
      <c r="Q478" s="88"/>
      <c r="R478" s="88"/>
      <c r="S478" s="88"/>
      <c r="T478" s="88"/>
      <c r="U478" s="88"/>
      <c r="V478" s="88"/>
      <c r="W478" s="88"/>
      <c r="X478" s="88"/>
      <c r="Y478" s="88"/>
      <c r="Z478" s="88"/>
    </row>
    <row r="479" ht="14.25" customHeight="1" spans="1:26">
      <c r="A479" s="87"/>
      <c r="B479" s="88"/>
      <c r="C479" s="88"/>
      <c r="D479" s="88"/>
      <c r="E479" s="88"/>
      <c r="F479" s="88"/>
      <c r="G479" s="89"/>
      <c r="H479" s="90"/>
      <c r="I479" s="91"/>
      <c r="J479" s="92"/>
      <c r="K479" s="89"/>
      <c r="L479" s="88"/>
      <c r="M479" s="88"/>
      <c r="N479" s="88"/>
      <c r="O479" s="88"/>
      <c r="P479" s="88"/>
      <c r="Q479" s="88"/>
      <c r="R479" s="88"/>
      <c r="S479" s="88"/>
      <c r="T479" s="88"/>
      <c r="U479" s="88"/>
      <c r="V479" s="88"/>
      <c r="W479" s="88"/>
      <c r="X479" s="88"/>
      <c r="Y479" s="88"/>
      <c r="Z479" s="88"/>
    </row>
    <row r="480" ht="14.25" customHeight="1" spans="1:26">
      <c r="A480" s="87"/>
      <c r="B480" s="88"/>
      <c r="C480" s="88"/>
      <c r="D480" s="88"/>
      <c r="E480" s="88"/>
      <c r="F480" s="88"/>
      <c r="G480" s="89"/>
      <c r="H480" s="90"/>
      <c r="I480" s="91"/>
      <c r="J480" s="92"/>
      <c r="K480" s="89"/>
      <c r="L480" s="88"/>
      <c r="M480" s="88"/>
      <c r="N480" s="88"/>
      <c r="O480" s="88"/>
      <c r="P480" s="88"/>
      <c r="Q480" s="88"/>
      <c r="R480" s="88"/>
      <c r="S480" s="88"/>
      <c r="T480" s="88"/>
      <c r="U480" s="88"/>
      <c r="V480" s="88"/>
      <c r="W480" s="88"/>
      <c r="X480" s="88"/>
      <c r="Y480" s="88"/>
      <c r="Z480" s="88"/>
    </row>
    <row r="481" ht="14.25" customHeight="1" spans="1:26">
      <c r="A481" s="87"/>
      <c r="B481" s="88"/>
      <c r="C481" s="88"/>
      <c r="D481" s="88"/>
      <c r="E481" s="88"/>
      <c r="F481" s="88"/>
      <c r="G481" s="89"/>
      <c r="H481" s="90"/>
      <c r="I481" s="91"/>
      <c r="J481" s="92"/>
      <c r="K481" s="89"/>
      <c r="L481" s="88"/>
      <c r="M481" s="88"/>
      <c r="N481" s="88"/>
      <c r="O481" s="88"/>
      <c r="P481" s="88"/>
      <c r="Q481" s="88"/>
      <c r="R481" s="88"/>
      <c r="S481" s="88"/>
      <c r="T481" s="88"/>
      <c r="U481" s="88"/>
      <c r="V481" s="88"/>
      <c r="W481" s="88"/>
      <c r="X481" s="88"/>
      <c r="Y481" s="88"/>
      <c r="Z481" s="88"/>
    </row>
    <row r="482" ht="14.25" customHeight="1" spans="1:26">
      <c r="A482" s="87"/>
      <c r="B482" s="88"/>
      <c r="C482" s="88"/>
      <c r="D482" s="88"/>
      <c r="E482" s="88"/>
      <c r="F482" s="88"/>
      <c r="G482" s="89"/>
      <c r="H482" s="90"/>
      <c r="I482" s="91"/>
      <c r="J482" s="92"/>
      <c r="K482" s="89"/>
      <c r="L482" s="88"/>
      <c r="M482" s="88"/>
      <c r="N482" s="88"/>
      <c r="O482" s="88"/>
      <c r="P482" s="88"/>
      <c r="Q482" s="88"/>
      <c r="R482" s="88"/>
      <c r="S482" s="88"/>
      <c r="T482" s="88"/>
      <c r="U482" s="88"/>
      <c r="V482" s="88"/>
      <c r="W482" s="88"/>
      <c r="X482" s="88"/>
      <c r="Y482" s="88"/>
      <c r="Z482" s="88"/>
    </row>
    <row r="483" ht="14.25" customHeight="1" spans="1:26">
      <c r="A483" s="87"/>
      <c r="B483" s="88"/>
      <c r="C483" s="88"/>
      <c r="D483" s="88"/>
      <c r="E483" s="88"/>
      <c r="F483" s="88"/>
      <c r="G483" s="89"/>
      <c r="H483" s="90"/>
      <c r="I483" s="91"/>
      <c r="J483" s="92"/>
      <c r="K483" s="89"/>
      <c r="L483" s="88"/>
      <c r="M483" s="88"/>
      <c r="N483" s="88"/>
      <c r="O483" s="88"/>
      <c r="P483" s="88"/>
      <c r="Q483" s="88"/>
      <c r="R483" s="88"/>
      <c r="S483" s="88"/>
      <c r="T483" s="88"/>
      <c r="U483" s="88"/>
      <c r="V483" s="88"/>
      <c r="W483" s="88"/>
      <c r="X483" s="88"/>
      <c r="Y483" s="88"/>
      <c r="Z483" s="88"/>
    </row>
    <row r="484" ht="14.25" customHeight="1" spans="1:26">
      <c r="A484" s="87"/>
      <c r="B484" s="88"/>
      <c r="C484" s="88"/>
      <c r="D484" s="88"/>
      <c r="E484" s="88"/>
      <c r="F484" s="88"/>
      <c r="G484" s="89"/>
      <c r="H484" s="90"/>
      <c r="I484" s="91"/>
      <c r="J484" s="92"/>
      <c r="K484" s="89"/>
      <c r="L484" s="88"/>
      <c r="M484" s="88"/>
      <c r="N484" s="88"/>
      <c r="O484" s="88"/>
      <c r="P484" s="88"/>
      <c r="Q484" s="88"/>
      <c r="R484" s="88"/>
      <c r="S484" s="88"/>
      <c r="T484" s="88"/>
      <c r="U484" s="88"/>
      <c r="V484" s="88"/>
      <c r="W484" s="88"/>
      <c r="X484" s="88"/>
      <c r="Y484" s="88"/>
      <c r="Z484" s="88"/>
    </row>
    <row r="485" ht="14.25" customHeight="1" spans="1:26">
      <c r="A485" s="87"/>
      <c r="B485" s="88"/>
      <c r="C485" s="88"/>
      <c r="D485" s="88"/>
      <c r="E485" s="88"/>
      <c r="F485" s="88"/>
      <c r="G485" s="89"/>
      <c r="H485" s="90"/>
      <c r="I485" s="91"/>
      <c r="J485" s="92"/>
      <c r="K485" s="89"/>
      <c r="L485" s="88"/>
      <c r="M485" s="88"/>
      <c r="N485" s="88"/>
      <c r="O485" s="88"/>
      <c r="P485" s="88"/>
      <c r="Q485" s="88"/>
      <c r="R485" s="88"/>
      <c r="S485" s="88"/>
      <c r="T485" s="88"/>
      <c r="U485" s="88"/>
      <c r="V485" s="88"/>
      <c r="W485" s="88"/>
      <c r="X485" s="88"/>
      <c r="Y485" s="88"/>
      <c r="Z485" s="88"/>
    </row>
    <row r="486" ht="14.25" customHeight="1" spans="1:26">
      <c r="A486" s="87"/>
      <c r="B486" s="88"/>
      <c r="C486" s="88"/>
      <c r="D486" s="88"/>
      <c r="E486" s="88"/>
      <c r="F486" s="88"/>
      <c r="G486" s="89"/>
      <c r="H486" s="90"/>
      <c r="I486" s="91"/>
      <c r="J486" s="92"/>
      <c r="K486" s="89"/>
      <c r="L486" s="88"/>
      <c r="M486" s="88"/>
      <c r="N486" s="88"/>
      <c r="O486" s="88"/>
      <c r="P486" s="88"/>
      <c r="Q486" s="88"/>
      <c r="R486" s="88"/>
      <c r="S486" s="88"/>
      <c r="T486" s="88"/>
      <c r="U486" s="88"/>
      <c r="V486" s="88"/>
      <c r="W486" s="88"/>
      <c r="X486" s="88"/>
      <c r="Y486" s="88"/>
      <c r="Z486" s="88"/>
    </row>
    <row r="487" ht="14.25" customHeight="1" spans="1:26">
      <c r="A487" s="87"/>
      <c r="B487" s="88"/>
      <c r="C487" s="88"/>
      <c r="D487" s="88"/>
      <c r="E487" s="88"/>
      <c r="F487" s="88"/>
      <c r="G487" s="89"/>
      <c r="H487" s="90"/>
      <c r="I487" s="91"/>
      <c r="J487" s="92"/>
      <c r="K487" s="89"/>
      <c r="L487" s="88"/>
      <c r="M487" s="88"/>
      <c r="N487" s="88"/>
      <c r="O487" s="88"/>
      <c r="P487" s="88"/>
      <c r="Q487" s="88"/>
      <c r="R487" s="88"/>
      <c r="S487" s="88"/>
      <c r="T487" s="88"/>
      <c r="U487" s="88"/>
      <c r="V487" s="88"/>
      <c r="W487" s="88"/>
      <c r="X487" s="88"/>
      <c r="Y487" s="88"/>
      <c r="Z487" s="88"/>
    </row>
    <row r="488" ht="14.25" customHeight="1" spans="1:26">
      <c r="A488" s="87"/>
      <c r="B488" s="88"/>
      <c r="C488" s="88"/>
      <c r="D488" s="88"/>
      <c r="E488" s="88"/>
      <c r="F488" s="88"/>
      <c r="G488" s="89"/>
      <c r="H488" s="90"/>
      <c r="I488" s="91"/>
      <c r="J488" s="92"/>
      <c r="K488" s="89"/>
      <c r="L488" s="88"/>
      <c r="M488" s="88"/>
      <c r="N488" s="88"/>
      <c r="O488" s="88"/>
      <c r="P488" s="88"/>
      <c r="Q488" s="88"/>
      <c r="R488" s="88"/>
      <c r="S488" s="88"/>
      <c r="T488" s="88"/>
      <c r="U488" s="88"/>
      <c r="V488" s="88"/>
      <c r="W488" s="88"/>
      <c r="X488" s="88"/>
      <c r="Y488" s="88"/>
      <c r="Z488" s="88"/>
    </row>
    <row r="489" ht="14.25" customHeight="1" spans="1:26">
      <c r="A489" s="87"/>
      <c r="B489" s="88"/>
      <c r="C489" s="88"/>
      <c r="D489" s="88"/>
      <c r="E489" s="88"/>
      <c r="F489" s="88"/>
      <c r="G489" s="89"/>
      <c r="H489" s="90"/>
      <c r="I489" s="91"/>
      <c r="J489" s="92"/>
      <c r="K489" s="89"/>
      <c r="L489" s="88"/>
      <c r="M489" s="88"/>
      <c r="N489" s="88"/>
      <c r="O489" s="88"/>
      <c r="P489" s="88"/>
      <c r="Q489" s="88"/>
      <c r="R489" s="88"/>
      <c r="S489" s="88"/>
      <c r="T489" s="88"/>
      <c r="U489" s="88"/>
      <c r="V489" s="88"/>
      <c r="W489" s="88"/>
      <c r="X489" s="88"/>
      <c r="Y489" s="88"/>
      <c r="Z489" s="88"/>
    </row>
    <row r="490" ht="14.25" customHeight="1" spans="1:26">
      <c r="A490" s="87"/>
      <c r="B490" s="88"/>
      <c r="C490" s="88"/>
      <c r="D490" s="88"/>
      <c r="E490" s="88"/>
      <c r="F490" s="88"/>
      <c r="G490" s="89"/>
      <c r="H490" s="90"/>
      <c r="I490" s="91"/>
      <c r="J490" s="92"/>
      <c r="K490" s="89"/>
      <c r="L490" s="88"/>
      <c r="M490" s="88"/>
      <c r="N490" s="88"/>
      <c r="O490" s="88"/>
      <c r="P490" s="88"/>
      <c r="Q490" s="88"/>
      <c r="R490" s="88"/>
      <c r="S490" s="88"/>
      <c r="T490" s="88"/>
      <c r="U490" s="88"/>
      <c r="V490" s="88"/>
      <c r="W490" s="88"/>
      <c r="X490" s="88"/>
      <c r="Y490" s="88"/>
      <c r="Z490" s="88"/>
    </row>
    <row r="491" ht="14.25" customHeight="1" spans="1:26">
      <c r="A491" s="87"/>
      <c r="B491" s="88"/>
      <c r="C491" s="88"/>
      <c r="D491" s="88"/>
      <c r="E491" s="88"/>
      <c r="F491" s="88"/>
      <c r="G491" s="89"/>
      <c r="H491" s="90"/>
      <c r="I491" s="91"/>
      <c r="J491" s="92"/>
      <c r="K491" s="89"/>
      <c r="L491" s="88"/>
      <c r="M491" s="88"/>
      <c r="N491" s="88"/>
      <c r="O491" s="88"/>
      <c r="P491" s="88"/>
      <c r="Q491" s="88"/>
      <c r="R491" s="88"/>
      <c r="S491" s="88"/>
      <c r="T491" s="88"/>
      <c r="U491" s="88"/>
      <c r="V491" s="88"/>
      <c r="W491" s="88"/>
      <c r="X491" s="88"/>
      <c r="Y491" s="88"/>
      <c r="Z491" s="88"/>
    </row>
    <row r="492" ht="14.25" customHeight="1" spans="1:26">
      <c r="A492" s="87"/>
      <c r="B492" s="88"/>
      <c r="C492" s="88"/>
      <c r="D492" s="88"/>
      <c r="E492" s="88"/>
      <c r="F492" s="88"/>
      <c r="G492" s="89"/>
      <c r="H492" s="90"/>
      <c r="I492" s="91"/>
      <c r="J492" s="92"/>
      <c r="K492" s="89"/>
      <c r="L492" s="88"/>
      <c r="M492" s="88"/>
      <c r="N492" s="88"/>
      <c r="O492" s="88"/>
      <c r="P492" s="88"/>
      <c r="Q492" s="88"/>
      <c r="R492" s="88"/>
      <c r="S492" s="88"/>
      <c r="T492" s="88"/>
      <c r="U492" s="88"/>
      <c r="V492" s="88"/>
      <c r="W492" s="88"/>
      <c r="X492" s="88"/>
      <c r="Y492" s="88"/>
      <c r="Z492" s="88"/>
    </row>
    <row r="493" ht="14.25" customHeight="1" spans="1:26">
      <c r="A493" s="87"/>
      <c r="B493" s="88"/>
      <c r="C493" s="88"/>
      <c r="D493" s="88"/>
      <c r="E493" s="88"/>
      <c r="F493" s="88"/>
      <c r="G493" s="89"/>
      <c r="H493" s="90"/>
      <c r="I493" s="91"/>
      <c r="J493" s="92"/>
      <c r="K493" s="89"/>
      <c r="L493" s="88"/>
      <c r="M493" s="88"/>
      <c r="N493" s="88"/>
      <c r="O493" s="88"/>
      <c r="P493" s="88"/>
      <c r="Q493" s="88"/>
      <c r="R493" s="88"/>
      <c r="S493" s="88"/>
      <c r="T493" s="88"/>
      <c r="U493" s="88"/>
      <c r="V493" s="88"/>
      <c r="W493" s="88"/>
      <c r="X493" s="88"/>
      <c r="Y493" s="88"/>
      <c r="Z493" s="88"/>
    </row>
    <row r="494" ht="14.25" customHeight="1" spans="1:26">
      <c r="A494" s="87"/>
      <c r="B494" s="88"/>
      <c r="C494" s="88"/>
      <c r="D494" s="88"/>
      <c r="E494" s="88"/>
      <c r="F494" s="88"/>
      <c r="G494" s="89"/>
      <c r="H494" s="90"/>
      <c r="I494" s="91"/>
      <c r="J494" s="92"/>
      <c r="K494" s="89"/>
      <c r="L494" s="88"/>
      <c r="M494" s="88"/>
      <c r="N494" s="88"/>
      <c r="O494" s="88"/>
      <c r="P494" s="88"/>
      <c r="Q494" s="88"/>
      <c r="R494" s="88"/>
      <c r="S494" s="88"/>
      <c r="T494" s="88"/>
      <c r="U494" s="88"/>
      <c r="V494" s="88"/>
      <c r="W494" s="88"/>
      <c r="X494" s="88"/>
      <c r="Y494" s="88"/>
      <c r="Z494" s="88"/>
    </row>
    <row r="495" ht="14.25" customHeight="1" spans="1:26">
      <c r="A495" s="87"/>
      <c r="B495" s="88"/>
      <c r="C495" s="88"/>
      <c r="D495" s="88"/>
      <c r="E495" s="88"/>
      <c r="F495" s="88"/>
      <c r="G495" s="89"/>
      <c r="H495" s="90"/>
      <c r="I495" s="91"/>
      <c r="J495" s="92"/>
      <c r="K495" s="89"/>
      <c r="L495" s="88"/>
      <c r="M495" s="88"/>
      <c r="N495" s="88"/>
      <c r="O495" s="88"/>
      <c r="P495" s="88"/>
      <c r="Q495" s="88"/>
      <c r="R495" s="88"/>
      <c r="S495" s="88"/>
      <c r="T495" s="88"/>
      <c r="U495" s="88"/>
      <c r="V495" s="88"/>
      <c r="W495" s="88"/>
      <c r="X495" s="88"/>
      <c r="Y495" s="88"/>
      <c r="Z495" s="88"/>
    </row>
    <row r="496" ht="14.25" customHeight="1" spans="1:26">
      <c r="A496" s="87"/>
      <c r="B496" s="88"/>
      <c r="C496" s="88"/>
      <c r="D496" s="88"/>
      <c r="E496" s="88"/>
      <c r="F496" s="88"/>
      <c r="G496" s="89"/>
      <c r="H496" s="90"/>
      <c r="I496" s="91"/>
      <c r="J496" s="92"/>
      <c r="K496" s="89"/>
      <c r="L496" s="88"/>
      <c r="M496" s="88"/>
      <c r="N496" s="88"/>
      <c r="O496" s="88"/>
      <c r="P496" s="88"/>
      <c r="Q496" s="88"/>
      <c r="R496" s="88"/>
      <c r="S496" s="88"/>
      <c r="T496" s="88"/>
      <c r="U496" s="88"/>
      <c r="V496" s="88"/>
      <c r="W496" s="88"/>
      <c r="X496" s="88"/>
      <c r="Y496" s="88"/>
      <c r="Z496" s="88"/>
    </row>
    <row r="497" ht="14.25" customHeight="1" spans="1:26">
      <c r="A497" s="87"/>
      <c r="B497" s="88"/>
      <c r="C497" s="88"/>
      <c r="D497" s="88"/>
      <c r="E497" s="88"/>
      <c r="F497" s="88"/>
      <c r="G497" s="89"/>
      <c r="H497" s="90"/>
      <c r="I497" s="91"/>
      <c r="J497" s="92"/>
      <c r="K497" s="89"/>
      <c r="L497" s="88"/>
      <c r="M497" s="88"/>
      <c r="N497" s="88"/>
      <c r="O497" s="88"/>
      <c r="P497" s="88"/>
      <c r="Q497" s="88"/>
      <c r="R497" s="88"/>
      <c r="S497" s="88"/>
      <c r="T497" s="88"/>
      <c r="U497" s="88"/>
      <c r="V497" s="88"/>
      <c r="W497" s="88"/>
      <c r="X497" s="88"/>
      <c r="Y497" s="88"/>
      <c r="Z497" s="88"/>
    </row>
    <row r="498" ht="14.25" customHeight="1" spans="1:26">
      <c r="A498" s="87"/>
      <c r="B498" s="88"/>
      <c r="C498" s="88"/>
      <c r="D498" s="88"/>
      <c r="E498" s="88"/>
      <c r="F498" s="88"/>
      <c r="G498" s="89"/>
      <c r="H498" s="90"/>
      <c r="I498" s="91"/>
      <c r="J498" s="92"/>
      <c r="K498" s="89"/>
      <c r="L498" s="88"/>
      <c r="M498" s="88"/>
      <c r="N498" s="88"/>
      <c r="O498" s="88"/>
      <c r="P498" s="88"/>
      <c r="Q498" s="88"/>
      <c r="R498" s="88"/>
      <c r="S498" s="88"/>
      <c r="T498" s="88"/>
      <c r="U498" s="88"/>
      <c r="V498" s="88"/>
      <c r="W498" s="88"/>
      <c r="X498" s="88"/>
      <c r="Y498" s="88"/>
      <c r="Z498" s="88"/>
    </row>
    <row r="499" ht="14.25" customHeight="1" spans="1:26">
      <c r="A499" s="87"/>
      <c r="B499" s="88"/>
      <c r="C499" s="88"/>
      <c r="D499" s="88"/>
      <c r="E499" s="88"/>
      <c r="F499" s="88"/>
      <c r="G499" s="89"/>
      <c r="H499" s="90"/>
      <c r="I499" s="91"/>
      <c r="J499" s="92"/>
      <c r="K499" s="89"/>
      <c r="L499" s="88"/>
      <c r="M499" s="88"/>
      <c r="N499" s="88"/>
      <c r="O499" s="88"/>
      <c r="P499" s="88"/>
      <c r="Q499" s="88"/>
      <c r="R499" s="88"/>
      <c r="S499" s="88"/>
      <c r="T499" s="88"/>
      <c r="U499" s="88"/>
      <c r="V499" s="88"/>
      <c r="W499" s="88"/>
      <c r="X499" s="88"/>
      <c r="Y499" s="88"/>
      <c r="Z499" s="88"/>
    </row>
    <row r="500" ht="14.25" customHeight="1" spans="1:26">
      <c r="A500" s="87"/>
      <c r="B500" s="88"/>
      <c r="C500" s="88"/>
      <c r="D500" s="88"/>
      <c r="E500" s="88"/>
      <c r="F500" s="88"/>
      <c r="G500" s="89"/>
      <c r="H500" s="90"/>
      <c r="I500" s="91"/>
      <c r="J500" s="92"/>
      <c r="K500" s="89"/>
      <c r="L500" s="88"/>
      <c r="M500" s="88"/>
      <c r="N500" s="88"/>
      <c r="O500" s="88"/>
      <c r="P500" s="88"/>
      <c r="Q500" s="88"/>
      <c r="R500" s="88"/>
      <c r="S500" s="88"/>
      <c r="T500" s="88"/>
      <c r="U500" s="88"/>
      <c r="V500" s="88"/>
      <c r="W500" s="88"/>
      <c r="X500" s="88"/>
      <c r="Y500" s="88"/>
      <c r="Z500" s="88"/>
    </row>
    <row r="501" ht="14.25" customHeight="1" spans="1:26">
      <c r="A501" s="87"/>
      <c r="B501" s="88"/>
      <c r="C501" s="88"/>
      <c r="D501" s="88"/>
      <c r="E501" s="88"/>
      <c r="F501" s="88"/>
      <c r="G501" s="89"/>
      <c r="H501" s="90"/>
      <c r="I501" s="91"/>
      <c r="J501" s="92"/>
      <c r="K501" s="89"/>
      <c r="L501" s="88"/>
      <c r="M501" s="88"/>
      <c r="N501" s="88"/>
      <c r="O501" s="88"/>
      <c r="P501" s="88"/>
      <c r="Q501" s="88"/>
      <c r="R501" s="88"/>
      <c r="S501" s="88"/>
      <c r="T501" s="88"/>
      <c r="U501" s="88"/>
      <c r="V501" s="88"/>
      <c r="W501" s="88"/>
      <c r="X501" s="88"/>
      <c r="Y501" s="88"/>
      <c r="Z501" s="88"/>
    </row>
    <row r="502" ht="14.25" customHeight="1" spans="1:26">
      <c r="A502" s="87"/>
      <c r="B502" s="88"/>
      <c r="C502" s="88"/>
      <c r="D502" s="88"/>
      <c r="E502" s="88"/>
      <c r="F502" s="88"/>
      <c r="G502" s="89"/>
      <c r="H502" s="90"/>
      <c r="I502" s="91"/>
      <c r="J502" s="92"/>
      <c r="K502" s="89"/>
      <c r="L502" s="88"/>
      <c r="M502" s="88"/>
      <c r="N502" s="88"/>
      <c r="O502" s="88"/>
      <c r="P502" s="88"/>
      <c r="Q502" s="88"/>
      <c r="R502" s="88"/>
      <c r="S502" s="88"/>
      <c r="T502" s="88"/>
      <c r="U502" s="88"/>
      <c r="V502" s="88"/>
      <c r="W502" s="88"/>
      <c r="X502" s="88"/>
      <c r="Y502" s="88"/>
      <c r="Z502" s="88"/>
    </row>
    <row r="503" ht="14.25" customHeight="1" spans="1:26">
      <c r="A503" s="87"/>
      <c r="B503" s="88"/>
      <c r="C503" s="88"/>
      <c r="D503" s="88"/>
      <c r="E503" s="88"/>
      <c r="F503" s="88"/>
      <c r="G503" s="89"/>
      <c r="H503" s="90"/>
      <c r="I503" s="91"/>
      <c r="J503" s="92"/>
      <c r="K503" s="89"/>
      <c r="L503" s="88"/>
      <c r="M503" s="88"/>
      <c r="N503" s="88"/>
      <c r="O503" s="88"/>
      <c r="P503" s="88"/>
      <c r="Q503" s="88"/>
      <c r="R503" s="88"/>
      <c r="S503" s="88"/>
      <c r="T503" s="88"/>
      <c r="U503" s="88"/>
      <c r="V503" s="88"/>
      <c r="W503" s="88"/>
      <c r="X503" s="88"/>
      <c r="Y503" s="88"/>
      <c r="Z503" s="88"/>
    </row>
    <row r="504" ht="14.25" customHeight="1" spans="1:26">
      <c r="A504" s="87"/>
      <c r="B504" s="88"/>
      <c r="C504" s="88"/>
      <c r="D504" s="88"/>
      <c r="E504" s="88"/>
      <c r="F504" s="88"/>
      <c r="G504" s="89"/>
      <c r="H504" s="90"/>
      <c r="I504" s="91"/>
      <c r="J504" s="92"/>
      <c r="K504" s="89"/>
      <c r="L504" s="88"/>
      <c r="M504" s="88"/>
      <c r="N504" s="88"/>
      <c r="O504" s="88"/>
      <c r="P504" s="88"/>
      <c r="Q504" s="88"/>
      <c r="R504" s="88"/>
      <c r="S504" s="88"/>
      <c r="T504" s="88"/>
      <c r="U504" s="88"/>
      <c r="V504" s="88"/>
      <c r="W504" s="88"/>
      <c r="X504" s="88"/>
      <c r="Y504" s="88"/>
      <c r="Z504" s="88"/>
    </row>
    <row r="505" ht="14.25" customHeight="1" spans="1:26">
      <c r="A505" s="87"/>
      <c r="B505" s="88"/>
      <c r="C505" s="88"/>
      <c r="D505" s="88"/>
      <c r="E505" s="88"/>
      <c r="F505" s="88"/>
      <c r="G505" s="89"/>
      <c r="H505" s="90"/>
      <c r="I505" s="91"/>
      <c r="J505" s="92"/>
      <c r="K505" s="89"/>
      <c r="L505" s="88"/>
      <c r="M505" s="88"/>
      <c r="N505" s="88"/>
      <c r="O505" s="88"/>
      <c r="P505" s="88"/>
      <c r="Q505" s="88"/>
      <c r="R505" s="88"/>
      <c r="S505" s="88"/>
      <c r="T505" s="88"/>
      <c r="U505" s="88"/>
      <c r="V505" s="88"/>
      <c r="W505" s="88"/>
      <c r="X505" s="88"/>
      <c r="Y505" s="88"/>
      <c r="Z505" s="88"/>
    </row>
    <row r="506" ht="14.25" customHeight="1" spans="1:26">
      <c r="A506" s="87"/>
      <c r="B506" s="88"/>
      <c r="C506" s="88"/>
      <c r="D506" s="88"/>
      <c r="E506" s="88"/>
      <c r="F506" s="88"/>
      <c r="G506" s="89"/>
      <c r="H506" s="90"/>
      <c r="I506" s="91"/>
      <c r="J506" s="92"/>
      <c r="K506" s="89"/>
      <c r="L506" s="88"/>
      <c r="M506" s="88"/>
      <c r="N506" s="88"/>
      <c r="O506" s="88"/>
      <c r="P506" s="88"/>
      <c r="Q506" s="88"/>
      <c r="R506" s="88"/>
      <c r="S506" s="88"/>
      <c r="T506" s="88"/>
      <c r="U506" s="88"/>
      <c r="V506" s="88"/>
      <c r="W506" s="88"/>
      <c r="X506" s="88"/>
      <c r="Y506" s="88"/>
      <c r="Z506" s="88"/>
    </row>
    <row r="507" ht="14.25" customHeight="1" spans="1:26">
      <c r="A507" s="87"/>
      <c r="B507" s="88"/>
      <c r="C507" s="88"/>
      <c r="D507" s="88"/>
      <c r="E507" s="88"/>
      <c r="F507" s="88"/>
      <c r="G507" s="89"/>
      <c r="H507" s="90"/>
      <c r="I507" s="91"/>
      <c r="J507" s="92"/>
      <c r="K507" s="89"/>
      <c r="L507" s="88"/>
      <c r="M507" s="88"/>
      <c r="N507" s="88"/>
      <c r="O507" s="88"/>
      <c r="P507" s="88"/>
      <c r="Q507" s="88"/>
      <c r="R507" s="88"/>
      <c r="S507" s="88"/>
      <c r="T507" s="88"/>
      <c r="U507" s="88"/>
      <c r="V507" s="88"/>
      <c r="W507" s="88"/>
      <c r="X507" s="88"/>
      <c r="Y507" s="88"/>
      <c r="Z507" s="88"/>
    </row>
    <row r="508" ht="14.25" customHeight="1" spans="1:26">
      <c r="A508" s="87"/>
      <c r="B508" s="88"/>
      <c r="C508" s="88"/>
      <c r="D508" s="88"/>
      <c r="E508" s="88"/>
      <c r="F508" s="88"/>
      <c r="G508" s="89"/>
      <c r="H508" s="90"/>
      <c r="I508" s="91"/>
      <c r="J508" s="92"/>
      <c r="K508" s="89"/>
      <c r="L508" s="88"/>
      <c r="M508" s="88"/>
      <c r="N508" s="88"/>
      <c r="O508" s="88"/>
      <c r="P508" s="88"/>
      <c r="Q508" s="88"/>
      <c r="R508" s="88"/>
      <c r="S508" s="88"/>
      <c r="T508" s="88"/>
      <c r="U508" s="88"/>
      <c r="V508" s="88"/>
      <c r="W508" s="88"/>
      <c r="X508" s="88"/>
      <c r="Y508" s="88"/>
      <c r="Z508" s="88"/>
    </row>
    <row r="509" ht="14.25" customHeight="1" spans="1:26">
      <c r="A509" s="87"/>
      <c r="B509" s="88"/>
      <c r="C509" s="88"/>
      <c r="D509" s="88"/>
      <c r="E509" s="88"/>
      <c r="F509" s="88"/>
      <c r="G509" s="89"/>
      <c r="H509" s="90"/>
      <c r="I509" s="91"/>
      <c r="J509" s="92"/>
      <c r="K509" s="89"/>
      <c r="L509" s="88"/>
      <c r="M509" s="88"/>
      <c r="N509" s="88"/>
      <c r="O509" s="88"/>
      <c r="P509" s="88"/>
      <c r="Q509" s="88"/>
      <c r="R509" s="88"/>
      <c r="S509" s="88"/>
      <c r="T509" s="88"/>
      <c r="U509" s="88"/>
      <c r="V509" s="88"/>
      <c r="W509" s="88"/>
      <c r="X509" s="88"/>
      <c r="Y509" s="88"/>
      <c r="Z509" s="88"/>
    </row>
    <row r="510" ht="14.25" customHeight="1" spans="1:26">
      <c r="A510" s="87"/>
      <c r="B510" s="88"/>
      <c r="C510" s="88"/>
      <c r="D510" s="88"/>
      <c r="E510" s="88"/>
      <c r="F510" s="88"/>
      <c r="G510" s="89"/>
      <c r="H510" s="90"/>
      <c r="I510" s="91"/>
      <c r="J510" s="92"/>
      <c r="K510" s="89"/>
      <c r="L510" s="88"/>
      <c r="M510" s="88"/>
      <c r="N510" s="88"/>
      <c r="O510" s="88"/>
      <c r="P510" s="88"/>
      <c r="Q510" s="88"/>
      <c r="R510" s="88"/>
      <c r="S510" s="88"/>
      <c r="T510" s="88"/>
      <c r="U510" s="88"/>
      <c r="V510" s="88"/>
      <c r="W510" s="88"/>
      <c r="X510" s="88"/>
      <c r="Y510" s="88"/>
      <c r="Z510" s="88"/>
    </row>
    <row r="511" ht="14.25" customHeight="1" spans="1:26">
      <c r="A511" s="87"/>
      <c r="B511" s="88"/>
      <c r="C511" s="88"/>
      <c r="D511" s="88"/>
      <c r="E511" s="88"/>
      <c r="F511" s="88"/>
      <c r="G511" s="89"/>
      <c r="H511" s="90"/>
      <c r="I511" s="91"/>
      <c r="J511" s="92"/>
      <c r="K511" s="89"/>
      <c r="L511" s="88"/>
      <c r="M511" s="88"/>
      <c r="N511" s="88"/>
      <c r="O511" s="88"/>
      <c r="P511" s="88"/>
      <c r="Q511" s="88"/>
      <c r="R511" s="88"/>
      <c r="S511" s="88"/>
      <c r="T511" s="88"/>
      <c r="U511" s="88"/>
      <c r="V511" s="88"/>
      <c r="W511" s="88"/>
      <c r="X511" s="88"/>
      <c r="Y511" s="88"/>
      <c r="Z511" s="88"/>
    </row>
    <row r="512" ht="14.25" customHeight="1" spans="1:26">
      <c r="A512" s="87"/>
      <c r="B512" s="88"/>
      <c r="C512" s="88"/>
      <c r="D512" s="88"/>
      <c r="E512" s="88"/>
      <c r="F512" s="88"/>
      <c r="G512" s="89"/>
      <c r="H512" s="90"/>
      <c r="I512" s="91"/>
      <c r="J512" s="92"/>
      <c r="K512" s="89"/>
      <c r="L512" s="88"/>
      <c r="M512" s="88"/>
      <c r="N512" s="88"/>
      <c r="O512" s="88"/>
      <c r="P512" s="88"/>
      <c r="Q512" s="88"/>
      <c r="R512" s="88"/>
      <c r="S512" s="88"/>
      <c r="T512" s="88"/>
      <c r="U512" s="88"/>
      <c r="V512" s="88"/>
      <c r="W512" s="88"/>
      <c r="X512" s="88"/>
      <c r="Y512" s="88"/>
      <c r="Z512" s="88"/>
    </row>
    <row r="513" ht="14.25" customHeight="1" spans="1:26">
      <c r="A513" s="87"/>
      <c r="B513" s="88"/>
      <c r="C513" s="88"/>
      <c r="D513" s="88"/>
      <c r="E513" s="88"/>
      <c r="F513" s="88"/>
      <c r="G513" s="89"/>
      <c r="H513" s="90"/>
      <c r="I513" s="91"/>
      <c r="J513" s="92"/>
      <c r="K513" s="89"/>
      <c r="L513" s="88"/>
      <c r="M513" s="88"/>
      <c r="N513" s="88"/>
      <c r="O513" s="88"/>
      <c r="P513" s="88"/>
      <c r="Q513" s="88"/>
      <c r="R513" s="88"/>
      <c r="S513" s="88"/>
      <c r="T513" s="88"/>
      <c r="U513" s="88"/>
      <c r="V513" s="88"/>
      <c r="W513" s="88"/>
      <c r="X513" s="88"/>
      <c r="Y513" s="88"/>
      <c r="Z513" s="88"/>
    </row>
    <row r="514" ht="14.25" customHeight="1" spans="1:26">
      <c r="A514" s="87"/>
      <c r="B514" s="88"/>
      <c r="C514" s="88"/>
      <c r="D514" s="88"/>
      <c r="E514" s="88"/>
      <c r="F514" s="88"/>
      <c r="G514" s="89"/>
      <c r="H514" s="90"/>
      <c r="I514" s="91"/>
      <c r="J514" s="92"/>
      <c r="K514" s="89"/>
      <c r="L514" s="88"/>
      <c r="M514" s="88"/>
      <c r="N514" s="88"/>
      <c r="O514" s="88"/>
      <c r="P514" s="88"/>
      <c r="Q514" s="88"/>
      <c r="R514" s="88"/>
      <c r="S514" s="88"/>
      <c r="T514" s="88"/>
      <c r="U514" s="88"/>
      <c r="V514" s="88"/>
      <c r="W514" s="88"/>
      <c r="X514" s="88"/>
      <c r="Y514" s="88"/>
      <c r="Z514" s="88"/>
    </row>
    <row r="515" ht="14.25" customHeight="1" spans="1:26">
      <c r="A515" s="87"/>
      <c r="B515" s="88"/>
      <c r="C515" s="88"/>
      <c r="D515" s="88"/>
      <c r="E515" s="88"/>
      <c r="F515" s="88"/>
      <c r="G515" s="89"/>
      <c r="H515" s="90"/>
      <c r="I515" s="91"/>
      <c r="J515" s="92"/>
      <c r="K515" s="89"/>
      <c r="L515" s="88"/>
      <c r="M515" s="88"/>
      <c r="N515" s="88"/>
      <c r="O515" s="88"/>
      <c r="P515" s="88"/>
      <c r="Q515" s="88"/>
      <c r="R515" s="88"/>
      <c r="S515" s="88"/>
      <c r="T515" s="88"/>
      <c r="U515" s="88"/>
      <c r="V515" s="88"/>
      <c r="W515" s="88"/>
      <c r="X515" s="88"/>
      <c r="Y515" s="88"/>
      <c r="Z515" s="88"/>
    </row>
    <row r="516" ht="14.25" customHeight="1" spans="1:26">
      <c r="A516" s="87"/>
      <c r="B516" s="88"/>
      <c r="C516" s="88"/>
      <c r="D516" s="88"/>
      <c r="E516" s="88"/>
      <c r="F516" s="88"/>
      <c r="G516" s="89"/>
      <c r="H516" s="90"/>
      <c r="I516" s="91"/>
      <c r="J516" s="92"/>
      <c r="K516" s="89"/>
      <c r="L516" s="88"/>
      <c r="M516" s="88"/>
      <c r="N516" s="88"/>
      <c r="O516" s="88"/>
      <c r="P516" s="88"/>
      <c r="Q516" s="88"/>
      <c r="R516" s="88"/>
      <c r="S516" s="88"/>
      <c r="T516" s="88"/>
      <c r="U516" s="88"/>
      <c r="V516" s="88"/>
      <c r="W516" s="88"/>
      <c r="X516" s="88"/>
      <c r="Y516" s="88"/>
      <c r="Z516" s="88"/>
    </row>
    <row r="517" ht="14.25" customHeight="1" spans="1:26">
      <c r="A517" s="87"/>
      <c r="B517" s="88"/>
      <c r="C517" s="88"/>
      <c r="D517" s="88"/>
      <c r="E517" s="88"/>
      <c r="F517" s="88"/>
      <c r="G517" s="89"/>
      <c r="H517" s="90"/>
      <c r="I517" s="91"/>
      <c r="J517" s="92"/>
      <c r="K517" s="89"/>
      <c r="L517" s="88"/>
      <c r="M517" s="88"/>
      <c r="N517" s="88"/>
      <c r="O517" s="88"/>
      <c r="P517" s="88"/>
      <c r="Q517" s="88"/>
      <c r="R517" s="88"/>
      <c r="S517" s="88"/>
      <c r="T517" s="88"/>
      <c r="U517" s="88"/>
      <c r="V517" s="88"/>
      <c r="W517" s="88"/>
      <c r="X517" s="88"/>
      <c r="Y517" s="88"/>
      <c r="Z517" s="88"/>
    </row>
    <row r="518" ht="14.25" customHeight="1" spans="1:26">
      <c r="A518" s="87"/>
      <c r="B518" s="88"/>
      <c r="C518" s="88"/>
      <c r="D518" s="88"/>
      <c r="E518" s="88"/>
      <c r="F518" s="88"/>
      <c r="G518" s="89"/>
      <c r="H518" s="90"/>
      <c r="I518" s="91"/>
      <c r="J518" s="92"/>
      <c r="K518" s="89"/>
      <c r="L518" s="88"/>
      <c r="M518" s="88"/>
      <c r="N518" s="88"/>
      <c r="O518" s="88"/>
      <c r="P518" s="88"/>
      <c r="Q518" s="88"/>
      <c r="R518" s="88"/>
      <c r="S518" s="88"/>
      <c r="T518" s="88"/>
      <c r="U518" s="88"/>
      <c r="V518" s="88"/>
      <c r="W518" s="88"/>
      <c r="X518" s="88"/>
      <c r="Y518" s="88"/>
      <c r="Z518" s="88"/>
    </row>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xmlns:etc="http://www.wps.cn/officeDocument/2017/etCustomData" ref="B4:K314" etc:filterBottomFollowUsedRange="0">
    <extLst/>
  </autoFilter>
  <mergeCells count="217">
    <mergeCell ref="B2:K2"/>
    <mergeCell ref="B3:K3"/>
    <mergeCell ref="B314:I314"/>
    <mergeCell ref="D318:I318"/>
    <mergeCell ref="D322:I322"/>
    <mergeCell ref="B5:B16"/>
    <mergeCell ref="B17:B20"/>
    <mergeCell ref="B21:B25"/>
    <mergeCell ref="B26:B27"/>
    <mergeCell ref="B28:B30"/>
    <mergeCell ref="B31:B37"/>
    <mergeCell ref="B38:B40"/>
    <mergeCell ref="B41:B47"/>
    <mergeCell ref="B48:B50"/>
    <mergeCell ref="B51:B59"/>
    <mergeCell ref="B60:B63"/>
    <mergeCell ref="B65:B66"/>
    <mergeCell ref="B67:B78"/>
    <mergeCell ref="B79:B84"/>
    <mergeCell ref="B86:B88"/>
    <mergeCell ref="B91:B101"/>
    <mergeCell ref="B102:B109"/>
    <mergeCell ref="B110:B115"/>
    <mergeCell ref="B116:B119"/>
    <mergeCell ref="B120:B132"/>
    <mergeCell ref="B133:B137"/>
    <mergeCell ref="B138:B141"/>
    <mergeCell ref="B142:B143"/>
    <mergeCell ref="B144:B146"/>
    <mergeCell ref="B147:B156"/>
    <mergeCell ref="B157:B163"/>
    <mergeCell ref="B165:B171"/>
    <mergeCell ref="B172:B173"/>
    <mergeCell ref="B174:B177"/>
    <mergeCell ref="B178:B182"/>
    <mergeCell ref="B183:B189"/>
    <mergeCell ref="B190:B193"/>
    <mergeCell ref="B194:B196"/>
    <mergeCell ref="B197:B199"/>
    <mergeCell ref="B200:B205"/>
    <mergeCell ref="B206:B211"/>
    <mergeCell ref="B212:B215"/>
    <mergeCell ref="B216:B221"/>
    <mergeCell ref="B222:B227"/>
    <mergeCell ref="B230:B235"/>
    <mergeCell ref="B236:B246"/>
    <mergeCell ref="B247:B255"/>
    <mergeCell ref="B256:B260"/>
    <mergeCell ref="B261:B262"/>
    <mergeCell ref="B263:B265"/>
    <mergeCell ref="B266:B274"/>
    <mergeCell ref="B276:B281"/>
    <mergeCell ref="B283:B287"/>
    <mergeCell ref="B288:B291"/>
    <mergeCell ref="B292:B294"/>
    <mergeCell ref="B295:B297"/>
    <mergeCell ref="B298:B306"/>
    <mergeCell ref="B307:B313"/>
    <mergeCell ref="C5:C16"/>
    <mergeCell ref="C17:C20"/>
    <mergeCell ref="C21:C25"/>
    <mergeCell ref="C26:C27"/>
    <mergeCell ref="C28:C30"/>
    <mergeCell ref="C31:C37"/>
    <mergeCell ref="C38:C40"/>
    <mergeCell ref="C41:C47"/>
    <mergeCell ref="C48:C50"/>
    <mergeCell ref="C51:C59"/>
    <mergeCell ref="C60:C63"/>
    <mergeCell ref="C65:C66"/>
    <mergeCell ref="C67:C78"/>
    <mergeCell ref="C79:C84"/>
    <mergeCell ref="C86:C88"/>
    <mergeCell ref="C91:C101"/>
    <mergeCell ref="C102:C109"/>
    <mergeCell ref="C110:C115"/>
    <mergeCell ref="C116:C119"/>
    <mergeCell ref="C120:C132"/>
    <mergeCell ref="C133:C137"/>
    <mergeCell ref="C138:C141"/>
    <mergeCell ref="C142:C143"/>
    <mergeCell ref="C144:C146"/>
    <mergeCell ref="C147:C156"/>
    <mergeCell ref="C157:C163"/>
    <mergeCell ref="C165:C171"/>
    <mergeCell ref="C172:C173"/>
    <mergeCell ref="C174:C177"/>
    <mergeCell ref="C178:C182"/>
    <mergeCell ref="C183:C189"/>
    <mergeCell ref="C190:C193"/>
    <mergeCell ref="C194:C196"/>
    <mergeCell ref="C197:C199"/>
    <mergeCell ref="C200:C205"/>
    <mergeCell ref="C206:C211"/>
    <mergeCell ref="C212:C215"/>
    <mergeCell ref="C216:C221"/>
    <mergeCell ref="C222:C227"/>
    <mergeCell ref="C229:C235"/>
    <mergeCell ref="C236:C246"/>
    <mergeCell ref="C247:C255"/>
    <mergeCell ref="C256:C260"/>
    <mergeCell ref="C261:C262"/>
    <mergeCell ref="C263:C265"/>
    <mergeCell ref="C266:C274"/>
    <mergeCell ref="C276:C281"/>
    <mergeCell ref="C283:C287"/>
    <mergeCell ref="C288:C291"/>
    <mergeCell ref="C292:C294"/>
    <mergeCell ref="C295:C297"/>
    <mergeCell ref="C298:C306"/>
    <mergeCell ref="C307:C313"/>
    <mergeCell ref="D5:D16"/>
    <mergeCell ref="D17:D20"/>
    <mergeCell ref="D21:D25"/>
    <mergeCell ref="D26:D27"/>
    <mergeCell ref="D28:D30"/>
    <mergeCell ref="D31:D37"/>
    <mergeCell ref="D38:D40"/>
    <mergeCell ref="D41:D47"/>
    <mergeCell ref="D48:D50"/>
    <mergeCell ref="D51:D59"/>
    <mergeCell ref="D60:D63"/>
    <mergeCell ref="D65:D66"/>
    <mergeCell ref="D67:D78"/>
    <mergeCell ref="D79:D84"/>
    <mergeCell ref="D86:D88"/>
    <mergeCell ref="D91:D101"/>
    <mergeCell ref="D102:D109"/>
    <mergeCell ref="D110:D115"/>
    <mergeCell ref="D116:D119"/>
    <mergeCell ref="D120:D132"/>
    <mergeCell ref="D133:D137"/>
    <mergeCell ref="D138:D141"/>
    <mergeCell ref="D142:D143"/>
    <mergeCell ref="D144:D146"/>
    <mergeCell ref="D147:D156"/>
    <mergeCell ref="D157:D163"/>
    <mergeCell ref="D165:D171"/>
    <mergeCell ref="D172:D173"/>
    <mergeCell ref="D174:D177"/>
    <mergeCell ref="D178:D182"/>
    <mergeCell ref="D183:D189"/>
    <mergeCell ref="D190:D193"/>
    <mergeCell ref="D194:D196"/>
    <mergeCell ref="D197:D199"/>
    <mergeCell ref="D200:D205"/>
    <mergeCell ref="D206:D211"/>
    <mergeCell ref="D212:D215"/>
    <mergeCell ref="D216:D221"/>
    <mergeCell ref="D222:D227"/>
    <mergeCell ref="D229:D235"/>
    <mergeCell ref="D236:D246"/>
    <mergeCell ref="D247:D255"/>
    <mergeCell ref="D256:D260"/>
    <mergeCell ref="D261:D262"/>
    <mergeCell ref="D263:D265"/>
    <mergeCell ref="D266:D275"/>
    <mergeCell ref="D276:D281"/>
    <mergeCell ref="D283:D287"/>
    <mergeCell ref="D288:D291"/>
    <mergeCell ref="D292:D294"/>
    <mergeCell ref="D295:D297"/>
    <mergeCell ref="D298:D306"/>
    <mergeCell ref="D307:D313"/>
    <mergeCell ref="E5:E16"/>
    <mergeCell ref="E17:E20"/>
    <mergeCell ref="E21:E25"/>
    <mergeCell ref="E26:E27"/>
    <mergeCell ref="E28:E30"/>
    <mergeCell ref="E31:E37"/>
    <mergeCell ref="E38:E40"/>
    <mergeCell ref="E41:E47"/>
    <mergeCell ref="E48:E50"/>
    <mergeCell ref="E51:E59"/>
    <mergeCell ref="E60:E63"/>
    <mergeCell ref="E65:E66"/>
    <mergeCell ref="E67:E78"/>
    <mergeCell ref="E79:E84"/>
    <mergeCell ref="E86:E88"/>
    <mergeCell ref="E91:E101"/>
    <mergeCell ref="E102:E109"/>
    <mergeCell ref="E110:E115"/>
    <mergeCell ref="E116:E119"/>
    <mergeCell ref="E120:E132"/>
    <mergeCell ref="E133:E137"/>
    <mergeCell ref="E138:E141"/>
    <mergeCell ref="E142:E143"/>
    <mergeCell ref="E144:E146"/>
    <mergeCell ref="E147:E156"/>
    <mergeCell ref="E157:E163"/>
    <mergeCell ref="E165:E171"/>
    <mergeCell ref="E172:E173"/>
    <mergeCell ref="E174:E177"/>
    <mergeCell ref="E179:E182"/>
    <mergeCell ref="E183:E189"/>
    <mergeCell ref="E190:E193"/>
    <mergeCell ref="E194:E196"/>
    <mergeCell ref="E197:E199"/>
    <mergeCell ref="E200:E205"/>
    <mergeCell ref="E206:E211"/>
    <mergeCell ref="E212:E215"/>
    <mergeCell ref="E216:E221"/>
    <mergeCell ref="E222:E228"/>
    <mergeCell ref="E229:E235"/>
    <mergeCell ref="E236:E246"/>
    <mergeCell ref="E247:E255"/>
    <mergeCell ref="E256:E260"/>
    <mergeCell ref="E261:E262"/>
    <mergeCell ref="E263:E265"/>
    <mergeCell ref="E266:E275"/>
    <mergeCell ref="E276:E281"/>
    <mergeCell ref="E283:E287"/>
    <mergeCell ref="E288:E291"/>
    <mergeCell ref="E292:E294"/>
    <mergeCell ref="E295:E297"/>
    <mergeCell ref="E298:E306"/>
    <mergeCell ref="E307:E313"/>
  </mergeCells>
  <pageMargins left="0.7" right="0.7" top="0.75" bottom="0.75" header="0" footer="0"/>
  <pageSetup paperSize="1" orientation="landscape"/>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M1000"/>
  <sheetViews>
    <sheetView showGridLines="0" topLeftCell="A106" workbookViewId="0">
      <selection activeCell="G133" sqref="G133"/>
    </sheetView>
  </sheetViews>
  <sheetFormatPr defaultColWidth="14.4444444444444" defaultRowHeight="15" customHeight="1"/>
  <cols>
    <col min="1" max="1" width="11" customWidth="1"/>
    <col min="2" max="2" width="44.3333333333333" customWidth="1"/>
    <col min="3" max="3" width="9.22222222222222" customWidth="1"/>
    <col min="4" max="4" width="6.77777777777778" customWidth="1"/>
    <col min="5" max="5" width="10.5555555555556" customWidth="1"/>
    <col min="6" max="6" width="6.88888888888889" customWidth="1"/>
    <col min="7" max="7" width="21" customWidth="1"/>
    <col min="8" max="8" width="19.5555555555556" customWidth="1"/>
    <col min="9" max="9" width="23.5555555555556" customWidth="1"/>
    <col min="10" max="11" width="11" customWidth="1"/>
    <col min="12" max="12" width="40.5555555555556" customWidth="1"/>
    <col min="13" max="13" width="15.1111111111111" customWidth="1"/>
  </cols>
  <sheetData>
    <row r="1" ht="14.25" customHeight="1" spans="2:13">
      <c r="B1" s="1" t="s">
        <v>414</v>
      </c>
      <c r="H1" s="2"/>
    </row>
    <row r="2" ht="41.25" customHeight="1" spans="2:13">
      <c r="B2" s="3" t="s">
        <v>415</v>
      </c>
      <c r="H2" s="4"/>
      <c r="I2" s="5"/>
    </row>
    <row r="3" ht="14.25" customHeight="1" spans="2:13">
      <c r="B3" s="6"/>
      <c r="C3" s="6"/>
      <c r="D3" s="6"/>
      <c r="E3" s="6"/>
      <c r="F3" s="6"/>
      <c r="G3" s="6"/>
      <c r="H3" s="4"/>
      <c r="I3" s="6"/>
    </row>
    <row r="4" ht="46.5" customHeight="1" spans="2:13">
      <c r="B4" s="7" t="s">
        <v>416</v>
      </c>
      <c r="C4" s="8"/>
      <c r="D4" s="8"/>
      <c r="E4" s="8"/>
      <c r="F4" s="8"/>
      <c r="G4" s="9"/>
      <c r="H4" s="10"/>
    </row>
    <row r="5" ht="14.25" customHeight="1" spans="2:13">
      <c r="B5" s="11" t="s">
        <v>417</v>
      </c>
      <c r="C5" s="11" t="s">
        <v>418</v>
      </c>
      <c r="D5" s="11" t="s">
        <v>14</v>
      </c>
      <c r="E5" s="12" t="s">
        <v>419</v>
      </c>
      <c r="F5" s="11" t="s">
        <v>420</v>
      </c>
      <c r="G5" s="12" t="s">
        <v>421</v>
      </c>
      <c r="H5" s="13"/>
      <c r="L5" s="14"/>
    </row>
    <row r="6" ht="14.25" customHeight="1" spans="2:13">
      <c r="B6" s="15" t="s">
        <v>422</v>
      </c>
      <c r="C6" s="16" t="s">
        <v>423</v>
      </c>
      <c r="D6" s="16">
        <v>1</v>
      </c>
      <c r="E6" s="17">
        <v>6000000</v>
      </c>
      <c r="F6" s="16">
        <v>3</v>
      </c>
      <c r="G6" s="17">
        <f t="shared" ref="G6:G10" si="0">(D6*E6*F6)</f>
        <v>18000000</v>
      </c>
      <c r="H6" s="10"/>
      <c r="I6" s="18"/>
      <c r="L6" s="19"/>
      <c r="M6" s="20"/>
    </row>
    <row r="7" ht="33.75" customHeight="1" spans="2:13">
      <c r="B7" s="15" t="s">
        <v>424</v>
      </c>
      <c r="C7" s="16" t="s">
        <v>423</v>
      </c>
      <c r="D7" s="16">
        <v>1</v>
      </c>
      <c r="E7" s="17">
        <v>3100000</v>
      </c>
      <c r="F7" s="16">
        <v>3</v>
      </c>
      <c r="G7" s="17">
        <f t="shared" si="0"/>
        <v>9300000</v>
      </c>
      <c r="H7" s="10"/>
      <c r="I7" s="18"/>
      <c r="L7" s="14"/>
    </row>
    <row r="8" ht="14.25" customHeight="1" spans="2:13">
      <c r="B8" s="15" t="s">
        <v>425</v>
      </c>
      <c r="C8" s="16" t="s">
        <v>423</v>
      </c>
      <c r="D8" s="16">
        <v>1</v>
      </c>
      <c r="E8" s="17">
        <v>5100000</v>
      </c>
      <c r="F8" s="16">
        <v>3</v>
      </c>
      <c r="G8" s="17">
        <f t="shared" si="0"/>
        <v>15300000</v>
      </c>
      <c r="H8" s="10"/>
      <c r="I8" s="18"/>
      <c r="L8" s="14"/>
    </row>
    <row r="9" ht="14.25" customHeight="1" spans="2:13">
      <c r="B9" s="15" t="s">
        <v>426</v>
      </c>
      <c r="C9" s="16" t="s">
        <v>423</v>
      </c>
      <c r="D9" s="16">
        <v>1</v>
      </c>
      <c r="E9" s="17">
        <v>4800000</v>
      </c>
      <c r="F9" s="16">
        <v>3</v>
      </c>
      <c r="G9" s="17">
        <f t="shared" si="0"/>
        <v>14400000</v>
      </c>
      <c r="H9" s="10"/>
      <c r="I9" s="18"/>
      <c r="L9" s="14"/>
    </row>
    <row r="10" ht="14.25" customHeight="1" spans="2:13">
      <c r="B10" s="15" t="s">
        <v>427</v>
      </c>
      <c r="C10" s="16" t="s">
        <v>423</v>
      </c>
      <c r="D10" s="16">
        <v>1</v>
      </c>
      <c r="E10" s="17">
        <v>4800000</v>
      </c>
      <c r="F10" s="16">
        <v>3</v>
      </c>
      <c r="G10" s="17">
        <f t="shared" si="0"/>
        <v>14400000</v>
      </c>
      <c r="H10" s="10"/>
      <c r="I10" s="18"/>
      <c r="L10" s="14"/>
    </row>
    <row r="11" ht="24.75" customHeight="1" spans="2:13">
      <c r="B11" s="21" t="s">
        <v>428</v>
      </c>
      <c r="C11" s="22"/>
      <c r="D11" s="22"/>
      <c r="E11" s="23"/>
      <c r="F11" s="24"/>
      <c r="G11" s="25">
        <f>SUM(G6:G10)</f>
        <v>71400000</v>
      </c>
      <c r="H11" s="10"/>
      <c r="I11" s="18"/>
    </row>
    <row r="12" customHeight="1" spans="2:13">
      <c r="B12" s="26"/>
      <c r="C12" s="27"/>
      <c r="D12" s="27"/>
      <c r="E12" s="28"/>
      <c r="F12" s="28"/>
      <c r="G12" s="29"/>
      <c r="H12" s="10"/>
    </row>
    <row r="13" ht="14.25" customHeight="1" spans="2:13">
      <c r="B13" s="30" t="s">
        <v>429</v>
      </c>
      <c r="C13" s="31"/>
      <c r="D13" s="31"/>
      <c r="E13" s="32"/>
      <c r="F13" s="32"/>
      <c r="G13" s="33"/>
      <c r="H13" s="10"/>
    </row>
    <row r="14" ht="14.25" customHeight="1" spans="2:13">
      <c r="B14" s="34" t="s">
        <v>430</v>
      </c>
      <c r="C14" s="16" t="s">
        <v>431</v>
      </c>
      <c r="D14" s="16">
        <v>5</v>
      </c>
      <c r="E14" s="17">
        <v>550000</v>
      </c>
      <c r="F14" s="35"/>
      <c r="G14" s="36">
        <f>(E14*D14)</f>
        <v>2750000</v>
      </c>
      <c r="H14" s="27"/>
    </row>
    <row r="15" ht="14.25" customHeight="1" spans="2:13">
      <c r="B15" s="34" t="s">
        <v>432</v>
      </c>
      <c r="C15" s="16" t="s">
        <v>433</v>
      </c>
      <c r="D15" s="16">
        <v>5</v>
      </c>
      <c r="E15" s="17">
        <v>440000</v>
      </c>
      <c r="F15" s="35"/>
      <c r="G15" s="36">
        <f t="shared" ref="G15:G17" si="1">+E15*D15</f>
        <v>2200000</v>
      </c>
      <c r="H15" s="10"/>
    </row>
    <row r="16" ht="14.25" customHeight="1" spans="2:13">
      <c r="B16" s="34" t="s">
        <v>434</v>
      </c>
      <c r="C16" s="16" t="s">
        <v>435</v>
      </c>
      <c r="D16" s="16">
        <v>1</v>
      </c>
      <c r="E16" s="37">
        <v>9710000</v>
      </c>
      <c r="F16" s="37"/>
      <c r="G16" s="36">
        <f t="shared" si="1"/>
        <v>9710000</v>
      </c>
      <c r="H16" s="10"/>
    </row>
    <row r="17" ht="14.25" customHeight="1" spans="2:8">
      <c r="B17" s="34" t="s">
        <v>436</v>
      </c>
      <c r="C17" s="16" t="s">
        <v>435</v>
      </c>
      <c r="D17" s="16">
        <v>1</v>
      </c>
      <c r="E17" s="36">
        <v>4103209</v>
      </c>
      <c r="F17" s="36"/>
      <c r="G17" s="36">
        <f t="shared" si="1"/>
        <v>4103209</v>
      </c>
      <c r="H17" s="27"/>
    </row>
    <row r="18" ht="14.25" customHeight="1" spans="2:8">
      <c r="B18" s="38" t="s">
        <v>437</v>
      </c>
      <c r="C18" s="39"/>
      <c r="D18" s="40"/>
      <c r="E18" s="41"/>
      <c r="F18" s="41"/>
      <c r="G18" s="42">
        <f>SUM(G13:G17)</f>
        <v>18763209</v>
      </c>
      <c r="H18" s="10"/>
    </row>
    <row r="19" ht="14.25" customHeight="1" spans="2:8">
      <c r="E19" s="43"/>
      <c r="F19" s="43"/>
      <c r="G19" s="43"/>
      <c r="H19" s="10"/>
    </row>
    <row r="20" ht="14.25" customHeight="1" spans="2:8">
      <c r="B20" s="30" t="s">
        <v>438</v>
      </c>
      <c r="C20" s="31"/>
      <c r="D20" s="31"/>
      <c r="E20" s="32"/>
      <c r="F20" s="32"/>
      <c r="G20" s="33"/>
      <c r="H20" s="10"/>
    </row>
    <row r="21" ht="14.25" customHeight="1" spans="2:8">
      <c r="B21" s="44" t="s">
        <v>439</v>
      </c>
      <c r="C21" s="11" t="s">
        <v>418</v>
      </c>
      <c r="D21" s="11" t="s">
        <v>14</v>
      </c>
      <c r="E21" s="12" t="s">
        <v>419</v>
      </c>
      <c r="F21" s="45"/>
      <c r="G21" s="46" t="s">
        <v>421</v>
      </c>
      <c r="H21" s="10"/>
    </row>
    <row r="22" ht="14.25" customHeight="1" spans="2:8">
      <c r="B22" s="34" t="s">
        <v>430</v>
      </c>
      <c r="C22" s="16" t="s">
        <v>431</v>
      </c>
      <c r="D22" s="16">
        <v>5</v>
      </c>
      <c r="E22" s="17">
        <v>550000</v>
      </c>
      <c r="F22" s="35"/>
      <c r="G22" s="36">
        <f t="shared" ref="G22:G25" si="2">+E22*D22</f>
        <v>2750000</v>
      </c>
      <c r="H22" s="27"/>
    </row>
    <row r="23" ht="14.25" customHeight="1" spans="2:8">
      <c r="B23" s="34" t="s">
        <v>432</v>
      </c>
      <c r="C23" s="16" t="s">
        <v>433</v>
      </c>
      <c r="D23" s="16">
        <v>5</v>
      </c>
      <c r="E23" s="17">
        <v>440000</v>
      </c>
      <c r="F23" s="35"/>
      <c r="G23" s="36">
        <f t="shared" si="2"/>
        <v>2200000</v>
      </c>
      <c r="H23" s="10"/>
    </row>
    <row r="24" ht="14.25" customHeight="1" spans="2:8">
      <c r="B24" s="34" t="s">
        <v>434</v>
      </c>
      <c r="C24" s="16" t="s">
        <v>435</v>
      </c>
      <c r="D24" s="16">
        <v>1</v>
      </c>
      <c r="E24" s="37">
        <v>9710000</v>
      </c>
      <c r="F24" s="37"/>
      <c r="G24" s="36">
        <f t="shared" si="2"/>
        <v>9710000</v>
      </c>
      <c r="H24" s="10"/>
    </row>
    <row r="25" ht="14.25" customHeight="1" spans="2:8">
      <c r="B25" s="34" t="s">
        <v>440</v>
      </c>
      <c r="C25" s="16" t="s">
        <v>435</v>
      </c>
      <c r="D25" s="16">
        <v>1</v>
      </c>
      <c r="E25" s="36">
        <v>4103209</v>
      </c>
      <c r="F25" s="36"/>
      <c r="G25" s="36">
        <f t="shared" si="2"/>
        <v>4103209</v>
      </c>
      <c r="H25" s="27"/>
    </row>
    <row r="26" ht="14.25" customHeight="1" spans="2:8">
      <c r="B26" s="47" t="s">
        <v>441</v>
      </c>
      <c r="C26" s="48"/>
      <c r="D26" s="49"/>
      <c r="E26" s="50"/>
      <c r="F26" s="50"/>
      <c r="G26" s="51">
        <f>SUM(G22:G25)</f>
        <v>18763209</v>
      </c>
      <c r="H26" s="10"/>
    </row>
    <row r="27" ht="14.25" customHeight="1" spans="2:8">
      <c r="E27" s="43"/>
      <c r="F27" s="43"/>
      <c r="G27" s="43"/>
      <c r="H27" s="10"/>
    </row>
    <row r="28" ht="14.25" customHeight="1" spans="2:8">
      <c r="B28" s="30" t="s">
        <v>442</v>
      </c>
      <c r="C28" s="31"/>
      <c r="D28" s="31"/>
      <c r="E28" s="32"/>
      <c r="F28" s="32"/>
      <c r="G28" s="33"/>
      <c r="H28" s="10"/>
    </row>
    <row r="29" ht="14.25" customHeight="1" spans="2:8">
      <c r="B29" s="44" t="s">
        <v>439</v>
      </c>
      <c r="C29" s="11" t="s">
        <v>418</v>
      </c>
      <c r="D29" s="11" t="s">
        <v>14</v>
      </c>
      <c r="E29" s="12" t="s">
        <v>419</v>
      </c>
      <c r="F29" s="45"/>
      <c r="G29" s="46" t="s">
        <v>421</v>
      </c>
      <c r="H29" s="10"/>
    </row>
    <row r="30" ht="14.25" customHeight="1" spans="2:8">
      <c r="B30" s="34" t="s">
        <v>430</v>
      </c>
      <c r="C30" s="16" t="s">
        <v>431</v>
      </c>
      <c r="D30" s="16">
        <v>5</v>
      </c>
      <c r="E30" s="17">
        <v>550000</v>
      </c>
      <c r="F30" s="35"/>
      <c r="G30" s="36">
        <f t="shared" ref="G30:G33" si="3">+E30*D30</f>
        <v>2750000</v>
      </c>
      <c r="H30" s="10"/>
    </row>
    <row r="31" ht="14.25" customHeight="1" spans="2:8">
      <c r="B31" s="34" t="s">
        <v>432</v>
      </c>
      <c r="C31" s="16" t="s">
        <v>433</v>
      </c>
      <c r="D31" s="16">
        <v>5</v>
      </c>
      <c r="E31" s="17">
        <v>440000</v>
      </c>
      <c r="F31" s="35"/>
      <c r="G31" s="36">
        <f t="shared" si="3"/>
        <v>2200000</v>
      </c>
      <c r="H31" s="10"/>
    </row>
    <row r="32" ht="14.25" customHeight="1" spans="2:8">
      <c r="B32" s="34" t="s">
        <v>434</v>
      </c>
      <c r="C32" s="16" t="s">
        <v>435</v>
      </c>
      <c r="D32" s="16">
        <v>1</v>
      </c>
      <c r="E32" s="37">
        <v>9710000</v>
      </c>
      <c r="F32" s="37"/>
      <c r="G32" s="36">
        <f t="shared" si="3"/>
        <v>9710000</v>
      </c>
      <c r="H32" s="10"/>
    </row>
    <row r="33" ht="14.25" customHeight="1" spans="2:8">
      <c r="B33" s="34" t="s">
        <v>436</v>
      </c>
      <c r="C33" s="16" t="s">
        <v>435</v>
      </c>
      <c r="D33" s="16">
        <v>1</v>
      </c>
      <c r="E33" s="36">
        <v>4103209</v>
      </c>
      <c r="F33" s="36"/>
      <c r="G33" s="36">
        <f t="shared" si="3"/>
        <v>4103209</v>
      </c>
      <c r="H33" s="10"/>
    </row>
    <row r="34" ht="14.25" customHeight="1" spans="2:8">
      <c r="B34" s="52" t="s">
        <v>443</v>
      </c>
      <c r="C34" s="39"/>
      <c r="D34" s="40"/>
      <c r="E34" s="53"/>
      <c r="F34" s="53"/>
      <c r="G34" s="54">
        <f>SUM(G30:G33)</f>
        <v>18763209</v>
      </c>
      <c r="H34" s="10"/>
    </row>
    <row r="35" ht="14.25" customHeight="1" spans="2:8">
      <c r="E35" s="43"/>
      <c r="F35" s="43"/>
      <c r="G35" s="43"/>
      <c r="H35" s="10"/>
    </row>
    <row r="36" ht="14.25" customHeight="1" spans="2:8">
      <c r="B36" s="30" t="s">
        <v>444</v>
      </c>
      <c r="C36" s="31"/>
      <c r="D36" s="31"/>
      <c r="E36" s="32"/>
      <c r="F36" s="32"/>
      <c r="G36" s="33"/>
      <c r="H36" s="10"/>
    </row>
    <row r="37" ht="14.25" customHeight="1" spans="2:8">
      <c r="B37" s="44" t="s">
        <v>439</v>
      </c>
      <c r="C37" s="11" t="s">
        <v>418</v>
      </c>
      <c r="D37" s="11" t="s">
        <v>14</v>
      </c>
      <c r="E37" s="12" t="s">
        <v>419</v>
      </c>
      <c r="F37" s="45"/>
      <c r="G37" s="46" t="s">
        <v>421</v>
      </c>
      <c r="H37" s="10"/>
    </row>
    <row r="38" ht="14.25" customHeight="1" spans="2:8">
      <c r="B38" s="34" t="s">
        <v>430</v>
      </c>
      <c r="C38" s="16" t="s">
        <v>431</v>
      </c>
      <c r="D38" s="16">
        <v>5</v>
      </c>
      <c r="E38" s="17">
        <v>550000</v>
      </c>
      <c r="F38" s="35"/>
      <c r="G38" s="36">
        <f t="shared" ref="G38:G41" si="4">+E38*D38</f>
        <v>2750000</v>
      </c>
      <c r="H38" s="10"/>
    </row>
    <row r="39" ht="14.25" customHeight="1" spans="2:8">
      <c r="B39" s="34" t="s">
        <v>432</v>
      </c>
      <c r="C39" s="16" t="s">
        <v>433</v>
      </c>
      <c r="D39" s="16">
        <v>5</v>
      </c>
      <c r="E39" s="17">
        <v>440000</v>
      </c>
      <c r="F39" s="35"/>
      <c r="G39" s="36">
        <f t="shared" si="4"/>
        <v>2200000</v>
      </c>
      <c r="H39" s="10"/>
    </row>
    <row r="40" ht="14.25" customHeight="1" spans="2:8">
      <c r="B40" s="34" t="s">
        <v>434</v>
      </c>
      <c r="C40" s="16" t="s">
        <v>435</v>
      </c>
      <c r="D40" s="16">
        <v>1</v>
      </c>
      <c r="E40" s="37">
        <v>9710000</v>
      </c>
      <c r="F40" s="37"/>
      <c r="G40" s="36">
        <f t="shared" si="4"/>
        <v>9710000</v>
      </c>
      <c r="H40" s="10"/>
    </row>
    <row r="41" ht="14.25" customHeight="1" spans="2:8">
      <c r="B41" s="34" t="s">
        <v>436</v>
      </c>
      <c r="C41" s="16" t="s">
        <v>435</v>
      </c>
      <c r="D41" s="16">
        <v>1</v>
      </c>
      <c r="E41" s="36">
        <v>4103209</v>
      </c>
      <c r="F41" s="36"/>
      <c r="G41" s="36">
        <f t="shared" si="4"/>
        <v>4103209</v>
      </c>
      <c r="H41" s="10"/>
    </row>
    <row r="42" ht="14.25" customHeight="1" spans="2:8">
      <c r="B42" s="52" t="s">
        <v>445</v>
      </c>
      <c r="C42" s="39"/>
      <c r="D42" s="40"/>
      <c r="E42" s="53"/>
      <c r="F42" s="53"/>
      <c r="G42" s="54">
        <f>SUM(G38:G41)</f>
        <v>18763209</v>
      </c>
      <c r="H42" s="10"/>
    </row>
    <row r="43" ht="14.25" customHeight="1" spans="2:8">
      <c r="E43" s="43"/>
      <c r="F43" s="43"/>
      <c r="G43" s="43"/>
      <c r="H43" s="10"/>
    </row>
    <row r="44" ht="14.25" customHeight="1" spans="2:8">
      <c r="B44" s="30" t="s">
        <v>446</v>
      </c>
      <c r="C44" s="31"/>
      <c r="D44" s="31"/>
      <c r="E44" s="32"/>
      <c r="F44" s="32"/>
      <c r="G44" s="33"/>
      <c r="H44" s="10"/>
    </row>
    <row r="45" ht="14.25" customHeight="1" spans="2:8">
      <c r="B45" s="44" t="s">
        <v>439</v>
      </c>
      <c r="C45" s="11" t="s">
        <v>418</v>
      </c>
      <c r="D45" s="11" t="s">
        <v>14</v>
      </c>
      <c r="E45" s="12" t="s">
        <v>419</v>
      </c>
      <c r="F45" s="45"/>
      <c r="G45" s="46" t="s">
        <v>421</v>
      </c>
      <c r="H45" s="10"/>
    </row>
    <row r="46" ht="14.25" customHeight="1" spans="2:8">
      <c r="B46" s="34" t="s">
        <v>430</v>
      </c>
      <c r="C46" s="16" t="s">
        <v>431</v>
      </c>
      <c r="D46" s="16">
        <v>5</v>
      </c>
      <c r="E46" s="17">
        <v>550000</v>
      </c>
      <c r="F46" s="35"/>
      <c r="G46" s="36">
        <f t="shared" ref="G46:G49" si="5">+E46*D46</f>
        <v>2750000</v>
      </c>
      <c r="H46" s="27"/>
    </row>
    <row r="47" ht="14.25" customHeight="1" spans="2:8">
      <c r="B47" s="34" t="s">
        <v>432</v>
      </c>
      <c r="C47" s="16" t="s">
        <v>433</v>
      </c>
      <c r="D47" s="16">
        <v>5</v>
      </c>
      <c r="E47" s="17">
        <v>440000</v>
      </c>
      <c r="F47" s="35"/>
      <c r="G47" s="36">
        <f t="shared" si="5"/>
        <v>2200000</v>
      </c>
      <c r="H47" s="10"/>
    </row>
    <row r="48" ht="14.25" customHeight="1" spans="2:8">
      <c r="B48" s="34" t="s">
        <v>434</v>
      </c>
      <c r="C48" s="16" t="s">
        <v>435</v>
      </c>
      <c r="D48" s="16">
        <v>1</v>
      </c>
      <c r="E48" s="37">
        <v>9710000</v>
      </c>
      <c r="F48" s="37"/>
      <c r="G48" s="36">
        <f t="shared" si="5"/>
        <v>9710000</v>
      </c>
      <c r="H48" s="10"/>
    </row>
    <row r="49" ht="14.25" customHeight="1" spans="2:8">
      <c r="B49" s="34" t="s">
        <v>436</v>
      </c>
      <c r="C49" s="16" t="s">
        <v>435</v>
      </c>
      <c r="D49" s="16">
        <v>1</v>
      </c>
      <c r="E49" s="36">
        <v>4103209</v>
      </c>
      <c r="F49" s="36"/>
      <c r="G49" s="36">
        <f t="shared" si="5"/>
        <v>4103209</v>
      </c>
      <c r="H49" s="10"/>
    </row>
    <row r="50" ht="14.25" customHeight="1" spans="2:8">
      <c r="B50" s="55" t="s">
        <v>445</v>
      </c>
      <c r="C50" s="56"/>
      <c r="D50" s="55"/>
      <c r="E50" s="57"/>
      <c r="F50" s="58"/>
      <c r="G50" s="59">
        <f>SUM(G46:G49)</f>
        <v>18763209</v>
      </c>
      <c r="H50" s="10"/>
    </row>
    <row r="51" ht="14.25" customHeight="1" spans="2:8">
      <c r="B51" s="30" t="s">
        <v>447</v>
      </c>
      <c r="C51" s="31"/>
      <c r="D51" s="31"/>
      <c r="E51" s="32"/>
      <c r="F51" s="32"/>
      <c r="G51" s="33"/>
      <c r="H51" s="10"/>
    </row>
    <row r="52" ht="14.25" customHeight="1" spans="2:8">
      <c r="B52" s="44" t="s">
        <v>439</v>
      </c>
      <c r="C52" s="11" t="s">
        <v>418</v>
      </c>
      <c r="D52" s="11" t="s">
        <v>14</v>
      </c>
      <c r="E52" s="12" t="s">
        <v>419</v>
      </c>
      <c r="F52" s="45"/>
      <c r="G52" s="46" t="s">
        <v>421</v>
      </c>
      <c r="H52" s="10"/>
    </row>
    <row r="53" ht="14.25" customHeight="1" spans="2:8">
      <c r="B53" s="34" t="s">
        <v>430</v>
      </c>
      <c r="C53" s="16" t="s">
        <v>431</v>
      </c>
      <c r="D53" s="16">
        <v>5</v>
      </c>
      <c r="E53" s="17">
        <v>550000</v>
      </c>
      <c r="F53" s="35"/>
      <c r="G53" s="36">
        <f t="shared" ref="G53:G56" si="6">+E53*D53</f>
        <v>2750000</v>
      </c>
      <c r="H53" s="10"/>
    </row>
    <row r="54" ht="14.25" customHeight="1" spans="2:8">
      <c r="B54" s="34" t="s">
        <v>432</v>
      </c>
      <c r="C54" s="16" t="s">
        <v>433</v>
      </c>
      <c r="D54" s="16">
        <v>5</v>
      </c>
      <c r="E54" s="17">
        <v>440000</v>
      </c>
      <c r="F54" s="35"/>
      <c r="G54" s="36">
        <f t="shared" si="6"/>
        <v>2200000</v>
      </c>
      <c r="H54" s="10"/>
    </row>
    <row r="55" ht="14.25" customHeight="1" spans="2:8">
      <c r="B55" s="34" t="s">
        <v>448</v>
      </c>
      <c r="C55" s="16" t="s">
        <v>435</v>
      </c>
      <c r="D55" s="16">
        <v>1</v>
      </c>
      <c r="E55" s="37">
        <v>9709998.26</v>
      </c>
      <c r="F55" s="37"/>
      <c r="G55" s="36">
        <f t="shared" si="6"/>
        <v>9709998.26</v>
      </c>
      <c r="H55" s="10"/>
    </row>
    <row r="56" ht="14.25" customHeight="1" spans="2:8">
      <c r="B56" s="34" t="s">
        <v>436</v>
      </c>
      <c r="C56" s="16" t="s">
        <v>435</v>
      </c>
      <c r="D56" s="16">
        <v>1</v>
      </c>
      <c r="E56" s="36">
        <v>4103209</v>
      </c>
      <c r="F56" s="36"/>
      <c r="G56" s="36">
        <f t="shared" si="6"/>
        <v>4103209</v>
      </c>
      <c r="H56" s="10"/>
    </row>
    <row r="57" ht="14.25" customHeight="1" spans="2:8">
      <c r="B57" s="60" t="s">
        <v>445</v>
      </c>
      <c r="C57" s="61"/>
      <c r="D57" s="62"/>
      <c r="E57" s="63"/>
      <c r="F57" s="63"/>
      <c r="G57" s="64">
        <f>SUM(G53:G56)</f>
        <v>18763207.26</v>
      </c>
      <c r="H57" s="10"/>
    </row>
    <row r="58" ht="14.25" customHeight="1" spans="2:8">
      <c r="B58" s="10"/>
      <c r="C58" s="65"/>
      <c r="D58" s="65"/>
      <c r="E58" s="43"/>
      <c r="F58" s="43"/>
      <c r="G58" s="66"/>
      <c r="H58" s="10"/>
    </row>
    <row r="59" ht="14.25" customHeight="1" spans="2:8">
      <c r="B59" s="30" t="s">
        <v>449</v>
      </c>
      <c r="C59" s="31"/>
      <c r="D59" s="31"/>
      <c r="E59" s="32"/>
      <c r="F59" s="32"/>
      <c r="G59" s="33"/>
      <c r="H59" s="10"/>
    </row>
    <row r="60" ht="14.25" customHeight="1" spans="2:8">
      <c r="B60" s="44" t="s">
        <v>439</v>
      </c>
      <c r="C60" s="11" t="s">
        <v>418</v>
      </c>
      <c r="D60" s="11" t="s">
        <v>14</v>
      </c>
      <c r="E60" s="12" t="s">
        <v>419</v>
      </c>
      <c r="F60" s="45"/>
      <c r="G60" s="46" t="s">
        <v>421</v>
      </c>
      <c r="H60" s="10"/>
    </row>
    <row r="61" ht="14.25" customHeight="1" spans="2:8">
      <c r="B61" s="34" t="s">
        <v>430</v>
      </c>
      <c r="C61" s="16" t="s">
        <v>431</v>
      </c>
      <c r="D61" s="16">
        <v>5</v>
      </c>
      <c r="E61" s="17">
        <v>550000</v>
      </c>
      <c r="F61" s="35"/>
      <c r="G61" s="36">
        <f t="shared" ref="G61:G64" si="7">+E61*D61</f>
        <v>2750000</v>
      </c>
      <c r="H61" s="10"/>
    </row>
    <row r="62" ht="14.25" customHeight="1" spans="2:8">
      <c r="B62" s="34" t="s">
        <v>432</v>
      </c>
      <c r="C62" s="16" t="s">
        <v>433</v>
      </c>
      <c r="D62" s="16">
        <v>5</v>
      </c>
      <c r="E62" s="17">
        <v>440000</v>
      </c>
      <c r="F62" s="35"/>
      <c r="G62" s="36">
        <f t="shared" si="7"/>
        <v>2200000</v>
      </c>
      <c r="H62" s="27"/>
    </row>
    <row r="63" ht="14.25" customHeight="1" spans="2:8">
      <c r="B63" s="34" t="s">
        <v>434</v>
      </c>
      <c r="C63" s="16" t="s">
        <v>435</v>
      </c>
      <c r="D63" s="16">
        <v>1</v>
      </c>
      <c r="E63" s="37">
        <v>9710000</v>
      </c>
      <c r="F63" s="37"/>
      <c r="G63" s="36">
        <f t="shared" si="7"/>
        <v>9710000</v>
      </c>
      <c r="H63" s="10"/>
    </row>
    <row r="64" ht="14.25" customHeight="1" spans="2:8">
      <c r="B64" s="34" t="s">
        <v>436</v>
      </c>
      <c r="C64" s="16" t="s">
        <v>435</v>
      </c>
      <c r="D64" s="16">
        <v>1</v>
      </c>
      <c r="E64" s="36">
        <v>4103209</v>
      </c>
      <c r="F64" s="36"/>
      <c r="G64" s="36">
        <f t="shared" si="7"/>
        <v>4103209</v>
      </c>
      <c r="H64" s="27"/>
    </row>
    <row r="65" ht="14.25" customHeight="1" spans="2:8">
      <c r="B65" s="38" t="s">
        <v>450</v>
      </c>
      <c r="C65" s="39"/>
      <c r="D65" s="40"/>
      <c r="E65" s="53"/>
      <c r="F65" s="53"/>
      <c r="G65" s="67">
        <f>SUM(G61:G64)</f>
        <v>18763209</v>
      </c>
      <c r="H65" s="10"/>
    </row>
    <row r="66" ht="14.25" customHeight="1" spans="2:8">
      <c r="E66" s="43"/>
      <c r="F66" s="43"/>
      <c r="G66" s="43"/>
      <c r="H66" s="10"/>
    </row>
    <row r="67" ht="14.25" customHeight="1" spans="2:8">
      <c r="B67" s="30" t="s">
        <v>451</v>
      </c>
      <c r="C67" s="31"/>
      <c r="D67" s="31"/>
      <c r="E67" s="32"/>
      <c r="F67" s="32"/>
      <c r="G67" s="33"/>
      <c r="H67" s="10"/>
    </row>
    <row r="68" ht="14.25" customHeight="1" spans="2:8">
      <c r="B68" s="44" t="s">
        <v>439</v>
      </c>
      <c r="C68" s="11" t="s">
        <v>418</v>
      </c>
      <c r="D68" s="11" t="s">
        <v>14</v>
      </c>
      <c r="E68" s="12" t="s">
        <v>419</v>
      </c>
      <c r="F68" s="45"/>
      <c r="G68" s="46" t="s">
        <v>421</v>
      </c>
      <c r="H68" s="10"/>
    </row>
    <row r="69" ht="14.25" customHeight="1" spans="2:8">
      <c r="B69" s="34" t="s">
        <v>430</v>
      </c>
      <c r="C69" s="16" t="s">
        <v>431</v>
      </c>
      <c r="D69" s="16">
        <v>5</v>
      </c>
      <c r="E69" s="17">
        <v>550000</v>
      </c>
      <c r="F69" s="35"/>
      <c r="G69" s="36">
        <f t="shared" ref="G69:G72" si="8">+E69*D69</f>
        <v>2750000</v>
      </c>
      <c r="H69" s="27"/>
    </row>
    <row r="70" ht="14.25" customHeight="1" spans="2:8">
      <c r="B70" s="34" t="s">
        <v>432</v>
      </c>
      <c r="C70" s="16" t="s">
        <v>433</v>
      </c>
      <c r="D70" s="16">
        <v>5</v>
      </c>
      <c r="E70" s="17">
        <v>440000</v>
      </c>
      <c r="F70" s="35"/>
      <c r="G70" s="36">
        <f t="shared" si="8"/>
        <v>2200000</v>
      </c>
      <c r="H70" s="10"/>
    </row>
    <row r="71" ht="14.25" customHeight="1" spans="2:8">
      <c r="B71" s="34" t="s">
        <v>434</v>
      </c>
      <c r="C71" s="16" t="s">
        <v>435</v>
      </c>
      <c r="D71" s="16">
        <v>1</v>
      </c>
      <c r="E71" s="37">
        <v>9710000</v>
      </c>
      <c r="F71" s="37"/>
      <c r="G71" s="36">
        <f t="shared" si="8"/>
        <v>9710000</v>
      </c>
      <c r="H71" s="10"/>
    </row>
    <row r="72" ht="14.25" customHeight="1" spans="2:8">
      <c r="B72" s="34" t="s">
        <v>436</v>
      </c>
      <c r="C72" s="16" t="s">
        <v>435</v>
      </c>
      <c r="D72" s="16">
        <v>1</v>
      </c>
      <c r="E72" s="36">
        <v>4103209</v>
      </c>
      <c r="F72" s="36"/>
      <c r="G72" s="36">
        <f t="shared" si="8"/>
        <v>4103209</v>
      </c>
      <c r="H72" s="10"/>
    </row>
    <row r="73" ht="14.25" customHeight="1" spans="2:8">
      <c r="B73" s="47" t="s">
        <v>452</v>
      </c>
      <c r="C73" s="39"/>
      <c r="D73" s="40"/>
      <c r="E73" s="53"/>
      <c r="F73" s="53"/>
      <c r="G73" s="51">
        <f>SUM(G69:G72)</f>
        <v>18763209</v>
      </c>
      <c r="H73" s="10"/>
    </row>
    <row r="74" ht="14.25" customHeight="1" spans="2:8">
      <c r="B74" s="10"/>
      <c r="C74" s="65"/>
      <c r="D74" s="65"/>
      <c r="E74" s="43"/>
      <c r="F74" s="43"/>
      <c r="G74" s="66"/>
      <c r="H74" s="10"/>
    </row>
    <row r="75" ht="14.25" customHeight="1" spans="2:8">
      <c r="B75" s="30" t="s">
        <v>453</v>
      </c>
      <c r="C75" s="31"/>
      <c r="D75" s="31"/>
      <c r="E75" s="32"/>
      <c r="F75" s="32"/>
      <c r="G75" s="33"/>
      <c r="H75" s="10"/>
    </row>
    <row r="76" ht="14.25" customHeight="1" spans="2:8">
      <c r="B76" s="44" t="s">
        <v>439</v>
      </c>
      <c r="C76" s="11" t="s">
        <v>418</v>
      </c>
      <c r="D76" s="11" t="s">
        <v>14</v>
      </c>
      <c r="E76" s="12" t="s">
        <v>419</v>
      </c>
      <c r="F76" s="45"/>
      <c r="G76" s="46" t="s">
        <v>421</v>
      </c>
      <c r="H76" s="10"/>
    </row>
    <row r="77" ht="14.25" customHeight="1" spans="2:8">
      <c r="B77" s="34" t="s">
        <v>430</v>
      </c>
      <c r="C77" s="16" t="s">
        <v>431</v>
      </c>
      <c r="D77" s="16">
        <v>5</v>
      </c>
      <c r="E77" s="17">
        <v>550000</v>
      </c>
      <c r="F77" s="35"/>
      <c r="G77" s="36">
        <f t="shared" ref="G77:G80" si="9">+E77*D77</f>
        <v>2750000</v>
      </c>
      <c r="H77" s="10"/>
    </row>
    <row r="78" ht="14.25" customHeight="1" spans="2:8">
      <c r="B78" s="34" t="s">
        <v>432</v>
      </c>
      <c r="C78" s="16" t="s">
        <v>433</v>
      </c>
      <c r="D78" s="16">
        <v>5</v>
      </c>
      <c r="E78" s="17">
        <v>440000</v>
      </c>
      <c r="F78" s="35"/>
      <c r="G78" s="36">
        <f t="shared" si="9"/>
        <v>2200000</v>
      </c>
      <c r="H78" s="10"/>
    </row>
    <row r="79" ht="14.25" customHeight="1" spans="2:8">
      <c r="B79" s="34" t="s">
        <v>448</v>
      </c>
      <c r="C79" s="16" t="s">
        <v>435</v>
      </c>
      <c r="D79" s="16">
        <v>1</v>
      </c>
      <c r="E79" s="37">
        <v>9709998.27</v>
      </c>
      <c r="F79" s="37"/>
      <c r="G79" s="36">
        <f t="shared" si="9"/>
        <v>9709998.27</v>
      </c>
      <c r="H79" s="10"/>
    </row>
    <row r="80" ht="14.25" customHeight="1" spans="2:8">
      <c r="B80" s="34" t="s">
        <v>436</v>
      </c>
      <c r="C80" s="16" t="s">
        <v>435</v>
      </c>
      <c r="D80" s="16">
        <v>1</v>
      </c>
      <c r="E80" s="36">
        <v>4103209</v>
      </c>
      <c r="F80" s="36"/>
      <c r="G80" s="36">
        <f t="shared" si="9"/>
        <v>4103209</v>
      </c>
      <c r="H80" s="10"/>
    </row>
    <row r="81" ht="14.25" customHeight="1" spans="2:8">
      <c r="B81" s="68" t="s">
        <v>452</v>
      </c>
      <c r="C81" s="39"/>
      <c r="D81" s="40"/>
      <c r="E81" s="53"/>
      <c r="F81" s="53"/>
      <c r="G81" s="64">
        <f>SUM(G77:G80)</f>
        <v>18763207.27</v>
      </c>
      <c r="H81" s="10"/>
    </row>
    <row r="82" ht="14.25" customHeight="1" spans="2:8">
      <c r="B82" s="10"/>
      <c r="C82" s="65"/>
      <c r="D82" s="65"/>
      <c r="E82" s="43"/>
      <c r="F82" s="43"/>
      <c r="G82" s="66"/>
      <c r="H82" s="10"/>
    </row>
    <row r="83" ht="14.25" customHeight="1" spans="2:8">
      <c r="B83" s="30" t="s">
        <v>454</v>
      </c>
      <c r="C83" s="31"/>
      <c r="D83" s="31"/>
      <c r="E83" s="32"/>
      <c r="F83" s="32"/>
      <c r="G83" s="33"/>
      <c r="H83" s="10"/>
    </row>
    <row r="84" ht="14.25" customHeight="1" spans="2:8">
      <c r="B84" s="44" t="s">
        <v>439</v>
      </c>
      <c r="C84" s="11" t="s">
        <v>418</v>
      </c>
      <c r="D84" s="11" t="s">
        <v>14</v>
      </c>
      <c r="E84" s="12" t="s">
        <v>419</v>
      </c>
      <c r="F84" s="45"/>
      <c r="G84" s="46" t="s">
        <v>421</v>
      </c>
      <c r="H84" s="10"/>
    </row>
    <row r="85" ht="14.25" customHeight="1" spans="2:8">
      <c r="B85" s="34" t="s">
        <v>430</v>
      </c>
      <c r="C85" s="16" t="s">
        <v>431</v>
      </c>
      <c r="D85" s="16">
        <v>5</v>
      </c>
      <c r="E85" s="17">
        <v>550000</v>
      </c>
      <c r="F85" s="35"/>
      <c r="G85" s="36">
        <f t="shared" ref="G85:G88" si="10">+E85*D85</f>
        <v>2750000</v>
      </c>
      <c r="H85" s="10"/>
    </row>
    <row r="86" ht="14.25" customHeight="1" spans="2:8">
      <c r="B86" s="34" t="s">
        <v>432</v>
      </c>
      <c r="C86" s="16" t="s">
        <v>433</v>
      </c>
      <c r="D86" s="16">
        <v>5</v>
      </c>
      <c r="E86" s="17">
        <v>440000</v>
      </c>
      <c r="F86" s="35"/>
      <c r="G86" s="36">
        <f t="shared" si="10"/>
        <v>2200000</v>
      </c>
      <c r="H86" s="27"/>
    </row>
    <row r="87" ht="14.25" customHeight="1" spans="2:8">
      <c r="B87" s="34" t="s">
        <v>434</v>
      </c>
      <c r="C87" s="16" t="s">
        <v>435</v>
      </c>
      <c r="D87" s="16">
        <v>1</v>
      </c>
      <c r="E87" s="37">
        <v>9710000</v>
      </c>
      <c r="F87" s="37"/>
      <c r="G87" s="36">
        <f t="shared" si="10"/>
        <v>9710000</v>
      </c>
      <c r="H87" s="10"/>
    </row>
    <row r="88" ht="14.25" customHeight="1" spans="2:8">
      <c r="B88" s="34" t="s">
        <v>436</v>
      </c>
      <c r="C88" s="16" t="s">
        <v>435</v>
      </c>
      <c r="D88" s="16">
        <v>1</v>
      </c>
      <c r="E88" s="36">
        <v>4103209</v>
      </c>
      <c r="F88" s="36"/>
      <c r="G88" s="36">
        <f t="shared" si="10"/>
        <v>4103209</v>
      </c>
      <c r="H88" s="27"/>
    </row>
    <row r="89" ht="14.25" customHeight="1" spans="2:8">
      <c r="B89" s="38" t="s">
        <v>452</v>
      </c>
      <c r="C89" s="39"/>
      <c r="D89" s="40"/>
      <c r="E89" s="53"/>
      <c r="F89" s="53"/>
      <c r="G89" s="67">
        <f>SUM(G85:G88)</f>
        <v>18763209</v>
      </c>
      <c r="H89" s="10"/>
    </row>
    <row r="90" ht="14.25" customHeight="1" spans="2:8">
      <c r="E90" s="43"/>
      <c r="F90" s="43"/>
      <c r="G90" s="43"/>
      <c r="H90" s="10"/>
    </row>
    <row r="91" ht="14.25" customHeight="1" spans="2:8">
      <c r="B91" s="30" t="s">
        <v>455</v>
      </c>
      <c r="C91" s="31"/>
      <c r="D91" s="31"/>
      <c r="E91" s="32"/>
      <c r="F91" s="32"/>
      <c r="G91" s="33"/>
      <c r="H91" s="10"/>
    </row>
    <row r="92" ht="14.25" customHeight="1" spans="2:8">
      <c r="B92" s="44" t="s">
        <v>439</v>
      </c>
      <c r="C92" s="11" t="s">
        <v>418</v>
      </c>
      <c r="D92" s="11" t="s">
        <v>14</v>
      </c>
      <c r="E92" s="12" t="s">
        <v>419</v>
      </c>
      <c r="F92" s="45"/>
      <c r="G92" s="46" t="s">
        <v>421</v>
      </c>
      <c r="H92" s="10"/>
    </row>
    <row r="93" ht="14.25" customHeight="1" spans="2:8">
      <c r="B93" s="34" t="s">
        <v>430</v>
      </c>
      <c r="C93" s="16" t="s">
        <v>431</v>
      </c>
      <c r="D93" s="16">
        <v>5</v>
      </c>
      <c r="E93" s="17">
        <v>550000</v>
      </c>
      <c r="F93" s="35"/>
      <c r="G93" s="36">
        <f t="shared" ref="G93:G96" si="11">+E93*D93</f>
        <v>2750000</v>
      </c>
      <c r="H93" s="27"/>
    </row>
    <row r="94" ht="14.25" customHeight="1" spans="2:8">
      <c r="B94" s="34" t="s">
        <v>432</v>
      </c>
      <c r="C94" s="16" t="s">
        <v>433</v>
      </c>
      <c r="D94" s="16">
        <v>5</v>
      </c>
      <c r="E94" s="17">
        <v>440000</v>
      </c>
      <c r="F94" s="35"/>
      <c r="G94" s="36">
        <f t="shared" si="11"/>
        <v>2200000</v>
      </c>
      <c r="H94" s="10"/>
    </row>
    <row r="95" ht="14.25" customHeight="1" spans="2:8">
      <c r="B95" s="34" t="s">
        <v>456</v>
      </c>
      <c r="C95" s="16" t="s">
        <v>435</v>
      </c>
      <c r="D95" s="16">
        <v>1</v>
      </c>
      <c r="E95" s="37">
        <v>9710000</v>
      </c>
      <c r="F95" s="37"/>
      <c r="G95" s="36">
        <f t="shared" si="11"/>
        <v>9710000</v>
      </c>
      <c r="H95" s="10"/>
    </row>
    <row r="96" ht="14.25" customHeight="1" spans="2:8">
      <c r="B96" s="34" t="s">
        <v>436</v>
      </c>
      <c r="C96" s="16" t="s">
        <v>435</v>
      </c>
      <c r="D96" s="16">
        <v>1</v>
      </c>
      <c r="E96" s="36">
        <v>4103209</v>
      </c>
      <c r="F96" s="36"/>
      <c r="G96" s="36">
        <f t="shared" si="11"/>
        <v>4103209</v>
      </c>
      <c r="H96" s="10"/>
    </row>
    <row r="97" ht="14.25" customHeight="1" spans="2:8">
      <c r="B97" s="69" t="s">
        <v>457</v>
      </c>
      <c r="C97" s="70"/>
      <c r="D97" s="71"/>
      <c r="E97" s="72"/>
      <c r="F97" s="72"/>
      <c r="G97" s="59">
        <f>SUM(G93:G96)</f>
        <v>18763209</v>
      </c>
      <c r="H97" s="10"/>
    </row>
    <row r="98" ht="14.25" customHeight="1" spans="2:8">
      <c r="E98" s="43"/>
      <c r="F98" s="43"/>
      <c r="G98" s="43"/>
      <c r="H98" s="10"/>
    </row>
    <row r="99" ht="14.25" customHeight="1" spans="2:8">
      <c r="B99" s="30" t="s">
        <v>458</v>
      </c>
      <c r="C99" s="31"/>
      <c r="D99" s="31"/>
      <c r="E99" s="32"/>
      <c r="F99" s="32"/>
      <c r="G99" s="33"/>
      <c r="H99" s="10"/>
    </row>
    <row r="100" ht="14.25" customHeight="1" spans="2:8">
      <c r="B100" s="44" t="s">
        <v>439</v>
      </c>
      <c r="C100" s="11" t="s">
        <v>418</v>
      </c>
      <c r="D100" s="11" t="s">
        <v>14</v>
      </c>
      <c r="E100" s="12" t="s">
        <v>419</v>
      </c>
      <c r="F100" s="45"/>
      <c r="G100" s="46" t="s">
        <v>421</v>
      </c>
      <c r="H100" s="10"/>
    </row>
    <row r="101" ht="14.25" customHeight="1" spans="2:8">
      <c r="B101" s="34" t="s">
        <v>430</v>
      </c>
      <c r="C101" s="16" t="s">
        <v>431</v>
      </c>
      <c r="D101" s="16">
        <v>5</v>
      </c>
      <c r="E101" s="17">
        <v>550000</v>
      </c>
      <c r="F101" s="35"/>
      <c r="G101" s="36">
        <f t="shared" ref="G101:G104" si="12">+E101*D101</f>
        <v>2750000</v>
      </c>
      <c r="H101" s="10"/>
    </row>
    <row r="102" ht="14.25" customHeight="1" spans="2:8">
      <c r="B102" s="34" t="s">
        <v>432</v>
      </c>
      <c r="C102" s="16" t="s">
        <v>433</v>
      </c>
      <c r="D102" s="16">
        <v>5</v>
      </c>
      <c r="E102" s="17">
        <v>440000</v>
      </c>
      <c r="F102" s="35"/>
      <c r="G102" s="36">
        <f t="shared" si="12"/>
        <v>2200000</v>
      </c>
      <c r="H102" s="10"/>
    </row>
    <row r="103" ht="14.25" customHeight="1" spans="2:8">
      <c r="B103" s="34" t="s">
        <v>448</v>
      </c>
      <c r="C103" s="16" t="s">
        <v>435</v>
      </c>
      <c r="D103" s="16">
        <v>1</v>
      </c>
      <c r="E103" s="37">
        <v>9709998.27</v>
      </c>
      <c r="F103" s="37"/>
      <c r="G103" s="36">
        <f t="shared" si="12"/>
        <v>9709998.27</v>
      </c>
      <c r="H103" s="10"/>
    </row>
    <row r="104" ht="14.25" customHeight="1" spans="2:8">
      <c r="B104" s="34" t="s">
        <v>436</v>
      </c>
      <c r="C104" s="16" t="s">
        <v>435</v>
      </c>
      <c r="D104" s="16">
        <v>1</v>
      </c>
      <c r="E104" s="36">
        <v>4103209</v>
      </c>
      <c r="F104" s="36"/>
      <c r="G104" s="36">
        <f t="shared" si="12"/>
        <v>4103209</v>
      </c>
      <c r="H104" s="10"/>
    </row>
    <row r="105" ht="14.25" customHeight="1" spans="2:8">
      <c r="B105" s="68" t="s">
        <v>457</v>
      </c>
      <c r="C105" s="39"/>
      <c r="D105" s="40"/>
      <c r="E105" s="53"/>
      <c r="F105" s="53"/>
      <c r="G105" s="64">
        <f>SUM(G101:G104)</f>
        <v>18763207.27</v>
      </c>
      <c r="H105" s="10"/>
    </row>
    <row r="106" ht="14.25" customHeight="1" spans="2:8">
      <c r="E106" s="43"/>
      <c r="F106" s="43"/>
      <c r="G106" s="43"/>
      <c r="H106" s="10"/>
    </row>
    <row r="107" ht="14.25" customHeight="1" spans="2:8">
      <c r="B107" s="30" t="s">
        <v>459</v>
      </c>
      <c r="C107" s="31"/>
      <c r="D107" s="31"/>
      <c r="E107" s="32"/>
      <c r="F107" s="32"/>
      <c r="G107" s="33"/>
      <c r="H107" s="10"/>
    </row>
    <row r="108" ht="14.25" customHeight="1" spans="2:8">
      <c r="B108" s="44" t="s">
        <v>439</v>
      </c>
      <c r="C108" s="11" t="s">
        <v>418</v>
      </c>
      <c r="D108" s="11" t="s">
        <v>14</v>
      </c>
      <c r="E108" s="12" t="s">
        <v>419</v>
      </c>
      <c r="F108" s="45"/>
      <c r="G108" s="46" t="s">
        <v>421</v>
      </c>
      <c r="H108" s="10"/>
    </row>
    <row r="109" ht="14.25" customHeight="1" spans="2:8">
      <c r="B109" s="34" t="s">
        <v>430</v>
      </c>
      <c r="C109" s="16" t="s">
        <v>431</v>
      </c>
      <c r="D109" s="16">
        <v>5</v>
      </c>
      <c r="E109" s="17">
        <v>550000</v>
      </c>
      <c r="F109" s="35"/>
      <c r="G109" s="36">
        <f t="shared" ref="G109:G112" si="13">+E109*D109</f>
        <v>2750000</v>
      </c>
      <c r="H109" s="10"/>
    </row>
    <row r="110" ht="14.25" customHeight="1" spans="2:8">
      <c r="B110" s="34" t="s">
        <v>432</v>
      </c>
      <c r="C110" s="16" t="s">
        <v>433</v>
      </c>
      <c r="D110" s="16">
        <v>5</v>
      </c>
      <c r="E110" s="17">
        <v>440000</v>
      </c>
      <c r="F110" s="35"/>
      <c r="G110" s="36">
        <f t="shared" si="13"/>
        <v>2200000</v>
      </c>
      <c r="H110" s="10"/>
    </row>
    <row r="111" ht="14.25" customHeight="1" spans="2:8">
      <c r="B111" s="34" t="s">
        <v>434</v>
      </c>
      <c r="C111" s="16" t="s">
        <v>435</v>
      </c>
      <c r="D111" s="16">
        <v>1</v>
      </c>
      <c r="E111" s="37">
        <v>9710000</v>
      </c>
      <c r="F111" s="37"/>
      <c r="G111" s="36">
        <f t="shared" si="13"/>
        <v>9710000</v>
      </c>
      <c r="H111" s="10"/>
    </row>
    <row r="112" ht="14.25" customHeight="1" spans="2:8">
      <c r="B112" s="34" t="s">
        <v>436</v>
      </c>
      <c r="C112" s="16" t="s">
        <v>435</v>
      </c>
      <c r="D112" s="16">
        <v>1</v>
      </c>
      <c r="E112" s="36">
        <v>4103209</v>
      </c>
      <c r="F112" s="36"/>
      <c r="G112" s="36">
        <f t="shared" si="13"/>
        <v>4103209</v>
      </c>
      <c r="H112" s="27"/>
    </row>
    <row r="113" ht="14.25" customHeight="1" spans="2:10">
      <c r="B113" s="38" t="s">
        <v>457</v>
      </c>
      <c r="C113" s="39"/>
      <c r="D113" s="40"/>
      <c r="E113" s="53"/>
      <c r="F113" s="53"/>
      <c r="G113" s="67">
        <f>SUM(G109:G112)</f>
        <v>18763209</v>
      </c>
      <c r="H113" s="10"/>
    </row>
    <row r="114" ht="14.25" customHeight="1" spans="2:10">
      <c r="E114" s="43"/>
      <c r="F114" s="43"/>
      <c r="G114" s="43"/>
      <c r="H114" s="10"/>
    </row>
    <row r="115" ht="14.25" customHeight="1" spans="2:10">
      <c r="B115" s="30" t="s">
        <v>460</v>
      </c>
      <c r="C115" s="31"/>
      <c r="D115" s="31"/>
      <c r="E115" s="32"/>
      <c r="F115" s="32"/>
      <c r="G115" s="33"/>
      <c r="H115" s="10"/>
    </row>
    <row r="116" ht="14.25" customHeight="1" spans="2:10">
      <c r="B116" s="44" t="s">
        <v>439</v>
      </c>
      <c r="C116" s="11" t="s">
        <v>418</v>
      </c>
      <c r="D116" s="11" t="s">
        <v>14</v>
      </c>
      <c r="E116" s="12" t="s">
        <v>419</v>
      </c>
      <c r="F116" s="45"/>
      <c r="G116" s="46" t="s">
        <v>421</v>
      </c>
      <c r="H116" s="10"/>
    </row>
    <row r="117" ht="14.25" customHeight="1" spans="2:10">
      <c r="B117" s="34" t="s">
        <v>430</v>
      </c>
      <c r="C117" s="16" t="s">
        <v>431</v>
      </c>
      <c r="D117" s="16">
        <v>5</v>
      </c>
      <c r="E117" s="17">
        <v>550000</v>
      </c>
      <c r="F117" s="35"/>
      <c r="G117" s="36">
        <f t="shared" ref="G117:G120" si="14">+E117*D117</f>
        <v>2750000</v>
      </c>
      <c r="H117" s="10"/>
    </row>
    <row r="118" ht="14.25" customHeight="1" spans="2:10">
      <c r="B118" s="34" t="s">
        <v>432</v>
      </c>
      <c r="C118" s="16" t="s">
        <v>433</v>
      </c>
      <c r="D118" s="16">
        <v>5</v>
      </c>
      <c r="E118" s="17">
        <v>440000</v>
      </c>
      <c r="F118" s="35"/>
      <c r="G118" s="36">
        <f t="shared" si="14"/>
        <v>2200000</v>
      </c>
      <c r="H118" s="27"/>
    </row>
    <row r="119" ht="14.25" customHeight="1" spans="2:10">
      <c r="B119" s="34" t="s">
        <v>434</v>
      </c>
      <c r="C119" s="16" t="s">
        <v>435</v>
      </c>
      <c r="D119" s="16">
        <v>1</v>
      </c>
      <c r="E119" s="37">
        <v>9710000</v>
      </c>
      <c r="F119" s="37"/>
      <c r="G119" s="36">
        <f t="shared" si="14"/>
        <v>9710000</v>
      </c>
      <c r="H119" s="10"/>
    </row>
    <row r="120" ht="14.25" customHeight="1" spans="2:10">
      <c r="B120" s="34" t="s">
        <v>436</v>
      </c>
      <c r="C120" s="16" t="s">
        <v>435</v>
      </c>
      <c r="D120" s="16">
        <v>1</v>
      </c>
      <c r="E120" s="36">
        <v>4103209</v>
      </c>
      <c r="F120" s="36"/>
      <c r="G120" s="36">
        <f t="shared" si="14"/>
        <v>4103209</v>
      </c>
      <c r="H120" s="27"/>
    </row>
    <row r="121" ht="14.25" customHeight="1" spans="2:10">
      <c r="B121" s="38" t="s">
        <v>461</v>
      </c>
      <c r="C121" s="73"/>
      <c r="D121" s="74"/>
      <c r="E121" s="75"/>
      <c r="F121" s="75"/>
      <c r="G121" s="67">
        <f>SUM(G117:G120)</f>
        <v>18763209</v>
      </c>
      <c r="H121" s="10"/>
    </row>
    <row r="122" ht="21.6" customHeight="1" spans="2:10">
      <c r="B122" s="76" t="s">
        <v>462</v>
      </c>
      <c r="C122" s="77"/>
      <c r="D122" s="77"/>
      <c r="E122" s="78"/>
      <c r="F122" s="78"/>
      <c r="G122" s="79">
        <f>($G18+$G26+$G34+$G42+$G50+$G57+$G65+$G73+$G81+$G89+$G97+$G105+$G113+$G121+G11)</f>
        <v>334084920.8</v>
      </c>
      <c r="H122" s="10"/>
    </row>
    <row r="123" ht="14.25" customHeight="1" spans="2:10">
      <c r="E123" s="43"/>
      <c r="F123" s="43"/>
      <c r="G123" s="43"/>
      <c r="H123" s="10"/>
    </row>
    <row r="124" ht="14.25" customHeight="1" spans="2:10">
      <c r="B124" s="80" t="s">
        <v>463</v>
      </c>
      <c r="H124" s="27"/>
      <c r="I124" s="81"/>
    </row>
    <row r="125" ht="14.25" customHeight="1" spans="2:10">
      <c r="B125" s="65" t="s">
        <v>411</v>
      </c>
      <c r="C125" s="65"/>
      <c r="D125" s="65"/>
      <c r="E125" s="43"/>
      <c r="F125" s="43"/>
      <c r="G125" s="43"/>
      <c r="H125" s="10"/>
      <c r="I125" s="65"/>
    </row>
    <row r="126" ht="14.25" customHeight="1" spans="2:10">
      <c r="E126" s="43"/>
      <c r="F126" s="82"/>
      <c r="G126" s="43"/>
      <c r="H126" s="10"/>
    </row>
    <row r="127" ht="14.25" customHeight="1" spans="2:10">
      <c r="C127" s="83"/>
      <c r="F127" s="83"/>
      <c r="G127" s="43"/>
      <c r="H127" s="10"/>
    </row>
    <row r="128" ht="14.25" customHeight="1" spans="2:10">
      <c r="B128" s="84" t="s">
        <v>464</v>
      </c>
      <c r="F128" s="83"/>
      <c r="G128" s="82"/>
      <c r="H128" s="85"/>
      <c r="I128" s="84"/>
      <c r="J128" s="65"/>
    </row>
    <row r="129" ht="14.25" customHeight="1" spans="2:10">
      <c r="B129" s="84"/>
      <c r="F129" s="83"/>
      <c r="G129" s="82"/>
      <c r="H129" s="85"/>
      <c r="I129" s="84"/>
      <c r="J129" s="65"/>
    </row>
    <row r="130" ht="14.25" customHeight="1" spans="2:10">
      <c r="B130" s="83" t="s">
        <v>412</v>
      </c>
      <c r="H130" s="85"/>
      <c r="I130" s="84"/>
      <c r="J130" s="65"/>
    </row>
    <row r="131" ht="14.25" customHeight="1" spans="2:10">
      <c r="B131" s="84" t="s">
        <v>465</v>
      </c>
      <c r="C131" s="84"/>
      <c r="D131" s="84"/>
      <c r="E131" s="82"/>
      <c r="F131" s="82"/>
      <c r="H131" s="85"/>
      <c r="I131" s="84"/>
      <c r="J131" s="65"/>
    </row>
    <row r="132" ht="14.25" customHeight="1" spans="2:10">
      <c r="E132" s="43"/>
      <c r="F132" s="43"/>
      <c r="G132" s="43"/>
      <c r="H132" s="85"/>
      <c r="I132" s="84"/>
      <c r="J132" s="84"/>
    </row>
    <row r="133" ht="14.25" customHeight="1" spans="2:10">
      <c r="B133" s="86"/>
      <c r="C133" s="86"/>
      <c r="D133" s="84"/>
      <c r="E133" s="82"/>
      <c r="F133" s="82"/>
      <c r="G133" s="82"/>
      <c r="H133" s="85"/>
      <c r="I133" s="84"/>
      <c r="J133" s="65"/>
    </row>
    <row r="134" ht="14.25" customHeight="1" spans="2:10">
      <c r="E134" s="43"/>
      <c r="F134" s="43"/>
      <c r="G134" s="43"/>
      <c r="H134" s="10"/>
    </row>
    <row r="135" ht="14.25" customHeight="1" spans="2:10">
      <c r="E135" s="43"/>
      <c r="F135" s="43"/>
      <c r="G135" s="43"/>
      <c r="H135" s="10"/>
    </row>
    <row r="136" ht="14.25" customHeight="1" spans="2:10">
      <c r="E136" s="43"/>
      <c r="F136" s="43"/>
      <c r="G136" s="43"/>
      <c r="H136" s="10"/>
    </row>
    <row r="137" ht="14.25" customHeight="1" spans="2:10">
      <c r="E137" s="43"/>
      <c r="F137" s="43"/>
      <c r="G137" s="43"/>
      <c r="H137" s="10"/>
    </row>
    <row r="138" ht="14.25" customHeight="1" spans="2:10">
      <c r="E138" s="43"/>
      <c r="F138" s="43"/>
      <c r="G138" s="43"/>
      <c r="H138" s="10"/>
    </row>
    <row r="139" ht="14.25" customHeight="1" spans="2:10">
      <c r="E139" s="43"/>
      <c r="F139" s="43"/>
      <c r="G139" s="43"/>
      <c r="H139" s="10"/>
    </row>
    <row r="140" ht="14.25" customHeight="1" spans="2:10">
      <c r="E140" s="43"/>
      <c r="F140" s="43"/>
      <c r="G140" s="43"/>
      <c r="H140" s="10"/>
    </row>
    <row r="141" ht="14.25" customHeight="1" spans="2:10">
      <c r="E141" s="43"/>
      <c r="F141" s="43"/>
      <c r="G141" s="43"/>
      <c r="H141" s="10"/>
    </row>
    <row r="142" ht="14.25" customHeight="1" spans="2:10">
      <c r="E142" s="43"/>
      <c r="F142" s="43"/>
      <c r="G142" s="43"/>
      <c r="H142" s="10"/>
    </row>
    <row r="143" ht="14.25" customHeight="1" spans="2:10">
      <c r="E143" s="43"/>
      <c r="F143" s="43"/>
      <c r="G143" s="43"/>
      <c r="H143" s="10"/>
    </row>
    <row r="144" ht="14.25" customHeight="1" spans="2:10">
      <c r="E144" s="43"/>
      <c r="F144" s="43"/>
      <c r="G144" s="43"/>
      <c r="H144" s="10"/>
    </row>
    <row r="145" ht="14.25" customHeight="1" spans="5:8">
      <c r="E145" s="43"/>
      <c r="F145" s="43"/>
      <c r="G145" s="43"/>
      <c r="H145" s="10"/>
    </row>
    <row r="146" ht="14.25" customHeight="1" spans="5:8">
      <c r="E146" s="43"/>
      <c r="F146" s="43"/>
      <c r="G146" s="43"/>
      <c r="H146" s="10"/>
    </row>
    <row r="147" ht="14.25" customHeight="1" spans="5:8">
      <c r="E147" s="43"/>
      <c r="F147" s="43"/>
      <c r="G147" s="43"/>
      <c r="H147" s="10"/>
    </row>
    <row r="148" ht="14.25" customHeight="1" spans="5:8">
      <c r="E148" s="43"/>
      <c r="F148" s="43"/>
      <c r="G148" s="43"/>
      <c r="H148" s="10"/>
    </row>
    <row r="149" ht="14.25" customHeight="1" spans="5:8">
      <c r="E149" s="43"/>
      <c r="F149" s="43"/>
      <c r="G149" s="43"/>
      <c r="H149" s="10"/>
    </row>
    <row r="150" ht="14.25" customHeight="1" spans="5:8">
      <c r="E150" s="43"/>
      <c r="F150" s="43"/>
      <c r="G150" s="43"/>
      <c r="H150" s="10"/>
    </row>
    <row r="151" ht="14.25" customHeight="1" spans="5:8">
      <c r="E151" s="43"/>
      <c r="F151" s="43"/>
      <c r="G151" s="43"/>
      <c r="H151" s="10"/>
    </row>
    <row r="152" ht="14.25" customHeight="1" spans="5:8">
      <c r="E152" s="43"/>
      <c r="F152" s="43"/>
      <c r="G152" s="43"/>
      <c r="H152" s="10"/>
    </row>
    <row r="153" ht="14.25" customHeight="1" spans="5:8">
      <c r="E153" s="43"/>
      <c r="F153" s="43"/>
      <c r="G153" s="43"/>
      <c r="H153" s="10"/>
    </row>
    <row r="154" ht="14.25" customHeight="1" spans="5:8">
      <c r="E154" s="43"/>
      <c r="F154" s="43"/>
      <c r="G154" s="43"/>
      <c r="H154" s="10"/>
    </row>
    <row r="155" ht="14.25" customHeight="1" spans="5:8">
      <c r="E155" s="43"/>
      <c r="F155" s="43"/>
      <c r="G155" s="43"/>
      <c r="H155" s="10"/>
    </row>
    <row r="156" ht="14.25" customHeight="1" spans="5:8">
      <c r="E156" s="43"/>
      <c r="F156" s="43"/>
      <c r="G156" s="43"/>
      <c r="H156" s="10"/>
    </row>
    <row r="157" ht="14.25" customHeight="1" spans="5:8">
      <c r="E157" s="43"/>
      <c r="F157" s="43"/>
      <c r="G157" s="43"/>
      <c r="H157" s="10"/>
    </row>
    <row r="158" ht="14.25" customHeight="1" spans="5:8">
      <c r="E158" s="43"/>
      <c r="F158" s="43"/>
      <c r="G158" s="43"/>
      <c r="H158" s="10"/>
    </row>
    <row r="159" ht="14.25" customHeight="1" spans="5:8">
      <c r="E159" s="43"/>
      <c r="F159" s="43"/>
      <c r="G159" s="43"/>
      <c r="H159" s="10"/>
    </row>
    <row r="160" ht="14.25" customHeight="1" spans="5:8">
      <c r="E160" s="43"/>
      <c r="F160" s="43"/>
      <c r="G160" s="43"/>
      <c r="H160" s="10"/>
    </row>
    <row r="161" ht="14.25" customHeight="1" spans="5:8">
      <c r="E161" s="43"/>
      <c r="F161" s="43"/>
      <c r="G161" s="43"/>
      <c r="H161" s="10"/>
    </row>
    <row r="162" ht="14.25" customHeight="1" spans="5:8">
      <c r="E162" s="43"/>
      <c r="F162" s="43"/>
      <c r="G162" s="43"/>
      <c r="H162" s="10"/>
    </row>
    <row r="163" ht="14.25" customHeight="1" spans="5:8">
      <c r="E163" s="43"/>
      <c r="F163" s="43"/>
      <c r="G163" s="43"/>
      <c r="H163" s="10"/>
    </row>
    <row r="164" ht="14.25" customHeight="1" spans="5:8">
      <c r="E164" s="43"/>
      <c r="F164" s="43"/>
      <c r="G164" s="43"/>
      <c r="H164" s="10"/>
    </row>
    <row r="165" ht="14.25" customHeight="1" spans="5:8">
      <c r="E165" s="43"/>
      <c r="F165" s="43"/>
      <c r="G165" s="43"/>
      <c r="H165" s="10"/>
    </row>
    <row r="166" ht="14.25" customHeight="1" spans="5:8">
      <c r="E166" s="43"/>
      <c r="F166" s="43"/>
      <c r="G166" s="43"/>
      <c r="H166" s="10"/>
    </row>
    <row r="167" ht="14.25" customHeight="1" spans="5:8">
      <c r="E167" s="43"/>
      <c r="F167" s="43"/>
      <c r="G167" s="43"/>
      <c r="H167" s="10"/>
    </row>
    <row r="168" ht="14.25" customHeight="1" spans="5:8">
      <c r="E168" s="43"/>
      <c r="F168" s="43"/>
      <c r="G168" s="43"/>
      <c r="H168" s="10"/>
    </row>
    <row r="169" ht="14.25" customHeight="1" spans="5:8">
      <c r="E169" s="43"/>
      <c r="F169" s="43"/>
      <c r="G169" s="43"/>
      <c r="H169" s="10"/>
    </row>
    <row r="170" ht="14.25" customHeight="1" spans="5:8">
      <c r="E170" s="43"/>
      <c r="F170" s="43"/>
      <c r="G170" s="43"/>
      <c r="H170" s="10"/>
    </row>
    <row r="171" ht="14.25" customHeight="1" spans="5:8">
      <c r="E171" s="43"/>
      <c r="F171" s="43"/>
      <c r="G171" s="43"/>
      <c r="H171" s="10"/>
    </row>
    <row r="172" ht="14.25" customHeight="1" spans="5:8">
      <c r="E172" s="43"/>
      <c r="F172" s="43"/>
      <c r="G172" s="43"/>
      <c r="H172" s="10"/>
    </row>
    <row r="173" ht="14.25" customHeight="1" spans="5:8">
      <c r="E173" s="43"/>
      <c r="F173" s="43"/>
      <c r="G173" s="43"/>
      <c r="H173" s="10"/>
    </row>
    <row r="174" ht="14.25" customHeight="1" spans="5:8">
      <c r="E174" s="43"/>
      <c r="F174" s="43"/>
      <c r="G174" s="43"/>
      <c r="H174" s="10"/>
    </row>
    <row r="175" ht="14.25" customHeight="1" spans="5:8">
      <c r="E175" s="43"/>
      <c r="F175" s="43"/>
      <c r="G175" s="43"/>
      <c r="H175" s="10"/>
    </row>
    <row r="176" ht="14.25" customHeight="1" spans="5:8">
      <c r="E176" s="43"/>
      <c r="F176" s="43"/>
      <c r="G176" s="43"/>
      <c r="H176" s="10"/>
    </row>
    <row r="177" ht="14.25" customHeight="1" spans="5:8">
      <c r="E177" s="43"/>
      <c r="F177" s="43"/>
      <c r="G177" s="43"/>
      <c r="H177" s="10"/>
    </row>
    <row r="178" ht="14.25" customHeight="1" spans="5:8">
      <c r="E178" s="43"/>
      <c r="F178" s="43"/>
      <c r="G178" s="43"/>
      <c r="H178" s="10"/>
    </row>
    <row r="179" ht="14.25" customHeight="1" spans="5:8">
      <c r="E179" s="43"/>
      <c r="F179" s="43"/>
      <c r="G179" s="43"/>
      <c r="H179" s="10"/>
    </row>
    <row r="180" ht="14.25" customHeight="1" spans="5:8">
      <c r="E180" s="43"/>
      <c r="F180" s="43"/>
      <c r="G180" s="43"/>
      <c r="H180" s="10"/>
    </row>
    <row r="181" ht="14.25" customHeight="1" spans="5:8">
      <c r="E181" s="43"/>
      <c r="F181" s="43"/>
      <c r="G181" s="43"/>
      <c r="H181" s="10"/>
    </row>
    <row r="182" ht="14.25" customHeight="1" spans="5:8">
      <c r="E182" s="43"/>
      <c r="F182" s="43"/>
      <c r="G182" s="43"/>
      <c r="H182" s="10"/>
    </row>
    <row r="183" ht="14.25" customHeight="1" spans="5:8">
      <c r="E183" s="43"/>
      <c r="F183" s="43"/>
      <c r="G183" s="43"/>
      <c r="H183" s="10"/>
    </row>
    <row r="184" ht="14.25" customHeight="1" spans="5:8">
      <c r="E184" s="43"/>
      <c r="F184" s="43"/>
      <c r="G184" s="43"/>
      <c r="H184" s="10"/>
    </row>
    <row r="185" ht="14.25" customHeight="1" spans="5:8">
      <c r="E185" s="43"/>
      <c r="F185" s="43"/>
      <c r="G185" s="43"/>
      <c r="H185" s="10"/>
    </row>
    <row r="186" ht="14.25" customHeight="1" spans="5:8">
      <c r="E186" s="43"/>
      <c r="F186" s="43"/>
      <c r="G186" s="43"/>
      <c r="H186" s="10"/>
    </row>
    <row r="187" ht="14.25" customHeight="1" spans="5:8">
      <c r="E187" s="43"/>
      <c r="F187" s="43"/>
      <c r="G187" s="43"/>
      <c r="H187" s="10"/>
    </row>
    <row r="188" ht="14.25" customHeight="1" spans="5:8">
      <c r="E188" s="43"/>
      <c r="F188" s="43"/>
      <c r="G188" s="43"/>
      <c r="H188" s="10"/>
    </row>
    <row r="189" ht="14.25" customHeight="1" spans="5:8">
      <c r="E189" s="43"/>
      <c r="F189" s="43"/>
      <c r="G189" s="43"/>
      <c r="H189" s="10"/>
    </row>
    <row r="190" ht="14.25" customHeight="1" spans="5:8">
      <c r="E190" s="43"/>
      <c r="F190" s="43"/>
      <c r="G190" s="43"/>
      <c r="H190" s="10"/>
    </row>
    <row r="191" ht="14.25" customHeight="1" spans="5:8">
      <c r="E191" s="43"/>
      <c r="F191" s="43"/>
      <c r="G191" s="43"/>
      <c r="H191" s="10"/>
    </row>
    <row r="192" ht="14.25" customHeight="1" spans="5:8">
      <c r="E192" s="43"/>
      <c r="F192" s="43"/>
      <c r="G192" s="43"/>
      <c r="H192" s="10"/>
    </row>
    <row r="193" ht="14.25" customHeight="1" spans="5:8">
      <c r="E193" s="43"/>
      <c r="F193" s="43"/>
      <c r="G193" s="43"/>
      <c r="H193" s="10"/>
    </row>
    <row r="194" ht="14.25" customHeight="1" spans="5:8">
      <c r="E194" s="43"/>
      <c r="F194" s="43"/>
      <c r="G194" s="43"/>
      <c r="H194" s="10"/>
    </row>
    <row r="195" ht="14.25" customHeight="1" spans="5:8">
      <c r="E195" s="43"/>
      <c r="F195" s="43"/>
      <c r="G195" s="43"/>
      <c r="H195" s="10"/>
    </row>
    <row r="196" ht="14.25" customHeight="1" spans="5:8">
      <c r="E196" s="43"/>
      <c r="F196" s="43"/>
      <c r="G196" s="43"/>
      <c r="H196" s="10"/>
    </row>
    <row r="197" ht="14.25" customHeight="1" spans="5:8">
      <c r="E197" s="43"/>
      <c r="F197" s="43"/>
      <c r="G197" s="43"/>
      <c r="H197" s="10"/>
    </row>
    <row r="198" ht="14.25" customHeight="1" spans="5:8">
      <c r="E198" s="43"/>
      <c r="F198" s="43"/>
      <c r="G198" s="43"/>
      <c r="H198" s="10"/>
    </row>
    <row r="199" ht="14.25" customHeight="1" spans="5:8">
      <c r="E199" s="43"/>
      <c r="F199" s="43"/>
      <c r="G199" s="43"/>
      <c r="H199" s="10"/>
    </row>
    <row r="200" ht="14.25" customHeight="1" spans="5:8">
      <c r="E200" s="43"/>
      <c r="F200" s="43"/>
      <c r="G200" s="43"/>
      <c r="H200" s="10"/>
    </row>
    <row r="201" ht="14.25" customHeight="1" spans="5:8">
      <c r="E201" s="43"/>
      <c r="F201" s="43"/>
      <c r="G201" s="43"/>
      <c r="H201" s="10"/>
    </row>
    <row r="202" ht="14.25" customHeight="1" spans="5:8">
      <c r="E202" s="43"/>
      <c r="F202" s="43"/>
      <c r="G202" s="43"/>
      <c r="H202" s="10"/>
    </row>
    <row r="203" ht="14.25" customHeight="1" spans="5:8">
      <c r="E203" s="43"/>
      <c r="F203" s="43"/>
      <c r="G203" s="43"/>
      <c r="H203" s="10"/>
    </row>
    <row r="204" ht="14.25" customHeight="1" spans="5:8">
      <c r="E204" s="43"/>
      <c r="F204" s="43"/>
      <c r="G204" s="43"/>
      <c r="H204" s="10"/>
    </row>
    <row r="205" ht="14.25" customHeight="1" spans="5:8">
      <c r="E205" s="43"/>
      <c r="F205" s="43"/>
      <c r="G205" s="43"/>
      <c r="H205" s="10"/>
    </row>
    <row r="206" ht="14.25" customHeight="1" spans="5:8">
      <c r="E206" s="43"/>
      <c r="F206" s="43"/>
      <c r="G206" s="43"/>
      <c r="H206" s="10"/>
    </row>
    <row r="207" ht="14.25" customHeight="1" spans="5:8">
      <c r="E207" s="43"/>
      <c r="F207" s="43"/>
      <c r="G207" s="43"/>
      <c r="H207" s="10"/>
    </row>
    <row r="208" ht="14.25" customHeight="1" spans="5:8">
      <c r="E208" s="43"/>
      <c r="F208" s="43"/>
      <c r="G208" s="43"/>
      <c r="H208" s="10"/>
    </row>
    <row r="209" ht="14.25" customHeight="1" spans="5:8">
      <c r="E209" s="43"/>
      <c r="F209" s="43"/>
      <c r="G209" s="43"/>
      <c r="H209" s="10"/>
    </row>
    <row r="210" ht="14.25" customHeight="1" spans="5:8">
      <c r="E210" s="43"/>
      <c r="F210" s="43"/>
      <c r="G210" s="43"/>
      <c r="H210" s="10"/>
    </row>
    <row r="211" ht="14.25" customHeight="1" spans="5:8">
      <c r="E211" s="43"/>
      <c r="F211" s="43"/>
      <c r="G211" s="43"/>
      <c r="H211" s="10"/>
    </row>
    <row r="212" ht="14.25" customHeight="1" spans="5:8">
      <c r="E212" s="43"/>
      <c r="F212" s="43"/>
      <c r="G212" s="43"/>
      <c r="H212" s="10"/>
    </row>
    <row r="213" ht="14.25" customHeight="1" spans="5:8">
      <c r="E213" s="43"/>
      <c r="F213" s="43"/>
      <c r="G213" s="43"/>
      <c r="H213" s="10"/>
    </row>
    <row r="214" ht="14.25" customHeight="1" spans="5:8">
      <c r="E214" s="43"/>
      <c r="F214" s="43"/>
      <c r="G214" s="43"/>
      <c r="H214" s="10"/>
    </row>
    <row r="215" ht="14.25" customHeight="1" spans="5:8">
      <c r="E215" s="43"/>
      <c r="F215" s="43"/>
      <c r="G215" s="43"/>
      <c r="H215" s="10"/>
    </row>
    <row r="216" ht="14.25" customHeight="1" spans="5:8">
      <c r="E216" s="43"/>
      <c r="F216" s="43"/>
      <c r="G216" s="43"/>
      <c r="H216" s="10"/>
    </row>
    <row r="217" ht="14.25" customHeight="1" spans="5:8">
      <c r="E217" s="43"/>
      <c r="F217" s="43"/>
      <c r="G217" s="43"/>
      <c r="H217" s="10"/>
    </row>
    <row r="218" ht="14.25" customHeight="1" spans="5:8">
      <c r="E218" s="43"/>
      <c r="F218" s="43"/>
      <c r="G218" s="43"/>
      <c r="H218" s="10"/>
    </row>
    <row r="219" ht="14.25" customHeight="1" spans="5:8">
      <c r="E219" s="43"/>
      <c r="F219" s="43"/>
      <c r="G219" s="43"/>
      <c r="H219" s="10"/>
    </row>
    <row r="220" ht="14.25" customHeight="1" spans="5:8">
      <c r="E220" s="43"/>
      <c r="F220" s="43"/>
      <c r="G220" s="43"/>
      <c r="H220" s="10"/>
    </row>
    <row r="221" ht="14.25" customHeight="1" spans="5:8">
      <c r="E221" s="43"/>
      <c r="F221" s="43"/>
      <c r="G221" s="43"/>
      <c r="H221" s="10"/>
    </row>
    <row r="222" ht="14.25" customHeight="1" spans="5:8">
      <c r="E222" s="43"/>
      <c r="F222" s="43"/>
      <c r="G222" s="43"/>
      <c r="H222" s="10"/>
    </row>
    <row r="223" ht="14.25" customHeight="1" spans="5:8">
      <c r="E223" s="43"/>
      <c r="F223" s="43"/>
      <c r="G223" s="43"/>
      <c r="H223" s="10"/>
    </row>
    <row r="224" ht="14.25" customHeight="1" spans="5:8">
      <c r="E224" s="43"/>
      <c r="F224" s="43"/>
      <c r="G224" s="43"/>
      <c r="H224" s="10"/>
    </row>
    <row r="225" ht="14.25" customHeight="1" spans="5:8">
      <c r="E225" s="43"/>
      <c r="F225" s="43"/>
      <c r="G225" s="43"/>
      <c r="H225" s="10"/>
    </row>
    <row r="226" ht="14.25" customHeight="1" spans="5:8">
      <c r="E226" s="43"/>
      <c r="F226" s="43"/>
      <c r="G226" s="43"/>
      <c r="H226" s="10"/>
    </row>
    <row r="227" ht="14.25" customHeight="1" spans="5:8">
      <c r="E227" s="43"/>
      <c r="F227" s="43"/>
      <c r="G227" s="43"/>
      <c r="H227" s="10"/>
    </row>
    <row r="228" ht="14.25" customHeight="1" spans="5:8">
      <c r="E228" s="43"/>
      <c r="F228" s="43"/>
      <c r="G228" s="43"/>
      <c r="H228" s="10"/>
    </row>
    <row r="229" ht="14.25" customHeight="1" spans="5:8">
      <c r="E229" s="43"/>
      <c r="F229" s="43"/>
      <c r="G229" s="43"/>
      <c r="H229" s="10"/>
    </row>
    <row r="230" ht="14.25" customHeight="1" spans="5:8">
      <c r="E230" s="43"/>
      <c r="F230" s="43"/>
      <c r="G230" s="43"/>
      <c r="H230" s="10"/>
    </row>
    <row r="231" ht="14.25" customHeight="1" spans="5:8">
      <c r="E231" s="43"/>
      <c r="F231" s="43"/>
      <c r="G231" s="43"/>
      <c r="H231" s="10"/>
    </row>
    <row r="232" ht="14.25" customHeight="1" spans="5:8">
      <c r="E232" s="43"/>
      <c r="F232" s="43"/>
      <c r="G232" s="43"/>
      <c r="H232" s="10"/>
    </row>
    <row r="233" ht="14.25" customHeight="1" spans="5:8">
      <c r="E233" s="43"/>
      <c r="F233" s="43"/>
      <c r="G233" s="43"/>
      <c r="H233" s="10"/>
    </row>
    <row r="234" ht="14.25" customHeight="1" spans="5:8">
      <c r="E234" s="43"/>
      <c r="F234" s="43"/>
      <c r="G234" s="43"/>
      <c r="H234" s="10"/>
    </row>
    <row r="235" ht="14.25" customHeight="1" spans="5:8">
      <c r="E235" s="43"/>
      <c r="F235" s="43"/>
      <c r="G235" s="43"/>
      <c r="H235" s="10"/>
    </row>
    <row r="236" ht="14.25" customHeight="1" spans="5:8">
      <c r="E236" s="43"/>
      <c r="F236" s="43"/>
      <c r="G236" s="43"/>
      <c r="H236" s="10"/>
    </row>
    <row r="237" ht="14.25" customHeight="1" spans="5:8">
      <c r="E237" s="43"/>
      <c r="F237" s="43"/>
      <c r="G237" s="43"/>
      <c r="H237" s="10"/>
    </row>
    <row r="238" ht="14.25" customHeight="1" spans="5:8">
      <c r="E238" s="43"/>
      <c r="F238" s="43"/>
      <c r="G238" s="43"/>
      <c r="H238" s="10"/>
    </row>
    <row r="239" ht="14.25" customHeight="1" spans="5:8">
      <c r="E239" s="43"/>
      <c r="F239" s="43"/>
      <c r="G239" s="43"/>
      <c r="H239" s="10"/>
    </row>
    <row r="240" ht="14.25" customHeight="1" spans="5:8">
      <c r="E240" s="43"/>
      <c r="F240" s="43"/>
      <c r="G240" s="43"/>
      <c r="H240" s="10"/>
    </row>
    <row r="241" ht="14.25" customHeight="1" spans="5:8">
      <c r="E241" s="43"/>
      <c r="F241" s="43"/>
      <c r="G241" s="43"/>
      <c r="H241" s="10"/>
    </row>
    <row r="242" ht="14.25" customHeight="1" spans="5:8">
      <c r="E242" s="43"/>
      <c r="F242" s="43"/>
      <c r="G242" s="43"/>
      <c r="H242" s="10"/>
    </row>
    <row r="243" ht="14.25" customHeight="1" spans="5:8">
      <c r="E243" s="43"/>
      <c r="F243" s="43"/>
      <c r="G243" s="43"/>
      <c r="H243" s="10"/>
    </row>
    <row r="244" ht="14.25" customHeight="1" spans="5:8">
      <c r="E244" s="43"/>
      <c r="F244" s="43"/>
      <c r="G244" s="43"/>
      <c r="H244" s="10"/>
    </row>
    <row r="245" ht="14.25" customHeight="1" spans="5:8">
      <c r="E245" s="43"/>
      <c r="F245" s="43"/>
      <c r="G245" s="43"/>
      <c r="H245" s="10"/>
    </row>
    <row r="246" ht="14.25" customHeight="1" spans="5:8">
      <c r="E246" s="43"/>
      <c r="F246" s="43"/>
      <c r="G246" s="43"/>
      <c r="H246" s="10"/>
    </row>
    <row r="247" ht="14.25" customHeight="1" spans="5:8">
      <c r="E247" s="43"/>
      <c r="F247" s="43"/>
      <c r="G247" s="43"/>
      <c r="H247" s="10"/>
    </row>
    <row r="248" ht="14.25" customHeight="1" spans="5:8">
      <c r="E248" s="43"/>
      <c r="F248" s="43"/>
      <c r="G248" s="43"/>
      <c r="H248" s="10"/>
    </row>
    <row r="249" ht="14.25" customHeight="1" spans="5:8">
      <c r="E249" s="43"/>
      <c r="F249" s="43"/>
      <c r="G249" s="43"/>
      <c r="H249" s="10"/>
    </row>
    <row r="250" ht="14.25" customHeight="1" spans="5:8">
      <c r="E250" s="43"/>
      <c r="F250" s="43"/>
      <c r="G250" s="43"/>
      <c r="H250" s="10"/>
    </row>
    <row r="251" ht="14.25" customHeight="1" spans="5:8">
      <c r="E251" s="43"/>
      <c r="F251" s="43"/>
      <c r="G251" s="43"/>
      <c r="H251" s="10"/>
    </row>
    <row r="252" ht="14.25" customHeight="1" spans="5:8">
      <c r="E252" s="43"/>
      <c r="F252" s="43"/>
      <c r="G252" s="43"/>
      <c r="H252" s="10"/>
    </row>
    <row r="253" ht="14.25" customHeight="1" spans="5:8">
      <c r="E253" s="43"/>
      <c r="F253" s="43"/>
      <c r="G253" s="43"/>
      <c r="H253" s="10"/>
    </row>
    <row r="254" ht="14.25" customHeight="1" spans="5:8">
      <c r="E254" s="43"/>
      <c r="F254" s="43"/>
      <c r="G254" s="43"/>
      <c r="H254" s="10"/>
    </row>
    <row r="255" ht="14.25" customHeight="1" spans="5:8">
      <c r="E255" s="43"/>
      <c r="F255" s="43"/>
      <c r="G255" s="43"/>
      <c r="H255" s="10"/>
    </row>
    <row r="256" ht="14.25" customHeight="1" spans="5:8">
      <c r="E256" s="43"/>
      <c r="F256" s="43"/>
      <c r="G256" s="43"/>
      <c r="H256" s="10"/>
    </row>
    <row r="257" ht="14.25" customHeight="1" spans="5:8">
      <c r="E257" s="43"/>
      <c r="F257" s="43"/>
      <c r="G257" s="43"/>
      <c r="H257" s="10"/>
    </row>
    <row r="258" ht="14.25" customHeight="1" spans="5:8">
      <c r="E258" s="43"/>
      <c r="F258" s="43"/>
      <c r="G258" s="43"/>
      <c r="H258" s="10"/>
    </row>
    <row r="259" ht="14.25" customHeight="1" spans="5:8">
      <c r="E259" s="43"/>
      <c r="F259" s="43"/>
      <c r="G259" s="43"/>
      <c r="H259" s="10"/>
    </row>
    <row r="260" ht="14.25" customHeight="1" spans="5:8">
      <c r="E260" s="43"/>
      <c r="F260" s="43"/>
      <c r="G260" s="43"/>
      <c r="H260" s="10"/>
    </row>
    <row r="261" ht="14.25" customHeight="1" spans="5:8">
      <c r="E261" s="43"/>
      <c r="F261" s="43"/>
      <c r="G261" s="43"/>
      <c r="H261" s="10"/>
    </row>
    <row r="262" ht="14.25" customHeight="1" spans="5:8">
      <c r="E262" s="43"/>
      <c r="F262" s="43"/>
      <c r="G262" s="43"/>
      <c r="H262" s="10"/>
    </row>
    <row r="263" ht="14.25" customHeight="1" spans="5:8">
      <c r="E263" s="43"/>
      <c r="F263" s="43"/>
      <c r="G263" s="43"/>
      <c r="H263" s="10"/>
    </row>
    <row r="264" ht="14.25" customHeight="1" spans="5:8">
      <c r="E264" s="43"/>
      <c r="F264" s="43"/>
      <c r="G264" s="43"/>
      <c r="H264" s="10"/>
    </row>
    <row r="265" ht="14.25" customHeight="1" spans="5:8">
      <c r="E265" s="43"/>
      <c r="F265" s="43"/>
      <c r="G265" s="43"/>
      <c r="H265" s="10"/>
    </row>
    <row r="266" ht="14.25" customHeight="1" spans="5:8">
      <c r="E266" s="43"/>
      <c r="F266" s="43"/>
      <c r="G266" s="43"/>
      <c r="H266" s="10"/>
    </row>
    <row r="267" ht="14.25" customHeight="1" spans="5:8">
      <c r="E267" s="43"/>
      <c r="F267" s="43"/>
      <c r="G267" s="43"/>
      <c r="H267" s="10"/>
    </row>
    <row r="268" ht="14.25" customHeight="1" spans="5:8">
      <c r="E268" s="43"/>
      <c r="F268" s="43"/>
      <c r="G268" s="43"/>
      <c r="H268" s="10"/>
    </row>
    <row r="269" ht="14.25" customHeight="1" spans="5:8">
      <c r="E269" s="43"/>
      <c r="F269" s="43"/>
      <c r="G269" s="43"/>
      <c r="H269" s="10"/>
    </row>
    <row r="270" ht="14.25" customHeight="1" spans="5:8">
      <c r="E270" s="43"/>
      <c r="F270" s="43"/>
      <c r="G270" s="43"/>
      <c r="H270" s="10"/>
    </row>
    <row r="271" ht="14.25" customHeight="1" spans="5:8">
      <c r="E271" s="43"/>
      <c r="F271" s="43"/>
      <c r="G271" s="43"/>
      <c r="H271" s="10"/>
    </row>
    <row r="272" ht="14.25" customHeight="1" spans="5:8">
      <c r="E272" s="43"/>
      <c r="F272" s="43"/>
      <c r="G272" s="43"/>
      <c r="H272" s="10"/>
    </row>
    <row r="273" ht="14.25" customHeight="1" spans="5:8">
      <c r="E273" s="43"/>
      <c r="F273" s="43"/>
      <c r="G273" s="43"/>
      <c r="H273" s="10"/>
    </row>
    <row r="274" ht="14.25" customHeight="1" spans="5:8">
      <c r="E274" s="43"/>
      <c r="F274" s="43"/>
      <c r="G274" s="43"/>
      <c r="H274" s="10"/>
    </row>
    <row r="275" ht="14.25" customHeight="1" spans="5:8">
      <c r="E275" s="43"/>
      <c r="F275" s="43"/>
      <c r="G275" s="43"/>
      <c r="H275" s="10"/>
    </row>
    <row r="276" ht="14.25" customHeight="1" spans="5:8">
      <c r="E276" s="43"/>
      <c r="F276" s="43"/>
      <c r="G276" s="43"/>
      <c r="H276" s="10"/>
    </row>
    <row r="277" ht="14.25" customHeight="1" spans="5:8">
      <c r="E277" s="43"/>
      <c r="F277" s="43"/>
      <c r="G277" s="43"/>
      <c r="H277" s="10"/>
    </row>
    <row r="278" ht="14.25" customHeight="1" spans="5:8">
      <c r="E278" s="43"/>
      <c r="F278" s="43"/>
      <c r="G278" s="43"/>
      <c r="H278" s="10"/>
    </row>
    <row r="279" ht="14.25" customHeight="1" spans="5:8">
      <c r="E279" s="43"/>
      <c r="F279" s="43"/>
      <c r="G279" s="43"/>
      <c r="H279" s="10"/>
    </row>
    <row r="280" ht="14.25" customHeight="1" spans="5:8">
      <c r="E280" s="43"/>
      <c r="F280" s="43"/>
      <c r="G280" s="43"/>
      <c r="H280" s="10"/>
    </row>
    <row r="281" ht="14.25" customHeight="1" spans="5:8">
      <c r="E281" s="43"/>
      <c r="F281" s="43"/>
      <c r="G281" s="43"/>
      <c r="H281" s="10"/>
    </row>
    <row r="282" ht="14.25" customHeight="1" spans="5:8">
      <c r="E282" s="43"/>
      <c r="F282" s="43"/>
      <c r="G282" s="43"/>
      <c r="H282" s="10"/>
    </row>
    <row r="283" ht="14.25" customHeight="1" spans="5:8">
      <c r="E283" s="43"/>
      <c r="F283" s="43"/>
      <c r="G283" s="43"/>
      <c r="H283" s="10"/>
    </row>
    <row r="284" ht="14.25" customHeight="1" spans="5:8">
      <c r="E284" s="43"/>
      <c r="F284" s="43"/>
      <c r="G284" s="43"/>
      <c r="H284" s="10"/>
    </row>
    <row r="285" ht="14.25" customHeight="1" spans="5:8">
      <c r="E285" s="43"/>
      <c r="F285" s="43"/>
      <c r="G285" s="43"/>
      <c r="H285" s="10"/>
    </row>
    <row r="286" ht="14.25" customHeight="1" spans="5:8">
      <c r="E286" s="43"/>
      <c r="F286" s="43"/>
      <c r="G286" s="43"/>
      <c r="H286" s="10"/>
    </row>
    <row r="287" ht="14.25" customHeight="1" spans="5:8">
      <c r="E287" s="43"/>
      <c r="F287" s="43"/>
      <c r="G287" s="43"/>
      <c r="H287" s="10"/>
    </row>
    <row r="288" ht="14.25" customHeight="1" spans="5:8">
      <c r="E288" s="43"/>
      <c r="F288" s="43"/>
      <c r="G288" s="43"/>
      <c r="H288" s="10"/>
    </row>
    <row r="289" ht="14.25" customHeight="1" spans="5:8">
      <c r="E289" s="43"/>
      <c r="F289" s="43"/>
      <c r="G289" s="43"/>
      <c r="H289" s="10"/>
    </row>
    <row r="290" ht="14.25" customHeight="1" spans="5:8">
      <c r="E290" s="43"/>
      <c r="F290" s="43"/>
      <c r="G290" s="43"/>
      <c r="H290" s="10"/>
    </row>
    <row r="291" ht="14.25" customHeight="1" spans="5:8">
      <c r="E291" s="43"/>
      <c r="F291" s="43"/>
      <c r="G291" s="43"/>
      <c r="H291" s="10"/>
    </row>
    <row r="292" ht="14.25" customHeight="1" spans="5:8">
      <c r="E292" s="43"/>
      <c r="F292" s="43"/>
      <c r="G292" s="43"/>
      <c r="H292" s="10"/>
    </row>
    <row r="293" ht="14.25" customHeight="1" spans="5:8">
      <c r="E293" s="43"/>
      <c r="F293" s="43"/>
      <c r="G293" s="43"/>
      <c r="H293" s="10"/>
    </row>
    <row r="294" ht="14.25" customHeight="1" spans="5:8">
      <c r="E294" s="43"/>
      <c r="F294" s="43"/>
      <c r="G294" s="43"/>
      <c r="H294" s="10"/>
    </row>
    <row r="295" ht="14.25" customHeight="1" spans="5:8">
      <c r="E295" s="43"/>
      <c r="F295" s="43"/>
      <c r="G295" s="43"/>
      <c r="H295" s="10"/>
    </row>
    <row r="296" ht="14.25" customHeight="1" spans="5:8">
      <c r="E296" s="43"/>
      <c r="F296" s="43"/>
      <c r="G296" s="43"/>
      <c r="H296" s="10"/>
    </row>
    <row r="297" ht="14.25" customHeight="1" spans="5:8">
      <c r="E297" s="43"/>
      <c r="F297" s="43"/>
      <c r="G297" s="43"/>
      <c r="H297" s="10"/>
    </row>
    <row r="298" ht="14.25" customHeight="1" spans="5:8">
      <c r="E298" s="43"/>
      <c r="F298" s="43"/>
      <c r="G298" s="43"/>
      <c r="H298" s="10"/>
    </row>
    <row r="299" ht="14.25" customHeight="1" spans="5:8">
      <c r="E299" s="43"/>
      <c r="F299" s="43"/>
      <c r="G299" s="43"/>
      <c r="H299" s="10"/>
    </row>
    <row r="300" ht="14.25" customHeight="1" spans="5:8">
      <c r="E300" s="43"/>
      <c r="F300" s="43"/>
      <c r="G300" s="43"/>
      <c r="H300" s="10"/>
    </row>
    <row r="301" ht="14.25" customHeight="1" spans="5:8">
      <c r="E301" s="43"/>
      <c r="F301" s="43"/>
      <c r="G301" s="43"/>
      <c r="H301" s="10"/>
    </row>
    <row r="302" ht="14.25" customHeight="1" spans="5:8">
      <c r="E302" s="43"/>
      <c r="F302" s="43"/>
      <c r="G302" s="43"/>
      <c r="H302" s="10"/>
    </row>
    <row r="303" ht="14.25" customHeight="1" spans="5:8">
      <c r="E303" s="43"/>
      <c r="F303" s="43"/>
      <c r="G303" s="43"/>
      <c r="H303" s="10"/>
    </row>
    <row r="304" ht="14.25" customHeight="1" spans="5:8">
      <c r="E304" s="43"/>
      <c r="F304" s="43"/>
      <c r="G304" s="43"/>
      <c r="H304" s="10"/>
    </row>
    <row r="305" ht="14.25" customHeight="1" spans="5:8">
      <c r="E305" s="43"/>
      <c r="F305" s="43"/>
      <c r="G305" s="43"/>
      <c r="H305" s="10"/>
    </row>
    <row r="306" ht="14.25" customHeight="1" spans="5:8">
      <c r="E306" s="43"/>
      <c r="F306" s="43"/>
      <c r="G306" s="43"/>
      <c r="H306" s="10"/>
    </row>
    <row r="307" ht="14.25" customHeight="1" spans="5:8">
      <c r="E307" s="43"/>
      <c r="F307" s="43"/>
      <c r="G307" s="43"/>
      <c r="H307" s="10"/>
    </row>
    <row r="308" ht="14.25" customHeight="1" spans="5:8">
      <c r="E308" s="43"/>
      <c r="F308" s="43"/>
      <c r="G308" s="43"/>
      <c r="H308" s="10"/>
    </row>
    <row r="309" ht="14.25" customHeight="1" spans="5:8">
      <c r="E309" s="43"/>
      <c r="F309" s="43"/>
      <c r="G309" s="43"/>
      <c r="H309" s="10"/>
    </row>
    <row r="310" ht="14.25" customHeight="1" spans="5:8">
      <c r="E310" s="43"/>
      <c r="F310" s="43"/>
      <c r="G310" s="43"/>
      <c r="H310" s="10"/>
    </row>
    <row r="311" ht="14.25" customHeight="1" spans="5:8">
      <c r="E311" s="43"/>
      <c r="F311" s="43"/>
      <c r="G311" s="43"/>
      <c r="H311" s="10"/>
    </row>
    <row r="312" ht="14.25" customHeight="1" spans="5:8">
      <c r="E312" s="43"/>
      <c r="F312" s="43"/>
      <c r="G312" s="43"/>
      <c r="H312" s="10"/>
    </row>
    <row r="313" ht="14.25" customHeight="1" spans="5:8">
      <c r="E313" s="43"/>
      <c r="F313" s="43"/>
      <c r="G313" s="43"/>
      <c r="H313" s="10"/>
    </row>
    <row r="314" ht="14.25" customHeight="1" spans="5:8">
      <c r="E314" s="43"/>
      <c r="F314" s="43"/>
      <c r="G314" s="43"/>
      <c r="H314" s="10"/>
    </row>
    <row r="315" ht="14.25" customHeight="1" spans="5:8">
      <c r="E315" s="43"/>
      <c r="F315" s="43"/>
      <c r="G315" s="43"/>
      <c r="H315" s="10"/>
    </row>
    <row r="316" ht="14.25" customHeight="1" spans="5:8">
      <c r="E316" s="43"/>
      <c r="F316" s="43"/>
      <c r="G316" s="43"/>
      <c r="H316" s="10"/>
    </row>
    <row r="317" ht="14.25" customHeight="1" spans="5:8">
      <c r="E317" s="43"/>
      <c r="F317" s="43"/>
      <c r="G317" s="43"/>
      <c r="H317" s="10"/>
    </row>
    <row r="318" ht="14.25" customHeight="1" spans="5:8">
      <c r="E318" s="43"/>
      <c r="F318" s="43"/>
      <c r="G318" s="43"/>
      <c r="H318" s="10"/>
    </row>
    <row r="319" ht="14.25" customHeight="1" spans="5:8">
      <c r="E319" s="43"/>
      <c r="F319" s="43"/>
      <c r="G319" s="43"/>
      <c r="H319" s="10"/>
    </row>
    <row r="320" ht="14.25" customHeight="1" spans="5:8">
      <c r="E320" s="43"/>
      <c r="F320" s="43"/>
      <c r="G320" s="43"/>
      <c r="H320" s="10"/>
    </row>
    <row r="321" ht="14.25" customHeight="1" spans="5:8">
      <c r="E321" s="43"/>
      <c r="F321" s="43"/>
      <c r="G321" s="43"/>
      <c r="H321" s="10"/>
    </row>
    <row r="322" ht="14.25" customHeight="1" spans="5:8">
      <c r="E322" s="43"/>
      <c r="F322" s="43"/>
      <c r="G322" s="43"/>
      <c r="H322" s="10"/>
    </row>
    <row r="323" ht="14.25" customHeight="1" spans="5:8">
      <c r="E323" s="43"/>
      <c r="F323" s="43"/>
      <c r="G323" s="43"/>
      <c r="H323" s="10"/>
    </row>
    <row r="324" ht="14.25" customHeight="1" spans="5:8">
      <c r="E324" s="43"/>
      <c r="F324" s="43"/>
      <c r="G324" s="43"/>
      <c r="H324" s="10"/>
    </row>
    <row r="325" ht="14.25" customHeight="1" spans="5:8">
      <c r="E325" s="43"/>
      <c r="F325" s="43"/>
      <c r="G325" s="43"/>
      <c r="H325" s="10"/>
    </row>
    <row r="326" ht="14.25" customHeight="1" spans="5:8">
      <c r="E326" s="43"/>
      <c r="F326" s="43"/>
      <c r="G326" s="43"/>
      <c r="H326" s="10"/>
    </row>
    <row r="327" ht="14.25" customHeight="1" spans="5:8">
      <c r="E327" s="43"/>
      <c r="F327" s="43"/>
      <c r="G327" s="43"/>
      <c r="H327" s="10"/>
    </row>
    <row r="328" ht="14.25" customHeight="1" spans="5:8">
      <c r="E328" s="43"/>
      <c r="F328" s="43"/>
      <c r="G328" s="43"/>
      <c r="H328" s="10"/>
    </row>
    <row r="329" ht="14.25" customHeight="1" spans="5:8">
      <c r="E329" s="43"/>
      <c r="F329" s="43"/>
      <c r="G329" s="43"/>
      <c r="H329" s="10"/>
    </row>
    <row r="330" ht="14.25" customHeight="1" spans="5:8">
      <c r="E330" s="43"/>
      <c r="F330" s="43"/>
      <c r="G330" s="43"/>
      <c r="H330" s="10"/>
    </row>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B1:G1"/>
    <mergeCell ref="B2:G2"/>
    <mergeCell ref="B4:G4"/>
    <mergeCell ref="B11:E11"/>
    <mergeCell ref="B124:G124"/>
    <mergeCell ref="B130:G130"/>
    <mergeCell ref="C127:E129"/>
  </mergeCells>
  <pageMargins left="0.7" right="0.7" top="0.75" bottom="0.75" header="0" footer="0"/>
  <pageSetup paperSize="1"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Resumen Ppto participativo 2026</vt:lpstr>
      <vt:lpstr>Anexo Presupuesto Entidad 2026</vt:lpstr>
      <vt:lpstr>Anexo Ppto Contrapartida 2026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Emilio Trujillo O</dc:creator>
  <cp:lastModifiedBy>Usuario</cp:lastModifiedBy>
  <dcterms:created xsi:type="dcterms:W3CDTF">2026-04-22T15:40:00Z</dcterms:created>
  <dcterms:modified xsi:type="dcterms:W3CDTF">2026-09-11T03:24:01Z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38F0651F773D4ABD866D8095F3B44BE1_13</vt:lpwstr>
  </property>
  <property fmtid="{D5CDD505-2E9C-101B-9397-08002B2CF9AE}" pid="3" name="KSOProductBuildVer">
    <vt:lpwstr>2058-12.1.0.28485</vt:lpwstr>
  </property>
  <property fmtid="{D5CDD505-2E9C-101B-9397-08002B2CF9AE}" pid="4" name="CalculationRule">
    <vt:i4>0</vt:i4>
  </property>
</Properties>
</file>