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iasusanabarroscorrales/Documents/SOLICITUD COTIZACIONES/CARACTERIZACIÓN DE SUSTANCIA PSICOACTIVAS/"/>
    </mc:Choice>
  </mc:AlternateContent>
  <xr:revisionPtr revIDLastSave="0" documentId="13_ncr:1_{9F942AF0-6E5B-F843-A018-3A387CB838DB}" xr6:coauthVersionLast="47" xr6:coauthVersionMax="47" xr10:uidLastSave="{00000000-0000-0000-0000-000000000000}"/>
  <bookViews>
    <workbookView xWindow="0" yWindow="580" windowWidth="20740" windowHeight="11040" activeTab="1" xr2:uid="{78AC5AB5-B066-4603-B078-E8869CC63737}"/>
  </bookViews>
  <sheets>
    <sheet name="ESTUDIO DE MERCADO" sheetId="2" r:id="rId1"/>
    <sheet name="PRESUPUEST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3" l="1"/>
  <c r="G12" i="3"/>
  <c r="G13" i="3"/>
  <c r="G20" i="3" s="1"/>
  <c r="G14" i="3"/>
  <c r="G15" i="3"/>
  <c r="G16" i="3"/>
  <c r="G17" i="3"/>
  <c r="G18" i="3"/>
  <c r="G19" i="3"/>
  <c r="G10" i="3"/>
  <c r="K12" i="2"/>
  <c r="G19" i="2"/>
  <c r="G18" i="2"/>
  <c r="G17" i="2"/>
  <c r="G11" i="2"/>
  <c r="G12" i="2"/>
  <c r="G13" i="2"/>
  <c r="G14" i="2"/>
  <c r="G15" i="2"/>
  <c r="G16" i="2"/>
  <c r="G10" i="2"/>
  <c r="G20" i="2" l="1"/>
  <c r="E14" i="3"/>
  <c r="E17" i="3"/>
  <c r="E18" i="3"/>
  <c r="E19" i="3"/>
  <c r="D12" i="3"/>
  <c r="D13" i="3"/>
  <c r="D14" i="3"/>
  <c r="D15" i="3"/>
  <c r="D16" i="3"/>
  <c r="D17" i="3"/>
  <c r="D18" i="3"/>
  <c r="D19" i="3"/>
  <c r="D10" i="3"/>
  <c r="C11" i="3"/>
  <c r="C12" i="3"/>
  <c r="C13" i="3"/>
  <c r="C14" i="3"/>
  <c r="C15" i="3"/>
  <c r="C16" i="3"/>
  <c r="C17" i="3"/>
  <c r="C18" i="3"/>
  <c r="C19" i="3"/>
  <c r="C10" i="3"/>
  <c r="B11" i="3"/>
  <c r="B12" i="3"/>
  <c r="B13" i="3"/>
  <c r="B14" i="3"/>
  <c r="B15" i="3"/>
  <c r="B16" i="3"/>
  <c r="B17" i="3"/>
  <c r="B18" i="3"/>
  <c r="B19" i="3"/>
  <c r="B10" i="3"/>
  <c r="A11" i="3"/>
  <c r="A12" i="3"/>
  <c r="A13" i="3"/>
  <c r="A14" i="3"/>
  <c r="A15" i="3"/>
  <c r="A16" i="3"/>
  <c r="A17" i="3"/>
  <c r="A18" i="3"/>
  <c r="A19" i="3"/>
  <c r="A10" i="3"/>
  <c r="K11" i="2" l="1"/>
  <c r="K13" i="2"/>
  <c r="K14" i="2"/>
  <c r="K15" i="2"/>
  <c r="K16" i="2"/>
  <c r="K17" i="2"/>
  <c r="K18" i="2"/>
  <c r="K19" i="2"/>
  <c r="K10" i="2"/>
  <c r="K20" i="2" l="1"/>
  <c r="I11" i="2"/>
  <c r="M11" i="2" s="1"/>
  <c r="I12" i="2"/>
  <c r="M12" i="2" s="1"/>
  <c r="I13" i="2"/>
  <c r="M13" i="2" s="1"/>
  <c r="I14" i="2"/>
  <c r="L14" i="2" s="1"/>
  <c r="I15" i="2"/>
  <c r="L15" i="2" s="1"/>
  <c r="I16" i="2"/>
  <c r="L16" i="2" s="1"/>
  <c r="I17" i="2"/>
  <c r="L17" i="2" s="1"/>
  <c r="I18" i="2"/>
  <c r="L18" i="2" s="1"/>
  <c r="I19" i="2"/>
  <c r="L19" i="2" s="1"/>
  <c r="I10" i="2"/>
  <c r="L10" i="2" s="1"/>
  <c r="N19" i="2" l="1"/>
  <c r="M19" i="2"/>
  <c r="L13" i="2"/>
  <c r="M10" i="2"/>
  <c r="N10" i="2"/>
  <c r="N13" i="2"/>
  <c r="N16" i="2"/>
  <c r="M16" i="2"/>
  <c r="L11" i="2"/>
  <c r="N14" i="2"/>
  <c r="N17" i="2"/>
  <c r="N11" i="2"/>
  <c r="M14" i="2"/>
  <c r="M17" i="2"/>
  <c r="L12" i="2"/>
  <c r="F12" i="3" s="1"/>
  <c r="N15" i="2"/>
  <c r="N18" i="2"/>
  <c r="N12" i="2"/>
  <c r="M15" i="2"/>
  <c r="M18" i="2"/>
  <c r="F15" i="3"/>
  <c r="F17" i="3"/>
  <c r="F16" i="3"/>
  <c r="F14" i="3"/>
  <c r="I20" i="2"/>
  <c r="N20" i="2" s="1"/>
  <c r="F13" i="3" l="1"/>
  <c r="L20" i="2"/>
  <c r="M20" i="2"/>
  <c r="F18" i="3"/>
  <c r="F11" i="3"/>
  <c r="F19" i="3"/>
  <c r="F10" i="3"/>
  <c r="F31" i="3"/>
  <c r="T7" i="2" l="1"/>
  <c r="V7" i="2"/>
  <c r="Q7" i="2"/>
  <c r="R53" i="2" l="1"/>
  <c r="Q53" i="2"/>
  <c r="P53" i="2"/>
  <c r="R48" i="2"/>
  <c r="Q48" i="2"/>
  <c r="P48" i="2"/>
  <c r="Q8" i="2" l="1"/>
  <c r="R49" i="2"/>
  <c r="Q49" i="2"/>
  <c r="T8" i="2" l="1"/>
  <c r="V8" i="2"/>
  <c r="R54" i="2"/>
  <c r="Q54" i="2"/>
  <c r="P54" i="2"/>
  <c r="P49" i="2"/>
  <c r="P8" i="2" l="1"/>
</calcChain>
</file>

<file path=xl/sharedStrings.xml><?xml version="1.0" encoding="utf-8"?>
<sst xmlns="http://schemas.openxmlformats.org/spreadsheetml/2006/main" count="74" uniqueCount="52">
  <si>
    <t>ITEMS</t>
  </si>
  <si>
    <t>CANT. 
COTIZADA</t>
  </si>
  <si>
    <t>CANT. 
REQUERIDA</t>
  </si>
  <si>
    <t>PROMEDIO</t>
  </si>
  <si>
    <t>MÁXIMO</t>
  </si>
  <si>
    <t>MÍNIMO</t>
  </si>
  <si>
    <t>TOTAL CON IVA INCLUIDO</t>
  </si>
  <si>
    <t>DESCRIPCIÓN</t>
  </si>
  <si>
    <t>VALOR UNITARIO
 IVA INCLUIDO</t>
  </si>
  <si>
    <t>VALOR TOTAL 
IVA INCLUIDO</t>
  </si>
  <si>
    <t>VALOR TOTAL
 IVA INCLUIDO</t>
  </si>
  <si>
    <t>GUIDO ANDRÉS CASTILLA GONZÁLEZ</t>
  </si>
  <si>
    <t xml:space="preserve">Secretario General </t>
  </si>
  <si>
    <t>Proyectó:</t>
  </si>
  <si>
    <t>Contratistas Equipo Económico Sec. Gral.</t>
  </si>
  <si>
    <t>Revisó:</t>
  </si>
  <si>
    <t>Contratistas Sec. Gral.</t>
  </si>
  <si>
    <t>ESTUDIO DE MERCADO</t>
  </si>
  <si>
    <t>SECRETARÍA GENERAL</t>
  </si>
  <si>
    <t>ALCALDÍA DE VALLEDUPAR</t>
  </si>
  <si>
    <t>UNIDAD</t>
  </si>
  <si>
    <t>PRESUPUESTO</t>
  </si>
  <si>
    <t>MENOR PRECIO COTIZADO</t>
  </si>
  <si>
    <t>TOTAL PRESUPUESTO</t>
  </si>
  <si>
    <t xml:space="preserve">CANT. 
REQUERIDA </t>
  </si>
  <si>
    <t>TOTAL GENERAL PRESUPUESTO</t>
  </si>
  <si>
    <t>Luis Rodrigo Aroca Martínez</t>
  </si>
  <si>
    <t>David Gómez Munera / Gustavo Frías Orcasita</t>
  </si>
  <si>
    <t xml:space="preserve">Se deja constancia expresa que los valores unitarios y el presupuesto oficial del presente estudio de mercado INCLUYEN EL IMPUESTO AL VALOR AGREGADO (IVA) a la tarifa general del 19%.
</t>
  </si>
  <si>
    <t>Coordinador General: Profesional universitario del área salud o social o ingenierías con más de 10 años de experiencia a partir de la expedición de la tarjeta profesional, en proyectos sociales o comunitarios o salud mental. (1 profesional)</t>
  </si>
  <si>
    <t xml:space="preserve">Coordinador de grupo de encuestadores: Profesional universitario del área salud o social o administración con más de 3 años de experiencia a partir de la expedición de la tarjeta profesional, con experiencia certificada en tres proyectos con coordinación de personal. (2 profesionales). </t>
  </si>
  <si>
    <t>Equipo de Gestores de Campo / Encuestadores: Personal técnico o tecnólogo de apoyo operativo para la aplicación presencial en territorio de los formularios estructurados de caracterización de consumo de SPA. (20 personas).</t>
  </si>
  <si>
    <t>Equipo Técnico de Procesamiento y Consolidación Estadística: Técnicos, tecnólogos o profesionales en sistemas o estadística para la estructuración de bases de datos, control de consistencia de la información y soporte analítico. (3 personas)</t>
  </si>
  <si>
    <t xml:space="preserve">Profesional Experto en Diseño: Profesional universitario con experiencia en diseño de encuestas: diseño de muestra, diseño de formulario, ficha técnica, metodología de implementación, entrenamiento a encuestadores y prueba piloto.(1 profesional) </t>
  </si>
  <si>
    <t>Alquiler de Aula Técnica: Espacio  dotado con sillas, mesas, ayudas audiovisuales y conectividad para el entrenamiento y estandarización de los encuestadores.</t>
  </si>
  <si>
    <t>Kits de Herramientas de Campo: manual técnico de codificación de variables y estandarización metodológica en campo, Papelería técnica, protocolos y escalas estandarizadas de tamizaje de consumo de SPA, planilleros, formularios impresos y tableros de apoyo.</t>
  </si>
  <si>
    <t>Mesa Técnica de Transferencia del Conocimiento y Línea Base:: Auditorio con mesas, sillas y dotación audiovisual para 100 personas, para la socialización de la línea base epidemiológica a la comunidad educativa y actores del SGSSS. Documento clave con analisis y resumen.</t>
  </si>
  <si>
    <t>Soporte de Movilidad y Dispersión Operativa Urbana: Alquiler de vehículo tipo camioneta doble cabina 4x4 con platón, a disponibilidad mensual, para el traslado seguro del talento humano, material de campo e insumos técnicos.</t>
  </si>
  <si>
    <t>Procesamiento Técnico, Digitalización y Custodia Documental de la Información: Servicio especializado para la migración digital de encuestas, control de calidad lógico de datos, almacenamiento estructurado y organización indexada de la evidencia para el soporte del archivo institucional.</t>
  </si>
  <si>
    <t>Mes</t>
  </si>
  <si>
    <t>Jornada</t>
  </si>
  <si>
    <t>Kit</t>
  </si>
  <si>
    <t>Unidad</t>
  </si>
  <si>
    <t>FUNDACION SOCIAL CRECIENDO</t>
  </si>
  <si>
    <t>NIT: 825001160-8</t>
  </si>
  <si>
    <t xml:space="preserve">FUNDACION CULBOX </t>
  </si>
  <si>
    <t>NIT  900274726-9</t>
  </si>
  <si>
    <t>CARACTERIZACIÓN DE LA SITUACIÓN DE CONSUMO DE SUSTANCIAS PSICOACTIVAS EN POBLACIÓN GENERAL EN EL MUNICIPIO DE VALLEDUPAR</t>
  </si>
  <si>
    <t xml:space="preserve">FUNDACION PRODESARROLLO SOCIAL Y AMBIENTAL </t>
  </si>
  <si>
    <t>NIT 825001021-2</t>
  </si>
  <si>
    <t>Hector Medina</t>
  </si>
  <si>
    <t>yerli Anaya / Pedro Gutierrez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</si>
</sst>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_-"/>
    <numFmt numFmtId="165" formatCode="[$$-240A]\ #,##0"/>
  </numFmts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206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4"/>
      <color theme="1" tint="4.9989318521683403E-2"/>
      <name val="Calibri"/>
      <family val="2"/>
      <scheme val="minor"/>
    </font>
    <font>
      <sz val="11"/>
      <name val="Calibri"/>
      <family val="1"/>
    </font>
    <font>
      <sz val="14"/>
      <name val="Calibri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1C1C1C"/>
      </left>
      <right style="thin">
        <color rgb="FF1C1C1C"/>
      </right>
      <top style="thin">
        <color rgb="FF1C1C1C"/>
      </top>
      <bottom style="thin">
        <color rgb="FF1C1C1C"/>
      </bottom>
      <diagonal/>
    </border>
  </borders>
  <cellStyleXfs count="3">
    <xf numFmtId="0" fontId="0" fillId="0" borderId="0"/>
    <xf numFmtId="164" fontId="17" fillId="0" borderId="0" applyFont="0" applyFill="0" applyBorder="0" applyAlignment="0" applyProtection="0"/>
    <xf numFmtId="0" fontId="20" fillId="0" borderId="0"/>
  </cellStyleXfs>
  <cellXfs count="91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165" fontId="6" fillId="2" borderId="1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10" fillId="0" borderId="0" xfId="0" applyFont="1"/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/>
    </xf>
    <xf numFmtId="165" fontId="10" fillId="0" borderId="0" xfId="0" applyNumberFormat="1" applyFont="1"/>
    <xf numFmtId="165" fontId="14" fillId="0" borderId="0" xfId="0" applyNumberFormat="1" applyFont="1"/>
    <xf numFmtId="0" fontId="14" fillId="0" borderId="0" xfId="0" applyFont="1"/>
    <xf numFmtId="0" fontId="10" fillId="0" borderId="0" xfId="0" applyFont="1" applyAlignment="1">
      <alignment horizontal="center" vertical="center"/>
    </xf>
    <xf numFmtId="165" fontId="6" fillId="2" borderId="1" xfId="0" applyNumberFormat="1" applyFont="1" applyFill="1" applyBorder="1" applyAlignment="1">
      <alignment horizontal="right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165" fontId="10" fillId="0" borderId="2" xfId="0" applyNumberFormat="1" applyFont="1" applyBorder="1" applyAlignment="1">
      <alignment horizontal="right" vertical="center" wrapText="1"/>
    </xf>
    <xf numFmtId="165" fontId="10" fillId="0" borderId="1" xfId="0" applyNumberFormat="1" applyFont="1" applyBorder="1" applyAlignment="1">
      <alignment horizontal="right" vertical="center" wrapText="1"/>
    </xf>
    <xf numFmtId="165" fontId="10" fillId="2" borderId="2" xfId="0" applyNumberFormat="1" applyFont="1" applyFill="1" applyBorder="1" applyAlignment="1">
      <alignment horizontal="right" vertical="center"/>
    </xf>
    <xf numFmtId="165" fontId="10" fillId="3" borderId="2" xfId="0" applyNumberFormat="1" applyFont="1" applyFill="1" applyBorder="1" applyAlignment="1">
      <alignment horizontal="right" vertical="center"/>
    </xf>
    <xf numFmtId="165" fontId="10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5" fontId="0" fillId="3" borderId="2" xfId="0" applyNumberFormat="1" applyFill="1" applyBorder="1" applyAlignment="1">
      <alignment horizontal="right" vertical="center" wrapText="1"/>
    </xf>
    <xf numFmtId="165" fontId="2" fillId="2" borderId="2" xfId="0" applyNumberFormat="1" applyFont="1" applyFill="1" applyBorder="1" applyAlignment="1">
      <alignment horizontal="right" vertical="center" wrapText="1"/>
    </xf>
    <xf numFmtId="165" fontId="6" fillId="2" borderId="2" xfId="0" applyNumberFormat="1" applyFont="1" applyFill="1" applyBorder="1" applyAlignment="1">
      <alignment horizontal="right" vertical="center" wrapText="1"/>
    </xf>
    <xf numFmtId="165" fontId="6" fillId="2" borderId="2" xfId="0" applyNumberFormat="1" applyFont="1" applyFill="1" applyBorder="1" applyAlignment="1">
      <alignment horizontal="right" vertical="center"/>
    </xf>
    <xf numFmtId="1" fontId="18" fillId="0" borderId="26" xfId="0" applyNumberFormat="1" applyFont="1" applyBorder="1" applyAlignment="1">
      <alignment horizontal="center" vertical="center" shrinkToFit="1"/>
    </xf>
    <xf numFmtId="0" fontId="1" fillId="3" borderId="1" xfId="0" applyFont="1" applyFill="1" applyBorder="1" applyAlignment="1">
      <alignment horizontal="left" vertical="top" wrapText="1"/>
    </xf>
    <xf numFmtId="164" fontId="19" fillId="0" borderId="1" xfId="1" applyFont="1" applyBorder="1" applyAlignment="1">
      <alignment horizontal="center" vertical="center"/>
    </xf>
    <xf numFmtId="0" fontId="21" fillId="0" borderId="24" xfId="2" applyFont="1" applyBorder="1" applyAlignment="1">
      <alignment horizontal="justify" vertical="center" wrapText="1"/>
    </xf>
    <xf numFmtId="0" fontId="21" fillId="0" borderId="1" xfId="2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14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</cellXfs>
  <cellStyles count="3">
    <cellStyle name="Moneda [0]" xfId="1" builtinId="7"/>
    <cellStyle name="Normal" xfId="0" builtinId="0"/>
    <cellStyle name="Normal 3" xfId="2" xr:uid="{0A757740-3A08-42BA-B1DE-F777021543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161924</xdr:colOff>
      <xdr:row>0</xdr:row>
      <xdr:rowOff>38099</xdr:rowOff>
    </xdr:from>
    <xdr:to>
      <xdr:col>1</xdr:col>
      <xdr:colOff>1390650</xdr:colOff>
      <xdr:row>3</xdr:row>
      <xdr:rowOff>171449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id="{D5DEA0F2-4902-45F9-874F-F34F5B7376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BFBFB"/>
            </a:clrFrom>
            <a:clrTo>
              <a:srgbClr val="FBFB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4" y="38099"/>
          <a:ext cx="1695451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0</xdr:row>
      <xdr:rowOff>85724</xdr:rowOff>
    </xdr:from>
    <xdr:to>
      <xdr:col>1</xdr:col>
      <xdr:colOff>1047750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42671DA-8AE5-46E6-8F8C-A5BFC2BE14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BFBFB"/>
            </a:clrFrom>
            <a:clrTo>
              <a:srgbClr val="FBFB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85724"/>
          <a:ext cx="1685926" cy="8096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95DA4-5BB0-4798-96FA-3AAB48A8C06E}">
  <sheetPr>
    <tabColor theme="4"/>
  </sheetPr>
  <dimension ref="A1:V54"/>
  <sheetViews>
    <sheetView showGridLines="0" zoomScale="70" zoomScaleNormal="70" workbookViewId="0">
      <selection activeCell="A4" sqref="A4:N4"/>
    </sheetView>
  </sheetViews>
  <sheetFormatPr baseColWidth="10" defaultColWidth="11.1640625" defaultRowHeight="19" x14ac:dyDescent="0.25"/>
  <cols>
    <col min="1" max="1" width="6.83203125" style="6" customWidth="1"/>
    <col min="2" max="2" width="62.1640625" style="6" customWidth="1"/>
    <col min="3" max="5" width="12.1640625" style="6" customWidth="1"/>
    <col min="6" max="6" width="15.6640625" style="6" customWidth="1"/>
    <col min="7" max="7" width="15.33203125" style="6" customWidth="1"/>
    <col min="8" max="8" width="16.33203125" style="6" customWidth="1"/>
    <col min="9" max="9" width="15.1640625" style="6" customWidth="1"/>
    <col min="10" max="10" width="16.33203125" style="6" customWidth="1"/>
    <col min="11" max="11" width="13.83203125" style="6" customWidth="1"/>
    <col min="12" max="12" width="16.6640625" style="6" customWidth="1"/>
    <col min="13" max="13" width="16.83203125" style="6" customWidth="1"/>
    <col min="14" max="14" width="16.6640625" style="6" customWidth="1"/>
    <col min="15" max="15" width="11.1640625" style="6"/>
    <col min="16" max="16" width="22.5" style="6" customWidth="1"/>
    <col min="17" max="17" width="22.1640625" style="6" customWidth="1"/>
    <col min="18" max="18" width="22.6640625" style="6" customWidth="1"/>
    <col min="19" max="19" width="11.1640625" style="6"/>
    <col min="20" max="20" width="15.5" style="6" bestFit="1" customWidth="1"/>
    <col min="21" max="21" width="12.6640625" style="6" bestFit="1" customWidth="1"/>
    <col min="22" max="22" width="15.6640625" style="6" bestFit="1" customWidth="1"/>
    <col min="23" max="16384" width="11.1640625" style="6"/>
  </cols>
  <sheetData>
    <row r="1" spans="1:22" ht="15.5" customHeight="1" x14ac:dyDescent="0.25">
      <c r="A1" s="35" t="s">
        <v>19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7"/>
    </row>
    <row r="2" spans="1:22" ht="21" customHeight="1" x14ac:dyDescent="0.25">
      <c r="A2" s="38" t="s">
        <v>18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/>
    </row>
    <row r="3" spans="1:22" ht="21" customHeight="1" x14ac:dyDescent="0.25">
      <c r="A3" s="41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3"/>
    </row>
    <row r="4" spans="1:22" ht="63" customHeight="1" x14ac:dyDescent="0.25">
      <c r="A4" s="44" t="s">
        <v>47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6"/>
    </row>
    <row r="5" spans="1:22" ht="14.25" customHeight="1" x14ac:dyDescent="0.25">
      <c r="A5" s="56" t="s">
        <v>17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</row>
    <row r="6" spans="1:22" ht="47.5" customHeight="1" x14ac:dyDescent="0.25">
      <c r="A6" s="47" t="s">
        <v>0</v>
      </c>
      <c r="B6" s="47" t="s">
        <v>7</v>
      </c>
      <c r="C6" s="47" t="s">
        <v>20</v>
      </c>
      <c r="D6" s="52" t="s">
        <v>1</v>
      </c>
      <c r="E6" s="52" t="s">
        <v>2</v>
      </c>
      <c r="F6" s="65" t="s">
        <v>43</v>
      </c>
      <c r="G6" s="66"/>
      <c r="H6" s="52" t="s">
        <v>45</v>
      </c>
      <c r="I6" s="52"/>
      <c r="J6" s="52" t="s">
        <v>48</v>
      </c>
      <c r="K6" s="52"/>
      <c r="L6" s="48" t="s">
        <v>5</v>
      </c>
      <c r="M6" s="48" t="s">
        <v>3</v>
      </c>
      <c r="N6" s="47" t="s">
        <v>4</v>
      </c>
    </row>
    <row r="7" spans="1:22" ht="15.75" customHeight="1" x14ac:dyDescent="0.25">
      <c r="A7" s="47"/>
      <c r="B7" s="47"/>
      <c r="C7" s="47"/>
      <c r="D7" s="52"/>
      <c r="E7" s="52"/>
      <c r="F7" s="60" t="s">
        <v>44</v>
      </c>
      <c r="G7" s="63"/>
      <c r="H7" s="47" t="s">
        <v>46</v>
      </c>
      <c r="I7" s="47"/>
      <c r="J7" s="47" t="s">
        <v>49</v>
      </c>
      <c r="K7" s="47"/>
      <c r="L7" s="49"/>
      <c r="M7" s="49"/>
      <c r="N7" s="47"/>
      <c r="P7" s="7"/>
      <c r="Q7" s="7" t="e">
        <f>#REF!</f>
        <v>#REF!</v>
      </c>
      <c r="R7" s="7"/>
      <c r="T7" s="8" t="str">
        <f>L6</f>
        <v>MÍNIMO</v>
      </c>
      <c r="U7" s="8"/>
      <c r="V7" s="8" t="str">
        <f>N6</f>
        <v>MÁXIMO</v>
      </c>
    </row>
    <row r="8" spans="1:22" ht="23.25" customHeight="1" x14ac:dyDescent="0.25">
      <c r="A8" s="47"/>
      <c r="B8" s="47"/>
      <c r="C8" s="47"/>
      <c r="D8" s="52"/>
      <c r="E8" s="52"/>
      <c r="F8" s="53" t="s">
        <v>8</v>
      </c>
      <c r="G8" s="53" t="s">
        <v>9</v>
      </c>
      <c r="H8" s="51" t="s">
        <v>8</v>
      </c>
      <c r="I8" s="51" t="s">
        <v>10</v>
      </c>
      <c r="J8" s="51" t="s">
        <v>8</v>
      </c>
      <c r="K8" s="51" t="s">
        <v>10</v>
      </c>
      <c r="L8" s="49"/>
      <c r="M8" s="49"/>
      <c r="N8" s="47"/>
      <c r="P8" s="9" t="e">
        <f>#REF!</f>
        <v>#REF!</v>
      </c>
      <c r="Q8" s="9" t="e">
        <f>#REF!</f>
        <v>#REF!</v>
      </c>
      <c r="R8" s="9"/>
      <c r="T8" s="9">
        <f>L20</f>
        <v>30757800</v>
      </c>
      <c r="U8" s="9"/>
      <c r="V8" s="9">
        <f>N20</f>
        <v>36185000</v>
      </c>
    </row>
    <row r="9" spans="1:22" ht="32.25" customHeight="1" x14ac:dyDescent="0.25">
      <c r="A9" s="47"/>
      <c r="B9" s="48"/>
      <c r="C9" s="48"/>
      <c r="D9" s="64"/>
      <c r="E9" s="64"/>
      <c r="F9" s="54"/>
      <c r="G9" s="54"/>
      <c r="H9" s="51"/>
      <c r="I9" s="51"/>
      <c r="J9" s="51"/>
      <c r="K9" s="51"/>
      <c r="L9" s="50"/>
      <c r="M9" s="50"/>
      <c r="N9" s="47"/>
    </row>
    <row r="10" spans="1:22" ht="80" x14ac:dyDescent="0.25">
      <c r="A10" s="17">
        <v>1</v>
      </c>
      <c r="B10" s="33" t="s">
        <v>29</v>
      </c>
      <c r="C10" s="34" t="s">
        <v>39</v>
      </c>
      <c r="D10" s="18">
        <v>1</v>
      </c>
      <c r="E10" s="30">
        <v>1</v>
      </c>
      <c r="F10" s="19">
        <v>4500000</v>
      </c>
      <c r="G10" s="19">
        <f>F10*E10</f>
        <v>4500000</v>
      </c>
      <c r="H10" s="20">
        <v>5700000</v>
      </c>
      <c r="I10" s="20">
        <f>H10*E10</f>
        <v>5700000</v>
      </c>
      <c r="J10" s="32">
        <v>5250000</v>
      </c>
      <c r="K10" s="20">
        <f>J10*E10</f>
        <v>5250000</v>
      </c>
      <c r="L10" s="21">
        <f>MIN(K10,I10,G10)</f>
        <v>4500000</v>
      </c>
      <c r="M10" s="22">
        <f>AVERAGE(K10,I10,G10)</f>
        <v>5150000</v>
      </c>
      <c r="N10" s="23">
        <f>MAX(K10,I10,G10)</f>
        <v>5700000</v>
      </c>
    </row>
    <row r="11" spans="1:22" ht="100" x14ac:dyDescent="0.25">
      <c r="A11" s="17">
        <v>2</v>
      </c>
      <c r="B11" s="33" t="s">
        <v>30</v>
      </c>
      <c r="C11" s="34" t="s">
        <v>39</v>
      </c>
      <c r="D11" s="18">
        <v>1</v>
      </c>
      <c r="E11" s="30">
        <v>1</v>
      </c>
      <c r="F11" s="19">
        <v>3000000</v>
      </c>
      <c r="G11" s="19">
        <f t="shared" ref="G11:G19" si="0">F11*E11</f>
        <v>3000000</v>
      </c>
      <c r="H11" s="20">
        <v>3425000</v>
      </c>
      <c r="I11" s="20">
        <f t="shared" ref="I11:I19" si="1">H11*E11</f>
        <v>3425000</v>
      </c>
      <c r="J11" s="32">
        <v>3500000</v>
      </c>
      <c r="K11" s="20">
        <f t="shared" ref="K11:K19" si="2">J11*E11</f>
        <v>3500000</v>
      </c>
      <c r="L11" s="21">
        <f t="shared" ref="L11:L19" si="3">MIN(K11,I11,G11)</f>
        <v>3000000</v>
      </c>
      <c r="M11" s="22">
        <f t="shared" ref="M11:M19" si="4">AVERAGE(K11,I11,G11)</f>
        <v>3308333.3333333335</v>
      </c>
      <c r="N11" s="23">
        <f t="shared" ref="N11:N19" si="5">MAX(K11,I11,G11)</f>
        <v>3500000</v>
      </c>
    </row>
    <row r="12" spans="1:22" ht="80" x14ac:dyDescent="0.25">
      <c r="A12" s="17">
        <v>3</v>
      </c>
      <c r="B12" s="33" t="s">
        <v>31</v>
      </c>
      <c r="C12" s="34" t="s">
        <v>39</v>
      </c>
      <c r="D12" s="18">
        <v>1</v>
      </c>
      <c r="E12" s="30">
        <v>1</v>
      </c>
      <c r="F12" s="19">
        <v>2000000</v>
      </c>
      <c r="G12" s="19">
        <f t="shared" si="0"/>
        <v>2000000</v>
      </c>
      <c r="H12" s="20">
        <v>2210000</v>
      </c>
      <c r="I12" s="20">
        <f t="shared" si="1"/>
        <v>2210000</v>
      </c>
      <c r="J12" s="32">
        <v>2000000</v>
      </c>
      <c r="K12" s="20">
        <f t="shared" si="2"/>
        <v>2000000</v>
      </c>
      <c r="L12" s="21">
        <f t="shared" si="3"/>
        <v>2000000</v>
      </c>
      <c r="M12" s="22">
        <f t="shared" si="4"/>
        <v>2070000</v>
      </c>
      <c r="N12" s="23">
        <f t="shared" si="5"/>
        <v>2210000</v>
      </c>
    </row>
    <row r="13" spans="1:22" ht="80" x14ac:dyDescent="0.25">
      <c r="A13" s="17">
        <v>4</v>
      </c>
      <c r="B13" s="33" t="s">
        <v>32</v>
      </c>
      <c r="C13" s="34" t="s">
        <v>39</v>
      </c>
      <c r="D13" s="18">
        <v>1</v>
      </c>
      <c r="E13" s="30">
        <v>1</v>
      </c>
      <c r="F13" s="19">
        <v>2500000</v>
      </c>
      <c r="G13" s="19">
        <f t="shared" si="0"/>
        <v>2500000</v>
      </c>
      <c r="H13" s="20">
        <v>3000000</v>
      </c>
      <c r="I13" s="20">
        <f t="shared" si="1"/>
        <v>3000000</v>
      </c>
      <c r="J13" s="32">
        <v>3200000</v>
      </c>
      <c r="K13" s="20">
        <f t="shared" si="2"/>
        <v>3200000</v>
      </c>
      <c r="L13" s="21">
        <f t="shared" si="3"/>
        <v>2500000</v>
      </c>
      <c r="M13" s="22">
        <f t="shared" si="4"/>
        <v>2900000</v>
      </c>
      <c r="N13" s="23">
        <f t="shared" si="5"/>
        <v>3200000</v>
      </c>
    </row>
    <row r="14" spans="1:22" ht="80" x14ac:dyDescent="0.25">
      <c r="A14" s="17">
        <v>5</v>
      </c>
      <c r="B14" s="33" t="s">
        <v>33</v>
      </c>
      <c r="C14" s="34" t="s">
        <v>39</v>
      </c>
      <c r="D14" s="18">
        <v>1</v>
      </c>
      <c r="E14" s="30">
        <v>1</v>
      </c>
      <c r="F14" s="19">
        <v>2848000</v>
      </c>
      <c r="G14" s="19">
        <f t="shared" si="0"/>
        <v>2848000</v>
      </c>
      <c r="H14" s="20">
        <v>3550000</v>
      </c>
      <c r="I14" s="20">
        <f t="shared" si="1"/>
        <v>3550000</v>
      </c>
      <c r="J14" s="32">
        <v>3200000</v>
      </c>
      <c r="K14" s="20">
        <f t="shared" si="2"/>
        <v>3200000</v>
      </c>
      <c r="L14" s="21">
        <f t="shared" si="3"/>
        <v>2848000</v>
      </c>
      <c r="M14" s="22">
        <f t="shared" si="4"/>
        <v>3199333.3333333335</v>
      </c>
      <c r="N14" s="23">
        <f t="shared" si="5"/>
        <v>3550000</v>
      </c>
    </row>
    <row r="15" spans="1:22" ht="60" x14ac:dyDescent="0.25">
      <c r="A15" s="17">
        <v>6</v>
      </c>
      <c r="B15" s="33" t="s">
        <v>34</v>
      </c>
      <c r="C15" s="34" t="s">
        <v>40</v>
      </c>
      <c r="D15" s="18">
        <v>1</v>
      </c>
      <c r="E15" s="30">
        <v>1</v>
      </c>
      <c r="F15" s="19">
        <v>1300000</v>
      </c>
      <c r="G15" s="19">
        <f t="shared" si="0"/>
        <v>1300000</v>
      </c>
      <c r="H15" s="20">
        <v>1900000</v>
      </c>
      <c r="I15" s="20">
        <f t="shared" si="1"/>
        <v>1900000</v>
      </c>
      <c r="J15" s="32">
        <v>1500000</v>
      </c>
      <c r="K15" s="20">
        <f t="shared" si="2"/>
        <v>1500000</v>
      </c>
      <c r="L15" s="21">
        <f t="shared" si="3"/>
        <v>1300000</v>
      </c>
      <c r="M15" s="22">
        <f t="shared" si="4"/>
        <v>1566666.6666666667</v>
      </c>
      <c r="N15" s="23">
        <f t="shared" si="5"/>
        <v>1900000</v>
      </c>
    </row>
    <row r="16" spans="1:22" ht="110.25" customHeight="1" x14ac:dyDescent="0.25">
      <c r="A16" s="17">
        <v>7</v>
      </c>
      <c r="B16" s="33" t="s">
        <v>35</v>
      </c>
      <c r="C16" s="34" t="s">
        <v>41</v>
      </c>
      <c r="D16" s="18">
        <v>1</v>
      </c>
      <c r="E16" s="30">
        <v>1</v>
      </c>
      <c r="F16" s="19">
        <v>175000</v>
      </c>
      <c r="G16" s="19">
        <f t="shared" si="0"/>
        <v>175000</v>
      </c>
      <c r="H16" s="20">
        <v>200000</v>
      </c>
      <c r="I16" s="20">
        <f t="shared" si="1"/>
        <v>200000</v>
      </c>
      <c r="J16" s="32">
        <v>182000</v>
      </c>
      <c r="K16" s="20">
        <f t="shared" si="2"/>
        <v>182000</v>
      </c>
      <c r="L16" s="21">
        <f t="shared" si="3"/>
        <v>175000</v>
      </c>
      <c r="M16" s="22">
        <f t="shared" si="4"/>
        <v>185666.66666666666</v>
      </c>
      <c r="N16" s="23">
        <f t="shared" si="5"/>
        <v>200000</v>
      </c>
    </row>
    <row r="17" spans="1:14" ht="100" x14ac:dyDescent="0.25">
      <c r="A17" s="17">
        <v>8</v>
      </c>
      <c r="B17" s="33" t="s">
        <v>36</v>
      </c>
      <c r="C17" s="34" t="s">
        <v>40</v>
      </c>
      <c r="D17" s="18">
        <v>1</v>
      </c>
      <c r="E17" s="30">
        <v>1</v>
      </c>
      <c r="F17" s="19">
        <v>3500000</v>
      </c>
      <c r="G17" s="19">
        <f t="shared" si="0"/>
        <v>3500000</v>
      </c>
      <c r="H17" s="20">
        <v>4500000</v>
      </c>
      <c r="I17" s="20">
        <f t="shared" si="1"/>
        <v>4500000</v>
      </c>
      <c r="J17" s="32">
        <v>4200000</v>
      </c>
      <c r="K17" s="20">
        <f t="shared" si="2"/>
        <v>4200000</v>
      </c>
      <c r="L17" s="21">
        <f t="shared" si="3"/>
        <v>3500000</v>
      </c>
      <c r="M17" s="22">
        <f t="shared" si="4"/>
        <v>4066666.6666666665</v>
      </c>
      <c r="N17" s="23">
        <f t="shared" si="5"/>
        <v>4500000</v>
      </c>
    </row>
    <row r="18" spans="1:14" ht="80" x14ac:dyDescent="0.25">
      <c r="A18" s="17">
        <v>9</v>
      </c>
      <c r="B18" s="33" t="s">
        <v>37</v>
      </c>
      <c r="C18" s="34" t="s">
        <v>39</v>
      </c>
      <c r="D18" s="18">
        <v>1</v>
      </c>
      <c r="E18" s="30">
        <v>1</v>
      </c>
      <c r="F18" s="19">
        <v>7700000</v>
      </c>
      <c r="G18" s="19">
        <f t="shared" si="0"/>
        <v>7700000</v>
      </c>
      <c r="H18" s="20">
        <v>8200000</v>
      </c>
      <c r="I18" s="20">
        <f t="shared" si="1"/>
        <v>8200000</v>
      </c>
      <c r="J18" s="32">
        <v>8000000</v>
      </c>
      <c r="K18" s="20">
        <f t="shared" si="2"/>
        <v>8000000</v>
      </c>
      <c r="L18" s="21">
        <f t="shared" si="3"/>
        <v>7700000</v>
      </c>
      <c r="M18" s="22">
        <f t="shared" si="4"/>
        <v>7966666.666666667</v>
      </c>
      <c r="N18" s="23">
        <f t="shared" si="5"/>
        <v>8200000</v>
      </c>
    </row>
    <row r="19" spans="1:14" ht="100" x14ac:dyDescent="0.25">
      <c r="A19" s="17">
        <v>10</v>
      </c>
      <c r="B19" s="33" t="s">
        <v>38</v>
      </c>
      <c r="C19" s="34" t="s">
        <v>42</v>
      </c>
      <c r="D19" s="18">
        <v>1</v>
      </c>
      <c r="E19" s="30">
        <v>1</v>
      </c>
      <c r="F19" s="19">
        <v>3234800</v>
      </c>
      <c r="G19" s="19">
        <f t="shared" si="0"/>
        <v>3234800</v>
      </c>
      <c r="H19" s="20">
        <v>3500000</v>
      </c>
      <c r="I19" s="20">
        <f t="shared" si="1"/>
        <v>3500000</v>
      </c>
      <c r="J19" s="32">
        <v>3650000</v>
      </c>
      <c r="K19" s="20">
        <f t="shared" si="2"/>
        <v>3650000</v>
      </c>
      <c r="L19" s="21">
        <f t="shared" si="3"/>
        <v>3234800</v>
      </c>
      <c r="M19" s="22">
        <f t="shared" si="4"/>
        <v>3461600</v>
      </c>
      <c r="N19" s="23">
        <f t="shared" si="5"/>
        <v>3650000</v>
      </c>
    </row>
    <row r="20" spans="1:14" ht="21" customHeight="1" x14ac:dyDescent="0.25">
      <c r="A20" s="60" t="s">
        <v>6</v>
      </c>
      <c r="B20" s="61"/>
      <c r="C20" s="61"/>
      <c r="D20" s="62"/>
      <c r="E20" s="63"/>
      <c r="F20" s="16"/>
      <c r="G20" s="28">
        <f>SUM(G10:G19)</f>
        <v>30757800</v>
      </c>
      <c r="H20" s="16"/>
      <c r="I20" s="16">
        <f>SUM(I10:I19)</f>
        <v>36185000</v>
      </c>
      <c r="J20" s="16"/>
      <c r="K20" s="16">
        <f>SUM(K10:K19)</f>
        <v>34682000</v>
      </c>
      <c r="L20" s="29">
        <f>SUM(L10:L19)</f>
        <v>30757800</v>
      </c>
      <c r="M20" s="29">
        <f>AVERAGE(K20,I20,G20)</f>
        <v>33874933.333333336</v>
      </c>
      <c r="N20" s="16">
        <f t="shared" ref="N20" si="6">MAX(K20,I20,G20)</f>
        <v>36185000</v>
      </c>
    </row>
    <row r="21" spans="1:14" ht="15" customHeight="1" x14ac:dyDescent="0.25">
      <c r="A21" s="15"/>
      <c r="B21" s="58" t="s">
        <v>28</v>
      </c>
      <c r="C21" s="58"/>
      <c r="D21" s="58"/>
      <c r="E21" s="58"/>
      <c r="F21" s="15"/>
      <c r="G21" s="15"/>
      <c r="H21" s="15"/>
      <c r="I21" s="15"/>
      <c r="J21" s="15"/>
      <c r="K21" s="15"/>
      <c r="L21" s="15"/>
      <c r="M21" s="15"/>
      <c r="N21" s="15"/>
    </row>
    <row r="22" spans="1:14" ht="15" customHeight="1" x14ac:dyDescent="0.25">
      <c r="A22" s="10"/>
      <c r="B22" s="59"/>
      <c r="C22" s="59"/>
      <c r="D22" s="59"/>
      <c r="E22" s="59"/>
      <c r="F22" s="10"/>
      <c r="G22" s="10"/>
      <c r="H22" s="10"/>
      <c r="I22" s="10"/>
      <c r="J22" s="10"/>
      <c r="K22" s="10"/>
      <c r="L22" s="10"/>
      <c r="M22" s="10"/>
      <c r="N22" s="10"/>
    </row>
    <row r="23" spans="1:14" ht="15" customHeight="1" x14ac:dyDescent="0.25">
      <c r="A23" s="10"/>
      <c r="B23" s="59"/>
      <c r="C23" s="59"/>
      <c r="D23" s="59"/>
      <c r="E23" s="59"/>
      <c r="F23" s="10"/>
      <c r="G23" s="10"/>
      <c r="H23" s="10"/>
      <c r="I23" s="10"/>
      <c r="J23" s="10"/>
      <c r="K23" s="10"/>
      <c r="L23" s="10"/>
      <c r="M23" s="10"/>
      <c r="N23" s="10"/>
    </row>
    <row r="24" spans="1:14" ht="77.5" customHeight="1" x14ac:dyDescent="0.25">
      <c r="B24" s="59"/>
      <c r="C24" s="59"/>
      <c r="D24" s="59"/>
      <c r="E24" s="59"/>
      <c r="F24" s="10"/>
      <c r="G24" s="10"/>
      <c r="H24" s="10"/>
      <c r="I24" s="10"/>
      <c r="J24" s="10"/>
      <c r="K24" s="10"/>
      <c r="L24" s="10"/>
      <c r="M24" s="10"/>
      <c r="N24" s="10"/>
    </row>
    <row r="25" spans="1:14" ht="15" customHeight="1" x14ac:dyDescent="0.25">
      <c r="A25" s="57" t="s">
        <v>11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</row>
    <row r="26" spans="1:14" ht="15" customHeight="1" x14ac:dyDescent="0.25">
      <c r="A26" s="55" t="s">
        <v>12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</row>
    <row r="27" spans="1:14" ht="15" customHeight="1" x14ac:dyDescent="0.25">
      <c r="A27" s="6" t="s">
        <v>13</v>
      </c>
      <c r="F27" s="11"/>
      <c r="G27" s="11"/>
      <c r="H27" s="11"/>
      <c r="I27" s="11"/>
      <c r="J27" s="11"/>
      <c r="K27" s="11"/>
      <c r="L27" s="11"/>
      <c r="M27" s="11"/>
      <c r="N27" s="11"/>
    </row>
    <row r="28" spans="1:14" ht="15" customHeight="1" x14ac:dyDescent="0.25">
      <c r="L28" s="6" t="s">
        <v>15</v>
      </c>
    </row>
    <row r="29" spans="1:14" ht="15" customHeight="1" x14ac:dyDescent="0.25">
      <c r="A29" s="6" t="s">
        <v>26</v>
      </c>
    </row>
    <row r="30" spans="1:14" ht="15" customHeight="1" x14ac:dyDescent="0.25">
      <c r="A30" s="6" t="s">
        <v>14</v>
      </c>
      <c r="L30" s="6" t="s">
        <v>27</v>
      </c>
    </row>
    <row r="31" spans="1:14" ht="15" customHeight="1" x14ac:dyDescent="0.25">
      <c r="L31" s="6" t="s">
        <v>16</v>
      </c>
    </row>
    <row r="32" spans="1:14" ht="15" customHeight="1" x14ac:dyDescent="0.25"/>
    <row r="33" spans="15:19" ht="15" customHeight="1" x14ac:dyDescent="0.25"/>
    <row r="34" spans="15:19" ht="15" customHeight="1" x14ac:dyDescent="0.25"/>
    <row r="35" spans="15:19" ht="15" customHeight="1" x14ac:dyDescent="0.25"/>
    <row r="36" spans="15:19" ht="15" customHeight="1" x14ac:dyDescent="0.25"/>
    <row r="37" spans="15:19" ht="15" customHeight="1" x14ac:dyDescent="0.25"/>
    <row r="38" spans="15:19" ht="15" customHeight="1" x14ac:dyDescent="0.25"/>
    <row r="39" spans="15:19" ht="15" customHeight="1" x14ac:dyDescent="0.25"/>
    <row r="40" spans="15:19" ht="15" customHeight="1" x14ac:dyDescent="0.25"/>
    <row r="41" spans="15:19" ht="15" customHeight="1" x14ac:dyDescent="0.25"/>
    <row r="42" spans="15:19" ht="15" customHeight="1" x14ac:dyDescent="0.25"/>
    <row r="43" spans="15:19" ht="15" customHeight="1" x14ac:dyDescent="0.25"/>
    <row r="48" spans="15:19" x14ac:dyDescent="0.25">
      <c r="O48" s="12"/>
      <c r="P48" s="13" t="e">
        <f>#REF!</f>
        <v>#REF!</v>
      </c>
      <c r="Q48" s="14" t="e">
        <f>#REF!</f>
        <v>#REF!</v>
      </c>
      <c r="R48" s="14" t="e">
        <f>#REF!</f>
        <v>#REF!</v>
      </c>
      <c r="S48" s="14"/>
    </row>
    <row r="49" spans="16:19" ht="24" customHeight="1" x14ac:dyDescent="0.25">
      <c r="P49" s="13" t="e">
        <f>#REF!</f>
        <v>#REF!</v>
      </c>
      <c r="Q49" s="13" t="e">
        <f>#REF!</f>
        <v>#REF!</v>
      </c>
      <c r="R49" s="13" t="e">
        <f>#REF!</f>
        <v>#REF!</v>
      </c>
      <c r="S49" s="14"/>
    </row>
    <row r="50" spans="16:19" x14ac:dyDescent="0.25">
      <c r="P50" s="14"/>
      <c r="Q50" s="14"/>
      <c r="R50" s="14"/>
      <c r="S50" s="14"/>
    </row>
    <row r="51" spans="16:19" x14ac:dyDescent="0.25">
      <c r="P51" s="14"/>
      <c r="Q51" s="14"/>
      <c r="R51" s="14"/>
      <c r="S51" s="14"/>
    </row>
    <row r="52" spans="16:19" x14ac:dyDescent="0.25">
      <c r="P52" s="14"/>
      <c r="Q52" s="14"/>
      <c r="R52" s="14"/>
      <c r="S52" s="14"/>
    </row>
    <row r="53" spans="16:19" x14ac:dyDescent="0.25">
      <c r="P53" s="14" t="str">
        <f>L6</f>
        <v>MÍNIMO</v>
      </c>
      <c r="Q53" s="14" t="str">
        <f>M6</f>
        <v>PROMEDIO</v>
      </c>
      <c r="R53" s="14" t="str">
        <f>N6</f>
        <v>MÁXIMO</v>
      </c>
      <c r="S53" s="14"/>
    </row>
    <row r="54" spans="16:19" x14ac:dyDescent="0.25">
      <c r="P54" s="13">
        <f>L20</f>
        <v>30757800</v>
      </c>
      <c r="Q54" s="13">
        <f>M20</f>
        <v>33874933.333333336</v>
      </c>
      <c r="R54" s="13">
        <f>N20</f>
        <v>36185000</v>
      </c>
      <c r="S54" s="14"/>
    </row>
  </sheetData>
  <mergeCells count="29">
    <mergeCell ref="A26:N26"/>
    <mergeCell ref="A5:N5"/>
    <mergeCell ref="A25:N25"/>
    <mergeCell ref="B21:E24"/>
    <mergeCell ref="A20:E20"/>
    <mergeCell ref="A6:A9"/>
    <mergeCell ref="B6:B9"/>
    <mergeCell ref="C6:C9"/>
    <mergeCell ref="D6:D9"/>
    <mergeCell ref="E6:E9"/>
    <mergeCell ref="F6:G6"/>
    <mergeCell ref="F7:G7"/>
    <mergeCell ref="H6:I6"/>
    <mergeCell ref="H7:I7"/>
    <mergeCell ref="J8:J9"/>
    <mergeCell ref="A1:N1"/>
    <mergeCell ref="A2:N2"/>
    <mergeCell ref="A3:N3"/>
    <mergeCell ref="A4:N4"/>
    <mergeCell ref="N6:N9"/>
    <mergeCell ref="L6:L9"/>
    <mergeCell ref="M6:M9"/>
    <mergeCell ref="H8:H9"/>
    <mergeCell ref="I8:I9"/>
    <mergeCell ref="J6:K6"/>
    <mergeCell ref="J7:K7"/>
    <mergeCell ref="K8:K9"/>
    <mergeCell ref="F8:F9"/>
    <mergeCell ref="G8:G9"/>
  </mergeCells>
  <phoneticPr fontId="7" type="noConversion"/>
  <conditionalFormatting sqref="L20:N20">
    <cfRule type="iconSet" priority="4">
      <iconSet iconSet="3Arrows">
        <cfvo type="percent" val="0"/>
        <cfvo type="percent" val="33"/>
        <cfvo type="percent" val="67"/>
      </iconSet>
    </cfRule>
  </conditionalFormatting>
  <printOptions horizontalCentered="1" verticalCentered="1"/>
  <pageMargins left="1.4960629921259843" right="0.11811023622047245" top="0.55118110236220474" bottom="0.35433070866141736" header="0.31496062992125984" footer="0.31496062992125984"/>
  <pageSetup paperSize="5" scale="40" orientation="landscape" r:id="rId1"/>
  <rowBreaks count="1" manualBreakCount="1">
    <brk id="3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BB764-FF3D-440C-A77A-43AC4741A1E3}">
  <sheetPr>
    <tabColor theme="4"/>
  </sheetPr>
  <dimension ref="A1:I46"/>
  <sheetViews>
    <sheetView showGridLines="0" tabSelected="1" view="pageBreakPreview" zoomScale="60" zoomScaleNormal="80" workbookViewId="0">
      <selection activeCell="A4" sqref="A4:G4"/>
    </sheetView>
  </sheetViews>
  <sheetFormatPr baseColWidth="10" defaultRowHeight="16" x14ac:dyDescent="0.2"/>
  <cols>
    <col min="1" max="1" width="5.33203125" customWidth="1"/>
    <col min="2" max="2" width="51.1640625" customWidth="1"/>
    <col min="3" max="3" width="9.83203125" bestFit="1" customWidth="1"/>
    <col min="4" max="4" width="9.6640625" bestFit="1" customWidth="1"/>
    <col min="5" max="5" width="10.6640625" bestFit="1" customWidth="1"/>
    <col min="6" max="6" width="16.83203125" customWidth="1"/>
    <col min="7" max="7" width="20.1640625" customWidth="1"/>
  </cols>
  <sheetData>
    <row r="1" spans="1:7" ht="15.5" customHeight="1" x14ac:dyDescent="0.2">
      <c r="A1" s="67" t="s">
        <v>19</v>
      </c>
      <c r="B1" s="68"/>
      <c r="C1" s="68"/>
      <c r="D1" s="68"/>
      <c r="E1" s="68"/>
      <c r="F1" s="68"/>
      <c r="G1" s="69"/>
    </row>
    <row r="2" spans="1:7" ht="30.5" customHeight="1" x14ac:dyDescent="0.2">
      <c r="A2" s="70" t="s">
        <v>18</v>
      </c>
      <c r="B2" s="71"/>
      <c r="C2" s="71"/>
      <c r="D2" s="71"/>
      <c r="E2" s="71"/>
      <c r="F2" s="71"/>
      <c r="G2" s="72"/>
    </row>
    <row r="3" spans="1:7" ht="33" customHeight="1" x14ac:dyDescent="0.2">
      <c r="A3" s="73"/>
      <c r="B3" s="74"/>
      <c r="C3" s="74"/>
      <c r="D3" s="74"/>
      <c r="E3" s="74"/>
      <c r="F3" s="74"/>
      <c r="G3" s="75"/>
    </row>
    <row r="4" spans="1:7" ht="68.5" customHeight="1" thickBot="1" x14ac:dyDescent="0.25">
      <c r="A4" s="76" t="s">
        <v>47</v>
      </c>
      <c r="B4" s="77"/>
      <c r="C4" s="77"/>
      <c r="D4" s="77"/>
      <c r="E4" s="77"/>
      <c r="F4" s="77"/>
      <c r="G4" s="78"/>
    </row>
    <row r="5" spans="1:7" ht="26" customHeight="1" thickBot="1" x14ac:dyDescent="0.25">
      <c r="A5" s="79" t="s">
        <v>21</v>
      </c>
      <c r="B5" s="80"/>
      <c r="C5" s="80"/>
      <c r="D5" s="80"/>
      <c r="E5" s="80"/>
      <c r="F5" s="81"/>
      <c r="G5" s="82"/>
    </row>
    <row r="6" spans="1:7" ht="11" customHeight="1" x14ac:dyDescent="0.2">
      <c r="A6" s="89" t="s">
        <v>0</v>
      </c>
      <c r="B6" s="89" t="s">
        <v>7</v>
      </c>
      <c r="C6" s="89" t="s">
        <v>20</v>
      </c>
      <c r="D6" s="90" t="s">
        <v>1</v>
      </c>
      <c r="E6" s="90" t="s">
        <v>24</v>
      </c>
      <c r="F6" s="84" t="s">
        <v>22</v>
      </c>
      <c r="G6" s="84" t="s">
        <v>23</v>
      </c>
    </row>
    <row r="7" spans="1:7" ht="21.5" customHeight="1" x14ac:dyDescent="0.2">
      <c r="A7" s="89"/>
      <c r="B7" s="89"/>
      <c r="C7" s="89"/>
      <c r="D7" s="90"/>
      <c r="E7" s="90"/>
      <c r="F7" s="84"/>
      <c r="G7" s="84"/>
    </row>
    <row r="8" spans="1:7" ht="4.25" customHeight="1" x14ac:dyDescent="0.2">
      <c r="A8" s="89"/>
      <c r="B8" s="89"/>
      <c r="C8" s="89"/>
      <c r="D8" s="90"/>
      <c r="E8" s="90"/>
      <c r="F8" s="84"/>
      <c r="G8" s="84"/>
    </row>
    <row r="9" spans="1:7" ht="23" customHeight="1" x14ac:dyDescent="0.2">
      <c r="A9" s="89"/>
      <c r="B9" s="89"/>
      <c r="C9" s="89"/>
      <c r="D9" s="90"/>
      <c r="E9" s="90"/>
      <c r="F9" s="85"/>
      <c r="G9" s="85"/>
    </row>
    <row r="10" spans="1:7" ht="80.25" customHeight="1" x14ac:dyDescent="0.2">
      <c r="A10" s="24">
        <f>'ESTUDIO DE MERCADO'!A10</f>
        <v>1</v>
      </c>
      <c r="B10" s="31" t="str">
        <f>'ESTUDIO DE MERCADO'!B10</f>
        <v>Coordinador General: Profesional universitario del área salud o social o ingenierías con más de 10 años de experiencia a partir de la expedición de la tarjeta profesional, en proyectos sociales o comunitarios o salud mental. (1 profesional)</v>
      </c>
      <c r="C10" s="24" t="str">
        <f>'ESTUDIO DE MERCADO'!C10</f>
        <v>Mes</v>
      </c>
      <c r="D10" s="25">
        <f>'ESTUDIO DE MERCADO'!D10</f>
        <v>1</v>
      </c>
      <c r="E10" s="25">
        <v>2</v>
      </c>
      <c r="F10" s="26">
        <f>'ESTUDIO DE MERCADO'!L10</f>
        <v>4500000</v>
      </c>
      <c r="G10" s="27">
        <f>D10*E10*F10</f>
        <v>9000000</v>
      </c>
    </row>
    <row r="11" spans="1:7" ht="80" x14ac:dyDescent="0.2">
      <c r="A11" s="24">
        <f>'ESTUDIO DE MERCADO'!A11</f>
        <v>2</v>
      </c>
      <c r="B11" s="31" t="str">
        <f>'ESTUDIO DE MERCADO'!B11</f>
        <v xml:space="preserve">Coordinador de grupo de encuestadores: Profesional universitario del área salud o social o administración con más de 3 años de experiencia a partir de la expedición de la tarjeta profesional, con experiencia certificada en tres proyectos con coordinación de personal. (2 profesionales). </v>
      </c>
      <c r="C11" s="24" t="str">
        <f>'ESTUDIO DE MERCADO'!C11</f>
        <v>Mes</v>
      </c>
      <c r="D11" s="25">
        <v>2</v>
      </c>
      <c r="E11" s="25">
        <v>2</v>
      </c>
      <c r="F11" s="26">
        <f>'ESTUDIO DE MERCADO'!L11</f>
        <v>3000000</v>
      </c>
      <c r="G11" s="27">
        <f t="shared" ref="G11:G19" si="0">D11*E11*F11</f>
        <v>12000000</v>
      </c>
    </row>
    <row r="12" spans="1:7" ht="64" x14ac:dyDescent="0.2">
      <c r="A12" s="24">
        <f>'ESTUDIO DE MERCADO'!A12</f>
        <v>3</v>
      </c>
      <c r="B12" s="31" t="str">
        <f>'ESTUDIO DE MERCADO'!B12</f>
        <v>Equipo de Gestores de Campo / Encuestadores: Personal técnico o tecnólogo de apoyo operativo para la aplicación presencial en territorio de los formularios estructurados de caracterización de consumo de SPA. (20 personas).</v>
      </c>
      <c r="C12" s="24" t="str">
        <f>'ESTUDIO DE MERCADO'!C12</f>
        <v>Mes</v>
      </c>
      <c r="D12" s="25">
        <f>'ESTUDIO DE MERCADO'!D12</f>
        <v>1</v>
      </c>
      <c r="E12" s="25">
        <v>20</v>
      </c>
      <c r="F12" s="26">
        <f>'ESTUDIO DE MERCADO'!L12</f>
        <v>2000000</v>
      </c>
      <c r="G12" s="27">
        <f t="shared" si="0"/>
        <v>40000000</v>
      </c>
    </row>
    <row r="13" spans="1:7" ht="77.25" customHeight="1" x14ac:dyDescent="0.2">
      <c r="A13" s="24">
        <f>'ESTUDIO DE MERCADO'!A13</f>
        <v>4</v>
      </c>
      <c r="B13" s="31" t="str">
        <f>'ESTUDIO DE MERCADO'!B13</f>
        <v>Equipo Técnico de Procesamiento y Consolidación Estadística: Técnicos, tecnólogos o profesionales en sistemas o estadística para la estructuración de bases de datos, control de consistencia de la información y soporte analítico. (3 personas)</v>
      </c>
      <c r="C13" s="24" t="str">
        <f>'ESTUDIO DE MERCADO'!C13</f>
        <v>Mes</v>
      </c>
      <c r="D13" s="25">
        <f>'ESTUDIO DE MERCADO'!D13</f>
        <v>1</v>
      </c>
      <c r="E13" s="25">
        <v>3</v>
      </c>
      <c r="F13" s="26">
        <f>'ESTUDIO DE MERCADO'!L13</f>
        <v>2500000</v>
      </c>
      <c r="G13" s="27">
        <f t="shared" si="0"/>
        <v>7500000</v>
      </c>
    </row>
    <row r="14" spans="1:7" ht="78" customHeight="1" x14ac:dyDescent="0.2">
      <c r="A14" s="24">
        <f>'ESTUDIO DE MERCADO'!A14</f>
        <v>5</v>
      </c>
      <c r="B14" s="31" t="str">
        <f>'ESTUDIO DE MERCADO'!B14</f>
        <v xml:space="preserve">Profesional Experto en Diseño: Profesional universitario con experiencia en diseño de encuestas: diseño de muestra, diseño de formulario, ficha técnica, metodología de implementación, entrenamiento a encuestadores y prueba piloto.(1 profesional) </v>
      </c>
      <c r="C14" s="24" t="str">
        <f>'ESTUDIO DE MERCADO'!C14</f>
        <v>Mes</v>
      </c>
      <c r="D14" s="25">
        <f>'ESTUDIO DE MERCADO'!D14</f>
        <v>1</v>
      </c>
      <c r="E14" s="25">
        <f>'ESTUDIO DE MERCADO'!E14</f>
        <v>1</v>
      </c>
      <c r="F14" s="26">
        <f>'ESTUDIO DE MERCADO'!L14</f>
        <v>2848000</v>
      </c>
      <c r="G14" s="27">
        <f t="shared" si="0"/>
        <v>2848000</v>
      </c>
    </row>
    <row r="15" spans="1:7" ht="48" x14ac:dyDescent="0.2">
      <c r="A15" s="24">
        <f>'ESTUDIO DE MERCADO'!A15</f>
        <v>6</v>
      </c>
      <c r="B15" s="31" t="str">
        <f>'ESTUDIO DE MERCADO'!B15</f>
        <v>Alquiler de Aula Técnica: Espacio  dotado con sillas, mesas, ayudas audiovisuales y conectividad para el entrenamiento y estandarización de los encuestadores.</v>
      </c>
      <c r="C15" s="24" t="str">
        <f>'ESTUDIO DE MERCADO'!C15</f>
        <v>Jornada</v>
      </c>
      <c r="D15" s="25">
        <f>'ESTUDIO DE MERCADO'!D15</f>
        <v>1</v>
      </c>
      <c r="E15" s="25">
        <v>2</v>
      </c>
      <c r="F15" s="26">
        <f>'ESTUDIO DE MERCADO'!L15</f>
        <v>1300000</v>
      </c>
      <c r="G15" s="27">
        <f t="shared" si="0"/>
        <v>2600000</v>
      </c>
    </row>
    <row r="16" spans="1:7" ht="87" customHeight="1" x14ac:dyDescent="0.2">
      <c r="A16" s="24">
        <f>'ESTUDIO DE MERCADO'!A16</f>
        <v>7</v>
      </c>
      <c r="B16" s="31" t="str">
        <f>'ESTUDIO DE MERCADO'!B16</f>
        <v>Kits de Herramientas de Campo: manual técnico de codificación de variables y estandarización metodológica en campo, Papelería técnica, protocolos y escalas estandarizadas de tamizaje de consumo de SPA, planilleros, formularios impresos y tableros de apoyo.</v>
      </c>
      <c r="C16" s="24" t="str">
        <f>'ESTUDIO DE MERCADO'!C16</f>
        <v>Kit</v>
      </c>
      <c r="D16" s="25">
        <f>'ESTUDIO DE MERCADO'!D16</f>
        <v>1</v>
      </c>
      <c r="E16" s="25">
        <v>20</v>
      </c>
      <c r="F16" s="26">
        <f>'ESTUDIO DE MERCADO'!L16</f>
        <v>175000</v>
      </c>
      <c r="G16" s="27">
        <f t="shared" si="0"/>
        <v>3500000</v>
      </c>
    </row>
    <row r="17" spans="1:9" ht="80" x14ac:dyDescent="0.2">
      <c r="A17" s="24">
        <f>'ESTUDIO DE MERCADO'!A17</f>
        <v>8</v>
      </c>
      <c r="B17" s="31" t="str">
        <f>'ESTUDIO DE MERCADO'!B17</f>
        <v>Mesa Técnica de Transferencia del Conocimiento y Línea Base:: Auditorio con mesas, sillas y dotación audiovisual para 100 personas, para la socialización de la línea base epidemiológica a la comunidad educativa y actores del SGSSS. Documento clave con analisis y resumen.</v>
      </c>
      <c r="C17" s="24" t="str">
        <f>'ESTUDIO DE MERCADO'!C17</f>
        <v>Jornada</v>
      </c>
      <c r="D17" s="25">
        <f>'ESTUDIO DE MERCADO'!D17</f>
        <v>1</v>
      </c>
      <c r="E17" s="25">
        <f>'ESTUDIO DE MERCADO'!E17</f>
        <v>1</v>
      </c>
      <c r="F17" s="26">
        <f>'ESTUDIO DE MERCADO'!L17</f>
        <v>3500000</v>
      </c>
      <c r="G17" s="27">
        <f t="shared" si="0"/>
        <v>3500000</v>
      </c>
    </row>
    <row r="18" spans="1:9" ht="64" x14ac:dyDescent="0.2">
      <c r="A18" s="24">
        <f>'ESTUDIO DE MERCADO'!A18</f>
        <v>9</v>
      </c>
      <c r="B18" s="31" t="str">
        <f>'ESTUDIO DE MERCADO'!B18</f>
        <v>Soporte de Movilidad y Dispersión Operativa Urbana: Alquiler de vehículo tipo camioneta doble cabina 4x4 con platón, a disponibilidad mensual, para el traslado seguro del talento humano, material de campo e insumos técnicos.</v>
      </c>
      <c r="C18" s="24" t="str">
        <f>'ESTUDIO DE MERCADO'!C18</f>
        <v>Mes</v>
      </c>
      <c r="D18" s="25">
        <f>'ESTUDIO DE MERCADO'!D18</f>
        <v>1</v>
      </c>
      <c r="E18" s="25">
        <f>'ESTUDIO DE MERCADO'!E18</f>
        <v>1</v>
      </c>
      <c r="F18" s="26">
        <f>'ESTUDIO DE MERCADO'!L18</f>
        <v>7700000</v>
      </c>
      <c r="G18" s="27">
        <f t="shared" si="0"/>
        <v>7700000</v>
      </c>
    </row>
    <row r="19" spans="1:9" ht="80" x14ac:dyDescent="0.2">
      <c r="A19" s="24">
        <f>'ESTUDIO DE MERCADO'!A19</f>
        <v>10</v>
      </c>
      <c r="B19" s="31" t="str">
        <f>'ESTUDIO DE MERCADO'!B19</f>
        <v>Procesamiento Técnico, Digitalización y Custodia Documental de la Información: Servicio especializado para la migración digital de encuestas, control de calidad lógico de datos, almacenamiento estructurado y organización indexada de la evidencia para el soporte del archivo institucional.</v>
      </c>
      <c r="C19" s="24" t="str">
        <f>'ESTUDIO DE MERCADO'!C19</f>
        <v>Unidad</v>
      </c>
      <c r="D19" s="25">
        <f>'ESTUDIO DE MERCADO'!D19</f>
        <v>1</v>
      </c>
      <c r="E19" s="25">
        <f>'ESTUDIO DE MERCADO'!E19</f>
        <v>1</v>
      </c>
      <c r="F19" s="26">
        <f>'ESTUDIO DE MERCADO'!L19</f>
        <v>3234800</v>
      </c>
      <c r="G19" s="27">
        <f t="shared" si="0"/>
        <v>3234800</v>
      </c>
    </row>
    <row r="20" spans="1:9" ht="24.5" customHeight="1" x14ac:dyDescent="0.2">
      <c r="A20" s="86" t="s">
        <v>25</v>
      </c>
      <c r="B20" s="86"/>
      <c r="C20" s="86"/>
      <c r="D20" s="86"/>
      <c r="E20" s="86"/>
      <c r="F20" s="86"/>
      <c r="G20" s="3">
        <f>SUM(G10:G19)</f>
        <v>91882800</v>
      </c>
      <c r="I20" s="1"/>
    </row>
    <row r="21" spans="1:9" x14ac:dyDescent="0.2">
      <c r="I21" s="1"/>
    </row>
    <row r="22" spans="1:9" ht="99.5" customHeight="1" x14ac:dyDescent="0.2">
      <c r="A22" s="87" t="s">
        <v>28</v>
      </c>
      <c r="B22" s="87"/>
      <c r="C22" s="87"/>
      <c r="D22" s="87"/>
      <c r="E22" s="87"/>
      <c r="F22" s="87"/>
      <c r="G22" s="87"/>
      <c r="I22" s="1"/>
    </row>
    <row r="23" spans="1:9" x14ac:dyDescent="0.2">
      <c r="A23" s="5"/>
      <c r="B23" s="5"/>
      <c r="C23" s="5"/>
      <c r="D23" s="5"/>
      <c r="E23" s="5"/>
      <c r="F23" s="5"/>
      <c r="G23" s="5"/>
      <c r="I23" s="1"/>
    </row>
    <row r="24" spans="1:9" x14ac:dyDescent="0.2">
      <c r="I24" s="1"/>
    </row>
    <row r="25" spans="1:9" ht="33.5" customHeight="1" x14ac:dyDescent="0.2">
      <c r="A25" s="88" t="s">
        <v>11</v>
      </c>
      <c r="B25" s="88"/>
      <c r="C25" s="88"/>
      <c r="D25" s="88"/>
      <c r="E25" s="88"/>
      <c r="F25" s="88"/>
      <c r="G25" s="88"/>
      <c r="I25" s="1"/>
    </row>
    <row r="26" spans="1:9" ht="22.25" customHeight="1" x14ac:dyDescent="0.2">
      <c r="A26" s="83" t="s">
        <v>12</v>
      </c>
      <c r="B26" s="83"/>
      <c r="C26" s="83"/>
      <c r="D26" s="83"/>
      <c r="E26" s="83"/>
      <c r="F26" s="83"/>
      <c r="G26" s="83"/>
    </row>
    <row r="27" spans="1:9" ht="22.25" customHeight="1" x14ac:dyDescent="0.2">
      <c r="A27" s="4"/>
      <c r="B27" s="4"/>
      <c r="C27" s="4"/>
      <c r="D27" s="4"/>
      <c r="E27" s="4"/>
      <c r="F27" s="4"/>
      <c r="G27" s="4"/>
    </row>
    <row r="28" spans="1:9" x14ac:dyDescent="0.2">
      <c r="A28" t="s">
        <v>13</v>
      </c>
      <c r="F28" t="s">
        <v>15</v>
      </c>
    </row>
    <row r="30" spans="1:9" x14ac:dyDescent="0.2">
      <c r="A30" t="s">
        <v>50</v>
      </c>
      <c r="F30" t="s">
        <v>51</v>
      </c>
    </row>
    <row r="31" spans="1:9" x14ac:dyDescent="0.2">
      <c r="A31" t="s">
        <v>14</v>
      </c>
      <c r="F31" t="str">
        <f>A31</f>
        <v>Contratistas Equipo Económico Sec. Gral.</v>
      </c>
    </row>
    <row r="46" spans="2:3" x14ac:dyDescent="0.2">
      <c r="B46" s="2"/>
      <c r="C46" s="2"/>
    </row>
  </sheetData>
  <mergeCells count="16">
    <mergeCell ref="A26:G26"/>
    <mergeCell ref="G6:G9"/>
    <mergeCell ref="A20:F20"/>
    <mergeCell ref="A22:G22"/>
    <mergeCell ref="A25:G25"/>
    <mergeCell ref="F6:F9"/>
    <mergeCell ref="A6:A9"/>
    <mergeCell ref="B6:B9"/>
    <mergeCell ref="C6:C9"/>
    <mergeCell ref="D6:D9"/>
    <mergeCell ref="E6:E9"/>
    <mergeCell ref="A1:G1"/>
    <mergeCell ref="A2:G2"/>
    <mergeCell ref="A3:G3"/>
    <mergeCell ref="A4:G4"/>
    <mergeCell ref="A5:G5"/>
  </mergeCells>
  <phoneticPr fontId="7" type="noConversion"/>
  <printOptions horizontalCentered="1"/>
  <pageMargins left="0.9055118110236221" right="0.51181102362204722" top="1.1417322834645669" bottom="0.35433070866141736" header="0.31496062992125984" footer="0.31496062992125984"/>
  <pageSetup paperSize="5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gomez</dc:creator>
  <cp:lastModifiedBy>María Susana Barros Corrales</cp:lastModifiedBy>
  <cp:lastPrinted>2026-07-24T16:57:10Z</cp:lastPrinted>
  <dcterms:created xsi:type="dcterms:W3CDTF">2025-05-23T16:31:18Z</dcterms:created>
  <dcterms:modified xsi:type="dcterms:W3CDTF">2026-08-24T14:57:44Z</dcterms:modified>
</cp:coreProperties>
</file>