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63b375d369cb5ba/Escritorio/"/>
    </mc:Choice>
  </mc:AlternateContent>
  <xr:revisionPtr revIDLastSave="0" documentId="8_{A285B539-2A9F-4618-8FD3-E22BC1CFF25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OFERTA ECONÓMICA" sheetId="1" r:id="rId1"/>
  </sheets>
  <definedNames>
    <definedName name="_xlnm.Print_Area" localSheetId="0">'OFERTA ECONÓMICA'!$A$1:$I$50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6" i="1" l="1"/>
  <c r="H36" i="1" s="1"/>
  <c r="G35" i="1"/>
  <c r="H35" i="1" s="1"/>
  <c r="G33" i="1"/>
  <c r="H33" i="1" s="1"/>
  <c r="G34" i="1"/>
  <c r="H34" i="1" s="1"/>
  <c r="G28" i="1"/>
  <c r="H28" i="1" s="1"/>
  <c r="G27" i="1"/>
  <c r="G26" i="1"/>
  <c r="G25" i="1"/>
  <c r="G24" i="1"/>
  <c r="G23" i="1"/>
  <c r="G22" i="1"/>
  <c r="G21" i="1"/>
  <c r="G20" i="1"/>
  <c r="G19" i="1"/>
  <c r="I29" i="1"/>
  <c r="H19" i="1" l="1"/>
  <c r="G29" i="1"/>
  <c r="H16" i="1" l="1"/>
  <c r="G37" i="1" l="1"/>
  <c r="I39" i="1" s="1"/>
  <c r="I40" i="1" s="1"/>
  <c r="I41" i="1" s="1"/>
  <c r="I44" i="1" s="1"/>
  <c r="I37" i="1"/>
  <c r="H37" i="1" l="1"/>
  <c r="H27" i="1" l="1"/>
  <c r="H26" i="1"/>
  <c r="H20" i="1"/>
  <c r="H21" i="1"/>
  <c r="H22" i="1"/>
  <c r="H23" i="1"/>
  <c r="H25" i="1"/>
  <c r="H24" i="1"/>
  <c r="H29" i="1"/>
</calcChain>
</file>

<file path=xl/sharedStrings.xml><?xml version="1.0" encoding="utf-8"?>
<sst xmlns="http://schemas.openxmlformats.org/spreadsheetml/2006/main" count="56" uniqueCount="46">
  <si>
    <t>CONCEPTO</t>
  </si>
  <si>
    <t>Oficina  (incluye servicios públicos)</t>
  </si>
  <si>
    <t>mes (S/comprobante)</t>
  </si>
  <si>
    <t>Comunicaciones</t>
  </si>
  <si>
    <t>Comisión de topografía (Incluye Personal y Equipos)</t>
  </si>
  <si>
    <t>Papelería, CDs, DVDs, edición informes, fotocopias, fotografías, planos, etc.</t>
  </si>
  <si>
    <t>PERSONAL PROFESIONAL Y TÉCNICO</t>
  </si>
  <si>
    <r>
      <rPr>
        <b/>
        <sz val="11"/>
        <color theme="1"/>
        <rFont val="Century Gothic"/>
        <family val="2"/>
      </rPr>
      <t xml:space="preserve">NOTA 3: </t>
    </r>
    <r>
      <rPr>
        <sz val="11"/>
        <color theme="1"/>
        <rFont val="Century Gothic"/>
        <family val="2"/>
      </rPr>
      <t>Los impuestos, costos, etc, que son propias de las actividades de interventoría son responsabilidad del contratista de acuerdo a las disposiciones vigentes.</t>
    </r>
  </si>
  <si>
    <r>
      <rPr>
        <b/>
        <sz val="11"/>
        <color theme="1"/>
        <rFont val="Century Gothic"/>
        <family val="2"/>
      </rPr>
      <t xml:space="preserve">NOTA 4: </t>
    </r>
    <r>
      <rPr>
        <sz val="11"/>
        <color theme="1"/>
        <rFont val="Century Gothic"/>
        <family val="2"/>
      </rPr>
      <t>Al diligenciar el Formato de propuesta económica, los proponentes deberán ofertar precios unitarios y valores totales ajustados al peso, sin centavos para todos y cada uno de los ítems, los cuales hacen parte de la Solicitud Pública de Oferta. El ajuste al peso se hará de la siguiente manera, ya sea por exceso o por defecto de los precios unitarios, así: cuando la fracción decimal del peso sea igual o superior a 5 se aproxima por exceso y cuando sea inferior a 5 se aproxima por defecto. Los precios unitarios y valores totales para cada ítem deben escribirse en forma legible y sin enmendaduras.</t>
    </r>
  </si>
  <si>
    <t xml:space="preserve">TIEMPO DE EJECUCIÓN EN MESES </t>
  </si>
  <si>
    <t>FIRMA REPRESENTANTE LEGAL:____________________________________________________</t>
  </si>
  <si>
    <t>C.C.: _____________________________________________________________________________</t>
  </si>
  <si>
    <t>VALOR DE LA OFERTA ECONÓMICA</t>
  </si>
  <si>
    <t>ÍTEM</t>
  </si>
  <si>
    <t>TECHO A OFERTA</t>
  </si>
  <si>
    <t>CUMPLE / NO CUMPLE</t>
  </si>
  <si>
    <t xml:space="preserve">CANTIDAD
</t>
  </si>
  <si>
    <t>%  DE
DEDICACIÓN</t>
  </si>
  <si>
    <t>HONORARIOS MENSUALES</t>
  </si>
  <si>
    <t xml:space="preserve">VALOR TOTAL SIN IVA TECHO A OFERTAR POR EL PLAZO TOTAL DEL CONTRATO </t>
  </si>
  <si>
    <t>NÚMERO DE MESES</t>
  </si>
  <si>
    <t xml:space="preserve">VALOR TOTAL SIN IVA POR EL PLAZO TOTAL DEL CONTRATO </t>
  </si>
  <si>
    <t>Inspector SISOMA - Tecnólogo seguridad y salud en el trabajo – Etapa obra</t>
  </si>
  <si>
    <t xml:space="preserve">VALOR MENSUAL                      </t>
  </si>
  <si>
    <t>TIEMPO DE UTILIZACIÓN (MES)</t>
  </si>
  <si>
    <t>VALOR BÁSICO</t>
  </si>
  <si>
    <t>SUBTOTAL - OTROS COSTOS DIRECTOS SIN IVA</t>
  </si>
  <si>
    <t>IVA</t>
  </si>
  <si>
    <t>VALOR TOTAL IVA INCLUIDO</t>
  </si>
  <si>
    <t>FM EST. Y DIS.</t>
  </si>
  <si>
    <t>Inspector de obra - Tecnólogo de construcción – Etapa obra</t>
  </si>
  <si>
    <r>
      <rPr>
        <b/>
        <sz val="11"/>
        <color theme="1"/>
        <rFont val="Century Gothic"/>
        <family val="2"/>
      </rPr>
      <t xml:space="preserve">NOTA 2: </t>
    </r>
    <r>
      <rPr>
        <sz val="11"/>
        <color theme="1"/>
        <rFont val="Century Gothic"/>
        <family val="2"/>
      </rPr>
      <t>Los oferentes deben llenar únicamente las casillas sombreadas en azul.</t>
    </r>
  </si>
  <si>
    <r>
      <rPr>
        <b/>
        <sz val="11"/>
        <color theme="1"/>
        <rFont val="Century Gothic"/>
        <family val="2"/>
      </rPr>
      <t xml:space="preserve">NOTA 1: </t>
    </r>
    <r>
      <rPr>
        <sz val="11"/>
        <color theme="1"/>
        <rFont val="Century Gothic"/>
        <family val="2"/>
      </rPr>
      <t>El precio ofertado es a todo costo, por lo que antes de diligenciar el presente Anexo, debe leer la sección de especificaciones técnicas del Pliego de Condiciones y el Anexo de Especificiaciones Técnicas en su totalidad y tener en cuenta las obligaciones específicas y los siguientes aspectos: 
* El personal mínimo requerido cuyos perfiles se encuentran descritos en el anexo de especificaciones técnicas. 
* La interventoría se realizará a los contratos que resulten del proceso bajo la modalidad de Solicitud Publica de Ofertas cuyo objeto es: “Realizar de forma integral los estudios, diseños y obras de intervención para la ejecución de proyectos de bienestar bajo puente en los predios de espacio público del DADEP ”.
* Las actividades al inicio del contrato, durante la ejecución de obra y al finalizar la obra, que se encuentran descritas en el anexo de especificaciones técnicas.
*EL futuro INTERVENTOR dispondrá y administrará los recursos de personal, equipos, implementos y demás servicios necesarios para el normal desarrollo de la Interventoría. 
* y demás obligaciones específicas relacionadas en el documento anexo.</t>
    </r>
  </si>
  <si>
    <t>FACTOR MULTIPLICADOR</t>
  </si>
  <si>
    <t>SUBTOTAL -PERSONAL PROFESIONAL Y TÉCNICO SIN IVA</t>
  </si>
  <si>
    <t xml:space="preserve">Director de interventoría: Arquitecto - Especialista  Urbanismo - Etapa de Diseño y Etapa Obra </t>
  </si>
  <si>
    <t>Arquitecto Diseñador - Etapa de Diseño</t>
  </si>
  <si>
    <t>Ingeniero Estructural - Etapa de Diseño</t>
  </si>
  <si>
    <t>Ingeniero Geotecnista - Etapa de Diseño</t>
  </si>
  <si>
    <t>Diseñador Hidrosanitario - Etapa de Diseño</t>
  </si>
  <si>
    <t>Ingeniero Eléctrico - Etapa de Diseño</t>
  </si>
  <si>
    <t>Profesional en Presupuesto y Programación - Etapa de Diseño</t>
  </si>
  <si>
    <t>Residente de interventoría  - Arquitecto - Etapa obra</t>
  </si>
  <si>
    <t>COSTOS DE PERSONAL</t>
  </si>
  <si>
    <t>OTROS COSTOS</t>
  </si>
  <si>
    <t>ANEXO - PROPUESTA ECONÓMICA - REALIZAR LA INTERVENTORÍA TÉCNICA, ADMINISTRATIVA, FINANCIERA, CONTABLE, JURÍDICA Y AMBIENTAL A LOS CONTRATOS QUE CELEBRE LA TERMINAL DE TRANSPORTE S.A. PARA LA EJECUCIÓN DE PROYECTOS DE BIENESTAR BAJO PUENTE EN LOS PREDIOS DE ESPACIO PÚBLICO DEL DADEP.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</si>
</sst>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_-;\-[$$-240A]\ * #,##0_-;_-[$$-240A]\ * &quot;-&quot;_-;_-@_-"/>
    <numFmt numFmtId="165" formatCode="#,##0.0;\-#,##0.0"/>
    <numFmt numFmtId="166" formatCode="_-&quot;$&quot;\ * #,##0_-;\-&quot;$&quot;\ * #,##0_-;_-&quot;$&quot;\ * &quot;-&quot;??_-;_-@_-"/>
    <numFmt numFmtId="167" formatCode="_-* #,##0_-;\-* #,##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sz val="11"/>
      <color rgb="FF000000"/>
      <name val="Century Gothic"/>
      <family val="2"/>
    </font>
    <font>
      <b/>
      <sz val="11"/>
      <color rgb="FF000000"/>
      <name val="Century Gothic"/>
      <family val="2"/>
    </font>
    <font>
      <b/>
      <sz val="11"/>
      <color rgb="FF0070C0"/>
      <name val="Century Gothic"/>
      <family val="2"/>
    </font>
    <font>
      <b/>
      <sz val="11"/>
      <color theme="1"/>
      <name val="Century Gothic"/>
      <family val="2"/>
    </font>
    <font>
      <b/>
      <sz val="10.5"/>
      <color theme="1"/>
      <name val="Century Gothic"/>
      <family val="2"/>
    </font>
    <font>
      <b/>
      <sz val="15"/>
      <color rgb="FF002060"/>
      <name val="Century Gothic"/>
      <family val="2"/>
    </font>
    <font>
      <b/>
      <sz val="11"/>
      <name val="Century Gothic"/>
      <family val="2"/>
    </font>
    <font>
      <sz val="11"/>
      <color rgb="FFFF0000"/>
      <name val="Century Gothic"/>
      <family val="2"/>
    </font>
    <font>
      <sz val="12"/>
      <color theme="1"/>
      <name val="Century Gothic"/>
      <family val="2"/>
    </font>
    <font>
      <b/>
      <sz val="12"/>
      <color theme="1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CCCE5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</cellStyleXfs>
  <cellXfs count="85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5" borderId="0" xfId="0" applyFont="1" applyFill="1" applyAlignment="1">
      <alignment vertical="center"/>
    </xf>
    <xf numFmtId="0" fontId="3" fillId="5" borderId="0" xfId="0" applyFont="1" applyFill="1"/>
    <xf numFmtId="42" fontId="3" fillId="0" borderId="0" xfId="0" applyNumberFormat="1" applyFont="1"/>
    <xf numFmtId="44" fontId="3" fillId="0" borderId="0" xfId="3" applyFont="1"/>
    <xf numFmtId="0" fontId="5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3" fillId="0" borderId="1" xfId="4" applyFont="1" applyBorder="1" applyAlignment="1">
      <alignment horizontal="left" vertical="center" wrapText="1"/>
    </xf>
    <xf numFmtId="0" fontId="8" fillId="5" borderId="0" xfId="0" applyFont="1" applyFill="1" applyAlignment="1">
      <alignment vertical="center"/>
    </xf>
    <xf numFmtId="42" fontId="8" fillId="5" borderId="0" xfId="1" applyFont="1" applyFill="1" applyBorder="1" applyAlignment="1"/>
    <xf numFmtId="42" fontId="8" fillId="5" borderId="5" xfId="1" applyFont="1" applyFill="1" applyBorder="1" applyAlignment="1"/>
    <xf numFmtId="42" fontId="12" fillId="7" borderId="1" xfId="3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66" fontId="3" fillId="0" borderId="0" xfId="0" applyNumberFormat="1" applyFont="1"/>
    <xf numFmtId="0" fontId="6" fillId="0" borderId="7" xfId="0" applyFont="1" applyBorder="1" applyAlignment="1">
      <alignment vertical="center"/>
    </xf>
    <xf numFmtId="0" fontId="6" fillId="0" borderId="0" xfId="0" applyFont="1" applyAlignment="1">
      <alignment vertical="center"/>
    </xf>
    <xf numFmtId="167" fontId="5" fillId="0" borderId="1" xfId="2" applyNumberFormat="1" applyFont="1" applyBorder="1" applyAlignment="1">
      <alignment horizontal="left" vertical="center" wrapText="1"/>
    </xf>
    <xf numFmtId="166" fontId="3" fillId="0" borderId="4" xfId="0" applyNumberFormat="1" applyFont="1" applyBorder="1" applyAlignment="1">
      <alignment vertical="center" wrapText="1"/>
    </xf>
    <xf numFmtId="166" fontId="8" fillId="0" borderId="4" xfId="1" applyNumberFormat="1" applyFont="1" applyFill="1" applyBorder="1" applyAlignment="1">
      <alignment vertical="center" wrapText="1"/>
    </xf>
    <xf numFmtId="42" fontId="8" fillId="0" borderId="1" xfId="0" applyNumberFormat="1" applyFont="1" applyBorder="1"/>
    <xf numFmtId="165" fontId="5" fillId="0" borderId="2" xfId="1" applyNumberFormat="1" applyFont="1" applyBorder="1" applyAlignment="1">
      <alignment horizontal="center" vertical="center"/>
    </xf>
    <xf numFmtId="37" fontId="5" fillId="0" borderId="2" xfId="1" applyNumberFormat="1" applyFont="1" applyBorder="1" applyAlignment="1">
      <alignment horizontal="center" vertical="center"/>
    </xf>
    <xf numFmtId="166" fontId="8" fillId="4" borderId="10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7" fontId="8" fillId="4" borderId="1" xfId="0" applyNumberFormat="1" applyFont="1" applyFill="1" applyBorder="1" applyAlignment="1">
      <alignment vertical="center"/>
    </xf>
    <xf numFmtId="2" fontId="8" fillId="8" borderId="1" xfId="3" applyNumberFormat="1" applyFont="1" applyFill="1" applyBorder="1" applyAlignment="1">
      <alignment horizontal="center" vertical="center"/>
    </xf>
    <xf numFmtId="164" fontId="4" fillId="8" borderId="1" xfId="4" applyNumberFormat="1" applyFont="1" applyFill="1" applyBorder="1" applyAlignment="1">
      <alignment vertical="center"/>
    </xf>
    <xf numFmtId="9" fontId="3" fillId="0" borderId="2" xfId="4" applyNumberFormat="1" applyFont="1" applyBorder="1" applyAlignment="1">
      <alignment horizontal="center" vertical="center"/>
    </xf>
    <xf numFmtId="0" fontId="3" fillId="0" borderId="2" xfId="4" applyFont="1" applyBorder="1" applyAlignment="1">
      <alignment horizontal="center" vertical="center"/>
    </xf>
    <xf numFmtId="164" fontId="4" fillId="0" borderId="1" xfId="4" applyNumberFormat="1" applyFont="1" applyBorder="1" applyAlignment="1">
      <alignment vertical="center"/>
    </xf>
    <xf numFmtId="167" fontId="8" fillId="2" borderId="1" xfId="1" applyNumberFormat="1" applyFont="1" applyFill="1" applyBorder="1" applyAlignment="1">
      <alignment vertical="center"/>
    </xf>
    <xf numFmtId="164" fontId="8" fillId="2" borderId="1" xfId="1" applyNumberFormat="1" applyFont="1" applyFill="1" applyBorder="1" applyAlignment="1">
      <alignment vertical="center"/>
    </xf>
    <xf numFmtId="42" fontId="3" fillId="0" borderId="1" xfId="1" applyFont="1" applyBorder="1" applyAlignment="1">
      <alignment vertical="center"/>
    </xf>
    <xf numFmtId="0" fontId="11" fillId="0" borderId="0" xfId="0" applyFont="1" applyAlignment="1">
      <alignment horizontal="left"/>
    </xf>
    <xf numFmtId="0" fontId="10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right" vertical="center"/>
    </xf>
    <xf numFmtId="0" fontId="6" fillId="4" borderId="7" xfId="0" applyFont="1" applyFill="1" applyBorder="1" applyAlignment="1">
      <alignment horizontal="right" vertical="center"/>
    </xf>
    <xf numFmtId="0" fontId="6" fillId="4" borderId="15" xfId="0" applyFont="1" applyFill="1" applyBorder="1" applyAlignment="1">
      <alignment horizontal="right" vertical="center"/>
    </xf>
    <xf numFmtId="0" fontId="6" fillId="4" borderId="0" xfId="0" applyFont="1" applyFill="1" applyAlignment="1">
      <alignment horizontal="right" vertical="center"/>
    </xf>
    <xf numFmtId="0" fontId="6" fillId="4" borderId="11" xfId="0" applyFont="1" applyFill="1" applyBorder="1" applyAlignment="1">
      <alignment horizontal="right" vertical="center"/>
    </xf>
    <xf numFmtId="0" fontId="6" fillId="4" borderId="14" xfId="0" applyFont="1" applyFill="1" applyBorder="1" applyAlignment="1">
      <alignment horizontal="right" vertical="center"/>
    </xf>
    <xf numFmtId="0" fontId="6" fillId="4" borderId="12" xfId="0" applyFont="1" applyFill="1" applyBorder="1" applyAlignment="1">
      <alignment horizontal="right" vertical="center"/>
    </xf>
    <xf numFmtId="0" fontId="6" fillId="4" borderId="8" xfId="0" applyFont="1" applyFill="1" applyBorder="1" applyAlignment="1">
      <alignment horizontal="right" vertic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8" fillId="4" borderId="4" xfId="0" applyFont="1" applyFill="1" applyBorder="1" applyAlignment="1">
      <alignment horizontal="right" vertical="center"/>
    </xf>
  </cellXfs>
  <cellStyles count="5">
    <cellStyle name="Millares" xfId="2" builtinId="3"/>
    <cellStyle name="Moneda" xfId="3" builtinId="4"/>
    <cellStyle name="Moneda [0]" xfId="1" builtinId="7"/>
    <cellStyle name="Normal" xfId="0" builtinId="0"/>
    <cellStyle name="Normal 3" xfId="4" xr:uid="{00000000-0005-0000-0000-000004000000}"/>
  </cellStyles>
  <dxfs count="7">
    <dxf>
      <fill>
        <patternFill>
          <bgColor theme="0" tint="-0.14996795556505021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142876</xdr:colOff>
      <xdr:row>0</xdr:row>
      <xdr:rowOff>38100</xdr:rowOff>
    </xdr:from>
    <xdr:to>
      <xdr:col>8</xdr:col>
      <xdr:colOff>1266826</xdr:colOff>
      <xdr:row>6</xdr:row>
      <xdr:rowOff>114300</xdr:rowOff>
    </xdr:to>
    <xdr:pic>
      <xdr:nvPicPr>
        <xdr:cNvPr id="2" name="Imagen 1" descr="C:\Users\adriana.luque\Downloads\LOGO NUEVO + ALCALDIA 2-01.png">
          <a:extLst>
            <a:ext uri="{FF2B5EF4-FFF2-40B4-BE49-F238E27FC236}">
              <a16:creationId xmlns:a16="http://schemas.microsoft.com/office/drawing/2014/main" id="{5C39CB78-D428-4886-B70F-443FA31B9AF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 l="56157" t="10184" r="2318" b="9181"/>
        <a:stretch>
          <a:fillRect/>
        </a:stretch>
      </xdr:blipFill>
      <xdr:spPr bwMode="auto">
        <a:xfrm>
          <a:off x="7924801" y="38100"/>
          <a:ext cx="1123950" cy="1219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39997558519241921"/>
  </sheetPr>
  <dimension ref="A1:K61"/>
  <sheetViews>
    <sheetView tabSelected="1" view="pageBreakPreview" zoomScaleNormal="100" zoomScaleSheetLayoutView="100" workbookViewId="0">
      <selection activeCell="L12" sqref="L12"/>
    </sheetView>
  </sheetViews>
  <sheetFormatPr baseColWidth="10" defaultColWidth="11.42578125" defaultRowHeight="16.5" x14ac:dyDescent="0.3"/>
  <cols>
    <col min="1" max="1" width="11.42578125" style="1"/>
    <col min="2" max="2" width="47.7109375" style="1" customWidth="1"/>
    <col min="3" max="3" width="18.85546875" style="1" customWidth="1"/>
    <col min="4" max="4" width="12.28515625" style="1" customWidth="1"/>
    <col min="5" max="5" width="15.5703125" style="1" customWidth="1"/>
    <col min="6" max="6" width="16.28515625" style="1" customWidth="1"/>
    <col min="7" max="7" width="19.5703125" style="1" customWidth="1"/>
    <col min="8" max="8" width="25.7109375" style="1" customWidth="1"/>
    <col min="9" max="9" width="25.140625" style="1" customWidth="1"/>
    <col min="10" max="10" width="11.42578125" style="1"/>
    <col min="11" max="11" width="13" style="1" bestFit="1" customWidth="1"/>
    <col min="12" max="16384" width="11.42578125" style="1"/>
  </cols>
  <sheetData>
    <row r="1" spans="1:10" ht="15" customHeight="1" x14ac:dyDescent="0.3">
      <c r="A1" s="42" t="s">
        <v>45</v>
      </c>
      <c r="B1" s="43"/>
      <c r="C1" s="43"/>
      <c r="D1" s="43"/>
      <c r="E1" s="43"/>
      <c r="F1" s="43"/>
      <c r="G1" s="43"/>
      <c r="H1" s="44"/>
      <c r="I1" s="67"/>
    </row>
    <row r="2" spans="1:10" ht="15" customHeight="1" x14ac:dyDescent="0.3">
      <c r="A2" s="45"/>
      <c r="B2" s="46"/>
      <c r="C2" s="46"/>
      <c r="D2" s="46"/>
      <c r="E2" s="46"/>
      <c r="F2" s="46"/>
      <c r="G2" s="46"/>
      <c r="H2" s="47"/>
      <c r="I2" s="68"/>
    </row>
    <row r="3" spans="1:10" ht="15" customHeight="1" x14ac:dyDescent="0.3">
      <c r="A3" s="45"/>
      <c r="B3" s="46"/>
      <c r="C3" s="46"/>
      <c r="D3" s="46"/>
      <c r="E3" s="46"/>
      <c r="F3" s="46"/>
      <c r="G3" s="46"/>
      <c r="H3" s="47"/>
      <c r="I3" s="68"/>
    </row>
    <row r="4" spans="1:10" ht="15" customHeight="1" x14ac:dyDescent="0.3">
      <c r="A4" s="45"/>
      <c r="B4" s="46"/>
      <c r="C4" s="46"/>
      <c r="D4" s="46"/>
      <c r="E4" s="46"/>
      <c r="F4" s="46"/>
      <c r="G4" s="46"/>
      <c r="H4" s="47"/>
      <c r="I4" s="68"/>
    </row>
    <row r="5" spans="1:10" ht="15" customHeight="1" x14ac:dyDescent="0.3">
      <c r="A5" s="45"/>
      <c r="B5" s="46"/>
      <c r="C5" s="46"/>
      <c r="D5" s="46"/>
      <c r="E5" s="46"/>
      <c r="F5" s="46"/>
      <c r="G5" s="46"/>
      <c r="H5" s="47"/>
      <c r="I5" s="68"/>
    </row>
    <row r="6" spans="1:10" ht="15" customHeight="1" x14ac:dyDescent="0.3">
      <c r="A6" s="45"/>
      <c r="B6" s="46"/>
      <c r="C6" s="46"/>
      <c r="D6" s="46"/>
      <c r="E6" s="46"/>
      <c r="F6" s="46"/>
      <c r="G6" s="46"/>
      <c r="H6" s="47"/>
      <c r="I6" s="68"/>
    </row>
    <row r="7" spans="1:10" ht="15.75" customHeight="1" x14ac:dyDescent="0.3">
      <c r="A7" s="48"/>
      <c r="B7" s="49"/>
      <c r="C7" s="49"/>
      <c r="D7" s="49"/>
      <c r="E7" s="49"/>
      <c r="F7" s="49"/>
      <c r="G7" s="49"/>
      <c r="H7" s="50"/>
      <c r="I7" s="69"/>
    </row>
    <row r="8" spans="1:10" ht="9.75" customHeight="1" x14ac:dyDescent="0.3">
      <c r="A8" s="51"/>
      <c r="B8" s="51"/>
      <c r="C8" s="51"/>
      <c r="D8" s="51"/>
      <c r="E8" s="51"/>
      <c r="F8" s="51"/>
      <c r="G8" s="51"/>
      <c r="H8" s="51"/>
      <c r="I8" s="51"/>
    </row>
    <row r="9" spans="1:10" ht="132.75" customHeight="1" x14ac:dyDescent="0.3">
      <c r="A9" s="52" t="s">
        <v>32</v>
      </c>
      <c r="B9" s="52"/>
      <c r="C9" s="52"/>
      <c r="D9" s="52"/>
      <c r="E9" s="52"/>
      <c r="F9" s="52"/>
      <c r="G9" s="52"/>
      <c r="H9" s="52"/>
      <c r="I9" s="53"/>
    </row>
    <row r="10" spans="1:10" ht="20.100000000000001" customHeight="1" x14ac:dyDescent="0.3">
      <c r="A10" s="52" t="s">
        <v>31</v>
      </c>
      <c r="B10" s="52"/>
      <c r="C10" s="52"/>
      <c r="D10" s="52"/>
      <c r="E10" s="52"/>
      <c r="F10" s="52"/>
      <c r="G10" s="52"/>
      <c r="H10" s="52"/>
      <c r="I10" s="52"/>
    </row>
    <row r="11" spans="1:10" ht="24" customHeight="1" x14ac:dyDescent="0.3">
      <c r="A11" s="52" t="s">
        <v>7</v>
      </c>
      <c r="B11" s="52"/>
      <c r="C11" s="52"/>
      <c r="D11" s="52"/>
      <c r="E11" s="52"/>
      <c r="F11" s="52"/>
      <c r="G11" s="52"/>
      <c r="H11" s="52"/>
      <c r="I11" s="52"/>
    </row>
    <row r="12" spans="1:10" ht="68.25" customHeight="1" x14ac:dyDescent="0.3">
      <c r="A12" s="52" t="s">
        <v>8</v>
      </c>
      <c r="B12" s="52"/>
      <c r="C12" s="52"/>
      <c r="D12" s="52"/>
      <c r="E12" s="52"/>
      <c r="F12" s="52"/>
      <c r="G12" s="52"/>
      <c r="H12" s="52"/>
      <c r="I12" s="52"/>
    </row>
    <row r="13" spans="1:10" ht="9" customHeight="1" x14ac:dyDescent="0.3">
      <c r="A13" s="51"/>
      <c r="B13" s="51"/>
      <c r="C13" s="51"/>
      <c r="D13" s="51"/>
      <c r="E13" s="51"/>
      <c r="F13" s="51"/>
      <c r="G13" s="51"/>
      <c r="H13" s="51"/>
      <c r="I13" s="51"/>
    </row>
    <row r="14" spans="1:10" ht="18.75" customHeight="1" x14ac:dyDescent="0.3">
      <c r="A14" s="54" t="s">
        <v>43</v>
      </c>
      <c r="B14" s="54"/>
      <c r="C14" s="54"/>
      <c r="D14" s="54"/>
      <c r="E14" s="54"/>
      <c r="F14" s="54"/>
      <c r="G14" s="54"/>
      <c r="H14" s="54"/>
      <c r="I14" s="54"/>
      <c r="J14" s="2"/>
    </row>
    <row r="15" spans="1:10" ht="18.75" customHeight="1" x14ac:dyDescent="0.3">
      <c r="A15" s="76" t="s">
        <v>33</v>
      </c>
      <c r="B15" s="77"/>
      <c r="C15" s="77"/>
      <c r="D15" s="77"/>
      <c r="E15" s="77"/>
      <c r="F15" s="78"/>
      <c r="G15" s="13" t="s">
        <v>29</v>
      </c>
      <c r="H15" s="13" t="s">
        <v>15</v>
      </c>
      <c r="I15" s="13" t="s">
        <v>14</v>
      </c>
      <c r="J15" s="2"/>
    </row>
    <row r="16" spans="1:10" ht="18.75" customHeight="1" x14ac:dyDescent="0.3">
      <c r="A16" s="79"/>
      <c r="B16" s="80"/>
      <c r="C16" s="80"/>
      <c r="D16" s="80"/>
      <c r="E16" s="80"/>
      <c r="F16" s="81"/>
      <c r="G16" s="33">
        <v>0</v>
      </c>
      <c r="H16" s="19" t="str">
        <f>IF(AND(G16&gt;0,G16&lt;=I16,G16-ROUND(G16,2)=0),"CUMPLE","NO CUMPLE")</f>
        <v>NO CUMPLE</v>
      </c>
      <c r="I16" s="14">
        <v>2.0699999999999998</v>
      </c>
      <c r="J16" s="2"/>
    </row>
    <row r="17" spans="1:11" ht="21" customHeight="1" x14ac:dyDescent="0.3">
      <c r="A17" s="55" t="s">
        <v>6</v>
      </c>
      <c r="B17" s="55"/>
      <c r="C17" s="55"/>
      <c r="D17" s="55"/>
      <c r="E17" s="55"/>
      <c r="F17" s="55"/>
      <c r="G17" s="55"/>
      <c r="H17" s="55"/>
      <c r="I17" s="56"/>
      <c r="J17" s="2"/>
    </row>
    <row r="18" spans="1:11" ht="57" customHeight="1" x14ac:dyDescent="0.3">
      <c r="A18" s="11" t="s">
        <v>13</v>
      </c>
      <c r="B18" s="10" t="s">
        <v>0</v>
      </c>
      <c r="C18" s="11" t="s">
        <v>16</v>
      </c>
      <c r="D18" s="11" t="s">
        <v>17</v>
      </c>
      <c r="E18" s="11" t="s">
        <v>20</v>
      </c>
      <c r="F18" s="11" t="s">
        <v>18</v>
      </c>
      <c r="G18" s="11" t="s">
        <v>21</v>
      </c>
      <c r="H18" s="11" t="s">
        <v>15</v>
      </c>
      <c r="I18" s="11" t="s">
        <v>19</v>
      </c>
      <c r="J18" s="2"/>
    </row>
    <row r="19" spans="1:11" ht="49.5" x14ac:dyDescent="0.3">
      <c r="A19" s="31">
        <v>1</v>
      </c>
      <c r="B19" s="15" t="s">
        <v>35</v>
      </c>
      <c r="C19" s="7">
        <v>1</v>
      </c>
      <c r="D19" s="35">
        <v>1</v>
      </c>
      <c r="E19" s="36">
        <v>7</v>
      </c>
      <c r="F19" s="34">
        <v>0</v>
      </c>
      <c r="G19" s="24">
        <f t="shared" ref="G19:G28" si="0">ROUND(F19*E19*D19*C19*$G$16,0)</f>
        <v>0</v>
      </c>
      <c r="H19" s="19" t="str">
        <f>IF(AND(G19&gt;0,G19&lt;=I19),"CUMPLE","NO CUMPLE")</f>
        <v>NO CUMPLE</v>
      </c>
      <c r="I19" s="37">
        <v>106157768</v>
      </c>
      <c r="J19" s="2"/>
    </row>
    <row r="20" spans="1:11" x14ac:dyDescent="0.3">
      <c r="A20" s="31">
        <v>2</v>
      </c>
      <c r="B20" s="15" t="s">
        <v>36</v>
      </c>
      <c r="C20" s="7">
        <v>1</v>
      </c>
      <c r="D20" s="35">
        <v>0.6</v>
      </c>
      <c r="E20" s="36">
        <v>2</v>
      </c>
      <c r="F20" s="34">
        <v>0</v>
      </c>
      <c r="G20" s="24">
        <f t="shared" si="0"/>
        <v>0</v>
      </c>
      <c r="H20" s="19" t="str">
        <f t="shared" ref="H20:H29" si="1">IF(AND(G20&gt;0,G20&lt;=I20,F20-ROUND(F20,0)=0),"CUMPLE","NO CUMPLE")</f>
        <v>NO CUMPLE</v>
      </c>
      <c r="I20" s="37">
        <v>15372664</v>
      </c>
      <c r="J20" s="2"/>
    </row>
    <row r="21" spans="1:11" x14ac:dyDescent="0.3">
      <c r="A21" s="31">
        <v>3</v>
      </c>
      <c r="B21" s="15" t="s">
        <v>37</v>
      </c>
      <c r="C21" s="7">
        <v>1</v>
      </c>
      <c r="D21" s="35">
        <v>0.3</v>
      </c>
      <c r="E21" s="36">
        <v>2</v>
      </c>
      <c r="F21" s="34">
        <v>0</v>
      </c>
      <c r="G21" s="24">
        <f t="shared" si="0"/>
        <v>0</v>
      </c>
      <c r="H21" s="19" t="str">
        <f t="shared" si="1"/>
        <v>NO CUMPLE</v>
      </c>
      <c r="I21" s="37">
        <v>7680804</v>
      </c>
      <c r="J21" s="2"/>
    </row>
    <row r="22" spans="1:11" x14ac:dyDescent="0.3">
      <c r="A22" s="31">
        <v>4</v>
      </c>
      <c r="B22" s="15" t="s">
        <v>38</v>
      </c>
      <c r="C22" s="7">
        <v>1</v>
      </c>
      <c r="D22" s="35">
        <v>0.3</v>
      </c>
      <c r="E22" s="36">
        <v>2</v>
      </c>
      <c r="F22" s="34">
        <v>0</v>
      </c>
      <c r="G22" s="24">
        <f t="shared" si="0"/>
        <v>0</v>
      </c>
      <c r="H22" s="19" t="str">
        <f t="shared" si="1"/>
        <v>NO CUMPLE</v>
      </c>
      <c r="I22" s="37">
        <v>7266804</v>
      </c>
      <c r="J22" s="2"/>
    </row>
    <row r="23" spans="1:11" x14ac:dyDescent="0.3">
      <c r="A23" s="31">
        <v>5</v>
      </c>
      <c r="B23" s="15" t="s">
        <v>39</v>
      </c>
      <c r="C23" s="7">
        <v>1</v>
      </c>
      <c r="D23" s="35">
        <v>0.3</v>
      </c>
      <c r="E23" s="36">
        <v>2</v>
      </c>
      <c r="F23" s="34">
        <v>0</v>
      </c>
      <c r="G23" s="24">
        <f t="shared" si="0"/>
        <v>0</v>
      </c>
      <c r="H23" s="19" t="str">
        <f t="shared" si="1"/>
        <v>NO CUMPLE</v>
      </c>
      <c r="I23" s="37">
        <v>7266804</v>
      </c>
      <c r="J23" s="2"/>
    </row>
    <row r="24" spans="1:11" x14ac:dyDescent="0.3">
      <c r="A24" s="31">
        <v>6</v>
      </c>
      <c r="B24" s="15" t="s">
        <v>40</v>
      </c>
      <c r="C24" s="7">
        <v>1</v>
      </c>
      <c r="D24" s="35">
        <v>0.3</v>
      </c>
      <c r="E24" s="36">
        <v>2</v>
      </c>
      <c r="F24" s="34">
        <v>0</v>
      </c>
      <c r="G24" s="24">
        <f t="shared" si="0"/>
        <v>0</v>
      </c>
      <c r="H24" s="19" t="str">
        <f t="shared" si="1"/>
        <v>NO CUMPLE</v>
      </c>
      <c r="I24" s="37">
        <v>7372300</v>
      </c>
      <c r="J24" s="2"/>
    </row>
    <row r="25" spans="1:11" ht="33" x14ac:dyDescent="0.3">
      <c r="A25" s="31">
        <v>7</v>
      </c>
      <c r="B25" s="15" t="s">
        <v>41</v>
      </c>
      <c r="C25" s="7">
        <v>1</v>
      </c>
      <c r="D25" s="35">
        <v>0.3</v>
      </c>
      <c r="E25" s="36">
        <v>2</v>
      </c>
      <c r="F25" s="34">
        <v>0</v>
      </c>
      <c r="G25" s="24">
        <f t="shared" si="0"/>
        <v>0</v>
      </c>
      <c r="H25" s="19" t="str">
        <f t="shared" si="1"/>
        <v>NO CUMPLE</v>
      </c>
      <c r="I25" s="37">
        <v>7241477</v>
      </c>
      <c r="J25" s="2"/>
    </row>
    <row r="26" spans="1:11" ht="33" customHeight="1" x14ac:dyDescent="0.3">
      <c r="A26" s="31">
        <v>8</v>
      </c>
      <c r="B26" s="15" t="s">
        <v>42</v>
      </c>
      <c r="C26" s="7">
        <v>2</v>
      </c>
      <c r="D26" s="35">
        <v>1</v>
      </c>
      <c r="E26" s="36">
        <v>5</v>
      </c>
      <c r="F26" s="34">
        <v>0</v>
      </c>
      <c r="G26" s="24">
        <f t="shared" si="0"/>
        <v>0</v>
      </c>
      <c r="H26" s="19" t="str">
        <f t="shared" si="1"/>
        <v>NO CUMPLE</v>
      </c>
      <c r="I26" s="37">
        <v>125910400</v>
      </c>
      <c r="J26" s="2"/>
    </row>
    <row r="27" spans="1:11" ht="33" customHeight="1" x14ac:dyDescent="0.3">
      <c r="A27" s="31">
        <v>9</v>
      </c>
      <c r="B27" s="15" t="s">
        <v>30</v>
      </c>
      <c r="C27" s="7">
        <v>2</v>
      </c>
      <c r="D27" s="35">
        <v>1</v>
      </c>
      <c r="E27" s="36">
        <v>4</v>
      </c>
      <c r="F27" s="34">
        <v>0</v>
      </c>
      <c r="G27" s="24">
        <f t="shared" si="0"/>
        <v>0</v>
      </c>
      <c r="H27" s="19" t="str">
        <f t="shared" si="1"/>
        <v>NO CUMPLE</v>
      </c>
      <c r="I27" s="37">
        <v>42934400</v>
      </c>
      <c r="J27" s="2"/>
    </row>
    <row r="28" spans="1:11" ht="33" customHeight="1" x14ac:dyDescent="0.3">
      <c r="A28" s="31">
        <v>10</v>
      </c>
      <c r="B28" s="15" t="s">
        <v>22</v>
      </c>
      <c r="C28" s="7">
        <v>2</v>
      </c>
      <c r="D28" s="35">
        <v>0.5</v>
      </c>
      <c r="E28" s="36">
        <v>4</v>
      </c>
      <c r="F28" s="34">
        <v>0</v>
      </c>
      <c r="G28" s="24">
        <f t="shared" si="0"/>
        <v>0</v>
      </c>
      <c r="H28" s="19" t="str">
        <f>IF(AND(G28&gt;0,G28&lt;=I28,F28-ROUND(F28,0)=0),"CUMPLE","NO CUMPLE")</f>
        <v>NO CUMPLE</v>
      </c>
      <c r="I28" s="37">
        <v>23143917</v>
      </c>
      <c r="J28" s="2"/>
    </row>
    <row r="29" spans="1:11" x14ac:dyDescent="0.3">
      <c r="A29" s="82" t="s">
        <v>34</v>
      </c>
      <c r="B29" s="83"/>
      <c r="C29" s="83"/>
      <c r="D29" s="83"/>
      <c r="E29" s="83"/>
      <c r="F29" s="84"/>
      <c r="G29" s="38">
        <f>SUM(G19:G28)</f>
        <v>0</v>
      </c>
      <c r="H29" s="19" t="str">
        <f t="shared" si="1"/>
        <v>NO CUMPLE</v>
      </c>
      <c r="I29" s="39">
        <f>SUM(I19:I28)</f>
        <v>350347338</v>
      </c>
      <c r="J29" s="2"/>
    </row>
    <row r="30" spans="1:11" s="4" customFormat="1" ht="17.25" customHeight="1" x14ac:dyDescent="0.3">
      <c r="B30" s="16"/>
      <c r="C30" s="16"/>
      <c r="D30" s="17"/>
      <c r="E30" s="17"/>
      <c r="F30" s="17"/>
      <c r="G30" s="17"/>
      <c r="H30" s="17"/>
      <c r="I30" s="18"/>
      <c r="J30" s="3"/>
    </row>
    <row r="31" spans="1:11" ht="17.25" customHeight="1" x14ac:dyDescent="0.3">
      <c r="A31" s="57" t="s">
        <v>44</v>
      </c>
      <c r="B31" s="57"/>
      <c r="C31" s="57"/>
      <c r="D31" s="57"/>
      <c r="E31" s="57"/>
      <c r="F31" s="57"/>
      <c r="G31" s="57"/>
      <c r="H31" s="57"/>
      <c r="I31" s="57"/>
      <c r="J31" s="2"/>
      <c r="K31" s="5"/>
    </row>
    <row r="32" spans="1:11" ht="54.75" customHeight="1" x14ac:dyDescent="0.3">
      <c r="A32" s="11" t="s">
        <v>13</v>
      </c>
      <c r="B32" s="70" t="s">
        <v>0</v>
      </c>
      <c r="C32" s="71"/>
      <c r="D32" s="11" t="s">
        <v>16</v>
      </c>
      <c r="E32" s="12" t="s">
        <v>24</v>
      </c>
      <c r="F32" s="12" t="s">
        <v>23</v>
      </c>
      <c r="G32" s="11" t="s">
        <v>21</v>
      </c>
      <c r="H32" s="11" t="s">
        <v>15</v>
      </c>
      <c r="I32" s="11" t="s">
        <v>19</v>
      </c>
      <c r="J32" s="2"/>
      <c r="K32" s="5"/>
    </row>
    <row r="33" spans="1:9" ht="36.75" customHeight="1" x14ac:dyDescent="0.3">
      <c r="A33" s="31">
        <v>12</v>
      </c>
      <c r="B33" s="8" t="s">
        <v>4</v>
      </c>
      <c r="C33" s="7" t="s">
        <v>2</v>
      </c>
      <c r="D33" s="9">
        <v>1</v>
      </c>
      <c r="E33" s="28">
        <v>2.5</v>
      </c>
      <c r="F33" s="34">
        <v>0</v>
      </c>
      <c r="G33" s="24">
        <f>ROUND(F33*E33*D33,0)</f>
        <v>0</v>
      </c>
      <c r="H33" s="19" t="str">
        <f>IF(AND(G33&gt;0,G33&lt;=I33,F33-ROUND(F33,0)=0),"CUMPLE","NO CUMPLE")</f>
        <v>NO CUMPLE</v>
      </c>
      <c r="I33" s="40">
        <v>22646828</v>
      </c>
    </row>
    <row r="34" spans="1:9" ht="49.5" x14ac:dyDescent="0.3">
      <c r="A34" s="31">
        <v>13</v>
      </c>
      <c r="B34" s="8" t="s">
        <v>1</v>
      </c>
      <c r="C34" s="7" t="s">
        <v>2</v>
      </c>
      <c r="D34" s="9">
        <v>1</v>
      </c>
      <c r="E34" s="29">
        <v>7</v>
      </c>
      <c r="F34" s="34">
        <v>0</v>
      </c>
      <c r="G34" s="24">
        <f t="shared" ref="G34:G36" si="2">ROUND(F34*E34*D34,0)</f>
        <v>0</v>
      </c>
      <c r="H34" s="19" t="str">
        <f>IF(AND(G34&gt;0,G34&lt;=I34,F34-ROUND(F34,0)=0),"CUMPLE","NO CUMPLE")</f>
        <v>NO CUMPLE</v>
      </c>
      <c r="I34" s="40">
        <v>9297162</v>
      </c>
    </row>
    <row r="35" spans="1:9" ht="49.5" x14ac:dyDescent="0.3">
      <c r="A35" s="31">
        <v>14</v>
      </c>
      <c r="B35" s="8" t="s">
        <v>5</v>
      </c>
      <c r="C35" s="7" t="s">
        <v>2</v>
      </c>
      <c r="D35" s="9">
        <v>1</v>
      </c>
      <c r="E35" s="29">
        <v>7</v>
      </c>
      <c r="F35" s="34">
        <v>0</v>
      </c>
      <c r="G35" s="24">
        <f t="shared" si="2"/>
        <v>0</v>
      </c>
      <c r="H35" s="19" t="str">
        <f>IF(AND(G35&gt;0,G35&lt;=I35,F35-ROUND(F35,0)=0),"CUMPLE","NO CUMPLE")</f>
        <v>NO CUMPLE</v>
      </c>
      <c r="I35" s="40">
        <v>1667624</v>
      </c>
    </row>
    <row r="36" spans="1:9" ht="32.25" customHeight="1" x14ac:dyDescent="0.3">
      <c r="A36" s="31">
        <v>15</v>
      </c>
      <c r="B36" s="8" t="s">
        <v>3</v>
      </c>
      <c r="C36" s="7" t="s">
        <v>2</v>
      </c>
      <c r="D36" s="9">
        <v>1</v>
      </c>
      <c r="E36" s="29">
        <v>7</v>
      </c>
      <c r="F36" s="34">
        <v>0</v>
      </c>
      <c r="G36" s="24">
        <f t="shared" si="2"/>
        <v>0</v>
      </c>
      <c r="H36" s="19" t="str">
        <f>IF(AND(G36&gt;0,G36&lt;=I36,F36-ROUND(F36,0)=0),"CUMPLE","NO CUMPLE")</f>
        <v>NO CUMPLE</v>
      </c>
      <c r="I36" s="40">
        <v>1179010</v>
      </c>
    </row>
    <row r="37" spans="1:9" ht="24.75" customHeight="1" x14ac:dyDescent="0.3">
      <c r="A37" s="82" t="s">
        <v>26</v>
      </c>
      <c r="B37" s="83"/>
      <c r="C37" s="83"/>
      <c r="D37" s="83"/>
      <c r="E37" s="83"/>
      <c r="F37" s="84"/>
      <c r="G37" s="32">
        <f>SUM(G33:G36)</f>
        <v>0</v>
      </c>
      <c r="H37" s="19" t="str">
        <f t="shared" ref="H37" si="3">IF(AND(G37&gt;0,G37&lt;=I37,F37-ROUND(F37,0)=0),"CUMPLE","NO CUMPLE")</f>
        <v>NO CUMPLE</v>
      </c>
      <c r="I37" s="30">
        <f>SUM(I33:I36)</f>
        <v>34790624</v>
      </c>
    </row>
    <row r="38" spans="1:9" ht="9" customHeight="1" x14ac:dyDescent="0.3">
      <c r="B38" s="72"/>
      <c r="C38" s="72"/>
      <c r="D38" s="72"/>
      <c r="E38" s="72"/>
      <c r="F38" s="72"/>
      <c r="G38" s="72"/>
      <c r="H38" s="72"/>
      <c r="I38" s="72"/>
    </row>
    <row r="39" spans="1:9" ht="21.75" customHeight="1" x14ac:dyDescent="0.3">
      <c r="A39" s="58" t="s">
        <v>25</v>
      </c>
      <c r="B39" s="59"/>
      <c r="C39" s="59"/>
      <c r="D39" s="59"/>
      <c r="E39" s="59"/>
      <c r="F39" s="59"/>
      <c r="G39" s="59"/>
      <c r="H39" s="60"/>
      <c r="I39" s="25">
        <f>G29+G37</f>
        <v>0</v>
      </c>
    </row>
    <row r="40" spans="1:9" ht="19.5" customHeight="1" x14ac:dyDescent="0.3">
      <c r="A40" s="61" t="s">
        <v>27</v>
      </c>
      <c r="B40" s="62"/>
      <c r="C40" s="62"/>
      <c r="D40" s="62"/>
      <c r="E40" s="62"/>
      <c r="F40" s="62"/>
      <c r="G40" s="62"/>
      <c r="H40" s="63"/>
      <c r="I40" s="25">
        <f>I39*19%</f>
        <v>0</v>
      </c>
    </row>
    <row r="41" spans="1:9" ht="20.25" customHeight="1" x14ac:dyDescent="0.3">
      <c r="A41" s="64" t="s">
        <v>28</v>
      </c>
      <c r="B41" s="65"/>
      <c r="C41" s="65"/>
      <c r="D41" s="65"/>
      <c r="E41" s="65"/>
      <c r="F41" s="65"/>
      <c r="G41" s="65"/>
      <c r="H41" s="66"/>
      <c r="I41" s="26">
        <f>ROUND(I40+I39,0)</f>
        <v>0</v>
      </c>
    </row>
    <row r="42" spans="1:9" ht="10.5" customHeight="1" x14ac:dyDescent="0.3">
      <c r="B42" s="23"/>
      <c r="C42" s="23"/>
      <c r="D42" s="23"/>
      <c r="E42" s="23"/>
      <c r="F42" s="23"/>
      <c r="G42" s="23"/>
      <c r="H42" s="23"/>
      <c r="I42" s="22"/>
    </row>
    <row r="43" spans="1:9" ht="11.25" customHeight="1" x14ac:dyDescent="0.3"/>
    <row r="44" spans="1:9" ht="17.25" x14ac:dyDescent="0.3">
      <c r="A44" s="73" t="s">
        <v>9</v>
      </c>
      <c r="B44" s="74"/>
      <c r="C44" s="75"/>
      <c r="D44" s="20">
        <v>7</v>
      </c>
      <c r="E44" s="73" t="s">
        <v>12</v>
      </c>
      <c r="F44" s="74"/>
      <c r="G44" s="74"/>
      <c r="H44" s="75"/>
      <c r="I44" s="27">
        <f>I41</f>
        <v>0</v>
      </c>
    </row>
    <row r="45" spans="1:9" x14ac:dyDescent="0.3">
      <c r="H45" s="21"/>
    </row>
    <row r="48" spans="1:9" x14ac:dyDescent="0.3">
      <c r="B48" s="41" t="s">
        <v>10</v>
      </c>
      <c r="C48" s="41"/>
      <c r="D48" s="41"/>
    </row>
    <row r="49" spans="2:4" x14ac:dyDescent="0.3">
      <c r="B49" s="41" t="s">
        <v>11</v>
      </c>
      <c r="C49" s="41"/>
      <c r="D49" s="41"/>
    </row>
    <row r="55" spans="2:4" x14ac:dyDescent="0.3">
      <c r="C55" s="6"/>
    </row>
    <row r="56" spans="2:4" x14ac:dyDescent="0.3">
      <c r="C56" s="6"/>
    </row>
    <row r="57" spans="2:4" x14ac:dyDescent="0.3">
      <c r="C57" s="6"/>
    </row>
    <row r="58" spans="2:4" x14ac:dyDescent="0.3">
      <c r="C58" s="6"/>
    </row>
    <row r="59" spans="2:4" x14ac:dyDescent="0.3">
      <c r="C59" s="6"/>
    </row>
    <row r="60" spans="2:4" x14ac:dyDescent="0.3">
      <c r="C60" s="6"/>
    </row>
    <row r="61" spans="2:4" x14ac:dyDescent="0.3">
      <c r="C61" s="6"/>
    </row>
  </sheetData>
  <mergeCells count="23">
    <mergeCell ref="B32:C32"/>
    <mergeCell ref="B38:I38"/>
    <mergeCell ref="A44:C44"/>
    <mergeCell ref="E44:H44"/>
    <mergeCell ref="A15:F16"/>
    <mergeCell ref="A37:F37"/>
    <mergeCell ref="A29:F29"/>
    <mergeCell ref="B48:D48"/>
    <mergeCell ref="B49:D49"/>
    <mergeCell ref="A1:H7"/>
    <mergeCell ref="A8:I8"/>
    <mergeCell ref="A9:I9"/>
    <mergeCell ref="A10:I10"/>
    <mergeCell ref="A11:I11"/>
    <mergeCell ref="A12:I12"/>
    <mergeCell ref="A13:I13"/>
    <mergeCell ref="A14:I14"/>
    <mergeCell ref="A17:I17"/>
    <mergeCell ref="A31:I31"/>
    <mergeCell ref="A39:H39"/>
    <mergeCell ref="A40:H40"/>
    <mergeCell ref="A41:H41"/>
    <mergeCell ref="I1:I7"/>
  </mergeCells>
  <conditionalFormatting sqref="H16">
    <cfRule type="cellIs" dxfId="6" priority="21" operator="equal">
      <formula>"NO CUMPLE"</formula>
    </cfRule>
    <cfRule type="cellIs" dxfId="5" priority="22" operator="equal">
      <formula>"CUMPLE"</formula>
    </cfRule>
  </conditionalFormatting>
  <conditionalFormatting sqref="H19:H29">
    <cfRule type="cellIs" dxfId="4" priority="2" operator="equal">
      <formula>"NO CUMPLE"</formula>
    </cfRule>
    <cfRule type="cellIs" dxfId="3" priority="3" operator="equal">
      <formula>"CUMPLE"</formula>
    </cfRule>
  </conditionalFormatting>
  <conditionalFormatting sqref="H33:H37">
    <cfRule type="cellIs" dxfId="2" priority="6" operator="equal">
      <formula>"NO CUMPLE"</formula>
    </cfRule>
    <cfRule type="cellIs" dxfId="1" priority="7" operator="equal">
      <formula>"CUMPLE"</formula>
    </cfRule>
  </conditionalFormatting>
  <conditionalFormatting sqref="I19:I28">
    <cfRule type="containsBlanks" dxfId="0" priority="1">
      <formula>LEN(TRIM(I19))=0</formula>
    </cfRule>
  </conditionalFormatting>
  <pageMargins left="0.70866141732283472" right="0.70866141732283472" top="0.74803149606299213" bottom="0.74803149606299213" header="0.31496062992125984" footer="0.31496062992125984"/>
  <pageSetup scale="4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ECONÓMICA'!Área_de_impresión</vt:lpstr>
    </vt:vector>
  </TitlesOfParts>
  <Company>TERMINAL DE TRANSPORTE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manuel.santamaria</dc:creator>
  <cp:lastModifiedBy>margarita fletcher duran</cp:lastModifiedBy>
  <cp:lastPrinted>2026-09-14T14:10:28Z</cp:lastPrinted>
  <dcterms:created xsi:type="dcterms:W3CDTF">2021-10-20T17:40:41Z</dcterms:created>
  <dcterms:modified xsi:type="dcterms:W3CDTF">2026-09-14T16:15:46Z</dcterms:modified>
</cp:coreProperties>
</file>