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cvergara\Documents\Administrativa y Financiera\2026\CONTRATOS 2026\FRR\MC 012 DE 2026 - MANTENIMIENTO DE SEDE LOS PALMITOS\CARPETA SECOP\"/>
    </mc:Choice>
  </mc:AlternateContent>
  <xr:revisionPtr revIDLastSave="0" documentId="13_ncr:1_{AD03122B-7C0C-4765-8703-D0E9F0F548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No. 2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6" i="1" l="1"/>
  <c r="E56" i="1"/>
  <c r="H56" i="1" s="1"/>
  <c r="H57" i="1" s="1"/>
  <c r="D56" i="1"/>
  <c r="C56" i="1"/>
  <c r="F52" i="1"/>
  <c r="E52" i="1"/>
  <c r="H52" i="1" s="1"/>
  <c r="H53" i="1" s="1"/>
  <c r="D52" i="1"/>
  <c r="C52" i="1"/>
  <c r="F48" i="1"/>
  <c r="E48" i="1"/>
  <c r="D48" i="1"/>
  <c r="C48" i="1"/>
  <c r="H44" i="1"/>
  <c r="C43" i="1"/>
  <c r="D43" i="1"/>
  <c r="E43" i="1"/>
  <c r="F43" i="1"/>
  <c r="C44" i="1"/>
  <c r="D44" i="1"/>
  <c r="E44" i="1"/>
  <c r="F44" i="1"/>
  <c r="F42" i="1"/>
  <c r="E42" i="1"/>
  <c r="D42" i="1"/>
  <c r="C42" i="1"/>
  <c r="F38" i="1"/>
  <c r="E38" i="1"/>
  <c r="H38" i="1" s="1"/>
  <c r="H39" i="1" s="1"/>
  <c r="D38" i="1"/>
  <c r="C38" i="1"/>
  <c r="C30" i="1"/>
  <c r="D30" i="1"/>
  <c r="E30" i="1"/>
  <c r="H30" i="1" s="1"/>
  <c r="F30" i="1"/>
  <c r="C31" i="1"/>
  <c r="D31" i="1"/>
  <c r="E31" i="1"/>
  <c r="H31" i="1" s="1"/>
  <c r="F31" i="1"/>
  <c r="C32" i="1"/>
  <c r="D32" i="1"/>
  <c r="E32" i="1"/>
  <c r="F32" i="1"/>
  <c r="C33" i="1"/>
  <c r="D33" i="1"/>
  <c r="E33" i="1"/>
  <c r="F33" i="1"/>
  <c r="C34" i="1"/>
  <c r="D34" i="1"/>
  <c r="E34" i="1"/>
  <c r="H34" i="1" s="1"/>
  <c r="F34" i="1"/>
  <c r="F29" i="1"/>
  <c r="E29" i="1"/>
  <c r="D29" i="1"/>
  <c r="C29" i="1"/>
  <c r="F25" i="1"/>
  <c r="E25" i="1"/>
  <c r="H25" i="1" s="1"/>
  <c r="H26" i="1" s="1"/>
  <c r="D25" i="1"/>
  <c r="C25" i="1"/>
  <c r="C20" i="1"/>
  <c r="D20" i="1"/>
  <c r="E20" i="1"/>
  <c r="H20" i="1" s="1"/>
  <c r="F20" i="1"/>
  <c r="C21" i="1"/>
  <c r="D21" i="1"/>
  <c r="E21" i="1"/>
  <c r="H21" i="1" s="1"/>
  <c r="F21" i="1"/>
  <c r="F19" i="1"/>
  <c r="E19" i="1"/>
  <c r="D19" i="1"/>
  <c r="C19" i="1"/>
  <c r="C13" i="1"/>
  <c r="D13" i="1"/>
  <c r="E13" i="1"/>
  <c r="H13" i="1" s="1"/>
  <c r="F13" i="1"/>
  <c r="C14" i="1"/>
  <c r="D14" i="1"/>
  <c r="E14" i="1"/>
  <c r="H14" i="1" s="1"/>
  <c r="F14" i="1"/>
  <c r="C15" i="1"/>
  <c r="D15" i="1"/>
  <c r="E15" i="1"/>
  <c r="H15" i="1" s="1"/>
  <c r="F15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F7" i="1"/>
  <c r="E7" i="1"/>
  <c r="H7" i="1" s="1"/>
  <c r="D7" i="1"/>
  <c r="C7" i="1"/>
  <c r="H42" i="1" l="1"/>
  <c r="H43" i="1"/>
  <c r="H32" i="1"/>
  <c r="H33" i="1"/>
  <c r="H19" i="1"/>
  <c r="H22" i="1" s="1"/>
  <c r="H48" i="1"/>
  <c r="H49" i="1" s="1"/>
  <c r="H10" i="1"/>
  <c r="H11" i="1"/>
  <c r="H12" i="1"/>
  <c r="H45" i="1" l="1"/>
  <c r="H29" i="1"/>
  <c r="H35" i="1" s="1"/>
  <c r="H8" i="1"/>
  <c r="H9" i="1"/>
  <c r="H16" i="1" l="1"/>
  <c r="H59" i="1" s="1"/>
  <c r="H62" i="1" s="1"/>
  <c r="H64" i="1" s="1"/>
  <c r="H60" i="1" l="1"/>
  <c r="H61" i="1"/>
  <c r="H63" i="1" l="1"/>
  <c r="H65" i="1" s="1"/>
</calcChain>
</file>

<file path=xl/sharedStrings.xml><?xml version="1.0" encoding="utf-8"?>
<sst xmlns="http://schemas.openxmlformats.org/spreadsheetml/2006/main" count="35" uniqueCount="35">
  <si>
    <t>FORMATO No. 2</t>
  </si>
  <si>
    <t>REGISTRADURÍA NACIONAL DEL ESTADO CIVIL - REGISTRADURÍA MUNICIPAL DE LOS PALMITOS - SUCRE</t>
  </si>
  <si>
    <t>ÍTEM</t>
  </si>
  <si>
    <t>ACTIVIDAD</t>
  </si>
  <si>
    <t>UN</t>
  </si>
  <si>
    <t>CANT.</t>
  </si>
  <si>
    <t>VALOR UNITARIO REFERENCIA</t>
  </si>
  <si>
    <t>VALOR UNITARIO PROPUESTO</t>
  </si>
  <si>
    <t>VALOR TOTAL</t>
  </si>
  <si>
    <t>1  ACTIVIDADES PRELIMINARES</t>
  </si>
  <si>
    <t>Total ACTIVIDADES PRELIMINARES</t>
  </si>
  <si>
    <t>2 PINTURAS</t>
  </si>
  <si>
    <t>Total PINTURAS</t>
  </si>
  <si>
    <t>3 CONCRETOS, MORTEROS Y REVOQUES</t>
  </si>
  <si>
    <t>Total CONCRETOS, MORTEROS Y REVOQUES</t>
  </si>
  <si>
    <t>4 INSTALACIONES ELÉCTRICAS</t>
  </si>
  <si>
    <t>Total INSTALACIONES ELÉCTRICAS</t>
  </si>
  <si>
    <t>5 APARATOS SANITARIOS</t>
  </si>
  <si>
    <t>Total APARATOS SANITARIOS</t>
  </si>
  <si>
    <t>6 INSTALACIONES VARIAS</t>
  </si>
  <si>
    <t>Total INSTALACIONES VARIAS</t>
  </si>
  <si>
    <t>7 CIELO RASOS</t>
  </si>
  <si>
    <t>Total CIELO RASOS</t>
  </si>
  <si>
    <t>8 MUROS</t>
  </si>
  <si>
    <t>Total MUROS</t>
  </si>
  <si>
    <t>9 HONORARIOS</t>
  </si>
  <si>
    <t>Total HONORARIOS</t>
  </si>
  <si>
    <t>COSTO DIRECTO</t>
  </si>
  <si>
    <t>% Total Oficial del A.I.U. (28%)</t>
  </si>
  <si>
    <t>ADMINISTRACIÓN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</si>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</sst>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#,##0.00_);\-#,##0.00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.25"/>
      <name val="Tahoma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5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locked="0"/>
    </xf>
    <xf numFmtId="165" fontId="10" fillId="0" borderId="26" xfId="1" applyNumberFormat="1" applyFont="1" applyBorder="1" applyAlignment="1" applyProtection="1">
      <alignment vertical="center" wrapText="1"/>
      <protection locked="0"/>
    </xf>
    <xf numFmtId="2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3" fillId="0" borderId="43" xfId="2" applyFont="1" applyBorder="1" applyAlignment="1" applyProtection="1">
      <alignment vertical="center" wrapText="1"/>
      <protection hidden="1"/>
    </xf>
    <xf numFmtId="0" fontId="3" fillId="0" borderId="44" xfId="2" applyFont="1" applyBorder="1" applyAlignment="1" applyProtection="1">
      <alignment vertical="center" wrapText="1"/>
      <protection hidden="1"/>
    </xf>
    <xf numFmtId="0" fontId="4" fillId="2" borderId="35" xfId="2" applyFont="1" applyFill="1" applyBorder="1" applyAlignment="1" applyProtection="1">
      <alignment horizontal="center" vertical="center"/>
      <protection hidden="1"/>
    </xf>
    <xf numFmtId="0" fontId="4" fillId="2" borderId="3" xfId="2" applyFont="1" applyFill="1" applyBorder="1" applyAlignment="1" applyProtection="1">
      <alignment horizontal="center" vertical="center"/>
      <protection hidden="1"/>
    </xf>
    <xf numFmtId="0" fontId="4" fillId="5" borderId="3" xfId="2" applyFont="1" applyFill="1" applyBorder="1" applyAlignment="1" applyProtection="1">
      <alignment horizontal="center" vertical="center" wrapText="1"/>
      <protection hidden="1"/>
    </xf>
    <xf numFmtId="0" fontId="4" fillId="2" borderId="3" xfId="2" applyFont="1" applyFill="1" applyBorder="1" applyAlignment="1" applyProtection="1">
      <alignment horizontal="center" vertical="center" wrapText="1"/>
      <protection hidden="1"/>
    </xf>
    <xf numFmtId="0" fontId="5" fillId="2" borderId="5" xfId="2" applyFont="1" applyFill="1" applyBorder="1" applyAlignment="1" applyProtection="1">
      <alignment horizontal="left" vertical="center"/>
      <protection hidden="1"/>
    </xf>
    <xf numFmtId="0" fontId="5" fillId="2" borderId="6" xfId="2" applyFont="1" applyFill="1" applyBorder="1" applyAlignment="1" applyProtection="1">
      <alignment horizontal="left" vertical="center"/>
      <protection hidden="1"/>
    </xf>
    <xf numFmtId="0" fontId="5" fillId="2" borderId="7" xfId="2" applyFont="1" applyFill="1" applyBorder="1" applyAlignment="1" applyProtection="1">
      <alignment horizontal="left" vertical="center"/>
      <protection hidden="1"/>
    </xf>
    <xf numFmtId="0" fontId="6" fillId="0" borderId="8" xfId="2" applyFont="1" applyBorder="1" applyAlignment="1" applyProtection="1">
      <alignment horizontal="center" vertical="center"/>
      <protection hidden="1"/>
    </xf>
    <xf numFmtId="0" fontId="10" fillId="0" borderId="9" xfId="0" applyFont="1" applyBorder="1" applyAlignment="1" applyProtection="1">
      <alignment vertical="center" wrapText="1"/>
      <protection hidden="1"/>
    </xf>
    <xf numFmtId="0" fontId="10" fillId="0" borderId="9" xfId="0" applyFont="1" applyBorder="1" applyAlignment="1" applyProtection="1">
      <alignment horizontal="center" vertical="center" wrapText="1"/>
      <protection hidden="1"/>
    </xf>
    <xf numFmtId="164" fontId="7" fillId="0" borderId="13" xfId="2" applyNumberFormat="1" applyFont="1" applyBorder="1" applyAlignment="1" applyProtection="1">
      <alignment horizontal="center" vertical="center"/>
      <protection hidden="1"/>
    </xf>
    <xf numFmtId="165" fontId="10" fillId="5" borderId="9" xfId="1" applyNumberFormat="1" applyFont="1" applyFill="1" applyBorder="1" applyAlignment="1" applyProtection="1">
      <alignment vertical="center" wrapText="1"/>
      <protection hidden="1"/>
    </xf>
    <xf numFmtId="0" fontId="5" fillId="0" borderId="38" xfId="2" applyFont="1" applyBorder="1" applyAlignment="1" applyProtection="1">
      <alignment horizontal="left" vertical="center"/>
      <protection hidden="1"/>
    </xf>
    <xf numFmtId="0" fontId="5" fillId="0" borderId="39" xfId="2" applyFont="1" applyBorder="1" applyAlignment="1" applyProtection="1">
      <alignment horizontal="left" vertical="center"/>
      <protection hidden="1"/>
    </xf>
    <xf numFmtId="0" fontId="5" fillId="0" borderId="48" xfId="2" applyFont="1" applyBorder="1" applyAlignment="1" applyProtection="1">
      <alignment horizontal="left" vertical="center"/>
      <protection hidden="1"/>
    </xf>
    <xf numFmtId="0" fontId="5" fillId="0" borderId="14" xfId="2" applyFont="1" applyBorder="1" applyAlignment="1" applyProtection="1">
      <alignment horizontal="left" vertical="center"/>
      <protection hidden="1"/>
    </xf>
    <xf numFmtId="0" fontId="2" fillId="0" borderId="0" xfId="2" applyProtection="1">
      <protection hidden="1"/>
    </xf>
    <xf numFmtId="0" fontId="2" fillId="0" borderId="0" xfId="2" applyAlignment="1" applyProtection="1">
      <alignment horizontal="center" vertical="center"/>
      <protection hidden="1"/>
    </xf>
    <xf numFmtId="164" fontId="2" fillId="0" borderId="0" xfId="2" applyNumberFormat="1" applyAlignment="1" applyProtection="1">
      <alignment horizontal="center"/>
      <protection hidden="1"/>
    </xf>
    <xf numFmtId="0" fontId="5" fillId="3" borderId="11" xfId="2" applyFont="1" applyFill="1" applyBorder="1" applyAlignment="1" applyProtection="1">
      <alignment horizontal="left" vertical="center"/>
      <protection hidden="1"/>
    </xf>
    <xf numFmtId="0" fontId="5" fillId="3" borderId="12" xfId="2" applyFont="1" applyFill="1" applyBorder="1" applyAlignment="1" applyProtection="1">
      <alignment horizontal="left" vertical="center"/>
      <protection hidden="1"/>
    </xf>
    <xf numFmtId="164" fontId="6" fillId="0" borderId="13" xfId="2" applyNumberFormat="1" applyFont="1" applyBorder="1" applyAlignment="1" applyProtection="1">
      <alignment horizontal="center" vertical="center"/>
      <protection hidden="1"/>
    </xf>
    <xf numFmtId="0" fontId="5" fillId="0" borderId="11" xfId="2" applyFont="1" applyBorder="1" applyAlignment="1" applyProtection="1">
      <alignment horizontal="left" vertical="center"/>
      <protection hidden="1"/>
    </xf>
    <xf numFmtId="0" fontId="5" fillId="0" borderId="12" xfId="2" applyFont="1" applyBorder="1" applyAlignment="1" applyProtection="1">
      <alignment horizontal="left" vertical="center"/>
      <protection hidden="1"/>
    </xf>
    <xf numFmtId="0" fontId="5" fillId="0" borderId="13" xfId="2" applyFont="1" applyBorder="1" applyAlignment="1" applyProtection="1">
      <alignment horizontal="left" vertical="center"/>
      <protection hidden="1"/>
    </xf>
    <xf numFmtId="0" fontId="2" fillId="0" borderId="0" xfId="2" applyAlignment="1" applyProtection="1">
      <alignment horizontal="center"/>
      <protection hidden="1"/>
    </xf>
    <xf numFmtId="0" fontId="5" fillId="0" borderId="16" xfId="2" applyFont="1" applyBorder="1" applyAlignment="1" applyProtection="1">
      <alignment horizontal="left" vertical="center"/>
      <protection hidden="1"/>
    </xf>
    <xf numFmtId="0" fontId="5" fillId="0" borderId="17" xfId="2" applyFont="1" applyBorder="1" applyAlignment="1" applyProtection="1">
      <alignment horizontal="left" vertical="center"/>
      <protection hidden="1"/>
    </xf>
    <xf numFmtId="0" fontId="5" fillId="0" borderId="18" xfId="2" applyFont="1" applyBorder="1" applyAlignment="1" applyProtection="1">
      <alignment horizontal="left" vertical="center"/>
      <protection hidden="1"/>
    </xf>
    <xf numFmtId="10" fontId="7" fillId="4" borderId="23" xfId="2" applyNumberFormat="1" applyFont="1" applyFill="1" applyBorder="1" applyAlignment="1" applyProtection="1">
      <alignment vertical="center"/>
      <protection hidden="1"/>
    </xf>
    <xf numFmtId="10" fontId="7" fillId="4" borderId="9" xfId="2" applyNumberFormat="1" applyFont="1" applyFill="1" applyBorder="1" applyAlignment="1" applyProtection="1">
      <alignment vertical="center"/>
      <protection hidden="1"/>
    </xf>
    <xf numFmtId="10" fontId="7" fillId="4" borderId="30" xfId="2" applyNumberFormat="1" applyFont="1" applyFill="1" applyBorder="1" applyAlignment="1" applyProtection="1">
      <alignment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10" fontId="7" fillId="4" borderId="34" xfId="2" applyNumberFormat="1" applyFont="1" applyFill="1" applyBorder="1" applyAlignment="1" applyProtection="1">
      <alignment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165" fontId="6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40" xfId="3" applyNumberFormat="1" applyFont="1" applyFill="1" applyBorder="1" applyAlignment="1" applyProtection="1">
      <alignment horizontal="right" vertical="center"/>
      <protection hidden="1"/>
    </xf>
    <xf numFmtId="164" fontId="5" fillId="0" borderId="4" xfId="2" applyNumberFormat="1" applyFont="1" applyBorder="1" applyAlignment="1" applyProtection="1">
      <alignment horizontal="right" vertical="center"/>
      <protection hidden="1"/>
    </xf>
    <xf numFmtId="0" fontId="5" fillId="3" borderId="15" xfId="2" applyFont="1" applyFill="1" applyBorder="1" applyAlignment="1" applyProtection="1">
      <alignment horizontal="left" vertical="center"/>
      <protection hidden="1"/>
    </xf>
    <xf numFmtId="44" fontId="6" fillId="0" borderId="10" xfId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Fill="1" applyBorder="1" applyAlignment="1" applyProtection="1">
      <alignment horizontal="right" vertical="center"/>
      <protection hidden="1"/>
    </xf>
    <xf numFmtId="165" fontId="5" fillId="0" borderId="10" xfId="3" applyNumberFormat="1" applyFont="1" applyBorder="1" applyAlignment="1" applyProtection="1">
      <alignment horizontal="right" vertical="center"/>
      <protection hidden="1"/>
    </xf>
    <xf numFmtId="165" fontId="7" fillId="4" borderId="24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10" xfId="3" applyNumberFormat="1" applyFont="1" applyFill="1" applyBorder="1" applyAlignment="1" applyProtection="1">
      <alignment horizontal="right" vertical="center" wrapText="1"/>
      <protection hidden="1"/>
    </xf>
    <xf numFmtId="165" fontId="7" fillId="4" borderId="31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3" xfId="3" applyNumberFormat="1" applyFont="1" applyBorder="1" applyAlignment="1" applyProtection="1">
      <alignment horizontal="right" vertical="center"/>
      <protection hidden="1"/>
    </xf>
    <xf numFmtId="165" fontId="7" fillId="4" borderId="33" xfId="3" applyNumberFormat="1" applyFont="1" applyFill="1" applyBorder="1" applyAlignment="1" applyProtection="1">
      <alignment horizontal="right" vertical="center" wrapText="1"/>
      <protection hidden="1"/>
    </xf>
    <xf numFmtId="165" fontId="5" fillId="0" borderId="35" xfId="3" applyNumberFormat="1" applyFont="1" applyBorder="1" applyAlignment="1" applyProtection="1">
      <alignment horizontal="right" vertical="center"/>
      <protection hidden="1"/>
    </xf>
    <xf numFmtId="0" fontId="5" fillId="0" borderId="45" xfId="2" applyFont="1" applyBorder="1" applyAlignment="1" applyProtection="1">
      <alignment horizontal="left" vertical="center"/>
      <protection hidden="1"/>
    </xf>
    <xf numFmtId="10" fontId="7" fillId="4" borderId="46" xfId="2" applyNumberFormat="1" applyFont="1" applyFill="1" applyBorder="1" applyAlignment="1" applyProtection="1">
      <alignment vertical="center"/>
      <protection hidden="1"/>
    </xf>
    <xf numFmtId="10" fontId="7" fillId="4" borderId="26" xfId="2" applyNumberFormat="1" applyFont="1" applyFill="1" applyBorder="1" applyAlignment="1" applyProtection="1">
      <alignment vertical="center"/>
      <protection hidden="1"/>
    </xf>
    <xf numFmtId="10" fontId="7" fillId="4" borderId="47" xfId="2" applyNumberFormat="1" applyFont="1" applyFill="1" applyBorder="1" applyAlignment="1" applyProtection="1">
      <alignment vertical="center"/>
      <protection hidden="1"/>
    </xf>
    <xf numFmtId="165" fontId="10" fillId="0" borderId="39" xfId="1" applyNumberFormat="1" applyFont="1" applyBorder="1" applyAlignment="1" applyProtection="1">
      <alignment vertical="center" wrapText="1"/>
      <protection locked="0"/>
    </xf>
    <xf numFmtId="165" fontId="10" fillId="0" borderId="12" xfId="1" applyNumberFormat="1" applyFont="1" applyBorder="1" applyAlignment="1" applyProtection="1">
      <alignment vertical="center" wrapText="1"/>
      <protection locked="0"/>
    </xf>
    <xf numFmtId="0" fontId="12" fillId="0" borderId="41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3" fillId="0" borderId="19" xfId="2" applyFont="1" applyBorder="1" applyAlignment="1" applyProtection="1">
      <alignment horizontal="center" vertical="center" wrapText="1"/>
      <protection hidden="1"/>
    </xf>
    <xf numFmtId="0" fontId="3" fillId="0" borderId="36" xfId="2" applyFont="1" applyBorder="1" applyAlignment="1" applyProtection="1">
      <alignment horizontal="center" vertical="center" wrapText="1"/>
      <protection hidden="1"/>
    </xf>
    <xf numFmtId="0" fontId="3" fillId="0" borderId="37" xfId="2" applyFont="1" applyBorder="1" applyAlignment="1" applyProtection="1">
      <alignment horizontal="center" vertical="center" wrapText="1"/>
      <protection hidden="1"/>
    </xf>
    <xf numFmtId="0" fontId="3" fillId="0" borderId="27" xfId="2" applyFont="1" applyBorder="1" applyAlignment="1" applyProtection="1">
      <alignment horizontal="center" vertical="center" wrapText="1"/>
      <protection hidden="1"/>
    </xf>
    <xf numFmtId="0" fontId="3" fillId="0" borderId="41" xfId="2" applyFont="1" applyBorder="1" applyAlignment="1" applyProtection="1">
      <alignment horizontal="center" vertical="center" wrapText="1"/>
      <protection hidden="1"/>
    </xf>
    <xf numFmtId="0" fontId="3" fillId="0" borderId="42" xfId="2" applyFont="1" applyBorder="1" applyAlignment="1" applyProtection="1">
      <alignment horizontal="center" vertical="center" wrapText="1"/>
      <protection hidden="1"/>
    </xf>
    <xf numFmtId="0" fontId="6" fillId="4" borderId="1" xfId="2" applyFont="1" applyFill="1" applyBorder="1" applyAlignment="1" applyProtection="1">
      <alignment horizontal="center" vertical="center"/>
      <protection hidden="1"/>
    </xf>
    <xf numFmtId="0" fontId="6" fillId="4" borderId="2" xfId="2" applyFont="1" applyFill="1" applyBorder="1" applyAlignment="1" applyProtection="1">
      <alignment horizontal="center" vertical="center"/>
      <protection hidden="1"/>
    </xf>
    <xf numFmtId="0" fontId="6" fillId="4" borderId="32" xfId="2" applyFont="1" applyFill="1" applyBorder="1" applyAlignment="1" applyProtection="1">
      <alignment horizontal="center" vertical="center"/>
      <protection hidden="1"/>
    </xf>
    <xf numFmtId="4" fontId="9" fillId="4" borderId="1" xfId="2" applyNumberFormat="1" applyFont="1" applyFill="1" applyBorder="1" applyAlignment="1" applyProtection="1">
      <alignment horizontal="center" vertical="center"/>
      <protection hidden="1"/>
    </xf>
    <xf numFmtId="4" fontId="9" fillId="4" borderId="2" xfId="2" applyNumberFormat="1" applyFont="1" applyFill="1" applyBorder="1" applyAlignment="1" applyProtection="1">
      <alignment horizontal="center" vertical="center"/>
      <protection hidden="1"/>
    </xf>
    <xf numFmtId="4" fontId="9" fillId="4" borderId="3" xfId="2" applyNumberFormat="1" applyFont="1" applyFill="1" applyBorder="1" applyAlignment="1" applyProtection="1">
      <alignment horizontal="center" vertical="center"/>
      <protection hidden="1"/>
    </xf>
    <xf numFmtId="4" fontId="7" fillId="4" borderId="1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0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4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5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7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8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1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2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6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3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29" xfId="2" applyNumberFormat="1" applyFont="1" applyFill="1" applyBorder="1" applyAlignment="1" applyProtection="1">
      <alignment horizontal="center" vertical="center" wrapText="1"/>
      <protection hidden="1"/>
    </xf>
    <xf numFmtId="4" fontId="7" fillId="4" borderId="18" xfId="2" applyNumberFormat="1" applyFont="1" applyFill="1" applyBorder="1" applyAlignment="1" applyProtection="1">
      <alignment horizontal="center" vertical="center" wrapText="1"/>
      <protection hidden="1"/>
    </xf>
    <xf numFmtId="0" fontId="8" fillId="4" borderId="1" xfId="2" applyFont="1" applyFill="1" applyBorder="1" applyAlignment="1" applyProtection="1">
      <alignment horizontal="center" vertic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8" fillId="4" borderId="32" xfId="2" applyFont="1" applyFill="1" applyBorder="1" applyAlignment="1" applyProtection="1">
      <alignment horizontal="center" vertical="center"/>
      <protection hidden="1"/>
    </xf>
  </cellXfs>
  <cellStyles count="4">
    <cellStyle name="Moneda" xfId="1" builtinId="4"/>
    <cellStyle name="Moneda 2" xfId="3" xr:uid="{00000000-0005-0000-0000-000001000000}"/>
    <cellStyle name="Normal" xfId="0" builtinId="0"/>
    <cellStyle name="Normal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2</xdr:row>
      <xdr:rowOff>28576</xdr:rowOff>
    </xdr:from>
    <xdr:ext cx="990600" cy="666750"/>
    <xdr:pic>
      <xdr:nvPicPr>
        <xdr:cNvPr id="2" name="Picture 83">
          <a:extLst>
            <a:ext uri="{FF2B5EF4-FFF2-40B4-BE49-F238E27FC236}">
              <a16:creationId xmlns:a16="http://schemas.microsoft.com/office/drawing/2014/main" id="{6B5A91AC-AE9F-45CD-B2FC-35E0B8D1CEF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952875" y="495301"/>
          <a:ext cx="990600" cy="66675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registraduriaco.sharepoint.com/sites/myc/Documentos%20compartidos/Mantenimiento%20y%20Construcciones/2026/PROYECTOS%202026/2026/10.LAURA%20LEON/2%20Comodatos%202026/24%20Sucre/4%20Los%20Palmitos/Documentos%20a%20enviar/Presupuesto%20Registradur&#237;a%20Municipal%20de%20Los%20Palmitos.xlsx" TargetMode="External"/><Relationship Id="rId2" Type="http://schemas.microsoft.com/office/2019/04/relationships/externalLinkLongPath" Target="https://registraduriaco.sharepoint.com/sites/myc/Documentos%20compartidos/Mantenimiento%20y%20Construcciones/2026/PROYECTOS%202026/2026/10.LAURA%20LEON/2%20Comodatos%202026/24%20Sucre/4%20Los%20Palmitos/Documentos%20a%20enviar/Presupuesto%20Registradur&#237;a%20Municipal%20de%20Los%20Palmitos.xlsx?85C8354A" TargetMode="External"/><Relationship Id="rId1" Type="http://schemas.openxmlformats.org/officeDocument/2006/relationships/externalLinkPath" Target="file:///\\85C8354A\Presupuesto%20Registradur&#237;a%20Municipal%20de%20Los%20Palmi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"/>
      <sheetName val="Cantidades"/>
      <sheetName val="APU CREADO"/>
    </sheetNames>
    <sheetDataSet>
      <sheetData sheetId="0">
        <row r="14">
          <cell r="E14" t="str">
            <v>DESMONTE DE LÁMPARAS DE SOBREPONER, INCRUSTAR O SIMILAR. ALTURA &lt; 3 METROS (INCLUYE ESCALERA CERTIFICADA)</v>
          </cell>
          <cell r="P14" t="str">
            <v>UND</v>
          </cell>
          <cell r="R14">
            <v>5</v>
          </cell>
          <cell r="U14">
            <v>29639</v>
          </cell>
        </row>
        <row r="15">
          <cell r="E15" t="str">
            <v>DESMONTE PUNTOS ELÉCTRICOS INCLUYE APARATOS Y CABLE (INCLUYE RETIRO)</v>
          </cell>
          <cell r="P15" t="str">
            <v>UND</v>
          </cell>
          <cell r="R15">
            <v>5</v>
          </cell>
          <cell r="U15">
            <v>16716</v>
          </cell>
        </row>
        <row r="16">
          <cell r="E16" t="str">
            <v>DEMOLICIÓN ENCHAPE DE MUROS (INCLUYE RETIRO)</v>
          </cell>
          <cell r="P16" t="str">
            <v>M2</v>
          </cell>
          <cell r="R16">
            <v>49.4</v>
          </cell>
          <cell r="U16">
            <v>14550</v>
          </cell>
        </row>
        <row r="17">
          <cell r="E17" t="str">
            <v>DESMONTE DE AVISO INSTITUCIONAL EXISTENTE</v>
          </cell>
          <cell r="P17" t="str">
            <v>UND</v>
          </cell>
          <cell r="R17">
            <v>1</v>
          </cell>
          <cell r="U17">
            <v>81859</v>
          </cell>
        </row>
        <row r="18">
          <cell r="E18" t="str">
            <v>INSPECCIÓN, REVISIÓN Y LIMPIEZA DE SIFONES Y RED HIDROSANITARIA</v>
          </cell>
          <cell r="P18" t="str">
            <v>M</v>
          </cell>
          <cell r="R18">
            <v>10</v>
          </cell>
          <cell r="U18">
            <v>138032</v>
          </cell>
        </row>
        <row r="19">
          <cell r="E19" t="str">
            <v>DESMONTE CIELO RASO (INCLUYE RETIRO) ALTURA &lt; 3 M</v>
          </cell>
          <cell r="P19" t="str">
            <v>M2</v>
          </cell>
          <cell r="R19">
            <v>45</v>
          </cell>
          <cell r="U19">
            <v>19221</v>
          </cell>
        </row>
        <row r="20">
          <cell r="E20" t="str">
            <v>DESMONTE PUERTAS (INCLUYE RETIRO)</v>
          </cell>
          <cell r="P20" t="str">
            <v>UND</v>
          </cell>
          <cell r="R20">
            <v>1</v>
          </cell>
          <cell r="U20">
            <v>56393</v>
          </cell>
        </row>
        <row r="21">
          <cell r="E21" t="str">
            <v>DESMONTE APARATOS SANITARIOS (INCLUYE RETIRO)</v>
          </cell>
          <cell r="P21" t="str">
            <v>UND</v>
          </cell>
          <cell r="R21">
            <v>2</v>
          </cell>
          <cell r="U21">
            <v>77572</v>
          </cell>
        </row>
        <row r="22">
          <cell r="E22" t="str">
            <v>DEMOLICIÓN MURO MAMPOSTERÍA DE LADRILLO O BLOQUE - INCLUYE RETIRO Y DISPOSICIÓN</v>
          </cell>
          <cell r="P22" t="str">
            <v>M2</v>
          </cell>
          <cell r="R22">
            <v>8.32</v>
          </cell>
          <cell r="U22">
            <v>39237</v>
          </cell>
        </row>
        <row r="35">
          <cell r="E35" t="str">
            <v>SUMINISTRO, TRANSPORTE E INSTALACIÓN ESTUCO Y VINILO 3 MANOS SOBRE MURO INTERIOR (INCLUYE ESTUCO, 1 MANO EN PINTURA TIPO 2 Y DOS MANOS EN PINTURA TIPO 1, FILOS Y DILATACIONES)</v>
          </cell>
          <cell r="P35" t="str">
            <v>M2</v>
          </cell>
          <cell r="R35">
            <v>197.86707897821674</v>
          </cell>
          <cell r="U35">
            <v>30043</v>
          </cell>
        </row>
        <row r="36">
          <cell r="E36" t="str">
            <v>SUMINISTRO, TRANSPORTE E INSTALACIÓN ESTUCO Y PINTURA TIPO KORAZA O SIMILAR 3 MANOS FACHADAS (INCLUYE ESTUCO, 1 MANO EN PINTURA TIPO 2 Y DOS MANOS EN PINTURA TIPO KORAZA O SIMILAR, FILOS Y DILATACIONES). COLOR SEGÚN DISEÑO</v>
          </cell>
          <cell r="P36" t="str">
            <v>M2</v>
          </cell>
          <cell r="R36">
            <v>30</v>
          </cell>
          <cell r="U36">
            <v>34590</v>
          </cell>
        </row>
        <row r="37">
          <cell r="E37" t="str">
            <v>SUMINISTRO, TRANSPORTE E INSTALACIÓN PINTURA ESMALTE PARA PUERTAS, REJAS, VENTANAS Y DEMÁS SUPERFICIES METÁLICAS. INCLUYE FILOS, DILATACIONES Y PROTECCIÓN DE ELEMENTOS DURANTE SU EJECUCIÓN</v>
          </cell>
          <cell r="P37" t="str">
            <v>M2</v>
          </cell>
          <cell r="R37">
            <v>5.2</v>
          </cell>
          <cell r="U37">
            <v>33592</v>
          </cell>
        </row>
        <row r="50">
          <cell r="E50" t="str">
            <v>SUMINISTRO, TRANSPORTE E INSTALACIÓN REVOQUE LISO MUROS 1:3 IMPERMEABILIZADO (INCLUYE FILOS Y DILATACIONES) PARA ALTURAS MENORES A 3 METROS</v>
          </cell>
          <cell r="P50" t="str">
            <v>M2</v>
          </cell>
          <cell r="R50">
            <v>42</v>
          </cell>
          <cell r="U50">
            <v>42375</v>
          </cell>
        </row>
        <row r="63">
          <cell r="E63" t="str">
            <v>SUMINISTRO, TRANSPORTE E INSTALACIÓN LUMINARIA PANEL LED 18W</v>
          </cell>
          <cell r="P63" t="str">
            <v>UND</v>
          </cell>
          <cell r="R63">
            <v>1</v>
          </cell>
          <cell r="U63">
            <v>112124</v>
          </cell>
        </row>
        <row r="64">
          <cell r="E64" t="str">
            <v>SUMINISTRO, TRANSPORTE E INSTALACIÓN DE LUMINARIA 60X60 LED</v>
          </cell>
          <cell r="P64" t="str">
            <v>UND</v>
          </cell>
          <cell r="R64">
            <v>4</v>
          </cell>
          <cell r="U64">
            <v>176289</v>
          </cell>
        </row>
        <row r="65">
          <cell r="E65" t="str">
            <v>SUMINISTRO, TRANSPORTE E INSTALACIÓN DE SALIDA ELÉCTRICA PARA ILUMINACIÓN INTERIOR, INCLUYE EL CABLEADO ELÉCTRICO PARA SU BUEN FUNCIONAMIENTO Y ESTOS CONECTADOS AL TABLERO ELÉCTRICO</v>
          </cell>
          <cell r="P65" t="str">
            <v>UND</v>
          </cell>
          <cell r="R65">
            <v>5</v>
          </cell>
          <cell r="U65">
            <v>46672</v>
          </cell>
        </row>
        <row r="66">
          <cell r="E66" t="str">
            <v>SUMINISTRO, TRANSPORTE E INSTALACIÓN SALIDA INTERRUPTOR SENCILLO</v>
          </cell>
          <cell r="P66" t="str">
            <v>UND</v>
          </cell>
          <cell r="R66">
            <v>5</v>
          </cell>
          <cell r="U66">
            <v>187184</v>
          </cell>
        </row>
        <row r="67">
          <cell r="E67" t="str">
            <v>SUMINISTRO, TRANSPORTE E INSTALACIÓN DE ALAMBRE AISLADO DE RED ELÉCTRICA THHN 12 PARA RED ELÉCTRICA</v>
          </cell>
          <cell r="P67" t="str">
            <v>M</v>
          </cell>
          <cell r="R67">
            <v>302.94703672964926</v>
          </cell>
          <cell r="U67">
            <v>10506</v>
          </cell>
        </row>
        <row r="68">
          <cell r="E68" t="str">
            <v>SUMINISTRO, TRANSPORTE E INSTALACIÓN DE TUBERÍA PVC CONDUIT 1/2 INSTALADA</v>
          </cell>
          <cell r="P68" t="str">
            <v>M</v>
          </cell>
          <cell r="R68">
            <v>100.98234557654975</v>
          </cell>
          <cell r="U68">
            <v>27279</v>
          </cell>
        </row>
        <row r="80">
          <cell r="E80" t="str">
            <v>SUMINISTRO, TRANSPORTE E INST. COMBO IGUAL O SUPERIOR TIPO HAPPY II SANITARIO, LAVAMANOS Y ACCESORIOS COLOR BLANCO</v>
          </cell>
          <cell r="P80" t="str">
            <v>UND</v>
          </cell>
          <cell r="R80">
            <v>1</v>
          </cell>
          <cell r="U80">
            <v>585241</v>
          </cell>
        </row>
        <row r="94">
          <cell r="E94" t="str">
            <v>SUMINISTRO, TRANSPORTE E INSTALACIÓN DE AVISO INSTITUCIONAL EN LONA FLEXIBLE CON PERFILES EN ALUMINIO, PARA COLOCAR EN LA FACHADA</v>
          </cell>
          <cell r="P94" t="str">
            <v>M2</v>
          </cell>
          <cell r="R94">
            <v>0.72</v>
          </cell>
          <cell r="U94">
            <v>211856</v>
          </cell>
        </row>
        <row r="95">
          <cell r="E95" t="str">
            <v>SUMINISTRO, TRANSPORTE E INSTALACIÓN DE HOJA PUERTA EN MADERA CON SU MARCO, DIFERENTES ANCHOS, (INCLUYE MARCO, CERRADURA Y ACABADOS SEMILUSTRE)</v>
          </cell>
          <cell r="P95" t="str">
            <v>UND</v>
          </cell>
          <cell r="R95">
            <v>1</v>
          </cell>
          <cell r="U95">
            <v>420441</v>
          </cell>
        </row>
        <row r="96">
          <cell r="E96" t="e">
            <v>#VALUE!</v>
          </cell>
          <cell r="P96" t="str">
            <v>UND</v>
          </cell>
          <cell r="R96">
            <v>1</v>
          </cell>
          <cell r="U96">
            <v>614450</v>
          </cell>
        </row>
        <row r="109">
          <cell r="E109" t="str">
            <v>SUMINISTRO, TRANSPORTE E INSTALACIÓN DE CIELORRASO PVC LAMINAS BLANCO MATE (POLICLORURO DE VINILO) INCLUYE ESTRUCTURA Y DEMÁS ELEMENTOS PARA SU CORRECTA EJECUCIÓN</v>
          </cell>
          <cell r="P109" t="str">
            <v>M2</v>
          </cell>
          <cell r="R109">
            <v>45</v>
          </cell>
          <cell r="U109">
            <v>78415</v>
          </cell>
        </row>
        <row r="122">
          <cell r="E122" t="str">
            <v>SUMINISTRO, TRANSPORTE E INSTALACIÓN A TODO COSTO DE MURO EN SUPERBOARD 8 MM PINTADO Y TERMINADO (DOS CARAS). INCLUYE PERFILERÍA Y TODO LO NECESARIO PARA SU CORRECTA INSTALACIÓN</v>
          </cell>
          <cell r="P122" t="str">
            <v>M2</v>
          </cell>
          <cell r="R122">
            <v>6</v>
          </cell>
          <cell r="U122">
            <v>148977</v>
          </cell>
        </row>
        <row r="140">
          <cell r="E140" t="str">
            <v>ASEO GENERAL</v>
          </cell>
          <cell r="P140" t="str">
            <v>GLB</v>
          </cell>
          <cell r="R140">
            <v>1</v>
          </cell>
          <cell r="U140">
            <v>230839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65"/>
  <sheetViews>
    <sheetView tabSelected="1" zoomScaleNormal="100" workbookViewId="0">
      <selection activeCell="J8" sqref="J8"/>
    </sheetView>
  </sheetViews>
  <sheetFormatPr baseColWidth="10" defaultColWidth="11.42578125" defaultRowHeight="15" x14ac:dyDescent="0.25"/>
  <cols>
    <col min="1" max="1" width="1.7109375" style="1" customWidth="1"/>
    <col min="2" max="2" width="5.140625" style="1" customWidth="1"/>
    <col min="3" max="3" width="29.42578125" style="1" customWidth="1"/>
    <col min="4" max="4" width="4.85546875" style="1" customWidth="1"/>
    <col min="5" max="5" width="6.5703125" style="3" customWidth="1"/>
    <col min="6" max="6" width="15.28515625" style="1" customWidth="1"/>
    <col min="7" max="7" width="12.28515625" style="1" customWidth="1"/>
    <col min="8" max="8" width="15.85546875" style="4" customWidth="1"/>
    <col min="9" max="9" width="11.42578125" style="1"/>
    <col min="10" max="10" width="13.140625" style="1" bestFit="1" customWidth="1"/>
    <col min="11" max="16384" width="11.42578125" style="1"/>
  </cols>
  <sheetData>
    <row r="2" spans="2:8" ht="21.75" thickBot="1" x14ac:dyDescent="0.4">
      <c r="B2" s="61" t="s">
        <v>0</v>
      </c>
      <c r="C2" s="61"/>
      <c r="D2" s="61"/>
      <c r="E2" s="61"/>
      <c r="F2" s="61"/>
      <c r="G2" s="62"/>
      <c r="H2" s="62"/>
    </row>
    <row r="3" spans="2:8" ht="29.25" customHeight="1" x14ac:dyDescent="0.25">
      <c r="B3" s="63" t="s">
        <v>1</v>
      </c>
      <c r="C3" s="64"/>
      <c r="D3" s="64"/>
      <c r="E3" s="64"/>
      <c r="F3" s="64"/>
      <c r="G3" s="65"/>
      <c r="H3" s="5"/>
    </row>
    <row r="4" spans="2:8" ht="29.25" customHeight="1" thickBot="1" x14ac:dyDescent="0.3">
      <c r="B4" s="66"/>
      <c r="C4" s="67"/>
      <c r="D4" s="67"/>
      <c r="E4" s="67"/>
      <c r="F4" s="67"/>
      <c r="G4" s="68"/>
      <c r="H4" s="6"/>
    </row>
    <row r="5" spans="2:8" ht="51.75" thickBot="1" x14ac:dyDescent="0.3">
      <c r="B5" s="7" t="s">
        <v>2</v>
      </c>
      <c r="C5" s="8" t="s">
        <v>3</v>
      </c>
      <c r="D5" s="8" t="s">
        <v>4</v>
      </c>
      <c r="E5" s="8" t="s">
        <v>5</v>
      </c>
      <c r="F5" s="9" t="s">
        <v>6</v>
      </c>
      <c r="G5" s="10" t="s">
        <v>7</v>
      </c>
      <c r="H5" s="10" t="s">
        <v>8</v>
      </c>
    </row>
    <row r="6" spans="2:8" x14ac:dyDescent="0.25">
      <c r="B6" s="11" t="s">
        <v>9</v>
      </c>
      <c r="C6" s="12"/>
      <c r="D6" s="12"/>
      <c r="E6" s="12"/>
      <c r="F6" s="12"/>
      <c r="G6" s="12"/>
      <c r="H6" s="13"/>
    </row>
    <row r="7" spans="2:8" ht="42" x14ac:dyDescent="0.25">
      <c r="B7" s="14">
        <v>1.01</v>
      </c>
      <c r="C7" s="15" t="str">
        <f>+[1]Sheet!E14</f>
        <v>DESMONTE DE LÁMPARAS DE SOBREPONER, INCRUSTAR O SIMILAR. ALTURA &lt; 3 METROS (INCLUYE ESCALERA CERTIFICADA)</v>
      </c>
      <c r="D7" s="16" t="str">
        <f>+[1]Sheet!P14</f>
        <v>UND</v>
      </c>
      <c r="E7" s="17">
        <f>+[1]Sheet!R14</f>
        <v>5</v>
      </c>
      <c r="F7" s="18">
        <f>+[1]Sheet!U14</f>
        <v>29639</v>
      </c>
      <c r="G7" s="2"/>
      <c r="H7" s="42">
        <f>ROUND((G7*E7),0)</f>
        <v>0</v>
      </c>
    </row>
    <row r="8" spans="2:8" ht="31.5" x14ac:dyDescent="0.25">
      <c r="B8" s="14">
        <v>1.02</v>
      </c>
      <c r="C8" s="15" t="str">
        <f>+[1]Sheet!E15</f>
        <v>DESMONTE PUNTOS ELÉCTRICOS INCLUYE APARATOS Y CABLE (INCLUYE RETIRO)</v>
      </c>
      <c r="D8" s="16" t="str">
        <f>+[1]Sheet!P15</f>
        <v>UND</v>
      </c>
      <c r="E8" s="17">
        <f>+[1]Sheet!R15</f>
        <v>5</v>
      </c>
      <c r="F8" s="18">
        <f>+[1]Sheet!U15</f>
        <v>16716</v>
      </c>
      <c r="G8" s="2"/>
      <c r="H8" s="42">
        <f t="shared" ref="H8:H9" si="0">ROUND((G8*E8),0)</f>
        <v>0</v>
      </c>
    </row>
    <row r="9" spans="2:8" ht="21" x14ac:dyDescent="0.25">
      <c r="B9" s="14">
        <v>1.03</v>
      </c>
      <c r="C9" s="15" t="str">
        <f>+[1]Sheet!E16</f>
        <v>DEMOLICIÓN ENCHAPE DE MUROS (INCLUYE RETIRO)</v>
      </c>
      <c r="D9" s="16" t="str">
        <f>+[1]Sheet!P16</f>
        <v>M2</v>
      </c>
      <c r="E9" s="17">
        <f>+[1]Sheet!R16</f>
        <v>49.4</v>
      </c>
      <c r="F9" s="18">
        <f>+[1]Sheet!U16</f>
        <v>14550</v>
      </c>
      <c r="G9" s="2"/>
      <c r="H9" s="42">
        <f t="shared" si="0"/>
        <v>0</v>
      </c>
    </row>
    <row r="10" spans="2:8" ht="21" x14ac:dyDescent="0.25">
      <c r="B10" s="14">
        <v>1.04</v>
      </c>
      <c r="C10" s="15" t="str">
        <f>+[1]Sheet!E17</f>
        <v>DESMONTE DE AVISO INSTITUCIONAL EXISTENTE</v>
      </c>
      <c r="D10" s="16" t="str">
        <f>+[1]Sheet!P17</f>
        <v>UND</v>
      </c>
      <c r="E10" s="17">
        <f>+[1]Sheet!R17</f>
        <v>1</v>
      </c>
      <c r="F10" s="18">
        <f>+[1]Sheet!U17</f>
        <v>81859</v>
      </c>
      <c r="G10" s="2"/>
      <c r="H10" s="42">
        <f>ROUND((G10*E10),0)</f>
        <v>0</v>
      </c>
    </row>
    <row r="11" spans="2:8" ht="21" x14ac:dyDescent="0.25">
      <c r="B11" s="14">
        <v>1.05</v>
      </c>
      <c r="C11" s="15" t="str">
        <f>+[1]Sheet!E18</f>
        <v>INSPECCIÓN, REVISIÓN Y LIMPIEZA DE SIFONES Y RED HIDROSANITARIA</v>
      </c>
      <c r="D11" s="16" t="str">
        <f>+[1]Sheet!P18</f>
        <v>M</v>
      </c>
      <c r="E11" s="17">
        <f>+[1]Sheet!R18</f>
        <v>10</v>
      </c>
      <c r="F11" s="18">
        <f>+[1]Sheet!U18</f>
        <v>138032</v>
      </c>
      <c r="G11" s="2"/>
      <c r="H11" s="42">
        <f t="shared" ref="H11:H15" si="1">ROUND((G11*E11),0)</f>
        <v>0</v>
      </c>
    </row>
    <row r="12" spans="2:8" ht="21" x14ac:dyDescent="0.25">
      <c r="B12" s="14">
        <v>1.06</v>
      </c>
      <c r="C12" s="15" t="str">
        <f>+[1]Sheet!E19</f>
        <v>DESMONTE CIELO RASO (INCLUYE RETIRO) ALTURA &lt; 3 M</v>
      </c>
      <c r="D12" s="16" t="str">
        <f>+[1]Sheet!P19</f>
        <v>M2</v>
      </c>
      <c r="E12" s="17">
        <f>+[1]Sheet!R19</f>
        <v>45</v>
      </c>
      <c r="F12" s="18">
        <f>+[1]Sheet!U19</f>
        <v>19221</v>
      </c>
      <c r="G12" s="2"/>
      <c r="H12" s="42">
        <f t="shared" si="1"/>
        <v>0</v>
      </c>
    </row>
    <row r="13" spans="2:8" x14ac:dyDescent="0.25">
      <c r="B13" s="14">
        <v>1.07</v>
      </c>
      <c r="C13" s="15" t="str">
        <f>+[1]Sheet!E20</f>
        <v>DESMONTE PUERTAS (INCLUYE RETIRO)</v>
      </c>
      <c r="D13" s="16" t="str">
        <f>+[1]Sheet!P20</f>
        <v>UND</v>
      </c>
      <c r="E13" s="17">
        <f>+[1]Sheet!R20</f>
        <v>1</v>
      </c>
      <c r="F13" s="18">
        <f>+[1]Sheet!U20</f>
        <v>56393</v>
      </c>
      <c r="G13" s="59"/>
      <c r="H13" s="42">
        <f t="shared" si="1"/>
        <v>0</v>
      </c>
    </row>
    <row r="14" spans="2:8" ht="21" x14ac:dyDescent="0.25">
      <c r="B14" s="14">
        <v>1.08</v>
      </c>
      <c r="C14" s="15" t="str">
        <f>+[1]Sheet!E21</f>
        <v>DESMONTE APARATOS SANITARIOS (INCLUYE RETIRO)</v>
      </c>
      <c r="D14" s="16" t="str">
        <f>+[1]Sheet!P21</f>
        <v>UND</v>
      </c>
      <c r="E14" s="17">
        <f>+[1]Sheet!R21</f>
        <v>2</v>
      </c>
      <c r="F14" s="18">
        <f>+[1]Sheet!U21</f>
        <v>77572</v>
      </c>
      <c r="G14" s="59"/>
      <c r="H14" s="42">
        <f t="shared" si="1"/>
        <v>0</v>
      </c>
    </row>
    <row r="15" spans="2:8" ht="31.5" x14ac:dyDescent="0.25">
      <c r="B15" s="14">
        <v>1.0900000000000001</v>
      </c>
      <c r="C15" s="15" t="str">
        <f>+[1]Sheet!E22</f>
        <v>DEMOLICIÓN MURO MAMPOSTERÍA DE LADRILLO O BLOQUE - INCLUYE RETIRO Y DISPOSICIÓN</v>
      </c>
      <c r="D15" s="16" t="str">
        <f>+[1]Sheet!P22</f>
        <v>M2</v>
      </c>
      <c r="E15" s="17">
        <f>+[1]Sheet!R22</f>
        <v>8.32</v>
      </c>
      <c r="F15" s="18">
        <f>+[1]Sheet!U22</f>
        <v>39237</v>
      </c>
      <c r="G15" s="59"/>
      <c r="H15" s="42">
        <f t="shared" si="1"/>
        <v>0</v>
      </c>
    </row>
    <row r="16" spans="2:8" x14ac:dyDescent="0.25">
      <c r="B16" s="19" t="s">
        <v>10</v>
      </c>
      <c r="C16" s="20"/>
      <c r="D16" s="20"/>
      <c r="E16" s="20"/>
      <c r="F16" s="21"/>
      <c r="G16" s="20"/>
      <c r="H16" s="43">
        <f>ROUND(SUM(H7:H15),0)</f>
        <v>0</v>
      </c>
    </row>
    <row r="17" spans="2:8" x14ac:dyDescent="0.25">
      <c r="B17" s="22"/>
      <c r="C17" s="23"/>
      <c r="D17" s="24"/>
      <c r="E17" s="25"/>
      <c r="F17" s="23"/>
      <c r="G17" s="23"/>
      <c r="H17" s="44"/>
    </row>
    <row r="18" spans="2:8" x14ac:dyDescent="0.25">
      <c r="B18" s="26" t="s">
        <v>11</v>
      </c>
      <c r="C18" s="27"/>
      <c r="D18" s="27"/>
      <c r="E18" s="27"/>
      <c r="F18" s="27"/>
      <c r="G18" s="27"/>
      <c r="H18" s="45"/>
    </row>
    <row r="19" spans="2:8" ht="73.5" x14ac:dyDescent="0.25">
      <c r="B19" s="14">
        <v>2.0099999999999998</v>
      </c>
      <c r="C19" s="15" t="str">
        <f>+[1]Sheet!E35</f>
        <v>SUMINISTRO, TRANSPORTE E INSTALACIÓN ESTUCO Y VINILO 3 MANOS SOBRE MURO INTERIOR (INCLUYE ESTUCO, 1 MANO EN PINTURA TIPO 2 Y DOS MANOS EN PINTURA TIPO 1, FILOS Y DILATACIONES)</v>
      </c>
      <c r="D19" s="16" t="str">
        <f>+[1]Sheet!P35</f>
        <v>M2</v>
      </c>
      <c r="E19" s="28">
        <f>+[1]Sheet!R35</f>
        <v>197.86707897821674</v>
      </c>
      <c r="F19" s="18">
        <f>+[1]Sheet!U35</f>
        <v>30043</v>
      </c>
      <c r="G19" s="2"/>
      <c r="H19" s="46">
        <f>ROUND((G19*E19),0)</f>
        <v>0</v>
      </c>
    </row>
    <row r="20" spans="2:8" ht="84" x14ac:dyDescent="0.25">
      <c r="B20" s="14">
        <v>2.02</v>
      </c>
      <c r="C20" s="15" t="str">
        <f>+[1]Sheet!E36</f>
        <v>SUMINISTRO, TRANSPORTE E INSTALACIÓN ESTUCO Y PINTURA TIPO KORAZA O SIMILAR 3 MANOS FACHADAS (INCLUYE ESTUCO, 1 MANO EN PINTURA TIPO 2 Y DOS MANOS EN PINTURA TIPO KORAZA O SIMILAR, FILOS Y DILATACIONES). COLOR SEGÚN DISEÑO</v>
      </c>
      <c r="D20" s="16" t="str">
        <f>+[1]Sheet!P36</f>
        <v>M2</v>
      </c>
      <c r="E20" s="28">
        <f>+[1]Sheet!R36</f>
        <v>30</v>
      </c>
      <c r="F20" s="18">
        <f>+[1]Sheet!U36</f>
        <v>34590</v>
      </c>
      <c r="G20" s="2"/>
      <c r="H20" s="46">
        <f t="shared" ref="H20:H21" si="2">ROUND((G20*E20),0)</f>
        <v>0</v>
      </c>
    </row>
    <row r="21" spans="2:8" ht="73.5" x14ac:dyDescent="0.25">
      <c r="B21" s="14">
        <v>2.0299999999999998</v>
      </c>
      <c r="C21" s="15" t="str">
        <f>+[1]Sheet!E37</f>
        <v>SUMINISTRO, TRANSPORTE E INSTALACIÓN PINTURA ESMALTE PARA PUERTAS, REJAS, VENTANAS Y DEMÁS SUPERFICIES METÁLICAS. INCLUYE FILOS, DILATACIONES Y PROTECCIÓN DE ELEMENTOS DURANTE SU EJECUCIÓN</v>
      </c>
      <c r="D21" s="16" t="str">
        <f>+[1]Sheet!P37</f>
        <v>M2</v>
      </c>
      <c r="E21" s="28">
        <f>+[1]Sheet!R37</f>
        <v>5.2</v>
      </c>
      <c r="F21" s="18">
        <f>+[1]Sheet!U37</f>
        <v>33592</v>
      </c>
      <c r="G21" s="2"/>
      <c r="H21" s="46">
        <f t="shared" si="2"/>
        <v>0</v>
      </c>
    </row>
    <row r="22" spans="2:8" x14ac:dyDescent="0.25">
      <c r="B22" s="29" t="s">
        <v>12</v>
      </c>
      <c r="C22" s="30"/>
      <c r="D22" s="30"/>
      <c r="E22" s="30"/>
      <c r="F22" s="31"/>
      <c r="G22" s="30"/>
      <c r="H22" s="47">
        <f>SUM(H19:H21)</f>
        <v>0</v>
      </c>
    </row>
    <row r="23" spans="2:8" x14ac:dyDescent="0.25">
      <c r="B23" s="22"/>
      <c r="C23" s="23"/>
      <c r="D23" s="32"/>
      <c r="E23" s="25"/>
      <c r="F23" s="23"/>
      <c r="G23" s="23"/>
      <c r="H23" s="44"/>
    </row>
    <row r="24" spans="2:8" x14ac:dyDescent="0.25">
      <c r="B24" s="26" t="s">
        <v>13</v>
      </c>
      <c r="C24" s="27"/>
      <c r="D24" s="27"/>
      <c r="E24" s="27"/>
      <c r="F24" s="27"/>
      <c r="G24" s="27"/>
      <c r="H24" s="45"/>
    </row>
    <row r="25" spans="2:8" ht="52.5" x14ac:dyDescent="0.25">
      <c r="B25" s="14">
        <v>3.01</v>
      </c>
      <c r="C25" s="15" t="str">
        <f>+[1]Sheet!E50</f>
        <v>SUMINISTRO, TRANSPORTE E INSTALACIÓN REVOQUE LISO MUROS 1:3 IMPERMEABILIZADO (INCLUYE FILOS Y DILATACIONES) PARA ALTURAS MENORES A 3 METROS</v>
      </c>
      <c r="D25" s="16" t="str">
        <f>+[1]Sheet!P50</f>
        <v>M2</v>
      </c>
      <c r="E25" s="28">
        <f>+[1]Sheet!R50</f>
        <v>42</v>
      </c>
      <c r="F25" s="18">
        <f>+[1]Sheet!U50</f>
        <v>42375</v>
      </c>
      <c r="G25" s="2"/>
      <c r="H25" s="46">
        <f>ROUND((G25*E25),0)</f>
        <v>0</v>
      </c>
    </row>
    <row r="26" spans="2:8" x14ac:dyDescent="0.25">
      <c r="B26" s="29" t="s">
        <v>14</v>
      </c>
      <c r="C26" s="30"/>
      <c r="D26" s="30"/>
      <c r="E26" s="30"/>
      <c r="F26" s="31"/>
      <c r="G26" s="30"/>
      <c r="H26" s="47">
        <f>SUM(H25:H25)</f>
        <v>0</v>
      </c>
    </row>
    <row r="27" spans="2:8" x14ac:dyDescent="0.25">
      <c r="B27" s="22"/>
      <c r="C27" s="23"/>
      <c r="D27" s="32"/>
      <c r="E27" s="25"/>
      <c r="F27" s="23"/>
      <c r="G27" s="23"/>
      <c r="H27" s="44"/>
    </row>
    <row r="28" spans="2:8" x14ac:dyDescent="0.25">
      <c r="B28" s="26" t="s">
        <v>15</v>
      </c>
      <c r="C28" s="27"/>
      <c r="D28" s="27"/>
      <c r="E28" s="27"/>
      <c r="F28" s="27"/>
      <c r="G28" s="27"/>
      <c r="H28" s="45"/>
    </row>
    <row r="29" spans="2:8" ht="31.5" x14ac:dyDescent="0.25">
      <c r="B29" s="14">
        <v>4.01</v>
      </c>
      <c r="C29" s="15" t="str">
        <f>+[1]Sheet!E63</f>
        <v>SUMINISTRO, TRANSPORTE E INSTALACIÓN LUMINARIA PANEL LED 18W</v>
      </c>
      <c r="D29" s="16" t="str">
        <f>+[1]Sheet!P63</f>
        <v>UND</v>
      </c>
      <c r="E29" s="28">
        <f>+[1]Sheet!R63</f>
        <v>1</v>
      </c>
      <c r="F29" s="18">
        <f>+[1]Sheet!U63</f>
        <v>112124</v>
      </c>
      <c r="G29" s="2"/>
      <c r="H29" s="46">
        <f>ROUND((G29*E29),0)</f>
        <v>0</v>
      </c>
    </row>
    <row r="30" spans="2:8" ht="31.5" x14ac:dyDescent="0.25">
      <c r="B30" s="14">
        <v>4.0199999999999996</v>
      </c>
      <c r="C30" s="15" t="str">
        <f>+[1]Sheet!E64</f>
        <v>SUMINISTRO, TRANSPORTE E INSTALACIÓN DE LUMINARIA 60X60 LED</v>
      </c>
      <c r="D30" s="16" t="str">
        <f>+[1]Sheet!P64</f>
        <v>UND</v>
      </c>
      <c r="E30" s="28">
        <f>+[1]Sheet!R64</f>
        <v>4</v>
      </c>
      <c r="F30" s="18">
        <f>+[1]Sheet!U64</f>
        <v>176289</v>
      </c>
      <c r="G30" s="2"/>
      <c r="H30" s="46">
        <f t="shared" ref="H30:H31" si="3">ROUND((G30*E30),0)</f>
        <v>0</v>
      </c>
    </row>
    <row r="31" spans="2:8" ht="73.5" x14ac:dyDescent="0.25">
      <c r="B31" s="14">
        <v>4.03</v>
      </c>
      <c r="C31" s="15" t="str">
        <f>+[1]Sheet!E65</f>
        <v>SUMINISTRO, TRANSPORTE E INSTALACIÓN DE SALIDA ELÉCTRICA PARA ILUMINACIÓN INTERIOR, INCLUYE EL CABLEADO ELÉCTRICO PARA SU BUEN FUNCIONAMIENTO Y ESTOS CONECTADOS AL TABLERO ELÉCTRICO</v>
      </c>
      <c r="D31" s="16" t="str">
        <f>+[1]Sheet!P65</f>
        <v>UND</v>
      </c>
      <c r="E31" s="28">
        <f>+[1]Sheet!R65</f>
        <v>5</v>
      </c>
      <c r="F31" s="18">
        <f>+[1]Sheet!U65</f>
        <v>46672</v>
      </c>
      <c r="G31" s="2"/>
      <c r="H31" s="46">
        <f t="shared" si="3"/>
        <v>0</v>
      </c>
    </row>
    <row r="32" spans="2:8" ht="31.5" x14ac:dyDescent="0.25">
      <c r="B32" s="14">
        <v>4.04</v>
      </c>
      <c r="C32" s="15" t="str">
        <f>+[1]Sheet!E66</f>
        <v>SUMINISTRO, TRANSPORTE E INSTALACIÓN SALIDA INTERRUPTOR SENCILLO</v>
      </c>
      <c r="D32" s="16" t="str">
        <f>+[1]Sheet!P66</f>
        <v>UND</v>
      </c>
      <c r="E32" s="28">
        <f>+[1]Sheet!R66</f>
        <v>5</v>
      </c>
      <c r="F32" s="18">
        <f>+[1]Sheet!U66</f>
        <v>187184</v>
      </c>
      <c r="G32" s="2"/>
      <c r="H32" s="46">
        <f t="shared" ref="H32:H34" si="4">ROUND((G32*E32),0)</f>
        <v>0</v>
      </c>
    </row>
    <row r="33" spans="2:8" ht="42" x14ac:dyDescent="0.25">
      <c r="B33" s="14">
        <v>4.05</v>
      </c>
      <c r="C33" s="15" t="str">
        <f>+[1]Sheet!E67</f>
        <v>SUMINISTRO, TRANSPORTE E INSTALACIÓN DE ALAMBRE AISLADO DE RED ELÉCTRICA THHN 12 PARA RED ELÉCTRICA</v>
      </c>
      <c r="D33" s="16" t="str">
        <f>+[1]Sheet!P67</f>
        <v>M</v>
      </c>
      <c r="E33" s="28">
        <f>+[1]Sheet!R67</f>
        <v>302.94703672964926</v>
      </c>
      <c r="F33" s="18">
        <f>+[1]Sheet!U67</f>
        <v>10506</v>
      </c>
      <c r="G33" s="2"/>
      <c r="H33" s="46">
        <f t="shared" si="4"/>
        <v>0</v>
      </c>
    </row>
    <row r="34" spans="2:8" ht="31.5" x14ac:dyDescent="0.25">
      <c r="B34" s="14">
        <v>4.0599999999999996</v>
      </c>
      <c r="C34" s="15" t="str">
        <f>+[1]Sheet!E68</f>
        <v>SUMINISTRO, TRANSPORTE E INSTALACIÓN DE TUBERÍA PVC CONDUIT 1/2 INSTALADA</v>
      </c>
      <c r="D34" s="16" t="str">
        <f>+[1]Sheet!P68</f>
        <v>M</v>
      </c>
      <c r="E34" s="28">
        <f>+[1]Sheet!R68</f>
        <v>100.98234557654975</v>
      </c>
      <c r="F34" s="18">
        <f>+[1]Sheet!U68</f>
        <v>27279</v>
      </c>
      <c r="G34" s="60"/>
      <c r="H34" s="46">
        <f t="shared" si="4"/>
        <v>0</v>
      </c>
    </row>
    <row r="35" spans="2:8" x14ac:dyDescent="0.25">
      <c r="B35" s="29" t="s">
        <v>16</v>
      </c>
      <c r="C35" s="30"/>
      <c r="D35" s="30"/>
      <c r="E35" s="30"/>
      <c r="F35" s="31"/>
      <c r="G35" s="30"/>
      <c r="H35" s="47">
        <f>SUM(H29:H34)</f>
        <v>0</v>
      </c>
    </row>
    <row r="36" spans="2:8" x14ac:dyDescent="0.25">
      <c r="B36" s="22"/>
      <c r="C36" s="23"/>
      <c r="D36" s="32"/>
      <c r="E36" s="25"/>
      <c r="F36" s="23"/>
      <c r="G36" s="23"/>
      <c r="H36" s="44"/>
    </row>
    <row r="37" spans="2:8" x14ac:dyDescent="0.25">
      <c r="B37" s="26" t="s">
        <v>17</v>
      </c>
      <c r="C37" s="27"/>
      <c r="D37" s="27"/>
      <c r="E37" s="27"/>
      <c r="F37" s="27"/>
      <c r="G37" s="27"/>
      <c r="H37" s="45"/>
    </row>
    <row r="38" spans="2:8" ht="42" x14ac:dyDescent="0.25">
      <c r="B38" s="14">
        <v>5.01</v>
      </c>
      <c r="C38" s="15" t="str">
        <f>+[1]Sheet!E80</f>
        <v>SUMINISTRO, TRANSPORTE E INST. COMBO IGUAL O SUPERIOR TIPO HAPPY II SANITARIO, LAVAMANOS Y ACCESORIOS COLOR BLANCO</v>
      </c>
      <c r="D38" s="16" t="str">
        <f>+[1]Sheet!P80</f>
        <v>UND</v>
      </c>
      <c r="E38" s="28">
        <f>+[1]Sheet!R80</f>
        <v>1</v>
      </c>
      <c r="F38" s="18">
        <f>+[1]Sheet!U80</f>
        <v>585241</v>
      </c>
      <c r="G38" s="2"/>
      <c r="H38" s="46">
        <f>ROUND((G38*E38),0)</f>
        <v>0</v>
      </c>
    </row>
    <row r="39" spans="2:8" x14ac:dyDescent="0.25">
      <c r="B39" s="29" t="s">
        <v>18</v>
      </c>
      <c r="C39" s="30"/>
      <c r="D39" s="30"/>
      <c r="E39" s="30"/>
      <c r="F39" s="31"/>
      <c r="G39" s="30"/>
      <c r="H39" s="47">
        <f>SUM(H38:H38)</f>
        <v>0</v>
      </c>
    </row>
    <row r="40" spans="2:8" x14ac:dyDescent="0.25">
      <c r="B40" s="22"/>
      <c r="C40" s="23"/>
      <c r="D40" s="32"/>
      <c r="E40" s="25"/>
      <c r="F40" s="23"/>
      <c r="G40" s="23"/>
      <c r="H40" s="44"/>
    </row>
    <row r="41" spans="2:8" x14ac:dyDescent="0.25">
      <c r="B41" s="26" t="s">
        <v>19</v>
      </c>
      <c r="C41" s="27"/>
      <c r="D41" s="27"/>
      <c r="E41" s="27"/>
      <c r="F41" s="27"/>
      <c r="G41" s="27"/>
      <c r="H41" s="45"/>
    </row>
    <row r="42" spans="2:8" ht="52.5" x14ac:dyDescent="0.25">
      <c r="B42" s="14">
        <v>6.01</v>
      </c>
      <c r="C42" s="15" t="str">
        <f>+[1]Sheet!E94</f>
        <v>SUMINISTRO, TRANSPORTE E INSTALACIÓN DE AVISO INSTITUCIONAL EN LONA FLEXIBLE CON PERFILES EN ALUMINIO, PARA COLOCAR EN LA FACHADA</v>
      </c>
      <c r="D42" s="16" t="str">
        <f>+[1]Sheet!P94</f>
        <v>M2</v>
      </c>
      <c r="E42" s="28">
        <f>+[1]Sheet!R94</f>
        <v>0.72</v>
      </c>
      <c r="F42" s="18">
        <f>+[1]Sheet!U94</f>
        <v>211856</v>
      </c>
      <c r="G42" s="2"/>
      <c r="H42" s="46">
        <f>ROUND((G42*E42),0)</f>
        <v>0</v>
      </c>
    </row>
    <row r="43" spans="2:8" ht="63" x14ac:dyDescent="0.25">
      <c r="B43" s="14">
        <v>6.02</v>
      </c>
      <c r="C43" s="15" t="str">
        <f>+[1]Sheet!E95</f>
        <v>SUMINISTRO, TRANSPORTE E INSTALACIÓN DE HOJA PUERTA EN MADERA CON SU MARCO, DIFERENTES ANCHOS, (INCLUYE MARCO, CERRADURA Y ACABADOS SEMILUSTRE)</v>
      </c>
      <c r="D43" s="16" t="str">
        <f>+[1]Sheet!P95</f>
        <v>UND</v>
      </c>
      <c r="E43" s="28">
        <f>+[1]Sheet!R95</f>
        <v>1</v>
      </c>
      <c r="F43" s="18">
        <f>+[1]Sheet!U95</f>
        <v>420441</v>
      </c>
      <c r="G43" s="2"/>
      <c r="H43" s="46">
        <f>ROUND((G43*E43),0)</f>
        <v>0</v>
      </c>
    </row>
    <row r="44" spans="2:8" ht="115.5" x14ac:dyDescent="0.25">
      <c r="B44" s="14">
        <v>6.03</v>
      </c>
      <c r="C44" s="15" t="str">
        <f>+[1]Sheet!E96</f>
        <v>SUMINISTRO, TRANSPORTE E INSTALACIÓN PUERTA METÁLICA LÁMINA COLD ROLLED CAL. 20 CON MARCO SENCILLO (INCLUYE ANTICORROSIVO + PINTURA ACEITE + MARCO EN LAMINA CAL. 20 CARGADOS EN CONCRETO). INCLUYE EL SUMINISTRO DE TODOS LOS ACCESORIOS REQUERIDOS PARA EL CORRECTO MONTAJE (CHAPA DE ENTRADA) ANCHO HASTA 1.0M</v>
      </c>
      <c r="D44" s="16" t="str">
        <f>+[1]Sheet!P96</f>
        <v>UND</v>
      </c>
      <c r="E44" s="28">
        <f>+[1]Sheet!R96</f>
        <v>1</v>
      </c>
      <c r="F44" s="18">
        <f>+[1]Sheet!U96</f>
        <v>614450</v>
      </c>
      <c r="G44" s="60"/>
      <c r="H44" s="46">
        <f>ROUND((G44*E44),0)</f>
        <v>0</v>
      </c>
    </row>
    <row r="45" spans="2:8" x14ac:dyDescent="0.25">
      <c r="B45" s="29" t="s">
        <v>20</v>
      </c>
      <c r="C45" s="30"/>
      <c r="D45" s="30"/>
      <c r="E45" s="30"/>
      <c r="F45" s="31"/>
      <c r="G45" s="30"/>
      <c r="H45" s="47">
        <f>SUM(H42:H44)</f>
        <v>0</v>
      </c>
    </row>
    <row r="46" spans="2:8" x14ac:dyDescent="0.25">
      <c r="B46" s="22"/>
      <c r="C46" s="23"/>
      <c r="D46" s="32"/>
      <c r="E46" s="25"/>
      <c r="F46" s="23"/>
      <c r="G46" s="23"/>
      <c r="H46" s="44"/>
    </row>
    <row r="47" spans="2:8" x14ac:dyDescent="0.25">
      <c r="B47" s="26" t="s">
        <v>21</v>
      </c>
      <c r="C47" s="27"/>
      <c r="D47" s="27"/>
      <c r="E47" s="27"/>
      <c r="F47" s="27"/>
      <c r="G47" s="27"/>
      <c r="H47" s="45"/>
    </row>
    <row r="48" spans="2:8" ht="63" x14ac:dyDescent="0.25">
      <c r="B48" s="14">
        <v>7.01</v>
      </c>
      <c r="C48" s="15" t="str">
        <f>+[1]Sheet!E109</f>
        <v>SUMINISTRO, TRANSPORTE E INSTALACIÓN DE CIELORRASO PVC LAMINAS BLANCO MATE (POLICLORURO DE VINILO) INCLUYE ESTRUCTURA Y DEMÁS ELEMENTOS PARA SU CORRECTA EJECUCIÓN</v>
      </c>
      <c r="D48" s="16" t="str">
        <f>+[1]Sheet!P109</f>
        <v>M2</v>
      </c>
      <c r="E48" s="28">
        <f>+[1]Sheet!R109</f>
        <v>45</v>
      </c>
      <c r="F48" s="18">
        <f>+[1]Sheet!U109</f>
        <v>78415</v>
      </c>
      <c r="G48" s="2"/>
      <c r="H48" s="46">
        <f>ROUND((G48*E48),0)</f>
        <v>0</v>
      </c>
    </row>
    <row r="49" spans="2:8" x14ac:dyDescent="0.25">
      <c r="B49" s="29" t="s">
        <v>22</v>
      </c>
      <c r="C49" s="30"/>
      <c r="D49" s="30"/>
      <c r="E49" s="30"/>
      <c r="F49" s="31"/>
      <c r="G49" s="30"/>
      <c r="H49" s="47">
        <f>SUM(H48:H48)</f>
        <v>0</v>
      </c>
    </row>
    <row r="50" spans="2:8" x14ac:dyDescent="0.25">
      <c r="B50" s="22"/>
      <c r="C50" s="23"/>
      <c r="D50" s="32"/>
      <c r="E50" s="25"/>
      <c r="F50" s="23"/>
      <c r="G50" s="23"/>
      <c r="H50" s="44"/>
    </row>
    <row r="51" spans="2:8" x14ac:dyDescent="0.25">
      <c r="B51" s="26" t="s">
        <v>23</v>
      </c>
      <c r="C51" s="27"/>
      <c r="D51" s="27"/>
      <c r="E51" s="27"/>
      <c r="F51" s="27"/>
      <c r="G51" s="27"/>
      <c r="H51" s="45"/>
    </row>
    <row r="52" spans="2:8" ht="63" x14ac:dyDescent="0.25">
      <c r="B52" s="14">
        <v>8.01</v>
      </c>
      <c r="C52" s="15" t="str">
        <f>+[1]Sheet!E122</f>
        <v>SUMINISTRO, TRANSPORTE E INSTALACIÓN A TODO COSTO DE MURO EN SUPERBOARD 8 MM PINTADO Y TERMINADO (DOS CARAS). INCLUYE PERFILERÍA Y TODO LO NECESARIO PARA SU CORRECTA INSTALACIÓN</v>
      </c>
      <c r="D52" s="16" t="str">
        <f>+[1]Sheet!P122</f>
        <v>M2</v>
      </c>
      <c r="E52" s="28">
        <f>+[1]Sheet!R122</f>
        <v>6</v>
      </c>
      <c r="F52" s="18">
        <f>+[1]Sheet!U122</f>
        <v>148977</v>
      </c>
      <c r="G52" s="2"/>
      <c r="H52" s="46">
        <f>ROUND((G52*E52),0)</f>
        <v>0</v>
      </c>
    </row>
    <row r="53" spans="2:8" x14ac:dyDescent="0.25">
      <c r="B53" s="29" t="s">
        <v>24</v>
      </c>
      <c r="C53" s="30"/>
      <c r="D53" s="30"/>
      <c r="E53" s="30"/>
      <c r="F53" s="31"/>
      <c r="G53" s="30"/>
      <c r="H53" s="47">
        <f>SUM(H52:H52)</f>
        <v>0</v>
      </c>
    </row>
    <row r="54" spans="2:8" x14ac:dyDescent="0.25">
      <c r="B54" s="22"/>
      <c r="C54" s="23"/>
      <c r="D54" s="32"/>
      <c r="E54" s="25"/>
      <c r="F54" s="23"/>
      <c r="G54" s="23"/>
      <c r="H54" s="44"/>
    </row>
    <row r="55" spans="2:8" x14ac:dyDescent="0.25">
      <c r="B55" s="26" t="s">
        <v>25</v>
      </c>
      <c r="C55" s="27"/>
      <c r="D55" s="27"/>
      <c r="E55" s="27"/>
      <c r="F55" s="27"/>
      <c r="G55" s="27"/>
      <c r="H55" s="45"/>
    </row>
    <row r="56" spans="2:8" x14ac:dyDescent="0.25">
      <c r="B56" s="14">
        <v>9.01</v>
      </c>
      <c r="C56" s="15" t="str">
        <f>+[1]Sheet!E140</f>
        <v>ASEO GENERAL</v>
      </c>
      <c r="D56" s="16" t="str">
        <f>+[1]Sheet!P140</f>
        <v>GLB</v>
      </c>
      <c r="E56" s="28">
        <f>+[1]Sheet!R140</f>
        <v>1</v>
      </c>
      <c r="F56" s="18">
        <f>+[1]Sheet!U140</f>
        <v>230839</v>
      </c>
      <c r="G56" s="2"/>
      <c r="H56" s="46">
        <f>ROUND((G56*E56),0)</f>
        <v>0</v>
      </c>
    </row>
    <row r="57" spans="2:8" x14ac:dyDescent="0.25">
      <c r="B57" s="29" t="s">
        <v>26</v>
      </c>
      <c r="C57" s="30"/>
      <c r="D57" s="30"/>
      <c r="E57" s="30"/>
      <c r="F57" s="31"/>
      <c r="G57" s="30"/>
      <c r="H57" s="47">
        <f>SUM(H56:H56)</f>
        <v>0</v>
      </c>
    </row>
    <row r="58" spans="2:8" x14ac:dyDescent="0.25">
      <c r="B58" s="22"/>
      <c r="C58" s="23"/>
      <c r="D58" s="32"/>
      <c r="E58" s="25"/>
      <c r="F58" s="23"/>
      <c r="G58" s="23"/>
      <c r="H58" s="44"/>
    </row>
    <row r="59" spans="2:8" ht="15.75" thickBot="1" x14ac:dyDescent="0.3">
      <c r="B59" s="33" t="s">
        <v>27</v>
      </c>
      <c r="C59" s="34"/>
      <c r="D59" s="34"/>
      <c r="E59" s="34"/>
      <c r="F59" s="35"/>
      <c r="G59" s="55"/>
      <c r="H59" s="48">
        <f>ROUND((H16+H22+H26+H35+H39+H45+H49+H53+H57),0)</f>
        <v>0</v>
      </c>
    </row>
    <row r="60" spans="2:8" ht="24.6" customHeight="1" x14ac:dyDescent="0.25">
      <c r="B60" s="75" t="s">
        <v>28</v>
      </c>
      <c r="C60" s="76"/>
      <c r="D60" s="81" t="s">
        <v>29</v>
      </c>
      <c r="E60" s="82"/>
      <c r="F60" s="36">
        <v>0.2</v>
      </c>
      <c r="G60" s="56"/>
      <c r="H60" s="49">
        <f>ROUND(H59*F60,0)</f>
        <v>0</v>
      </c>
    </row>
    <row r="61" spans="2:8" ht="30.6" customHeight="1" x14ac:dyDescent="0.25">
      <c r="B61" s="77"/>
      <c r="C61" s="78"/>
      <c r="D61" s="83" t="s">
        <v>30</v>
      </c>
      <c r="E61" s="84"/>
      <c r="F61" s="37">
        <v>0.02</v>
      </c>
      <c r="G61" s="57"/>
      <c r="H61" s="50">
        <f>ROUND(H59*F61,0)</f>
        <v>0</v>
      </c>
    </row>
    <row r="62" spans="2:8" ht="15.75" thickBot="1" x14ac:dyDescent="0.3">
      <c r="B62" s="79"/>
      <c r="C62" s="80"/>
      <c r="D62" s="85" t="s">
        <v>31</v>
      </c>
      <c r="E62" s="86"/>
      <c r="F62" s="38">
        <v>0.06</v>
      </c>
      <c r="G62" s="58"/>
      <c r="H62" s="51">
        <f>ROUND(H59*F62,0)</f>
        <v>0</v>
      </c>
    </row>
    <row r="63" spans="2:8" ht="15.75" thickBot="1" x14ac:dyDescent="0.3">
      <c r="B63" s="87" t="s">
        <v>32</v>
      </c>
      <c r="C63" s="88"/>
      <c r="D63" s="88"/>
      <c r="E63" s="88"/>
      <c r="F63" s="89"/>
      <c r="G63" s="39"/>
      <c r="H63" s="52">
        <f>ROUND(SUM(H59:H62),0)</f>
        <v>0</v>
      </c>
    </row>
    <row r="64" spans="2:8" ht="15.75" thickBot="1" x14ac:dyDescent="0.3">
      <c r="B64" s="69" t="s">
        <v>33</v>
      </c>
      <c r="C64" s="70"/>
      <c r="D64" s="70"/>
      <c r="E64" s="71"/>
      <c r="F64" s="40">
        <v>0.19</v>
      </c>
      <c r="G64" s="58"/>
      <c r="H64" s="53">
        <f>ROUND(H62*F64,0)</f>
        <v>0</v>
      </c>
    </row>
    <row r="65" spans="2:8" ht="15.75" thickBot="1" x14ac:dyDescent="0.3">
      <c r="B65" s="72" t="s">
        <v>34</v>
      </c>
      <c r="C65" s="73"/>
      <c r="D65" s="73"/>
      <c r="E65" s="73"/>
      <c r="F65" s="74"/>
      <c r="G65" s="41"/>
      <c r="H65" s="54">
        <f>H63+H64</f>
        <v>0</v>
      </c>
    </row>
  </sheetData>
  <sheetProtection algorithmName="SHA-512" hashValue="vwOWUr2bNab32s6eMll2bxLTnc32pl8B5/gG8kr5w2UYo2fAIc453uTuhhUkn8yphznz3kS6ClOhycSLlq/I6w==" saltValue="yp5dO9QjD2Vf52rRlip/LA==" spinCount="100000" sheet="1" objects="1" scenarios="1"/>
  <mergeCells count="9">
    <mergeCell ref="B2:H2"/>
    <mergeCell ref="B3:G4"/>
    <mergeCell ref="B64:E64"/>
    <mergeCell ref="B65:F65"/>
    <mergeCell ref="B60:C62"/>
    <mergeCell ref="D60:E60"/>
    <mergeCell ref="D61:E61"/>
    <mergeCell ref="D62:E62"/>
    <mergeCell ref="B63:F63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C80091-DB76-4344-B60E-619569D93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3FB7E1-5FE7-4EE2-8073-25E958E62187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B603167C-B379-41CC-A19D-25709FF3B3C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Jacobo Castro Rosero</dc:creator>
  <cp:keywords/>
  <dc:description/>
  <cp:lastModifiedBy>Lia Carolina Vergara Ortega</cp:lastModifiedBy>
  <cp:revision/>
  <dcterms:created xsi:type="dcterms:W3CDTF">2024-08-22T19:51:01Z</dcterms:created>
  <dcterms:modified xsi:type="dcterms:W3CDTF">2026-09-14T20:43:55Z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7ae5718f-651c-46f3-9a5f-832aa11aac4e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7ae5718f-651c-46f3-9a5f-832aa11aac4e</vt:lpwstr>
  </property>
  <property fmtid="{D5CDD505-2E9C-101B-9397-08002B2CF9AE}" pid="8" name="UserId">
    <vt:lpwstr>Laura Alejandra Leon Rodriguez</vt:lpwstr>
  </property>
  <property fmtid="{D5CDD505-2E9C-101B-9397-08002B2CF9AE}" pid="9" name="TagDateTime">
    <vt:lpwstr>2026-09-10T15:12:41Z</vt:lpwstr>
  </property>
  <property fmtid="{D5CDD505-2E9C-101B-9397-08002B2CF9AE}" pid="10" name="GVData">
    <vt:lpwstr>eyJPUyI6IldpbmRvd3MiLCJkb2NJRCI6IjdhZTU3MThmLTY1MWMtNDZmMy05YTVmLTgzMmFhMTFhYWM0ZSIsImRvY1N0YXRlIjoie30iLCJwYXJlbnRMaW5lSWRzIjoiW1wiYzc4MmE0OGYtZjk5NC00ZDVlLTlhYTYtM2VkYjczY2EyNGFiXCIsXCI5ZmE4NGNjZC03</vt:lpwstr>
  </property>
  <property fmtid="{D5CDD505-2E9C-101B-9397-08002B2CF9AE}" pid="11" name="GVData0">
    <vt:lpwstr>MDZiLTRkMjAtYjg1MS01M2ZjZDkxMWNmMmJcIixcIjk3OTlhMzExLTc0YTUtNDdhNC05MWQ5LTI1MWI1Y2JhNGI5MVwiLFwiZTIwZjk0OWItMGUxYS00NTFiLWEyNjktNzQwYmY2NWZmN2FlXCIsXCJmYjM3ZGM3Mi1kYjU5LTQyODUtOWY4MS05ZDViNDUyZmU2OWVc</vt:lpwstr>
  </property>
  <property fmtid="{D5CDD505-2E9C-101B-9397-08002B2CF9AE}" pid="12" name="GVData1">
    <vt:lpwstr>Il0iLCJ3cml0dGVuS2V5cyI6IltcImd2ZG9jaWRcIixcIkNsYXNzaWZpY2F0aW9uVGFnU2V0SWRcIixcIkNvbXBsaWFuY2VUYWdTZXRJZFwiLFwiRmlsZUlkXCIsXCJVc2VySWRcIixcIlRhZ0RhdGVUaW1lXCJdIiwibm9PZkd2RGF0YUVudHJpZXMiOiI2IiwibGlu</vt:lpwstr>
  </property>
  <property fmtid="{D5CDD505-2E9C-101B-9397-08002B2CF9AE}" pid="13" name="GVData2">
    <vt:lpwstr>ZUlkIjoiMWY0NjRlZmQtOWE1OS00N2I4LTg4OTItYzIwMWVhMjNmNTVmIn0=</vt:lpwstr>
  </property>
  <property fmtid="{D5CDD505-2E9C-101B-9397-08002B2CF9AE}" pid="14" name="GVData3">
    <vt:lpwstr>(end)</vt:lpwstr>
  </property>
</Properties>
</file>