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Secretaria de Infraestructura\PROCESOS\17. SI-CMA-00X-2026 Interv Tuchin\"/>
    </mc:Choice>
  </mc:AlternateContent>
  <xr:revisionPtr revIDLastSave="0" documentId="13_ncr:1_{11CDC563-52D4-4861-9F12-594B5C29D6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OFICIAL'!$C$10:$J$62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OFICIAL'!$A$1:$J$67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7" l="1"/>
  <c r="H57" i="7"/>
  <c r="H58" i="7"/>
  <c r="H59" i="7"/>
  <c r="H60" i="7"/>
  <c r="H56" i="7"/>
  <c r="H45" i="7"/>
  <c r="H44" i="7" l="1"/>
  <c r="H23" i="7"/>
  <c r="H18" i="7"/>
  <c r="H17" i="7"/>
  <c r="H16" i="7"/>
  <c r="H15" i="7"/>
  <c r="F15" i="6"/>
  <c r="H33" i="7" l="1"/>
  <c r="H35" i="7" s="1"/>
  <c r="H50" i="7"/>
  <c r="H51" i="7" l="1"/>
  <c r="H53" i="7" s="1"/>
  <c r="H54" i="7" l="1"/>
  <c r="L53" i="7" l="1"/>
  <c r="H62" i="7"/>
</calcChain>
</file>

<file path=xl/sharedStrings.xml><?xml version="1.0" encoding="utf-8"?>
<sst xmlns="http://schemas.openxmlformats.org/spreadsheetml/2006/main" count="142" uniqueCount="97">
  <si>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</si>
  <si>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</si>
  <si>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</si>
  <si>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</si>
  <si>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</si>
  <si>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</si>
  <si>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</si>
  <si>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</si>
  <si>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</si>
  <si>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</si>
  <si>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</si>
  <si>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</si>
  <si>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</si>
  <si>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</si>
  <si>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</si>
  <si>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</si>
  <si>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</si>
  <si>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</si>
  <si>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</si>
  <si>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</si>
  <si>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</si>
  <si>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</si>
  <si>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</si>
  <si>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</si>
  <si>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</si>
  <si>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</si>
  <si>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</si>
  <si>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</si>
  <si>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</si>
  <si>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</si>
  <si>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</si>
  <si>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</si>
  <si>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</si>
  <si>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</si>
  <si>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</si>
  <si>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</si>
  <si>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</si>
  <si>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</si>
  <si>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</si>
  <si>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</si>
  <si>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</si>
  <si>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</si>
  <si>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</si>
  <si>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</si>
  <si>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</si>
  <si>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</si>
  <si>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</si>
  <si>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</si>
  <si>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</si>
  <si>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</si>
  <si>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</si>
  <si>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</si>
  <si>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</si>
  <si>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</si>
  <si>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</si>
  <si>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</si>
  <si>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</si>
  <si>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</si>
  <si>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</si>
  <si>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</si>
  <si>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</si>
  <si>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</si>
  <si>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</si>
  <si>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</si>
  <si>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</si>
  <si>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</si>
  <si>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</si>
  <si>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</si>
  <si>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</si>
  <si>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</si>
  <si>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</si>
  <si>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</si>
  <si>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</si>
  <si>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</si>
  <si>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</si>
  <si>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</si>
  <si>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</si>
  <si>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</si>
  <si>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</si>
  <si>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</si>
  <si>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DEDICACIÓN</t>
  </si>
  <si>
    <t>(mes)</t>
  </si>
  <si>
    <t>DIRECTOR DE INTERVENTORIA</t>
  </si>
  <si>
    <t>RESIDENTE DE INTERVENTORIA</t>
  </si>
  <si>
    <t>CONTADOR</t>
  </si>
  <si>
    <t>ABOGADO</t>
  </si>
  <si>
    <t>Mes</t>
  </si>
  <si>
    <t>ESTAMPILLAS DEPARTAMENTALES</t>
  </si>
  <si>
    <t>Estampilla Pro Cultura</t>
  </si>
  <si>
    <t>Estampilla para el bienestar del adulto mayor</t>
  </si>
  <si>
    <t xml:space="preserve">Estampilla Pro Universidad </t>
  </si>
  <si>
    <t xml:space="preserve">Estampilla Pro Deporte </t>
  </si>
  <si>
    <t>Estampilla Pro desarrollo</t>
  </si>
  <si>
    <t>PROFESIONAL ESPECIALIZADO SISO</t>
  </si>
  <si>
    <t>PROFESIONAL AMBIENTAL</t>
  </si>
  <si>
    <t>Bien inmueble urbano que contenga las siguientes características técnicas: Instalaciones eléctricas de calidad. Fácil acceso al público. Sin humedales o riesgos de inundación. Impuestos y servicios públicos al día. (Area aproximada de 144 m2)</t>
  </si>
  <si>
    <t>Vehículo tipo camioneta servicio de transporte especial doble cabina 4 x 4 full equipo, a todo costo incluye:  conductor, combustibles y peajes (viaje todo el departamento de córdoba). disposición de tiempo: 6 días a la semana, según requerimiento. Seguros: el contratista debe contar con seguro obligatorio de daños a terceros, de responsabilidad civil extracontractual vigente. que garanticen la óptima prestación del servicio.) combustible: Diesel o gasolina. Modelo 2021 en adelante.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</si>
</sst>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 [$€-2]\ * #,##0.00_ ;_ [$€-2]\ * \-#,##0.00_ ;_ [$€-2]\ * &quot;-&quot;??_ "/>
    <numFmt numFmtId="176" formatCode="0.0"/>
    <numFmt numFmtId="177" formatCode="0.0%"/>
  </numFmts>
  <fonts count="4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11"/>
      <color theme="2" tint="-0.74999237037263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0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6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 applyNumberFormat="0" applyFill="0" applyBorder="0" applyProtection="0">
      <alignment vertical="top"/>
    </xf>
    <xf numFmtId="165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75" fontId="1" fillId="0" borderId="0"/>
    <xf numFmtId="0" fontId="14" fillId="0" borderId="0" applyNumberFormat="0" applyFill="0" applyBorder="0" applyProtection="0">
      <alignment vertical="top"/>
    </xf>
    <xf numFmtId="0" fontId="8" fillId="0" borderId="0"/>
  </cellStyleXfs>
  <cellXfs count="310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5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42" fontId="12" fillId="2" borderId="0" xfId="10" applyFont="1" applyFill="1" applyBorder="1" applyAlignment="1">
      <alignment vertical="center" wrapText="1"/>
    </xf>
    <xf numFmtId="44" fontId="15" fillId="0" borderId="0" xfId="5" applyNumberFormat="1" applyFont="1" applyFill="1" applyBorder="1" applyAlignment="1">
      <alignment horizontal="center" wrapText="1"/>
    </xf>
    <xf numFmtId="44" fontId="12" fillId="2" borderId="0" xfId="5" applyNumberFormat="1" applyFont="1" applyFill="1" applyBorder="1" applyAlignment="1">
      <alignment vertical="center" wrapText="1"/>
    </xf>
    <xf numFmtId="169" fontId="12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165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13" fillId="0" borderId="27" xfId="6" applyBorder="1" applyAlignment="1">
      <alignment horizontal="center"/>
    </xf>
    <xf numFmtId="0" fontId="12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3" fillId="0" borderId="10" xfId="37" applyBorder="1"/>
    <xf numFmtId="165" fontId="22" fillId="6" borderId="44" xfId="38" applyFont="1" applyFill="1" applyBorder="1" applyAlignment="1" applyProtection="1">
      <alignment horizontal="center" vertical="center" wrapText="1"/>
    </xf>
    <xf numFmtId="0" fontId="3" fillId="0" borderId="10" xfId="37" applyBorder="1" applyAlignment="1">
      <alignment wrapText="1"/>
    </xf>
    <xf numFmtId="43" fontId="3" fillId="0" borderId="10" xfId="39" applyFont="1" applyBorder="1"/>
    <xf numFmtId="165" fontId="22" fillId="6" borderId="39" xfId="38" applyFont="1" applyFill="1" applyBorder="1" applyAlignment="1" applyProtection="1">
      <alignment horizontal="center" vertical="center" wrapText="1"/>
    </xf>
    <xf numFmtId="165" fontId="3" fillId="0" borderId="11" xfId="38" applyFont="1" applyBorder="1"/>
    <xf numFmtId="0" fontId="3" fillId="0" borderId="5" xfId="37" applyBorder="1" applyAlignment="1">
      <alignment wrapText="1"/>
    </xf>
    <xf numFmtId="0" fontId="3" fillId="0" borderId="5" xfId="37" applyBorder="1"/>
    <xf numFmtId="43" fontId="3" fillId="0" borderId="5" xfId="39" applyFont="1" applyBorder="1"/>
    <xf numFmtId="165" fontId="3" fillId="0" borderId="23" xfId="38" applyFont="1" applyBorder="1"/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3" fillId="0" borderId="30" xfId="37" applyBorder="1" applyAlignment="1">
      <alignment wrapText="1"/>
    </xf>
    <xf numFmtId="0" fontId="3" fillId="0" borderId="30" xfId="37" applyBorder="1"/>
    <xf numFmtId="43" fontId="3" fillId="0" borderId="30" xfId="39" applyFont="1" applyBorder="1"/>
    <xf numFmtId="165" fontId="3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vertical="center" wrapText="1"/>
    </xf>
    <xf numFmtId="0" fontId="0" fillId="0" borderId="27" xfId="0" applyBorder="1"/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9" fillId="2" borderId="24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25" xfId="5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justify" vertical="center" wrapText="1"/>
    </xf>
    <xf numFmtId="0" fontId="12" fillId="2" borderId="25" xfId="5" applyNumberFormat="1" applyFont="1" applyFill="1" applyBorder="1" applyAlignment="1">
      <alignment vertical="center" wrapText="1"/>
    </xf>
    <xf numFmtId="0" fontId="13" fillId="0" borderId="25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12" fillId="2" borderId="28" xfId="5" applyNumberFormat="1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horizontal="right" vertical="center" wrapText="1"/>
    </xf>
    <xf numFmtId="0" fontId="9" fillId="2" borderId="42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horizontal="justify" vertical="center" wrapText="1"/>
    </xf>
    <xf numFmtId="0" fontId="12" fillId="2" borderId="38" xfId="5" applyNumberFormat="1" applyFont="1" applyFill="1" applyBorder="1" applyAlignment="1">
      <alignment vertical="center" wrapText="1"/>
    </xf>
    <xf numFmtId="0" fontId="12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9" fillId="2" borderId="55" xfId="5" applyFont="1" applyFill="1" applyBorder="1" applyAlignment="1">
      <alignment vertical="center" wrapText="1"/>
    </xf>
    <xf numFmtId="0" fontId="22" fillId="6" borderId="15" xfId="37" applyFont="1" applyFill="1" applyBorder="1" applyAlignment="1">
      <alignment horizontal="center" vertical="center" wrapText="1"/>
    </xf>
    <xf numFmtId="0" fontId="21" fillId="0" borderId="17" xfId="37" applyFont="1" applyBorder="1" applyAlignment="1">
      <alignment horizontal="center" vertical="center" wrapText="1"/>
    </xf>
    <xf numFmtId="0" fontId="21" fillId="0" borderId="49" xfId="37" applyFont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30" xfId="5" applyFont="1" applyBorder="1" applyAlignment="1">
      <alignment horizontal="center" vertical="center" wrapText="1"/>
    </xf>
    <xf numFmtId="0" fontId="8" fillId="0" borderId="26" xfId="5" applyFont="1" applyBorder="1" applyAlignment="1">
      <alignment horizontal="center" vertical="center" wrapText="1"/>
    </xf>
    <xf numFmtId="0" fontId="8" fillId="0" borderId="22" xfId="5" applyFont="1" applyBorder="1" applyAlignment="1">
      <alignment horizontal="center" vertical="center" wrapText="1"/>
    </xf>
    <xf numFmtId="0" fontId="8" fillId="0" borderId="31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9" fillId="2" borderId="59" xfId="5" applyFont="1" applyFill="1" applyBorder="1" applyAlignment="1">
      <alignment vertical="center" wrapText="1"/>
    </xf>
    <xf numFmtId="0" fontId="12" fillId="2" borderId="59" xfId="5" applyNumberFormat="1" applyFont="1" applyFill="1" applyBorder="1" applyAlignment="1">
      <alignment horizontal="center" vertical="center" wrapText="1"/>
    </xf>
    <xf numFmtId="0" fontId="13" fillId="0" borderId="38" xfId="6" applyBorder="1" applyAlignment="1">
      <alignment horizontal="center"/>
    </xf>
    <xf numFmtId="0" fontId="12" fillId="2" borderId="41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165" fontId="12" fillId="2" borderId="28" xfId="5" applyNumberFormat="1" applyFont="1" applyFill="1" applyBorder="1" applyAlignment="1">
      <alignment vertical="center" wrapText="1"/>
    </xf>
    <xf numFmtId="0" fontId="9" fillId="2" borderId="41" xfId="5" applyNumberFormat="1" applyFont="1" applyFill="1" applyBorder="1" applyAlignment="1">
      <alignment vertical="center" wrapText="1"/>
    </xf>
    <xf numFmtId="0" fontId="9" fillId="2" borderId="41" xfId="5" applyFont="1" applyFill="1" applyBorder="1" applyAlignment="1">
      <alignment vertical="center" wrapText="1"/>
    </xf>
    <xf numFmtId="0" fontId="9" fillId="2" borderId="45" xfId="5" applyFont="1" applyFill="1" applyBorder="1" applyAlignment="1">
      <alignment vertical="center" wrapText="1"/>
    </xf>
    <xf numFmtId="0" fontId="12" fillId="2" borderId="41" xfId="5" applyNumberFormat="1" applyFont="1" applyFill="1" applyBorder="1" applyAlignment="1">
      <alignment horizontal="right" vertical="center" wrapText="1"/>
    </xf>
    <xf numFmtId="0" fontId="34" fillId="0" borderId="48" xfId="0" applyFont="1" applyBorder="1" applyAlignment="1">
      <alignment horizontal="left"/>
    </xf>
    <xf numFmtId="0" fontId="23" fillId="2" borderId="51" xfId="0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42" fontId="12" fillId="2" borderId="0" xfId="41" applyFont="1" applyFill="1" applyBorder="1" applyAlignment="1">
      <alignment vertical="center" wrapText="1"/>
    </xf>
    <xf numFmtId="0" fontId="28" fillId="0" borderId="2" xfId="43" applyFont="1" applyBorder="1" applyAlignment="1">
      <alignment horizontal="center" vertical="center" wrapText="1"/>
    </xf>
    <xf numFmtId="0" fontId="28" fillId="0" borderId="30" xfId="43" applyFont="1" applyBorder="1" applyAlignment="1">
      <alignment horizontal="center" vertical="center" wrapText="1"/>
    </xf>
    <xf numFmtId="9" fontId="28" fillId="0" borderId="10" xfId="42" applyFont="1" applyFill="1" applyBorder="1" applyAlignment="1">
      <alignment horizontal="center" vertical="center" wrapText="1"/>
    </xf>
    <xf numFmtId="0" fontId="28" fillId="0" borderId="9" xfId="43" applyFont="1" applyFill="1" applyBorder="1" applyAlignment="1">
      <alignment horizontal="center" vertical="center" wrapText="1"/>
    </xf>
    <xf numFmtId="166" fontId="41" fillId="0" borderId="10" xfId="7" applyFont="1" applyFill="1" applyBorder="1" applyAlignment="1">
      <alignment vertical="center"/>
    </xf>
    <xf numFmtId="0" fontId="28" fillId="0" borderId="10" xfId="48" applyFont="1" applyFill="1" applyBorder="1" applyAlignment="1">
      <alignment horizontal="center" vertical="center" wrapText="1"/>
    </xf>
    <xf numFmtId="176" fontId="28" fillId="0" borderId="10" xfId="43" applyNumberFormat="1" applyFont="1" applyFill="1" applyBorder="1" applyAlignment="1">
      <alignment horizontal="center" vertical="center" wrapText="1"/>
    </xf>
    <xf numFmtId="0" fontId="28" fillId="0" borderId="10" xfId="48" applyFont="1" applyFill="1" applyBorder="1" applyAlignment="1">
      <alignment vertical="center" wrapText="1"/>
    </xf>
    <xf numFmtId="0" fontId="28" fillId="0" borderId="10" xfId="48" applyFont="1" applyBorder="1" applyAlignment="1">
      <alignment horizontal="center" vertical="center" wrapText="1"/>
    </xf>
    <xf numFmtId="176" fontId="28" fillId="0" borderId="10" xfId="43" applyNumberFormat="1" applyFont="1" applyBorder="1" applyAlignment="1">
      <alignment horizontal="center" vertical="center" wrapText="1"/>
    </xf>
    <xf numFmtId="175" fontId="29" fillId="0" borderId="10" xfId="47" applyFont="1" applyBorder="1" applyAlignment="1">
      <alignment horizontal="justify" vertical="justify" wrapText="1"/>
    </xf>
    <xf numFmtId="170" fontId="30" fillId="3" borderId="39" xfId="9" applyNumberFormat="1" applyFont="1" applyFill="1" applyBorder="1" applyAlignment="1">
      <alignment horizontal="right" vertical="center" wrapText="1"/>
    </xf>
    <xf numFmtId="170" fontId="30" fillId="3" borderId="11" xfId="9" applyNumberFormat="1" applyFont="1" applyFill="1" applyBorder="1" applyAlignment="1">
      <alignment horizontal="right" vertical="center" wrapText="1"/>
    </xf>
    <xf numFmtId="170" fontId="30" fillId="3" borderId="11" xfId="5" applyNumberFormat="1" applyFont="1" applyFill="1" applyBorder="1" applyAlignment="1">
      <alignment horizontal="right" vertical="center" wrapText="1"/>
    </xf>
    <xf numFmtId="170" fontId="30" fillId="3" borderId="11" xfId="12" applyNumberFormat="1" applyFont="1" applyFill="1" applyBorder="1" applyAlignment="1">
      <alignment horizontal="right" vertical="center" wrapText="1"/>
    </xf>
    <xf numFmtId="170" fontId="30" fillId="3" borderId="23" xfId="9" applyNumberFormat="1" applyFont="1" applyFill="1" applyBorder="1" applyAlignment="1">
      <alignment horizontal="right" vertical="center" wrapText="1"/>
    </xf>
    <xf numFmtId="170" fontId="28" fillId="0" borderId="11" xfId="46" applyNumberFormat="1" applyFont="1" applyFill="1" applyBorder="1" applyAlignment="1">
      <alignment vertical="center" wrapText="1"/>
    </xf>
    <xf numFmtId="170" fontId="41" fillId="0" borderId="10" xfId="44" applyNumberFormat="1" applyFont="1" applyFill="1" applyBorder="1" applyAlignment="1">
      <alignment horizontal="center" vertical="center"/>
    </xf>
    <xf numFmtId="170" fontId="30" fillId="3" borderId="23" xfId="5" applyNumberFormat="1" applyFont="1" applyFill="1" applyBorder="1" applyAlignment="1">
      <alignment vertical="center" wrapText="1"/>
    </xf>
    <xf numFmtId="170" fontId="28" fillId="3" borderId="11" xfId="7" applyNumberFormat="1" applyFont="1" applyFill="1" applyBorder="1" applyAlignment="1">
      <alignment vertical="center" wrapText="1"/>
    </xf>
    <xf numFmtId="170" fontId="28" fillId="0" borderId="11" xfId="7" applyNumberFormat="1" applyFont="1" applyFill="1" applyBorder="1" applyAlignment="1">
      <alignment vertical="center" wrapText="1"/>
    </xf>
    <xf numFmtId="170" fontId="28" fillId="0" borderId="10" xfId="5" applyNumberFormat="1" applyFont="1" applyFill="1" applyBorder="1" applyAlignment="1">
      <alignment horizontal="right" vertical="center" wrapText="1"/>
    </xf>
    <xf numFmtId="170" fontId="41" fillId="0" borderId="10" xfId="44" applyNumberFormat="1" applyFont="1" applyFill="1" applyBorder="1" applyAlignment="1">
      <alignment horizontal="right" vertical="center"/>
    </xf>
    <xf numFmtId="10" fontId="41" fillId="0" borderId="10" xfId="45" applyNumberFormat="1" applyFont="1" applyFill="1" applyBorder="1" applyAlignment="1">
      <alignment horizontal="center" vertical="center"/>
    </xf>
    <xf numFmtId="0" fontId="30" fillId="0" borderId="10" xfId="5" applyFont="1" applyBorder="1" applyAlignment="1">
      <alignment vertical="center"/>
    </xf>
    <xf numFmtId="43" fontId="41" fillId="0" borderId="10" xfId="45" applyFont="1" applyFill="1" applyBorder="1" applyAlignment="1">
      <alignment horizontal="center" vertical="center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10" fillId="2" borderId="60" xfId="5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6" xfId="5" applyFont="1" applyFill="1" applyBorder="1" applyAlignment="1">
      <alignment horizontal="right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9" fillId="0" borderId="27" xfId="6" applyFont="1" applyBorder="1" applyAlignment="1">
      <alignment horizontal="justify" vertical="center" wrapText="1"/>
    </xf>
    <xf numFmtId="0" fontId="39" fillId="0" borderId="0" xfId="6" applyFont="1" applyAlignment="1">
      <alignment horizontal="justify" vertical="center" wrapText="1"/>
    </xf>
    <xf numFmtId="0" fontId="39" fillId="0" borderId="28" xfId="6" applyFont="1" applyBorder="1" applyAlignment="1">
      <alignment horizontal="justify" vertical="center" wrapText="1"/>
    </xf>
    <xf numFmtId="0" fontId="2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166" fontId="8" fillId="0" borderId="29" xfId="5" applyNumberFormat="1" applyFont="1" applyBorder="1" applyAlignment="1">
      <alignment horizontal="center" vertical="center" wrapText="1"/>
    </xf>
    <xf numFmtId="166" fontId="8" fillId="0" borderId="30" xfId="5" applyNumberFormat="1" applyFont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1" fillId="3" borderId="18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21" fillId="3" borderId="16" xfId="5" applyFont="1" applyFill="1" applyBorder="1" applyAlignment="1">
      <alignment horizontal="left" vertical="center" wrapText="1"/>
    </xf>
    <xf numFmtId="0" fontId="21" fillId="3" borderId="18" xfId="5" applyFont="1" applyFill="1" applyBorder="1" applyAlignment="1">
      <alignment horizontal="left" vertical="center" wrapText="1"/>
    </xf>
    <xf numFmtId="0" fontId="21" fillId="3" borderId="20" xfId="5" applyFont="1" applyFill="1" applyBorder="1" applyAlignment="1">
      <alignment horizontal="left" vertical="center" wrapText="1"/>
    </xf>
    <xf numFmtId="0" fontId="35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21" fillId="2" borderId="54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0" fontId="21" fillId="2" borderId="13" xfId="5" applyFont="1" applyFill="1" applyBorder="1" applyAlignment="1">
      <alignment horizontal="center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2" borderId="21" xfId="5" applyNumberFormat="1" applyFont="1" applyFill="1" applyBorder="1" applyAlignment="1">
      <alignment horizontal="center" vertical="top" wrapText="1"/>
    </xf>
    <xf numFmtId="0" fontId="8" fillId="2" borderId="48" xfId="5" applyNumberFormat="1" applyFont="1" applyFill="1" applyBorder="1" applyAlignment="1">
      <alignment horizontal="center" vertical="top" wrapText="1"/>
    </xf>
    <xf numFmtId="0" fontId="21" fillId="3" borderId="33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36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7" xfId="5" applyFont="1" applyFill="1" applyBorder="1" applyAlignment="1">
      <alignment horizontal="right" vertical="center" wrapText="1"/>
    </xf>
    <xf numFmtId="0" fontId="21" fillId="3" borderId="46" xfId="5" applyFont="1" applyFill="1" applyBorder="1" applyAlignment="1">
      <alignment horizontal="right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8" fillId="0" borderId="37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8" xfId="5" applyFont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3" fillId="2" borderId="57" xfId="5" applyFont="1" applyFill="1" applyBorder="1" applyAlignment="1">
      <alignment horizontal="center" vertical="center" wrapText="1"/>
    </xf>
    <xf numFmtId="0" fontId="23" fillId="2" borderId="58" xfId="5" applyFont="1" applyFill="1" applyBorder="1" applyAlignment="1">
      <alignment horizontal="center" vertical="center" wrapText="1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32" fillId="0" borderId="27" xfId="0" applyFont="1" applyBorder="1" applyAlignment="1">
      <alignment horizontal="left" vertical="top"/>
    </xf>
    <xf numFmtId="0" fontId="32" fillId="0" borderId="0" xfId="0" applyFont="1" applyAlignment="1">
      <alignment horizontal="left" vertical="top"/>
    </xf>
    <xf numFmtId="0" fontId="32" fillId="0" borderId="32" xfId="0" applyFont="1" applyBorder="1" applyAlignment="1">
      <alignment horizontal="left" vertical="top"/>
    </xf>
    <xf numFmtId="0" fontId="32" fillId="0" borderId="12" xfId="0" applyFont="1" applyBorder="1" applyAlignment="1">
      <alignment horizontal="left" vertical="top"/>
    </xf>
    <xf numFmtId="0" fontId="34" fillId="0" borderId="2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justify" vertical="center" wrapText="1"/>
    </xf>
    <xf numFmtId="0" fontId="35" fillId="0" borderId="31" xfId="0" applyFont="1" applyBorder="1" applyAlignment="1">
      <alignment horizontal="justify" vertical="center" wrapText="1"/>
    </xf>
    <xf numFmtId="0" fontId="22" fillId="6" borderId="44" xfId="37" applyFont="1" applyFill="1" applyBorder="1" applyAlignment="1">
      <alignment horizontal="center" vertical="center" wrapText="1"/>
    </xf>
    <xf numFmtId="0" fontId="22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22" fillId="6" borderId="44" xfId="38" applyNumberFormat="1" applyFont="1" applyFill="1" applyBorder="1" applyAlignment="1">
      <alignment horizontal="center" vertical="center" wrapText="1"/>
    </xf>
    <xf numFmtId="172" fontId="22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177" fontId="32" fillId="0" borderId="10" xfId="45" applyNumberFormat="1" applyFont="1" applyFill="1" applyBorder="1" applyAlignment="1">
      <alignment horizontal="center" vertical="center"/>
    </xf>
  </cellXfs>
  <cellStyles count="50">
    <cellStyle name="Millares [0] 2" xfId="32" xr:uid="{00000000-0005-0000-0000-000000000000}"/>
    <cellStyle name="Millares 17" xfId="45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00000000-0005-0000-0000-000006000000}"/>
    <cellStyle name="Millares 66" xfId="21" xr:uid="{00000000-0005-0000-0000-000007000000}"/>
    <cellStyle name="Millares 66 2" xfId="26" xr:uid="{00000000-0005-0000-0000-000008000000}"/>
    <cellStyle name="Millares 8 4" xfId="19" xr:uid="{00000000-0005-0000-0000-000009000000}"/>
    <cellStyle name="Millares 9 2" xfId="30" xr:uid="{00000000-0005-0000-0000-00000A000000}"/>
    <cellStyle name="Moneda [0]" xfId="40" builtinId="7"/>
    <cellStyle name="Moneda [0] 2" xfId="10" xr:uid="{00000000-0005-0000-0000-00000C000000}"/>
    <cellStyle name="Moneda [0] 2 2" xfId="41" xr:uid="{00000000-0005-0000-0000-00000D000000}"/>
    <cellStyle name="Moneda [0] 3" xfId="28" xr:uid="{00000000-0005-0000-0000-00000E000000}"/>
    <cellStyle name="Moneda 10" xfId="13" xr:uid="{00000000-0005-0000-0000-00000F000000}"/>
    <cellStyle name="Moneda 17" xfId="18" xr:uid="{00000000-0005-0000-0000-000010000000}"/>
    <cellStyle name="Moneda 2" xfId="11" xr:uid="{00000000-0005-0000-0000-000011000000}"/>
    <cellStyle name="Moneda 3" xfId="38" xr:uid="{00000000-0005-0000-0000-000012000000}"/>
    <cellStyle name="Moneda 3 11" xfId="9" xr:uid="{00000000-0005-0000-0000-000013000000}"/>
    <cellStyle name="Moneda 3 3 2 4" xfId="44" xr:uid="{00000000-0005-0000-0000-000014000000}"/>
    <cellStyle name="Moneda 3 4 2" xfId="12" xr:uid="{00000000-0005-0000-0000-000015000000}"/>
    <cellStyle name="Moneda 8" xfId="46" xr:uid="{00000000-0005-0000-0000-000016000000}"/>
    <cellStyle name="Normal" xfId="0" builtinId="0"/>
    <cellStyle name="Normal 10" xfId="1" xr:uid="{00000000-0005-0000-0000-000018000000}"/>
    <cellStyle name="Normal 10 2" xfId="2" xr:uid="{00000000-0005-0000-0000-000019000000}"/>
    <cellStyle name="Normal 12 2" xfId="6" xr:uid="{00000000-0005-0000-0000-00001A000000}"/>
    <cellStyle name="Normal 12 2 2" xfId="15" xr:uid="{00000000-0005-0000-0000-00001B000000}"/>
    <cellStyle name="Normal 15" xfId="17" xr:uid="{00000000-0005-0000-0000-00001C000000}"/>
    <cellStyle name="Normal 16" xfId="16" xr:uid="{00000000-0005-0000-0000-00001D000000}"/>
    <cellStyle name="Normal 17" xfId="22" xr:uid="{00000000-0005-0000-0000-00001E000000}"/>
    <cellStyle name="Normal 17 2" xfId="27" xr:uid="{00000000-0005-0000-0000-00001F000000}"/>
    <cellStyle name="Normal 2" xfId="37" xr:uid="{00000000-0005-0000-0000-000020000000}"/>
    <cellStyle name="Normal 2 10" xfId="25" xr:uid="{00000000-0005-0000-0000-000021000000}"/>
    <cellStyle name="Normal 2 2" xfId="31" xr:uid="{00000000-0005-0000-0000-000022000000}"/>
    <cellStyle name="Normal 2 2 2" xfId="49" xr:uid="{00000000-0005-0000-0000-000023000000}"/>
    <cellStyle name="Normal 2 4 2 2 2 2 4" xfId="47" xr:uid="{00000000-0005-0000-0000-000024000000}"/>
    <cellStyle name="Normal 3 10" xfId="4" xr:uid="{00000000-0005-0000-0000-000025000000}"/>
    <cellStyle name="Normal 3 11" xfId="3" xr:uid="{00000000-0005-0000-0000-000026000000}"/>
    <cellStyle name="Normal 3 11 2" xfId="5" xr:uid="{00000000-0005-0000-0000-000027000000}"/>
    <cellStyle name="Normal 3 11 2 2" xfId="43" xr:uid="{00000000-0005-0000-0000-000028000000}"/>
    <cellStyle name="Normal 3 11 3" xfId="24" xr:uid="{00000000-0005-0000-0000-000029000000}"/>
    <cellStyle name="Normal 3 2 17" xfId="20" xr:uid="{00000000-0005-0000-0000-00002A000000}"/>
    <cellStyle name="Normal 3 3 2" xfId="48" xr:uid="{00000000-0005-0000-0000-00002B000000}"/>
    <cellStyle name="Normal 5" xfId="35" xr:uid="{00000000-0005-0000-0000-00002C000000}"/>
    <cellStyle name="Normal 9 2" xfId="34" xr:uid="{00000000-0005-0000-0000-00002D000000}"/>
    <cellStyle name="Normal_ESTABLECIMIENTO Y MANTENIMIENTO" xfId="14" xr:uid="{00000000-0005-0000-0000-00002E000000}"/>
    <cellStyle name="Porcentaje" xfId="42" builtinId="5"/>
    <cellStyle name="Porcentaje 4" xfId="8" xr:uid="{00000000-0005-0000-0000-000030000000}"/>
    <cellStyle name="Porcentual 2 10" xfId="3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GO375"/>
  <sheetViews>
    <sheetView showGridLines="0" tabSelected="1" view="pageBreakPreview" topLeftCell="C28" zoomScale="65" zoomScaleNormal="70" zoomScaleSheetLayoutView="85" workbookViewId="0">
      <selection activeCell="P39" sqref="P39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33.140625" style="15" customWidth="1"/>
    <col min="5" max="5" width="16.7109375" style="15" customWidth="1"/>
    <col min="6" max="6" width="23.5703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2" width="29.5703125" style="1" customWidth="1"/>
    <col min="13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214" t="s">
        <v>63</v>
      </c>
      <c r="C2" s="215"/>
      <c r="D2" s="215"/>
      <c r="E2" s="215"/>
      <c r="F2" s="216"/>
      <c r="K2" s="120"/>
    </row>
    <row r="3" spans="1:197" ht="18" customHeight="1" x14ac:dyDescent="0.3">
      <c r="A3" s="119"/>
      <c r="B3" s="50"/>
      <c r="C3" s="217" t="s">
        <v>79</v>
      </c>
      <c r="D3" s="218"/>
      <c r="E3" s="219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220" t="s">
        <v>64</v>
      </c>
      <c r="D6" s="221"/>
      <c r="E6" s="221"/>
      <c r="F6" s="221"/>
      <c r="G6" s="221"/>
      <c r="H6" s="222"/>
      <c r="I6" s="19"/>
      <c r="K6" s="120"/>
    </row>
    <row r="7" spans="1:197" ht="30" customHeight="1" x14ac:dyDescent="0.3">
      <c r="A7" s="119"/>
      <c r="C7" s="223" t="s">
        <v>65</v>
      </c>
      <c r="D7" s="224"/>
      <c r="E7" s="224"/>
      <c r="F7" s="224"/>
      <c r="G7" s="224"/>
      <c r="H7" s="225"/>
      <c r="I7" s="19"/>
      <c r="K7" s="120"/>
    </row>
    <row r="8" spans="1:197" ht="52.5" customHeight="1" x14ac:dyDescent="0.3">
      <c r="A8" s="119"/>
      <c r="B8" s="41"/>
      <c r="C8" s="226" t="s">
        <v>66</v>
      </c>
      <c r="D8" s="224"/>
      <c r="E8" s="224"/>
      <c r="F8" s="224"/>
      <c r="G8" s="224"/>
      <c r="H8" s="225"/>
      <c r="I8" s="20"/>
      <c r="K8" s="120"/>
    </row>
    <row r="9" spans="1:197" ht="52.5" customHeight="1" thickBot="1" x14ac:dyDescent="0.35">
      <c r="A9" s="119"/>
      <c r="B9" s="41"/>
      <c r="C9" s="223"/>
      <c r="D9" s="224"/>
      <c r="E9" s="224"/>
      <c r="F9" s="224"/>
      <c r="G9" s="224"/>
      <c r="H9" s="225"/>
      <c r="I9" s="20"/>
      <c r="K9" s="120"/>
    </row>
    <row r="10" spans="1:197" s="3" customFormat="1" x14ac:dyDescent="0.3">
      <c r="A10" s="121"/>
      <c r="C10" s="227" t="s">
        <v>2</v>
      </c>
      <c r="D10" s="228" t="s">
        <v>3</v>
      </c>
      <c r="E10" s="154" t="s">
        <v>4</v>
      </c>
      <c r="F10" s="160" t="s">
        <v>6</v>
      </c>
      <c r="G10" s="160" t="s">
        <v>80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98"/>
      <c r="D11" s="201"/>
      <c r="E11" s="70" t="s">
        <v>8</v>
      </c>
      <c r="F11" s="161" t="s">
        <v>81</v>
      </c>
      <c r="G11" s="161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202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205" t="s">
        <v>17</v>
      </c>
      <c r="D13" s="206"/>
      <c r="E13" s="206"/>
      <c r="F13" s="206"/>
      <c r="G13" s="206"/>
      <c r="H13" s="207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208" t="s">
        <v>18</v>
      </c>
      <c r="D14" s="209"/>
      <c r="E14" s="209"/>
      <c r="F14" s="209"/>
      <c r="G14" s="209"/>
      <c r="H14" s="210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8.5" x14ac:dyDescent="0.3">
      <c r="A15" s="121"/>
      <c r="C15" s="74">
        <v>1</v>
      </c>
      <c r="D15" s="75" t="s">
        <v>82</v>
      </c>
      <c r="E15" s="181">
        <v>5935000</v>
      </c>
      <c r="F15" s="55">
        <v>23</v>
      </c>
      <c r="G15" s="162">
        <v>1</v>
      </c>
      <c r="H15" s="180">
        <f>ROUND(E15*G15*F15*C15,0)</f>
        <v>136505000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C16" s="74">
        <v>1</v>
      </c>
      <c r="D16" s="80" t="s">
        <v>83</v>
      </c>
      <c r="E16" s="181">
        <v>5341000</v>
      </c>
      <c r="F16" s="55">
        <v>23</v>
      </c>
      <c r="G16" s="162">
        <v>1</v>
      </c>
      <c r="H16" s="180">
        <f>ROUND(E16*G16*F16*C16,0)</f>
        <v>122843000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21"/>
      <c r="C17" s="74">
        <v>1</v>
      </c>
      <c r="D17" s="75" t="s">
        <v>93</v>
      </c>
      <c r="E17" s="181">
        <v>4510000</v>
      </c>
      <c r="F17" s="55">
        <v>23</v>
      </c>
      <c r="G17" s="162">
        <v>1</v>
      </c>
      <c r="H17" s="180">
        <f>ROUND(E17*G17*F17*C17,0)</f>
        <v>103730000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C18" s="74">
        <v>1</v>
      </c>
      <c r="D18" s="80" t="s">
        <v>94</v>
      </c>
      <c r="E18" s="181">
        <v>4510000</v>
      </c>
      <c r="F18" s="55">
        <v>23</v>
      </c>
      <c r="G18" s="162">
        <v>1</v>
      </c>
      <c r="H18" s="180">
        <f>ROUND(E18*G18*F18*C18,0)</f>
        <v>103730000</v>
      </c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C19" s="208" t="s">
        <v>19</v>
      </c>
      <c r="D19" s="209"/>
      <c r="E19" s="209"/>
      <c r="F19" s="209"/>
      <c r="G19" s="209"/>
      <c r="H19" s="210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C22" s="208" t="s">
        <v>20</v>
      </c>
      <c r="D22" s="209"/>
      <c r="E22" s="209"/>
      <c r="F22" s="209"/>
      <c r="G22" s="209"/>
      <c r="H22" s="210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C23" s="163">
        <v>1</v>
      </c>
      <c r="D23" s="164" t="s">
        <v>84</v>
      </c>
      <c r="E23" s="182">
        <v>3798000</v>
      </c>
      <c r="F23" s="185">
        <v>23</v>
      </c>
      <c r="G23" s="309">
        <v>0.05</v>
      </c>
      <c r="H23" s="176">
        <f>ROUND(E23*G23*F23*C23,0)</f>
        <v>4367700</v>
      </c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C24" s="163">
        <v>1</v>
      </c>
      <c r="D24" s="164" t="s">
        <v>85</v>
      </c>
      <c r="E24" s="182">
        <v>4510000</v>
      </c>
      <c r="F24" s="185">
        <v>23</v>
      </c>
      <c r="G24" s="309">
        <v>4.4999999999999998E-2</v>
      </c>
      <c r="H24" s="176">
        <f>ROUND(E24*G24*F24*C24,0)</f>
        <v>4667850</v>
      </c>
      <c r="I24" s="1"/>
      <c r="J24" s="1"/>
      <c r="K24" s="12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C25" s="74"/>
      <c r="D25" s="75"/>
      <c r="E25" s="54"/>
      <c r="F25" s="54"/>
      <c r="G25" s="55"/>
      <c r="H25" s="76"/>
      <c r="I25" s="1"/>
      <c r="J25" s="1"/>
      <c r="K25" s="1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C27" s="208" t="s">
        <v>21</v>
      </c>
      <c r="D27" s="209"/>
      <c r="E27" s="209"/>
      <c r="F27" s="209"/>
      <c r="G27" s="209"/>
      <c r="H27" s="210"/>
      <c r="I27" s="1"/>
      <c r="J27" s="1"/>
      <c r="K27" s="12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C28" s="74"/>
      <c r="D28" s="80"/>
      <c r="E28" s="79"/>
      <c r="F28" s="54"/>
      <c r="G28" s="55"/>
      <c r="H28" s="76"/>
      <c r="I28" s="1"/>
      <c r="J28" s="1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C29" s="74"/>
      <c r="D29" s="80"/>
      <c r="E29" s="79"/>
      <c r="F29" s="54"/>
      <c r="G29" s="55"/>
      <c r="H29" s="76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C30" s="208" t="s">
        <v>22</v>
      </c>
      <c r="D30" s="209"/>
      <c r="E30" s="209"/>
      <c r="F30" s="209"/>
      <c r="G30" s="209"/>
      <c r="H30" s="210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25">
      <c r="A31" s="121"/>
      <c r="C31" s="52"/>
      <c r="D31" s="53"/>
      <c r="E31" s="54"/>
      <c r="F31" s="54"/>
      <c r="G31" s="55"/>
      <c r="H31" s="56"/>
      <c r="I31" s="18"/>
      <c r="J31" s="1"/>
      <c r="K31" s="12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C32" s="74"/>
      <c r="D32" s="80"/>
      <c r="E32" s="79"/>
      <c r="F32" s="54"/>
      <c r="G32" s="55"/>
      <c r="H32" s="76"/>
      <c r="I32" s="1"/>
      <c r="J32" s="1"/>
      <c r="K32" s="12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25">
      <c r="A33" s="121"/>
      <c r="C33" s="186" t="s">
        <v>68</v>
      </c>
      <c r="D33" s="187"/>
      <c r="E33" s="187"/>
      <c r="F33" s="187"/>
      <c r="G33" s="188"/>
      <c r="H33" s="179">
        <f>SUM(H15:H18)+SUM(H23:H24)</f>
        <v>475843550</v>
      </c>
      <c r="I33" s="6"/>
      <c r="J33" s="1"/>
      <c r="K33" s="12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121"/>
      <c r="C34" s="186" t="s">
        <v>69</v>
      </c>
      <c r="D34" s="187"/>
      <c r="E34" s="187"/>
      <c r="F34" s="187"/>
      <c r="G34" s="188"/>
      <c r="H34" s="81">
        <v>2.13</v>
      </c>
      <c r="I34" s="194" t="s">
        <v>25</v>
      </c>
      <c r="J34" s="195"/>
      <c r="K34" s="19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7.25" customHeight="1" thickBot="1" x14ac:dyDescent="0.35">
      <c r="A35" s="121"/>
      <c r="C35" s="189" t="s">
        <v>70</v>
      </c>
      <c r="D35" s="190"/>
      <c r="E35" s="190"/>
      <c r="F35" s="190"/>
      <c r="G35" s="191"/>
      <c r="H35" s="178">
        <f>ROUND(H33*H34,0)</f>
        <v>1013546762</v>
      </c>
      <c r="I35" s="1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1"/>
      <c r="C36" s="197" t="s">
        <v>2</v>
      </c>
      <c r="D36" s="199" t="s">
        <v>27</v>
      </c>
      <c r="E36" s="201" t="s">
        <v>28</v>
      </c>
      <c r="F36" s="157" t="s">
        <v>29</v>
      </c>
      <c r="G36" s="203" t="s">
        <v>71</v>
      </c>
      <c r="H36" s="158" t="s">
        <v>7</v>
      </c>
      <c r="I36" s="1"/>
      <c r="J36" s="1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1"/>
      <c r="C37" s="198"/>
      <c r="D37" s="199"/>
      <c r="E37" s="201"/>
      <c r="F37" s="70" t="s">
        <v>31</v>
      </c>
      <c r="G37" s="204"/>
      <c r="H37" s="71" t="s">
        <v>11</v>
      </c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7.25" thickBot="1" x14ac:dyDescent="0.35">
      <c r="A38" s="121"/>
      <c r="C38" s="72" t="s">
        <v>32</v>
      </c>
      <c r="D38" s="200"/>
      <c r="E38" s="202"/>
      <c r="F38" s="73" t="s">
        <v>33</v>
      </c>
      <c r="G38" s="73" t="s">
        <v>34</v>
      </c>
      <c r="H38" s="156" t="s">
        <v>72</v>
      </c>
      <c r="I38" s="1"/>
      <c r="J38" s="1"/>
      <c r="K38" s="12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30" customHeight="1" x14ac:dyDescent="0.3">
      <c r="A39" s="121"/>
      <c r="C39" s="205" t="s">
        <v>36</v>
      </c>
      <c r="D39" s="206"/>
      <c r="E39" s="206"/>
      <c r="F39" s="206"/>
      <c r="G39" s="206"/>
      <c r="H39" s="207"/>
      <c r="I39" s="1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121"/>
      <c r="C40" s="208" t="s">
        <v>37</v>
      </c>
      <c r="D40" s="209"/>
      <c r="E40" s="209"/>
      <c r="F40" s="209"/>
      <c r="G40" s="209"/>
      <c r="H40" s="210"/>
      <c r="I40" s="1"/>
      <c r="J40" s="1"/>
      <c r="K40" s="12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1"/>
      <c r="C41" s="74"/>
      <c r="D41" s="53"/>
      <c r="E41" s="83"/>
      <c r="F41" s="79"/>
      <c r="G41" s="84"/>
      <c r="H41" s="76"/>
      <c r="I41" s="1"/>
      <c r="J41" s="5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C42" s="74"/>
      <c r="D42" s="53"/>
      <c r="E42" s="83"/>
      <c r="F42" s="79"/>
      <c r="G42" s="84"/>
      <c r="H42" s="76"/>
      <c r="I42" s="1"/>
      <c r="J42" s="5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C43" s="208" t="s">
        <v>38</v>
      </c>
      <c r="D43" s="209"/>
      <c r="E43" s="209"/>
      <c r="F43" s="209"/>
      <c r="G43" s="209"/>
      <c r="H43" s="210"/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291" customHeight="1" x14ac:dyDescent="0.3">
      <c r="A44" s="121"/>
      <c r="C44" s="163">
        <v>1</v>
      </c>
      <c r="D44" s="170" t="s">
        <v>96</v>
      </c>
      <c r="E44" s="165" t="s">
        <v>86</v>
      </c>
      <c r="F44" s="177">
        <v>14608900</v>
      </c>
      <c r="G44" s="166">
        <v>23</v>
      </c>
      <c r="H44" s="176">
        <f>ROUND(G44*F44*C44,0)</f>
        <v>336004700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28.25" x14ac:dyDescent="0.3">
      <c r="A45" s="121"/>
      <c r="C45" s="163">
        <v>1</v>
      </c>
      <c r="D45" s="167" t="s">
        <v>95</v>
      </c>
      <c r="E45" s="168" t="s">
        <v>86</v>
      </c>
      <c r="F45" s="177">
        <v>6977998.3399999999</v>
      </c>
      <c r="G45" s="169">
        <v>23</v>
      </c>
      <c r="H45" s="176">
        <f>ROUND(G45*F45*C45,0)</f>
        <v>160493962</v>
      </c>
      <c r="I45" s="1"/>
      <c r="J45" s="5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C46" s="74"/>
      <c r="D46" s="53"/>
      <c r="E46" s="83"/>
      <c r="F46" s="79"/>
      <c r="G46" s="84"/>
      <c r="H46" s="76"/>
      <c r="I46" s="1"/>
      <c r="J46" s="5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C47" s="74"/>
      <c r="D47" s="53"/>
      <c r="E47" s="83"/>
      <c r="F47" s="79"/>
      <c r="G47" s="84"/>
      <c r="H47" s="76"/>
      <c r="I47" s="1"/>
      <c r="J47" s="5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C48" s="208" t="s">
        <v>39</v>
      </c>
      <c r="D48" s="209"/>
      <c r="E48" s="209"/>
      <c r="F48" s="209"/>
      <c r="G48" s="209"/>
      <c r="H48" s="210"/>
      <c r="I48" s="1"/>
      <c r="J48" s="1"/>
      <c r="K48" s="120"/>
      <c r="L48" s="1"/>
      <c r="M48" s="1"/>
      <c r="N48" s="1"/>
      <c r="O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21"/>
      <c r="C49" s="74"/>
      <c r="D49" s="85"/>
      <c r="E49" s="83"/>
      <c r="F49" s="86"/>
      <c r="G49" s="84"/>
      <c r="H49" s="76"/>
      <c r="I49" s="1"/>
      <c r="J49" s="1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6.5" customHeight="1" x14ac:dyDescent="0.3">
      <c r="A50" s="121"/>
      <c r="C50" s="211" t="s">
        <v>73</v>
      </c>
      <c r="D50" s="212"/>
      <c r="E50" s="212"/>
      <c r="F50" s="212"/>
      <c r="G50" s="213"/>
      <c r="H50" s="171">
        <f>SUM(H44:H45)</f>
        <v>496498662</v>
      </c>
      <c r="I50" s="159"/>
      <c r="J50" s="1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6.5" customHeight="1" x14ac:dyDescent="0.25">
      <c r="A51" s="121"/>
      <c r="C51" s="186" t="s">
        <v>74</v>
      </c>
      <c r="D51" s="187"/>
      <c r="E51" s="187"/>
      <c r="F51" s="187"/>
      <c r="G51" s="188"/>
      <c r="H51" s="172">
        <f>H35+H50</f>
        <v>1510045424</v>
      </c>
      <c r="I51" s="8"/>
      <c r="J51" s="9"/>
      <c r="K51" s="120"/>
      <c r="L51" s="10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25">
      <c r="A52" s="121"/>
      <c r="C52" s="186" t="s">
        <v>42</v>
      </c>
      <c r="D52" s="187"/>
      <c r="E52" s="187"/>
      <c r="F52" s="187"/>
      <c r="G52" s="188"/>
      <c r="H52" s="173">
        <v>0</v>
      </c>
      <c r="I52" s="18"/>
      <c r="J52" s="9"/>
      <c r="K52" s="120"/>
      <c r="L52" s="10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25">
      <c r="A53" s="121"/>
      <c r="C53" s="186" t="s">
        <v>75</v>
      </c>
      <c r="D53" s="187"/>
      <c r="E53" s="187"/>
      <c r="F53" s="187"/>
      <c r="G53" s="188"/>
      <c r="H53" s="172">
        <f>H51</f>
        <v>1510045424</v>
      </c>
      <c r="I53" s="8"/>
      <c r="J53" s="9"/>
      <c r="K53" s="120"/>
      <c r="L53" s="10">
        <f>ROUND(H53+H54,0)</f>
        <v>1796954055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C54" s="186" t="s">
        <v>76</v>
      </c>
      <c r="D54" s="187"/>
      <c r="E54" s="187"/>
      <c r="F54" s="187"/>
      <c r="G54" s="188"/>
      <c r="H54" s="174">
        <f>H53*0.19</f>
        <v>286908630.56</v>
      </c>
      <c r="I54" s="5"/>
      <c r="J54" s="1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C55" s="74"/>
      <c r="D55" s="184" t="s">
        <v>87</v>
      </c>
      <c r="E55" s="83"/>
      <c r="F55" s="79"/>
      <c r="G55" s="84"/>
      <c r="H55" s="76"/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21"/>
      <c r="C56" s="74">
        <v>1</v>
      </c>
      <c r="D56" s="53" t="s">
        <v>88</v>
      </c>
      <c r="E56" s="83"/>
      <c r="F56" s="79"/>
      <c r="G56" s="183">
        <v>5.0000000000000001E-3</v>
      </c>
      <c r="H56" s="176">
        <f>G56*$L$62</f>
        <v>9983078.0800000001</v>
      </c>
      <c r="I56" s="1"/>
      <c r="J56" s="5"/>
      <c r="K56" s="12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28.5" x14ac:dyDescent="0.3">
      <c r="A57" s="121"/>
      <c r="C57" s="74">
        <v>2</v>
      </c>
      <c r="D57" s="53" t="s">
        <v>89</v>
      </c>
      <c r="E57" s="83"/>
      <c r="F57" s="79"/>
      <c r="G57" s="183">
        <v>0.03</v>
      </c>
      <c r="H57" s="176">
        <f t="shared" ref="H57:H60" si="0">G57*$L$62</f>
        <v>59898468.479999997</v>
      </c>
      <c r="I57" s="1"/>
      <c r="J57" s="5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3">
      <c r="A58" s="121"/>
      <c r="C58" s="74">
        <v>3</v>
      </c>
      <c r="D58" s="53" t="s">
        <v>90</v>
      </c>
      <c r="E58" s="83"/>
      <c r="F58" s="79"/>
      <c r="G58" s="183">
        <v>0.02</v>
      </c>
      <c r="H58" s="176">
        <f t="shared" si="0"/>
        <v>39932312.32</v>
      </c>
      <c r="I58" s="1"/>
      <c r="J58" s="5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3">
      <c r="A59" s="121"/>
      <c r="C59" s="74">
        <v>4</v>
      </c>
      <c r="D59" s="53" t="s">
        <v>91</v>
      </c>
      <c r="E59" s="83"/>
      <c r="F59" s="79"/>
      <c r="G59" s="183">
        <v>2.5000000000000001E-2</v>
      </c>
      <c r="H59" s="176">
        <f t="shared" si="0"/>
        <v>49915390.400000006</v>
      </c>
      <c r="I59" s="1"/>
      <c r="J59" s="5"/>
      <c r="K59" s="120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21"/>
      <c r="C60" s="74">
        <v>5</v>
      </c>
      <c r="D60" s="53" t="s">
        <v>92</v>
      </c>
      <c r="E60" s="83"/>
      <c r="F60" s="79"/>
      <c r="G60" s="183">
        <v>0.02</v>
      </c>
      <c r="H60" s="176">
        <f t="shared" si="0"/>
        <v>39932312.32</v>
      </c>
      <c r="I60" s="1"/>
      <c r="J60" s="5"/>
      <c r="K60" s="120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21"/>
      <c r="C61" s="74"/>
      <c r="D61" s="53"/>
      <c r="E61" s="83"/>
      <c r="F61" s="79"/>
      <c r="G61" s="84"/>
      <c r="H61" s="76"/>
      <c r="I61" s="1"/>
      <c r="J61" s="5"/>
      <c r="K61" s="120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21"/>
      <c r="C62" s="189" t="s">
        <v>45</v>
      </c>
      <c r="D62" s="190"/>
      <c r="E62" s="190"/>
      <c r="F62" s="190"/>
      <c r="G62" s="191"/>
      <c r="H62" s="175">
        <f>ROUND(H53+H54+SUM(H56:H60),0)</f>
        <v>1996615616</v>
      </c>
      <c r="I62" s="11"/>
      <c r="J62" s="5"/>
      <c r="K62" s="120"/>
      <c r="L62" s="12">
        <v>1996615616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19"/>
      <c r="B63" s="3"/>
      <c r="C63" s="92"/>
      <c r="D63" s="93"/>
      <c r="E63" s="93"/>
      <c r="F63" s="93"/>
      <c r="G63" s="93"/>
      <c r="H63" s="94"/>
      <c r="I63" s="1"/>
      <c r="K63" s="120"/>
    </row>
    <row r="64" spans="1:197" ht="17.25" thickBot="1" x14ac:dyDescent="0.35">
      <c r="A64" s="119"/>
      <c r="C64" s="192"/>
      <c r="D64" s="193"/>
      <c r="E64" s="193"/>
      <c r="F64" s="67"/>
      <c r="G64" s="68"/>
      <c r="H64" s="69"/>
      <c r="I64" s="1"/>
      <c r="K64" s="120"/>
    </row>
    <row r="65" spans="1:197" x14ac:dyDescent="0.3">
      <c r="A65" s="119"/>
      <c r="C65" s="2"/>
      <c r="D65" s="2"/>
      <c r="E65" s="2"/>
      <c r="F65" s="2"/>
      <c r="G65" s="2"/>
      <c r="H65" s="2"/>
      <c r="I65" s="1"/>
      <c r="J65" s="2"/>
      <c r="K65" s="4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ht="16.5" customHeight="1" x14ac:dyDescent="0.3">
      <c r="A66" s="119"/>
      <c r="C66" s="2"/>
      <c r="D66" s="2"/>
      <c r="E66" s="2"/>
      <c r="F66" s="2"/>
      <c r="G66" s="2"/>
      <c r="H66" s="2"/>
      <c r="I66" s="1"/>
      <c r="J66" s="2"/>
      <c r="K66" s="4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7.25" thickBot="1" x14ac:dyDescent="0.35">
      <c r="A67" s="122"/>
      <c r="B67" s="123"/>
      <c r="C67" s="124"/>
      <c r="D67" s="125"/>
      <c r="E67" s="125"/>
      <c r="F67" s="126"/>
      <c r="G67" s="127"/>
      <c r="H67" s="127"/>
      <c r="I67" s="127"/>
      <c r="J67" s="127"/>
      <c r="K67" s="128"/>
    </row>
    <row r="68" spans="1:197" x14ac:dyDescent="0.3">
      <c r="I68" s="1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s="1" customFormat="1" x14ac:dyDescent="0.3">
      <c r="A75" s="2"/>
      <c r="B75" s="2"/>
      <c r="C75" s="13"/>
      <c r="D75" s="15"/>
      <c r="E75" s="15"/>
      <c r="F75" s="16"/>
    </row>
    <row r="76" spans="1:197" s="1" customFormat="1" x14ac:dyDescent="0.3">
      <c r="A76" s="2"/>
      <c r="B76" s="2"/>
      <c r="C76" s="13"/>
      <c r="D76" s="15"/>
      <c r="E76" s="15"/>
      <c r="F76" s="16"/>
    </row>
    <row r="77" spans="1:197" s="1" customFormat="1" x14ac:dyDescent="0.3">
      <c r="B77" s="2"/>
      <c r="C77" s="13"/>
      <c r="D77" s="15"/>
      <c r="E77" s="15"/>
      <c r="F77" s="16"/>
    </row>
    <row r="78" spans="1:197" s="1" customFormat="1" x14ac:dyDescent="0.3">
      <c r="C78" s="13"/>
      <c r="D78" s="15"/>
      <c r="E78" s="15"/>
      <c r="F78" s="16"/>
    </row>
    <row r="79" spans="1:197" s="1" customFormat="1" x14ac:dyDescent="0.3">
      <c r="C79" s="13"/>
      <c r="D79" s="15"/>
      <c r="E79" s="15"/>
      <c r="F79" s="16"/>
    </row>
    <row r="80" spans="1:197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9" s="1" customFormat="1" x14ac:dyDescent="0.3">
      <c r="C369" s="13"/>
      <c r="D369" s="15"/>
      <c r="E369" s="15"/>
      <c r="F369" s="16"/>
    </row>
    <row r="370" spans="1:9" s="1" customFormat="1" x14ac:dyDescent="0.3">
      <c r="C370" s="13"/>
      <c r="D370" s="15"/>
      <c r="E370" s="15"/>
      <c r="F370" s="16"/>
    </row>
    <row r="371" spans="1:9" s="1" customFormat="1" x14ac:dyDescent="0.3">
      <c r="C371" s="13"/>
      <c r="D371" s="15"/>
      <c r="E371" s="15"/>
      <c r="F371" s="16"/>
    </row>
    <row r="372" spans="1:9" s="1" customFormat="1" x14ac:dyDescent="0.3">
      <c r="C372" s="13"/>
      <c r="D372" s="15"/>
      <c r="E372" s="15"/>
      <c r="F372" s="16"/>
    </row>
    <row r="373" spans="1:9" s="1" customFormat="1" x14ac:dyDescent="0.3">
      <c r="C373" s="13"/>
      <c r="D373" s="15"/>
      <c r="E373" s="15"/>
      <c r="F373" s="16"/>
    </row>
    <row r="374" spans="1:9" s="1" customFormat="1" x14ac:dyDescent="0.3">
      <c r="C374" s="13"/>
      <c r="D374" s="15"/>
      <c r="E374" s="15"/>
      <c r="F374" s="16"/>
    </row>
    <row r="375" spans="1:9" s="1" customFormat="1" x14ac:dyDescent="0.3">
      <c r="A375" s="2"/>
      <c r="C375" s="13"/>
      <c r="D375" s="15"/>
      <c r="E375" s="15"/>
      <c r="F375" s="16"/>
      <c r="I375" s="17"/>
    </row>
  </sheetData>
  <mergeCells count="32">
    <mergeCell ref="C30:H30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2:H22"/>
    <mergeCell ref="C27:H27"/>
    <mergeCell ref="C51:G51"/>
    <mergeCell ref="C33:G33"/>
    <mergeCell ref="C34:G34"/>
    <mergeCell ref="I34:K34"/>
    <mergeCell ref="C35:G35"/>
    <mergeCell ref="C36:C37"/>
    <mergeCell ref="D36:D38"/>
    <mergeCell ref="E36:E38"/>
    <mergeCell ref="G36:G37"/>
    <mergeCell ref="C39:H39"/>
    <mergeCell ref="C40:H40"/>
    <mergeCell ref="C43:H43"/>
    <mergeCell ref="C48:H48"/>
    <mergeCell ref="C50:G50"/>
    <mergeCell ref="C52:G52"/>
    <mergeCell ref="C53:G53"/>
    <mergeCell ref="C54:G54"/>
    <mergeCell ref="C62:G62"/>
    <mergeCell ref="C64:E64"/>
  </mergeCells>
  <printOptions horizontalCentered="1" verticalCentered="1"/>
  <pageMargins left="0" right="0.11811023622047245" top="0" bottom="0" header="0" footer="0"/>
  <pageSetup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82"/>
  <sheetViews>
    <sheetView showGridLines="0" view="pageBreakPreview" zoomScale="61" zoomScaleNormal="70" zoomScaleSheetLayoutView="80" workbookViewId="0">
      <selection activeCell="C3" sqref="C3:E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214" t="s">
        <v>0</v>
      </c>
      <c r="C2" s="215"/>
      <c r="D2" s="215"/>
      <c r="E2" s="215"/>
      <c r="F2" s="216"/>
      <c r="K2" s="120"/>
    </row>
    <row r="3" spans="1:197" ht="18" customHeight="1" x14ac:dyDescent="0.3">
      <c r="A3" s="119"/>
      <c r="B3" s="50"/>
      <c r="C3" s="217" t="s">
        <v>79</v>
      </c>
      <c r="D3" s="218"/>
      <c r="E3" s="219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43" t="s">
        <v>1</v>
      </c>
      <c r="D7" s="244"/>
      <c r="E7" s="244"/>
      <c r="F7" s="244"/>
      <c r="G7" s="244"/>
      <c r="H7" s="245"/>
      <c r="I7" s="19"/>
      <c r="K7" s="144"/>
    </row>
    <row r="8" spans="1:197" ht="24.75" customHeight="1" x14ac:dyDescent="0.3">
      <c r="A8" s="119"/>
      <c r="B8" s="149"/>
      <c r="C8" s="237" t="s">
        <v>77</v>
      </c>
      <c r="D8" s="238"/>
      <c r="E8" s="238"/>
      <c r="F8" s="238"/>
      <c r="G8" s="238"/>
      <c r="H8" s="239"/>
      <c r="I8" s="20"/>
      <c r="K8" s="144"/>
    </row>
    <row r="9" spans="1:197" ht="71.25" customHeight="1" thickBot="1" x14ac:dyDescent="0.35">
      <c r="A9" s="119"/>
      <c r="B9" s="149"/>
      <c r="C9" s="240"/>
      <c r="D9" s="241"/>
      <c r="E9" s="241"/>
      <c r="F9" s="241"/>
      <c r="G9" s="241"/>
      <c r="H9" s="242"/>
      <c r="I9" s="20"/>
      <c r="K9" s="144"/>
    </row>
    <row r="10" spans="1:197" s="3" customFormat="1" x14ac:dyDescent="0.3">
      <c r="A10" s="121"/>
      <c r="B10" s="151"/>
      <c r="C10" s="249" t="s">
        <v>2</v>
      </c>
      <c r="D10" s="251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50"/>
      <c r="D11" s="252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53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46" t="s">
        <v>17</v>
      </c>
      <c r="D13" s="247"/>
      <c r="E13" s="247"/>
      <c r="F13" s="247"/>
      <c r="G13" s="247"/>
      <c r="H13" s="248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34" t="s">
        <v>18</v>
      </c>
      <c r="D14" s="235"/>
      <c r="E14" s="235"/>
      <c r="F14" s="235"/>
      <c r="G14" s="235"/>
      <c r="H14" s="236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34" t="s">
        <v>19</v>
      </c>
      <c r="D19" s="235"/>
      <c r="E19" s="235"/>
      <c r="F19" s="235"/>
      <c r="G19" s="235"/>
      <c r="H19" s="236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34" t="s">
        <v>20</v>
      </c>
      <c r="D24" s="235"/>
      <c r="E24" s="235"/>
      <c r="F24" s="235"/>
      <c r="G24" s="235"/>
      <c r="H24" s="236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34" t="s">
        <v>21</v>
      </c>
      <c r="D29" s="235"/>
      <c r="E29" s="235"/>
      <c r="F29" s="235"/>
      <c r="G29" s="235"/>
      <c r="H29" s="236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34" t="s">
        <v>22</v>
      </c>
      <c r="D34" s="235"/>
      <c r="E34" s="235"/>
      <c r="F34" s="235"/>
      <c r="G34" s="235"/>
      <c r="H34" s="236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31" t="s">
        <v>23</v>
      </c>
      <c r="D39" s="232"/>
      <c r="E39" s="232"/>
      <c r="F39" s="232"/>
      <c r="G39" s="233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31" t="s">
        <v>24</v>
      </c>
      <c r="D40" s="232"/>
      <c r="E40" s="232"/>
      <c r="F40" s="232"/>
      <c r="G40" s="233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B41" s="151"/>
      <c r="C41" s="256" t="s">
        <v>26</v>
      </c>
      <c r="D41" s="257"/>
      <c r="E41" s="257"/>
      <c r="F41" s="257"/>
      <c r="G41" s="258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64" t="s">
        <v>2</v>
      </c>
      <c r="D42" s="265" t="s">
        <v>27</v>
      </c>
      <c r="E42" s="252" t="s">
        <v>28</v>
      </c>
      <c r="F42" s="139" t="s">
        <v>29</v>
      </c>
      <c r="G42" s="229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50"/>
      <c r="D43" s="265"/>
      <c r="E43" s="252"/>
      <c r="F43" s="70" t="s">
        <v>31</v>
      </c>
      <c r="G43" s="230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66"/>
      <c r="E44" s="253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B45" s="151"/>
      <c r="C45" s="246" t="s">
        <v>36</v>
      </c>
      <c r="D45" s="247"/>
      <c r="E45" s="247"/>
      <c r="F45" s="247"/>
      <c r="G45" s="247"/>
      <c r="H45" s="248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34" t="s">
        <v>37</v>
      </c>
      <c r="D46" s="235"/>
      <c r="E46" s="235"/>
      <c r="F46" s="235"/>
      <c r="G46" s="235"/>
      <c r="H46" s="236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34" t="s">
        <v>38</v>
      </c>
      <c r="D51" s="235"/>
      <c r="E51" s="235"/>
      <c r="F51" s="235"/>
      <c r="G51" s="235"/>
      <c r="H51" s="236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34" t="s">
        <v>39</v>
      </c>
      <c r="D56" s="235"/>
      <c r="E56" s="235"/>
      <c r="F56" s="235"/>
      <c r="G56" s="235"/>
      <c r="H56" s="236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59" t="s">
        <v>40</v>
      </c>
      <c r="D58" s="260"/>
      <c r="E58" s="260"/>
      <c r="F58" s="260"/>
      <c r="G58" s="261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31" t="s">
        <v>41</v>
      </c>
      <c r="D59" s="232"/>
      <c r="E59" s="232"/>
      <c r="F59" s="232"/>
      <c r="G59" s="233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31" t="s">
        <v>42</v>
      </c>
      <c r="D60" s="232"/>
      <c r="E60" s="232"/>
      <c r="F60" s="232"/>
      <c r="G60" s="233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31" t="s">
        <v>43</v>
      </c>
      <c r="D61" s="232"/>
      <c r="E61" s="232"/>
      <c r="F61" s="232"/>
      <c r="G61" s="233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31" t="s">
        <v>44</v>
      </c>
      <c r="D62" s="232"/>
      <c r="E62" s="232"/>
      <c r="F62" s="232"/>
      <c r="G62" s="233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56" t="s">
        <v>45</v>
      </c>
      <c r="D63" s="257"/>
      <c r="E63" s="257"/>
      <c r="F63" s="257"/>
      <c r="G63" s="258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19"/>
      <c r="B70" s="149"/>
      <c r="C70" s="262" t="s">
        <v>47</v>
      </c>
      <c r="D70" s="263"/>
      <c r="E70" s="263"/>
      <c r="F70" s="254" t="s">
        <v>48</v>
      </c>
      <c r="G70" s="254"/>
      <c r="H70" s="255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192"/>
      <c r="D71" s="193"/>
      <c r="E71" s="193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67" t="s">
        <v>0</v>
      </c>
      <c r="C2" s="268"/>
      <c r="D2" s="268"/>
      <c r="E2" s="269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217" t="s">
        <v>79</v>
      </c>
      <c r="D3" s="218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80"/>
      <c r="D6" s="280"/>
      <c r="E6" s="280"/>
      <c r="F6" s="280"/>
      <c r="G6" s="280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92" t="s">
        <v>49</v>
      </c>
      <c r="D8" s="293"/>
      <c r="E8" s="293"/>
      <c r="F8" s="293"/>
      <c r="G8" s="294"/>
      <c r="H8" s="105"/>
    </row>
    <row r="9" spans="1:198" ht="93" customHeight="1" thickBot="1" x14ac:dyDescent="0.35">
      <c r="B9" s="110"/>
      <c r="C9" s="295" t="s">
        <v>78</v>
      </c>
      <c r="D9" s="295"/>
      <c r="E9" s="295"/>
      <c r="F9" s="295"/>
      <c r="G9" s="296"/>
      <c r="H9" s="105"/>
    </row>
    <row r="10" spans="1:198" ht="17.25" customHeight="1" thickBot="1" x14ac:dyDescent="0.35">
      <c r="B10" s="110"/>
      <c r="C10" s="290" t="s">
        <v>50</v>
      </c>
      <c r="D10" s="290"/>
      <c r="E10" s="290"/>
      <c r="F10" s="290"/>
      <c r="G10" s="291"/>
      <c r="H10" s="105"/>
    </row>
    <row r="11" spans="1:198" ht="16.5" customHeight="1" x14ac:dyDescent="0.3">
      <c r="B11" s="110"/>
      <c r="C11" s="131" t="s">
        <v>51</v>
      </c>
      <c r="D11" s="297" t="s">
        <v>52</v>
      </c>
      <c r="E11" s="298"/>
      <c r="F11" s="305" t="s">
        <v>53</v>
      </c>
      <c r="G11" s="306"/>
      <c r="H11" s="105"/>
    </row>
    <row r="12" spans="1:198" x14ac:dyDescent="0.3">
      <c r="B12" s="110"/>
      <c r="C12" s="49"/>
      <c r="D12" s="307"/>
      <c r="E12" s="308"/>
      <c r="F12" s="301"/>
      <c r="G12" s="302"/>
      <c r="H12" s="105"/>
    </row>
    <row r="13" spans="1:198" x14ac:dyDescent="0.3">
      <c r="B13" s="110"/>
      <c r="C13" s="132">
        <v>1</v>
      </c>
      <c r="D13" s="284" t="s">
        <v>54</v>
      </c>
      <c r="E13" s="285"/>
      <c r="F13" s="270"/>
      <c r="G13" s="271"/>
      <c r="H13" s="105"/>
    </row>
    <row r="14" spans="1:198" x14ac:dyDescent="0.3">
      <c r="B14" s="110"/>
      <c r="C14" s="132">
        <v>2</v>
      </c>
      <c r="D14" s="284" t="s">
        <v>55</v>
      </c>
      <c r="E14" s="285"/>
      <c r="F14" s="270"/>
      <c r="G14" s="271"/>
      <c r="H14" s="105"/>
    </row>
    <row r="15" spans="1:198" ht="16.5" customHeight="1" x14ac:dyDescent="0.3">
      <c r="B15" s="110"/>
      <c r="C15" s="133">
        <v>3</v>
      </c>
      <c r="D15" s="284" t="s">
        <v>56</v>
      </c>
      <c r="E15" s="285"/>
      <c r="F15" s="270">
        <f>SUM(F13:G14)</f>
        <v>0</v>
      </c>
      <c r="G15" s="271"/>
      <c r="H15" s="105"/>
    </row>
    <row r="16" spans="1:198" ht="17.25" thickBot="1" x14ac:dyDescent="0.35">
      <c r="B16" s="110"/>
      <c r="C16" s="34"/>
      <c r="D16" s="299"/>
      <c r="E16" s="300"/>
      <c r="F16" s="303"/>
      <c r="G16" s="304"/>
      <c r="H16" s="105"/>
    </row>
    <row r="17" spans="2:8" ht="33.75" customHeight="1" thickBot="1" x14ac:dyDescent="0.35">
      <c r="B17" s="110"/>
      <c r="C17" s="290" t="s">
        <v>57</v>
      </c>
      <c r="D17" s="290"/>
      <c r="E17" s="290"/>
      <c r="F17" s="290"/>
      <c r="G17" s="291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72" t="s">
        <v>61</v>
      </c>
      <c r="D32" s="273"/>
      <c r="E32" s="273"/>
      <c r="F32" s="280"/>
      <c r="G32" s="281"/>
      <c r="H32" s="105"/>
    </row>
    <row r="33" spans="2:8" x14ac:dyDescent="0.3">
      <c r="B33" s="42"/>
      <c r="C33" s="274"/>
      <c r="D33" s="275"/>
      <c r="E33" s="275"/>
      <c r="F33" s="282"/>
      <c r="G33" s="283"/>
      <c r="H33" s="105"/>
    </row>
    <row r="34" spans="2:8" x14ac:dyDescent="0.3">
      <c r="B34" s="42"/>
      <c r="C34" s="274"/>
      <c r="D34" s="275"/>
      <c r="E34" s="275"/>
      <c r="F34" s="282"/>
      <c r="G34" s="283"/>
      <c r="H34" s="105"/>
    </row>
    <row r="35" spans="2:8" x14ac:dyDescent="0.3">
      <c r="B35" s="42"/>
      <c r="C35" s="276"/>
      <c r="D35" s="277"/>
      <c r="E35" s="277"/>
      <c r="F35" s="282"/>
      <c r="G35" s="283"/>
      <c r="H35" s="105"/>
    </row>
    <row r="36" spans="2:8" x14ac:dyDescent="0.3">
      <c r="B36" s="42"/>
      <c r="C36" s="278" t="s">
        <v>47</v>
      </c>
      <c r="D36" s="279"/>
      <c r="E36" s="279"/>
      <c r="F36" s="47"/>
      <c r="G36" s="152" t="s">
        <v>62</v>
      </c>
      <c r="H36" s="105"/>
    </row>
    <row r="37" spans="2:8" x14ac:dyDescent="0.3">
      <c r="B37" s="42"/>
      <c r="C37" s="286"/>
      <c r="D37" s="282"/>
      <c r="E37" s="282"/>
      <c r="F37" s="282"/>
      <c r="G37" s="283"/>
      <c r="H37" s="105"/>
    </row>
    <row r="38" spans="2:8" ht="17.25" thickBot="1" x14ac:dyDescent="0.35">
      <c r="B38" s="42"/>
      <c r="C38" s="287"/>
      <c r="D38" s="288"/>
      <c r="E38" s="288"/>
      <c r="F38" s="288"/>
      <c r="G38" s="289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HP</cp:lastModifiedBy>
  <cp:revision/>
  <dcterms:created xsi:type="dcterms:W3CDTF">2020-02-18T09:47:52Z</dcterms:created>
  <dcterms:modified xsi:type="dcterms:W3CDTF">2026-08-19T20:47:37Z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