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ajsej\Desktop\FISCALIA\EJECUCION CONTRATO\9 SEPTIEMBRE 2026\SUBASTA\8 RESPALDO ENERGETICO FGN-NC-IPSE-0029-2026\8 JUNTA APERTURA 1 TEMA 4 08-09-2026\"/>
    </mc:Choice>
  </mc:AlternateContent>
  <xr:revisionPtr revIDLastSave="0" documentId="13_ncr:1_{5CFBE84F-9524-421A-8E3E-F919D60A0963}" xr6:coauthVersionLast="47" xr6:coauthVersionMax="47" xr10:uidLastSave="{00000000-0000-0000-0000-000000000000}"/>
  <bookViews>
    <workbookView xWindow="-19310" yWindow="-750" windowWidth="19420" windowHeight="10300" firstSheet="7" activeTab="9" xr2:uid="{00000000-000D-0000-FFFF-FFFF00000000}"/>
  </bookViews>
  <sheets>
    <sheet name="ANEXO 1" sheetId="42" r:id="rId1"/>
    <sheet name="ANEXO 4- PISTOLAS " sheetId="33" state="hidden" r:id="rId2"/>
    <sheet name="ANEXO 4 - SUBAMETRALLADORAS " sheetId="34" state="hidden" r:id="rId3"/>
    <sheet name="ANEXO 4- FUSILES  " sheetId="35" state="hidden" r:id="rId4"/>
    <sheet name="ANEXO 2 HISTORICOS" sheetId="37" state="hidden" r:id="rId5"/>
    <sheet name="ANEXO 2  cotizaciones" sheetId="38" r:id="rId6"/>
    <sheet name="ANEXO 3 GRUPO  I" sheetId="43" r:id="rId7"/>
    <sheet name="ANEXO 3 GRUPO II" sheetId="44" r:id="rId8"/>
    <sheet name="ANEXO 3 GRUPO III" sheetId="45" r:id="rId9"/>
    <sheet name="OFERTA ECONÓMICA - CONSOLIDADA" sheetId="27" r:id="rId10"/>
  </sheets>
  <definedNames>
    <definedName name="_xlnm._FilterDatabase" localSheetId="5" hidden="1">'ANEXO 2  cotizaciones'!$A$7:$Q$7</definedName>
    <definedName name="_xlnm._FilterDatabase" localSheetId="2" hidden="1">'ANEXO 4 - SUBAMETRALLADORAS '!#REF!</definedName>
    <definedName name="_xlnm._FilterDatabase" localSheetId="3" hidden="1">'ANEXO 4- FUSILES  '!#REF!</definedName>
    <definedName name="_xlnm._FilterDatabase" localSheetId="1" hidden="1">'ANEXO 4- PISTOLAS '!#REF!</definedName>
    <definedName name="_xlnm._FilterDatabase" localSheetId="9" hidden="1">'OFERTA ECONÓMICA - CONSOLIDADA'!#REF!</definedName>
    <definedName name="_xlnm.Print_Area" localSheetId="5">'ANEXO 2  cotizaciones'!$A$1:$T$36</definedName>
    <definedName name="_xlnm.Print_Area" localSheetId="2">'ANEXO 4 - SUBAMETRALLADORAS '!$A$1:$L$70</definedName>
    <definedName name="_xlnm.Print_Area" localSheetId="3">'ANEXO 4- FUSILES  '!$A$1:$K$59</definedName>
    <definedName name="_xlnm.Print_Area" localSheetId="1">'ANEXO 4- PISTOLAS '!$A$1:$K$54</definedName>
    <definedName name="_xlnm.Print_Titles" localSheetId="2">'ANEXO 4 - SUBAMETRALLADORAS '!$2:$12</definedName>
    <definedName name="_xlnm.Print_Titles" localSheetId="3">'ANEXO 4- FUSILES  '!$1:$11</definedName>
    <definedName name="_xlnm.Print_Titles" localSheetId="9">'OFERTA ECONÓMICA - CONSOLIDADA'!$2:$7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1" i="44" l="1"/>
  <c r="J17" i="45"/>
  <c r="J20" i="43"/>
  <c r="J9" i="43"/>
  <c r="J8" i="43"/>
  <c r="I8" i="43"/>
  <c r="H8" i="43"/>
  <c r="J8" i="44" l="1"/>
  <c r="T36" i="38"/>
  <c r="T25" i="38"/>
  <c r="T20" i="38"/>
  <c r="AN20" i="42" l="1"/>
  <c r="Q28" i="38"/>
  <c r="Q29" i="38"/>
  <c r="Q30" i="38"/>
  <c r="Q31" i="38"/>
  <c r="Q32" i="38"/>
  <c r="Q33" i="38"/>
  <c r="Q34" i="38"/>
  <c r="Q35" i="38"/>
  <c r="Q27" i="38"/>
  <c r="Q23" i="38"/>
  <c r="Q24" i="38"/>
  <c r="Q22" i="38"/>
  <c r="Q9" i="38"/>
  <c r="Q10" i="38"/>
  <c r="Q11" i="38"/>
  <c r="Q12" i="38"/>
  <c r="Q13" i="38"/>
  <c r="Q14" i="38"/>
  <c r="Q15" i="38"/>
  <c r="Q16" i="38"/>
  <c r="Q17" i="38"/>
  <c r="Q18" i="38"/>
  <c r="Q19" i="38"/>
  <c r="Q8" i="38"/>
  <c r="AH18" i="42"/>
  <c r="AH11" i="42"/>
  <c r="AH12" i="42"/>
  <c r="AH13" i="42"/>
  <c r="AH14" i="42"/>
  <c r="AH15" i="42"/>
  <c r="AG15" i="42"/>
  <c r="AF15" i="42"/>
  <c r="AG14" i="42"/>
  <c r="AF14" i="42"/>
  <c r="AG13" i="42"/>
  <c r="AF13" i="42"/>
  <c r="AG12" i="42"/>
  <c r="AF11" i="42"/>
  <c r="AG10" i="42"/>
  <c r="AF10" i="42"/>
  <c r="AG9" i="42"/>
  <c r="AF9" i="42"/>
  <c r="AG8" i="42"/>
  <c r="AF8" i="42"/>
  <c r="AH9" i="42" l="1"/>
  <c r="AH8" i="42"/>
  <c r="AH10" i="42"/>
  <c r="AG11" i="42"/>
  <c r="AF12" i="42"/>
  <c r="AF16" i="42"/>
  <c r="AG16" i="42"/>
  <c r="AH16" i="42"/>
  <c r="AF17" i="42"/>
  <c r="AG17" i="42"/>
  <c r="AH17" i="42"/>
  <c r="AF18" i="42"/>
  <c r="AG18" i="42"/>
  <c r="AF19" i="42"/>
  <c r="AG19" i="42"/>
  <c r="AH19" i="42"/>
  <c r="AB35" i="42"/>
  <c r="AC35" i="42" s="1"/>
  <c r="AB34" i="42"/>
  <c r="AC34" i="42" s="1"/>
  <c r="AB33" i="42"/>
  <c r="AC33" i="42" s="1"/>
  <c r="AB32" i="42"/>
  <c r="AC32" i="42" s="1"/>
  <c r="AB31" i="42"/>
  <c r="AC31" i="42" s="1"/>
  <c r="AB30" i="42"/>
  <c r="AC30" i="42" s="1"/>
  <c r="AB29" i="42"/>
  <c r="AC29" i="42" s="1"/>
  <c r="AB28" i="42"/>
  <c r="AC28" i="42" s="1"/>
  <c r="AB27" i="42"/>
  <c r="AC27" i="42" s="1"/>
  <c r="AB24" i="42"/>
  <c r="AC24" i="42" s="1"/>
  <c r="AB23" i="42"/>
  <c r="AC23" i="42" s="1"/>
  <c r="AB22" i="42"/>
  <c r="AC22" i="42" s="1"/>
  <c r="AB19" i="42"/>
  <c r="AC19" i="42" s="1"/>
  <c r="AD19" i="42" s="1"/>
  <c r="AB18" i="42"/>
  <c r="AC18" i="42" s="1"/>
  <c r="AD18" i="42" s="1"/>
  <c r="AB17" i="42"/>
  <c r="AC17" i="42" s="1"/>
  <c r="AD17" i="42" s="1"/>
  <c r="AB16" i="42"/>
  <c r="AC16" i="42" s="1"/>
  <c r="AD16" i="42" s="1"/>
  <c r="AB15" i="42"/>
  <c r="AC15" i="42" s="1"/>
  <c r="AD15" i="42" s="1"/>
  <c r="AB14" i="42"/>
  <c r="AC14" i="42" s="1"/>
  <c r="AD14" i="42" s="1"/>
  <c r="AB13" i="42"/>
  <c r="AC13" i="42" s="1"/>
  <c r="AD13" i="42" s="1"/>
  <c r="AB12" i="42"/>
  <c r="AC12" i="42" s="1"/>
  <c r="AD12" i="42" s="1"/>
  <c r="AB11" i="42"/>
  <c r="AC11" i="42" s="1"/>
  <c r="AD11" i="42" s="1"/>
  <c r="AB10" i="42"/>
  <c r="AC10" i="42" s="1"/>
  <c r="AD10" i="42" s="1"/>
  <c r="AB9" i="42"/>
  <c r="AC9" i="42" s="1"/>
  <c r="AD9" i="42" s="1"/>
  <c r="AB8" i="42"/>
  <c r="AC8" i="42" s="1"/>
  <c r="AD8" i="42" s="1"/>
  <c r="AD20" i="42" l="1"/>
  <c r="AI9" i="42"/>
  <c r="AK9" i="42" s="1"/>
  <c r="AG27" i="42" l="1"/>
  <c r="AF27" i="42"/>
  <c r="AH27" i="42"/>
  <c r="AF23" i="42"/>
  <c r="AG23" i="42"/>
  <c r="AH23" i="42"/>
  <c r="AF24" i="42"/>
  <c r="AG24" i="42"/>
  <c r="AH24" i="42"/>
  <c r="AH22" i="42"/>
  <c r="AG22" i="42"/>
  <c r="AF22" i="42"/>
  <c r="AI22" i="42" s="1"/>
  <c r="AK22" i="42" s="1"/>
  <c r="AI10" i="42"/>
  <c r="AK10" i="42" s="1"/>
  <c r="AI11" i="42"/>
  <c r="AK11" i="42" s="1"/>
  <c r="AI12" i="42"/>
  <c r="AK12" i="42" s="1"/>
  <c r="AI13" i="42"/>
  <c r="AK13" i="42" s="1"/>
  <c r="AI14" i="42"/>
  <c r="AK14" i="42" s="1"/>
  <c r="AI15" i="42"/>
  <c r="AK15" i="42" s="1"/>
  <c r="AI16" i="42"/>
  <c r="AK16" i="42" s="1"/>
  <c r="AI17" i="42"/>
  <c r="AK17" i="42" s="1"/>
  <c r="AI18" i="42"/>
  <c r="AK18" i="42" s="1"/>
  <c r="AI19" i="42"/>
  <c r="AK19" i="42" s="1"/>
  <c r="W9" i="42"/>
  <c r="X9" i="42" s="1"/>
  <c r="Y9" i="42" s="1"/>
  <c r="W10" i="42"/>
  <c r="X10" i="42" s="1"/>
  <c r="Y10" i="42" s="1"/>
  <c r="W11" i="42"/>
  <c r="X11" i="42" s="1"/>
  <c r="Y11" i="42" s="1"/>
  <c r="W12" i="42"/>
  <c r="X12" i="42" s="1"/>
  <c r="Y12" i="42" s="1"/>
  <c r="W13" i="42"/>
  <c r="X13" i="42" s="1"/>
  <c r="Y13" i="42" s="1"/>
  <c r="W14" i="42"/>
  <c r="X14" i="42" s="1"/>
  <c r="Y14" i="42" s="1"/>
  <c r="W15" i="42"/>
  <c r="X15" i="42" s="1"/>
  <c r="Y15" i="42" s="1"/>
  <c r="W16" i="42"/>
  <c r="X16" i="42" s="1"/>
  <c r="Y16" i="42" s="1"/>
  <c r="W17" i="42"/>
  <c r="X17" i="42" s="1"/>
  <c r="Y17" i="42" s="1"/>
  <c r="W18" i="42"/>
  <c r="X18" i="42" s="1"/>
  <c r="Y18" i="42" s="1"/>
  <c r="W19" i="42"/>
  <c r="X19" i="42" s="1"/>
  <c r="Y19" i="42" s="1"/>
  <c r="AI23" i="42" l="1"/>
  <c r="AK23" i="42" s="1"/>
  <c r="AL13" i="42"/>
  <c r="AM13" i="42" s="1"/>
  <c r="AN13" i="42" s="1"/>
  <c r="G13" i="38"/>
  <c r="AL15" i="42"/>
  <c r="AM15" i="42" s="1"/>
  <c r="AN15" i="42" s="1"/>
  <c r="G15" i="38"/>
  <c r="G22" i="38"/>
  <c r="AL22" i="42"/>
  <c r="AM22" i="42" s="1"/>
  <c r="AN22" i="42" s="1"/>
  <c r="G10" i="38"/>
  <c r="AL10" i="42"/>
  <c r="AM10" i="42" s="1"/>
  <c r="AN10" i="42" s="1"/>
  <c r="AL16" i="42"/>
  <c r="AM16" i="42" s="1"/>
  <c r="AN16" i="42" s="1"/>
  <c r="G16" i="38"/>
  <c r="G12" i="38"/>
  <c r="AL12" i="42"/>
  <c r="AM12" i="42" s="1"/>
  <c r="AN12" i="42" s="1"/>
  <c r="G23" i="38"/>
  <c r="AL23" i="42"/>
  <c r="AM23" i="42"/>
  <c r="AN23" i="42" s="1"/>
  <c r="G17" i="38"/>
  <c r="AL17" i="42"/>
  <c r="AM17" i="42" s="1"/>
  <c r="AN17" i="42" s="1"/>
  <c r="G19" i="38"/>
  <c r="AL19" i="42"/>
  <c r="AM19" i="42" s="1"/>
  <c r="AN19" i="42" s="1"/>
  <c r="G18" i="38"/>
  <c r="AL18" i="42"/>
  <c r="AM18" i="42" s="1"/>
  <c r="AN18" i="42" s="1"/>
  <c r="AL14" i="42"/>
  <c r="AM14" i="42" s="1"/>
  <c r="AN14" i="42" s="1"/>
  <c r="G14" i="38"/>
  <c r="G11" i="38"/>
  <c r="AL11" i="42"/>
  <c r="AM11" i="42" s="1"/>
  <c r="AN11" i="42" s="1"/>
  <c r="AI27" i="42"/>
  <c r="AK27" i="42" s="1"/>
  <c r="G27" i="38" s="1"/>
  <c r="AI24" i="42"/>
  <c r="AK24" i="42" s="1"/>
  <c r="AI8" i="42"/>
  <c r="AK8" i="42" s="1"/>
  <c r="W35" i="42"/>
  <c r="X35" i="42" s="1"/>
  <c r="W34" i="42"/>
  <c r="X34" i="42" s="1"/>
  <c r="W33" i="42"/>
  <c r="X33" i="42" s="1"/>
  <c r="W32" i="42"/>
  <c r="X32" i="42" s="1"/>
  <c r="W31" i="42"/>
  <c r="X31" i="42" s="1"/>
  <c r="W30" i="42"/>
  <c r="X30" i="42" s="1"/>
  <c r="W29" i="42"/>
  <c r="X29" i="42" s="1"/>
  <c r="W28" i="42"/>
  <c r="X28" i="42" s="1"/>
  <c r="W27" i="42"/>
  <c r="X27" i="42" s="1"/>
  <c r="W24" i="42"/>
  <c r="X24" i="42" s="1"/>
  <c r="W23" i="42"/>
  <c r="X23" i="42" s="1"/>
  <c r="W22" i="42"/>
  <c r="X22" i="42" s="1"/>
  <c r="W8" i="42"/>
  <c r="X8" i="42" s="1"/>
  <c r="R35" i="42"/>
  <c r="S35" i="42" s="1"/>
  <c r="T35" i="42" s="1"/>
  <c r="R34" i="42"/>
  <c r="S34" i="42" s="1"/>
  <c r="T34" i="42" s="1"/>
  <c r="R33" i="42"/>
  <c r="S33" i="42" s="1"/>
  <c r="T33" i="42" s="1"/>
  <c r="R32" i="42"/>
  <c r="S32" i="42" s="1"/>
  <c r="T32" i="42" s="1"/>
  <c r="R31" i="42"/>
  <c r="S31" i="42" s="1"/>
  <c r="T31" i="42" s="1"/>
  <c r="R30" i="42"/>
  <c r="S30" i="42" s="1"/>
  <c r="T30" i="42" s="1"/>
  <c r="R29" i="42"/>
  <c r="S29" i="42" s="1"/>
  <c r="T29" i="42" s="1"/>
  <c r="R28" i="42"/>
  <c r="S28" i="42" s="1"/>
  <c r="T28" i="42" s="1"/>
  <c r="R27" i="42"/>
  <c r="S27" i="42" s="1"/>
  <c r="T27" i="42" s="1"/>
  <c r="R24" i="42"/>
  <c r="S24" i="42" s="1"/>
  <c r="T24" i="42" s="1"/>
  <c r="R23" i="42"/>
  <c r="S23" i="42" s="1"/>
  <c r="T23" i="42" s="1"/>
  <c r="R22" i="42"/>
  <c r="S22" i="42" s="1"/>
  <c r="T22" i="42" s="1"/>
  <c r="R19" i="42"/>
  <c r="S19" i="42" s="1"/>
  <c r="R8" i="42"/>
  <c r="S8" i="42" s="1"/>
  <c r="AL24" i="42" l="1"/>
  <c r="AM24" i="42" s="1"/>
  <c r="AN24" i="42" s="1"/>
  <c r="AN25" i="42" s="1"/>
  <c r="G24" i="38"/>
  <c r="AL9" i="42"/>
  <c r="AM9" i="42" s="1"/>
  <c r="AN9" i="42" s="1"/>
  <c r="G9" i="38"/>
  <c r="G8" i="38"/>
  <c r="H8" i="38" s="1"/>
  <c r="Y8" i="42"/>
  <c r="Y20" i="42" s="1"/>
  <c r="T25" i="42"/>
  <c r="T36" i="42"/>
  <c r="H34" i="42"/>
  <c r="I34" i="42" s="1"/>
  <c r="Y34" i="42" s="1"/>
  <c r="O36" i="38"/>
  <c r="O28" i="38"/>
  <c r="O29" i="38"/>
  <c r="O30" i="38"/>
  <c r="O31" i="38"/>
  <c r="O32" i="38"/>
  <c r="O33" i="38"/>
  <c r="O34" i="38"/>
  <c r="O35" i="38"/>
  <c r="O27" i="38"/>
  <c r="O23" i="38"/>
  <c r="O24" i="38"/>
  <c r="O22" i="38"/>
  <c r="O9" i="38"/>
  <c r="O10" i="38"/>
  <c r="O11" i="38"/>
  <c r="O12" i="38"/>
  <c r="O13" i="38"/>
  <c r="O14" i="38"/>
  <c r="O15" i="38"/>
  <c r="O16" i="38"/>
  <c r="O17" i="38"/>
  <c r="O18" i="38"/>
  <c r="O19" i="38"/>
  <c r="O8" i="38"/>
  <c r="M35" i="38"/>
  <c r="N35" i="38" s="1"/>
  <c r="M34" i="38"/>
  <c r="N34" i="38" s="1"/>
  <c r="M33" i="38"/>
  <c r="N33" i="38" s="1"/>
  <c r="M32" i="38"/>
  <c r="N32" i="38" s="1"/>
  <c r="M31" i="38"/>
  <c r="N31" i="38" s="1"/>
  <c r="N30" i="38"/>
  <c r="M30" i="38"/>
  <c r="N29" i="38"/>
  <c r="M29" i="38"/>
  <c r="N28" i="38"/>
  <c r="M28" i="38"/>
  <c r="M27" i="38"/>
  <c r="N27" i="38" s="1"/>
  <c r="M24" i="38"/>
  <c r="N24" i="38" s="1"/>
  <c r="M23" i="38"/>
  <c r="N23" i="38" s="1"/>
  <c r="M22" i="38"/>
  <c r="N22" i="38" s="1"/>
  <c r="M19" i="38"/>
  <c r="N19" i="38" s="1"/>
  <c r="N18" i="38"/>
  <c r="M18" i="38"/>
  <c r="N17" i="38"/>
  <c r="M17" i="38"/>
  <c r="N16" i="38"/>
  <c r="M16" i="38"/>
  <c r="M15" i="38"/>
  <c r="N15" i="38" s="1"/>
  <c r="M14" i="38"/>
  <c r="N14" i="38" s="1"/>
  <c r="M13" i="38"/>
  <c r="N13" i="38" s="1"/>
  <c r="M12" i="38"/>
  <c r="N12" i="38" s="1"/>
  <c r="M11" i="38"/>
  <c r="N11" i="38" s="1"/>
  <c r="N10" i="38"/>
  <c r="M10" i="38"/>
  <c r="N9" i="38"/>
  <c r="M9" i="38"/>
  <c r="N8" i="38"/>
  <c r="M8" i="38"/>
  <c r="H10" i="38"/>
  <c r="I10" i="38" s="1"/>
  <c r="J10" i="38" s="1"/>
  <c r="H11" i="38"/>
  <c r="I11" i="38" s="1"/>
  <c r="J11" i="38" s="1"/>
  <c r="H12" i="38"/>
  <c r="I12" i="38" s="1"/>
  <c r="J12" i="38" s="1"/>
  <c r="G12" i="43"/>
  <c r="H12" i="43" s="1"/>
  <c r="I12" i="43" s="1"/>
  <c r="J12" i="43" s="1"/>
  <c r="H13" i="38"/>
  <c r="I13" i="38" s="1"/>
  <c r="J13" i="38" s="1"/>
  <c r="H14" i="38"/>
  <c r="I14" i="38" s="1"/>
  <c r="J14" i="38" s="1"/>
  <c r="H15" i="38"/>
  <c r="I15" i="38" s="1"/>
  <c r="J15" i="38" s="1"/>
  <c r="G15" i="43"/>
  <c r="H15" i="43" s="1"/>
  <c r="I15" i="43" s="1"/>
  <c r="J15" i="43" s="1"/>
  <c r="H16" i="38"/>
  <c r="I16" i="38" s="1"/>
  <c r="J16" i="38" s="1"/>
  <c r="H17" i="38"/>
  <c r="I17" i="38" s="1"/>
  <c r="J17" i="38" s="1"/>
  <c r="H18" i="38"/>
  <c r="I18" i="38" s="1"/>
  <c r="J18" i="38" s="1"/>
  <c r="H19" i="38"/>
  <c r="I19" i="38" s="1"/>
  <c r="J19" i="38" s="1"/>
  <c r="H22" i="38"/>
  <c r="I22" i="38" s="1"/>
  <c r="J22" i="38" s="1"/>
  <c r="H23" i="38"/>
  <c r="I23" i="38" s="1"/>
  <c r="J23" i="38" s="1"/>
  <c r="G9" i="44"/>
  <c r="H24" i="38"/>
  <c r="I24" i="38" s="1"/>
  <c r="J24" i="38" s="1"/>
  <c r="H27" i="38"/>
  <c r="I27" i="38" s="1"/>
  <c r="J27" i="38" s="1"/>
  <c r="K10" i="37"/>
  <c r="K8" i="37"/>
  <c r="N10" i="37"/>
  <c r="P10" i="37" s="1"/>
  <c r="Q10" i="37" s="1"/>
  <c r="K11" i="37"/>
  <c r="N11" i="37"/>
  <c r="K12" i="37"/>
  <c r="N12" i="37"/>
  <c r="K13" i="37"/>
  <c r="N13" i="37"/>
  <c r="P13" i="37" s="1"/>
  <c r="Q13" i="37" s="1"/>
  <c r="K14" i="37"/>
  <c r="N14" i="37"/>
  <c r="K15" i="37"/>
  <c r="N15" i="37"/>
  <c r="K16" i="37"/>
  <c r="N16" i="37"/>
  <c r="K17" i="37"/>
  <c r="N17" i="37"/>
  <c r="K18" i="37"/>
  <c r="N18" i="37"/>
  <c r="K19" i="37"/>
  <c r="N19" i="37"/>
  <c r="K20" i="37"/>
  <c r="N20" i="37"/>
  <c r="K21" i="37"/>
  <c r="N21" i="37"/>
  <c r="K22" i="37"/>
  <c r="N22" i="37"/>
  <c r="K23" i="37"/>
  <c r="N23" i="37"/>
  <c r="K24" i="37"/>
  <c r="N24" i="37"/>
  <c r="P25" i="37" s="1"/>
  <c r="Q25" i="37" s="1"/>
  <c r="K25" i="37"/>
  <c r="N25" i="37"/>
  <c r="K26" i="37"/>
  <c r="N26" i="37"/>
  <c r="K27" i="37"/>
  <c r="N27" i="37"/>
  <c r="K28" i="37"/>
  <c r="N28" i="37"/>
  <c r="K29" i="37"/>
  <c r="N29" i="37"/>
  <c r="K30" i="37"/>
  <c r="N30" i="37"/>
  <c r="K31" i="37"/>
  <c r="N31" i="37"/>
  <c r="K32" i="37"/>
  <c r="N32" i="37"/>
  <c r="K33" i="37"/>
  <c r="N33" i="37"/>
  <c r="K34" i="37"/>
  <c r="N34" i="37"/>
  <c r="K35" i="37"/>
  <c r="N35" i="37"/>
  <c r="N8" i="37"/>
  <c r="K9" i="37"/>
  <c r="N9" i="37" s="1"/>
  <c r="P9" i="37" s="1"/>
  <c r="Q9" i="37" s="1"/>
  <c r="H8" i="42"/>
  <c r="H9" i="38" l="1"/>
  <c r="I9" i="38" s="1"/>
  <c r="J9" i="38" s="1"/>
  <c r="AL8" i="42"/>
  <c r="AM8" i="42" s="1"/>
  <c r="AN8" i="42" s="1"/>
  <c r="R9" i="38"/>
  <c r="S9" i="38" s="1"/>
  <c r="T9" i="38" s="1"/>
  <c r="G9" i="43"/>
  <c r="H9" i="43" s="1"/>
  <c r="I9" i="43" s="1"/>
  <c r="R19" i="38"/>
  <c r="S19" i="38" s="1"/>
  <c r="T19" i="38" s="1"/>
  <c r="G19" i="43"/>
  <c r="H19" i="43" s="1"/>
  <c r="I19" i="43" s="1"/>
  <c r="J19" i="43" s="1"/>
  <c r="R24" i="38"/>
  <c r="S24" i="38" s="1"/>
  <c r="T24" i="38" s="1"/>
  <c r="G10" i="44"/>
  <c r="H10" i="44" s="1"/>
  <c r="I10" i="44" s="1"/>
  <c r="J10" i="44" s="1"/>
  <c r="I8" i="42"/>
  <c r="J8" i="42" s="1"/>
  <c r="R16" i="38"/>
  <c r="S16" i="38" s="1"/>
  <c r="T16" i="38" s="1"/>
  <c r="G16" i="43"/>
  <c r="H16" i="43" s="1"/>
  <c r="I16" i="43" s="1"/>
  <c r="J16" i="43" s="1"/>
  <c r="R11" i="38"/>
  <c r="S11" i="38" s="1"/>
  <c r="T11" i="38" s="1"/>
  <c r="G11" i="43"/>
  <c r="H11" i="43" s="1"/>
  <c r="I11" i="43" s="1"/>
  <c r="J11" i="43" s="1"/>
  <c r="R27" i="38"/>
  <c r="S27" i="38" s="1"/>
  <c r="T27" i="38" s="1"/>
  <c r="G8" i="45"/>
  <c r="H8" i="45" s="1"/>
  <c r="I8" i="45" s="1"/>
  <c r="J8" i="45" s="1"/>
  <c r="J25" i="38"/>
  <c r="H9" i="44"/>
  <c r="I9" i="44" s="1"/>
  <c r="J9" i="44" s="1"/>
  <c r="G8" i="44"/>
  <c r="H8" i="44" s="1"/>
  <c r="I8" i="44" s="1"/>
  <c r="G14" i="43"/>
  <c r="H14" i="43" s="1"/>
  <c r="I14" i="43" s="1"/>
  <c r="J14" i="43" s="1"/>
  <c r="R12" i="38"/>
  <c r="S12" i="38" s="1"/>
  <c r="T12" i="38" s="1"/>
  <c r="R23" i="38"/>
  <c r="S23" i="38" s="1"/>
  <c r="T23" i="38" s="1"/>
  <c r="R15" i="38"/>
  <c r="S15" i="38" s="1"/>
  <c r="T15" i="38" s="1"/>
  <c r="G13" i="43"/>
  <c r="H13" i="43" s="1"/>
  <c r="I13" i="43" s="1"/>
  <c r="J13" i="43" s="1"/>
  <c r="G18" i="43"/>
  <c r="H18" i="43" s="1"/>
  <c r="I18" i="43" s="1"/>
  <c r="J18" i="43" s="1"/>
  <c r="G10" i="43"/>
  <c r="H10" i="43" s="1"/>
  <c r="I10" i="43" s="1"/>
  <c r="J10" i="43" s="1"/>
  <c r="I8" i="38"/>
  <c r="J8" i="38" s="1"/>
  <c r="G8" i="43"/>
  <c r="AF28" i="42"/>
  <c r="AG28" i="42"/>
  <c r="AH28" i="42"/>
  <c r="AF29" i="42"/>
  <c r="AG29" i="42"/>
  <c r="AH29" i="42"/>
  <c r="AF30" i="42"/>
  <c r="AG30" i="42"/>
  <c r="AH30" i="42"/>
  <c r="AF31" i="42"/>
  <c r="AG31" i="42"/>
  <c r="AH31" i="42"/>
  <c r="AF32" i="42"/>
  <c r="AG32" i="42"/>
  <c r="AH32" i="42"/>
  <c r="AF33" i="42"/>
  <c r="AG33" i="42"/>
  <c r="AH33" i="42"/>
  <c r="AF34" i="42"/>
  <c r="AG34" i="42"/>
  <c r="AH34" i="42"/>
  <c r="AF35" i="42"/>
  <c r="AG35" i="42"/>
  <c r="AH35" i="42"/>
  <c r="J20" i="38" l="1"/>
  <c r="R17" i="38"/>
  <c r="S17" i="38" s="1"/>
  <c r="T17" i="38" s="1"/>
  <c r="G17" i="43"/>
  <c r="H17" i="43" s="1"/>
  <c r="I17" i="43" s="1"/>
  <c r="J17" i="43" s="1"/>
  <c r="T8" i="42"/>
  <c r="J10" i="27"/>
  <c r="R22" i="38"/>
  <c r="S22" i="38" s="1"/>
  <c r="T22" i="38" s="1"/>
  <c r="R14" i="38"/>
  <c r="S14" i="38" s="1"/>
  <c r="T14" i="38" s="1"/>
  <c r="R18" i="38"/>
  <c r="S18" i="38" s="1"/>
  <c r="T18" i="38" s="1"/>
  <c r="R13" i="38"/>
  <c r="S13" i="38" s="1"/>
  <c r="T13" i="38" s="1"/>
  <c r="R10" i="38"/>
  <c r="S10" i="38" s="1"/>
  <c r="T10" i="38" s="1"/>
  <c r="R8" i="38"/>
  <c r="S8" i="38" s="1"/>
  <c r="T8" i="38" s="1"/>
  <c r="J9" i="27" l="1"/>
  <c r="AL27" i="42"/>
  <c r="AM27" i="42" s="1"/>
  <c r="AN27" i="42" s="1"/>
  <c r="AI28" i="42"/>
  <c r="AK28" i="42" s="1"/>
  <c r="AI29" i="42"/>
  <c r="AK29" i="42" s="1"/>
  <c r="AI30" i="42"/>
  <c r="AK30" i="42" s="1"/>
  <c r="AI31" i="42"/>
  <c r="AK31" i="42" s="1"/>
  <c r="AI32" i="42"/>
  <c r="AK32" i="42" s="1"/>
  <c r="AI33" i="42"/>
  <c r="AK33" i="42" s="1"/>
  <c r="AI34" i="42"/>
  <c r="AK34" i="42" s="1"/>
  <c r="AI35" i="42"/>
  <c r="AK35" i="42" s="1"/>
  <c r="M8" i="42"/>
  <c r="N8" i="42" s="1"/>
  <c r="O8" i="42" s="1"/>
  <c r="M35" i="42"/>
  <c r="M34" i="42"/>
  <c r="M33" i="42"/>
  <c r="M32" i="42"/>
  <c r="M31" i="42"/>
  <c r="M30" i="42"/>
  <c r="M29" i="42"/>
  <c r="M28" i="42"/>
  <c r="M27" i="42"/>
  <c r="M24" i="42"/>
  <c r="M23" i="42"/>
  <c r="M22" i="42"/>
  <c r="M19" i="42"/>
  <c r="N19" i="42" s="1"/>
  <c r="O19" i="42" s="1"/>
  <c r="H23" i="42"/>
  <c r="I23" i="42" s="1"/>
  <c r="H24" i="42"/>
  <c r="I24" i="42" s="1"/>
  <c r="H27" i="42"/>
  <c r="I27" i="42" s="1"/>
  <c r="H28" i="42"/>
  <c r="I28" i="42" s="1"/>
  <c r="H29" i="42"/>
  <c r="I29" i="42" s="1"/>
  <c r="H30" i="42"/>
  <c r="I30" i="42" s="1"/>
  <c r="H31" i="42"/>
  <c r="I31" i="42" s="1"/>
  <c r="H32" i="42"/>
  <c r="I32" i="42" s="1"/>
  <c r="H33" i="42"/>
  <c r="I33" i="42" s="1"/>
  <c r="J34" i="42"/>
  <c r="H35" i="42"/>
  <c r="I35" i="42" s="1"/>
  <c r="H22" i="42"/>
  <c r="I22" i="42" s="1"/>
  <c r="H19" i="42"/>
  <c r="N32" i="42" l="1"/>
  <c r="O32" i="42" s="1"/>
  <c r="AD32" i="42"/>
  <c r="N23" i="42"/>
  <c r="O23" i="42" s="1"/>
  <c r="AD23" i="42"/>
  <c r="N33" i="42"/>
  <c r="O33" i="42" s="1"/>
  <c r="AD33" i="42"/>
  <c r="AL31" i="42"/>
  <c r="AM31" i="42" s="1"/>
  <c r="AN31" i="42" s="1"/>
  <c r="G31" i="38"/>
  <c r="I19" i="42"/>
  <c r="N24" i="42"/>
  <c r="O24" i="42" s="1"/>
  <c r="AD24" i="42"/>
  <c r="N34" i="42"/>
  <c r="O34" i="42" s="1"/>
  <c r="AD34" i="42"/>
  <c r="AL30" i="42"/>
  <c r="AM30" i="42" s="1"/>
  <c r="AN30" i="42" s="1"/>
  <c r="G30" i="38"/>
  <c r="N22" i="42"/>
  <c r="O22" i="42" s="1"/>
  <c r="O25" i="42" s="1"/>
  <c r="AD22" i="42"/>
  <c r="AL32" i="42"/>
  <c r="G32" i="38"/>
  <c r="AM32" i="42"/>
  <c r="AN32" i="42" s="1"/>
  <c r="N27" i="42"/>
  <c r="O27" i="42" s="1"/>
  <c r="AD27" i="42"/>
  <c r="N35" i="42"/>
  <c r="O35" i="42" s="1"/>
  <c r="AD35" i="42"/>
  <c r="AL29" i="42"/>
  <c r="AM29" i="42" s="1"/>
  <c r="AN29" i="42" s="1"/>
  <c r="G29" i="38"/>
  <c r="N30" i="42"/>
  <c r="O30" i="42" s="1"/>
  <c r="AD30" i="42"/>
  <c r="AL34" i="42"/>
  <c r="AM34" i="42" s="1"/>
  <c r="AN34" i="42" s="1"/>
  <c r="G34" i="38"/>
  <c r="N28" i="42"/>
  <c r="O28" i="42" s="1"/>
  <c r="AD28" i="42"/>
  <c r="AL28" i="42"/>
  <c r="G28" i="38"/>
  <c r="AM28" i="42"/>
  <c r="AN28" i="42" s="1"/>
  <c r="N29" i="42"/>
  <c r="O29" i="42" s="1"/>
  <c r="AD29" i="42"/>
  <c r="AL35" i="42"/>
  <c r="AM35" i="42" s="1"/>
  <c r="AN35" i="42" s="1"/>
  <c r="G35" i="38"/>
  <c r="N31" i="42"/>
  <c r="O31" i="42" s="1"/>
  <c r="AD31" i="42"/>
  <c r="G33" i="38"/>
  <c r="AL33" i="42"/>
  <c r="AM33" i="42" s="1"/>
  <c r="AN33" i="42" s="1"/>
  <c r="J29" i="42"/>
  <c r="Y29" i="42"/>
  <c r="J35" i="42"/>
  <c r="Y35" i="42"/>
  <c r="J27" i="42"/>
  <c r="Y27" i="42"/>
  <c r="J24" i="42"/>
  <c r="Y24" i="42"/>
  <c r="J30" i="42"/>
  <c r="Y30" i="42"/>
  <c r="J22" i="42"/>
  <c r="Y22" i="42"/>
  <c r="J33" i="42"/>
  <c r="Y33" i="42"/>
  <c r="J28" i="42"/>
  <c r="Y28" i="42"/>
  <c r="J23" i="42"/>
  <c r="Y23" i="42"/>
  <c r="J32" i="42"/>
  <c r="Y32" i="42"/>
  <c r="J31" i="42"/>
  <c r="Y31" i="42"/>
  <c r="J19" i="42"/>
  <c r="J20" i="42" s="1"/>
  <c r="T19" i="42"/>
  <c r="T20" i="42" s="1"/>
  <c r="O20" i="42"/>
  <c r="O36" i="42" l="1"/>
  <c r="AN36" i="42"/>
  <c r="H33" i="38"/>
  <c r="I33" i="38" s="1"/>
  <c r="J33" i="38" s="1"/>
  <c r="H28" i="38"/>
  <c r="I28" i="38" s="1"/>
  <c r="J28" i="38" s="1"/>
  <c r="H32" i="38"/>
  <c r="I32" i="38" s="1"/>
  <c r="J32" i="38" s="1"/>
  <c r="AD36" i="42"/>
  <c r="H29" i="38"/>
  <c r="I29" i="38" s="1"/>
  <c r="J29" i="38" s="1"/>
  <c r="J25" i="42"/>
  <c r="AD25" i="42"/>
  <c r="H34" i="38"/>
  <c r="I34" i="38" s="1"/>
  <c r="J34" i="38" s="1"/>
  <c r="H30" i="38"/>
  <c r="I30" i="38" s="1"/>
  <c r="J30" i="38" s="1"/>
  <c r="H35" i="38"/>
  <c r="I35" i="38" s="1"/>
  <c r="J35" i="38" s="1"/>
  <c r="H31" i="38"/>
  <c r="I31" i="38" s="1"/>
  <c r="J31" i="38" s="1"/>
  <c r="J36" i="42"/>
  <c r="Y25" i="42"/>
  <c r="Y36" i="42"/>
  <c r="G11" i="45" l="1"/>
  <c r="H11" i="45" s="1"/>
  <c r="I11" i="45" s="1"/>
  <c r="J11" i="45" s="1"/>
  <c r="R30" i="38"/>
  <c r="S30" i="38" s="1"/>
  <c r="T30" i="38" s="1"/>
  <c r="R32" i="38"/>
  <c r="S32" i="38" s="1"/>
  <c r="T32" i="38" s="1"/>
  <c r="G13" i="45"/>
  <c r="H13" i="45" s="1"/>
  <c r="I13" i="45" s="1"/>
  <c r="J13" i="45" s="1"/>
  <c r="G9" i="45"/>
  <c r="H9" i="45" s="1"/>
  <c r="I9" i="45" s="1"/>
  <c r="J9" i="45" s="1"/>
  <c r="R28" i="38"/>
  <c r="S28" i="38" s="1"/>
  <c r="T28" i="38" s="1"/>
  <c r="G12" i="45"/>
  <c r="H12" i="45" s="1"/>
  <c r="I12" i="45" s="1"/>
  <c r="J12" i="45" s="1"/>
  <c r="R31" i="38"/>
  <c r="S31" i="38" s="1"/>
  <c r="T31" i="38" s="1"/>
  <c r="R33" i="38"/>
  <c r="S33" i="38" s="1"/>
  <c r="T33" i="38" s="1"/>
  <c r="G14" i="45"/>
  <c r="H14" i="45" s="1"/>
  <c r="I14" i="45" s="1"/>
  <c r="J14" i="45" s="1"/>
  <c r="G15" i="45"/>
  <c r="H15" i="45" s="1"/>
  <c r="I15" i="45" s="1"/>
  <c r="J15" i="45" s="1"/>
  <c r="R34" i="38"/>
  <c r="S34" i="38" s="1"/>
  <c r="T34" i="38" s="1"/>
  <c r="J36" i="38"/>
  <c r="G16" i="45"/>
  <c r="H16" i="45" s="1"/>
  <c r="I16" i="45" s="1"/>
  <c r="J16" i="45" s="1"/>
  <c r="R35" i="38"/>
  <c r="S35" i="38" s="1"/>
  <c r="T35" i="38" s="1"/>
  <c r="G10" i="45"/>
  <c r="H10" i="45" s="1"/>
  <c r="I10" i="45" s="1"/>
  <c r="J10" i="45" s="1"/>
  <c r="R29" i="38"/>
  <c r="S29" i="38" s="1"/>
  <c r="T29" i="38" s="1"/>
  <c r="J30" i="35"/>
  <c r="K30" i="35" s="1"/>
  <c r="J31" i="35"/>
  <c r="K31" i="35" s="1"/>
  <c r="J32" i="35"/>
  <c r="K32" i="35" s="1"/>
  <c r="J33" i="35"/>
  <c r="K33" i="35" s="1"/>
  <c r="J34" i="35"/>
  <c r="K34" i="35" s="1"/>
  <c r="J35" i="35"/>
  <c r="K35" i="35"/>
  <c r="J36" i="35"/>
  <c r="K36" i="35" s="1"/>
  <c r="J37" i="35"/>
  <c r="K37" i="35" s="1"/>
  <c r="J38" i="35"/>
  <c r="K38" i="35" s="1"/>
  <c r="J39" i="35"/>
  <c r="K39" i="35"/>
  <c r="J40" i="35"/>
  <c r="K40" i="35" s="1"/>
  <c r="J41" i="35"/>
  <c r="K41" i="35" s="1"/>
  <c r="J42" i="35"/>
  <c r="K42" i="35" s="1"/>
  <c r="J43" i="35"/>
  <c r="K43" i="35" s="1"/>
  <c r="J44" i="35"/>
  <c r="K44" i="35"/>
  <c r="J45" i="35"/>
  <c r="K45" i="35" s="1"/>
  <c r="J46" i="35"/>
  <c r="K46" i="35" s="1"/>
  <c r="J47" i="35"/>
  <c r="K47" i="35" s="1"/>
  <c r="J48" i="35"/>
  <c r="K48" i="35" s="1"/>
  <c r="J49" i="35"/>
  <c r="K49" i="35" s="1"/>
  <c r="J50" i="35"/>
  <c r="K50" i="35" s="1"/>
  <c r="J51" i="35"/>
  <c r="K51" i="35"/>
  <c r="J52" i="35"/>
  <c r="K52" i="35" s="1"/>
  <c r="J53" i="35"/>
  <c r="K53" i="35"/>
  <c r="K29" i="35"/>
  <c r="J29" i="35"/>
  <c r="J16" i="35"/>
  <c r="K16" i="35" s="1"/>
  <c r="K27" i="35" s="1"/>
  <c r="J12" i="35"/>
  <c r="K12" i="35" s="1"/>
  <c r="K14" i="35" s="1"/>
  <c r="K38" i="34"/>
  <c r="L38" i="34" s="1"/>
  <c r="K39" i="34"/>
  <c r="L39" i="34" s="1"/>
  <c r="K40" i="34"/>
  <c r="L40" i="34" s="1"/>
  <c r="K41" i="34"/>
  <c r="L41" i="34"/>
  <c r="K42" i="34"/>
  <c r="L42" i="34" s="1"/>
  <c r="K43" i="34"/>
  <c r="L43" i="34" s="1"/>
  <c r="K44" i="34"/>
  <c r="L44" i="34" s="1"/>
  <c r="K45" i="34"/>
  <c r="L45" i="34" s="1"/>
  <c r="K46" i="34"/>
  <c r="L46" i="34" s="1"/>
  <c r="K47" i="34"/>
  <c r="L47" i="34" s="1"/>
  <c r="K48" i="34"/>
  <c r="L48" i="34" s="1"/>
  <c r="K49" i="34"/>
  <c r="L49" i="34" s="1"/>
  <c r="K50" i="34"/>
  <c r="L50" i="34" s="1"/>
  <c r="K51" i="34"/>
  <c r="L51" i="34"/>
  <c r="K52" i="34"/>
  <c r="L52" i="34" s="1"/>
  <c r="K53" i="34"/>
  <c r="L53" i="34"/>
  <c r="K54" i="34"/>
  <c r="L54" i="34" s="1"/>
  <c r="K55" i="34"/>
  <c r="L55" i="34" s="1"/>
  <c r="K56" i="34"/>
  <c r="L56" i="34" s="1"/>
  <c r="K57" i="34"/>
  <c r="L57" i="34" s="1"/>
  <c r="K58" i="34"/>
  <c r="L58" i="34" s="1"/>
  <c r="K59" i="34"/>
  <c r="L59" i="34" s="1"/>
  <c r="K60" i="34"/>
  <c r="L60" i="34" s="1"/>
  <c r="K61" i="34"/>
  <c r="L61" i="34" s="1"/>
  <c r="K62" i="34"/>
  <c r="L62" i="34" s="1"/>
  <c r="K63" i="34"/>
  <c r="L63" i="34"/>
  <c r="K64" i="34"/>
  <c r="L64" i="34" s="1"/>
  <c r="K65" i="34"/>
  <c r="L65" i="34" s="1"/>
  <c r="K37" i="34"/>
  <c r="L37" i="34" s="1"/>
  <c r="K28" i="34"/>
  <c r="L28" i="34" s="1"/>
  <c r="K17" i="34"/>
  <c r="L17" i="34" s="1"/>
  <c r="K13" i="34"/>
  <c r="L13" i="34" s="1"/>
  <c r="J33" i="33"/>
  <c r="K33" i="33" s="1"/>
  <c r="J34" i="33"/>
  <c r="K34" i="33" s="1"/>
  <c r="J35" i="33"/>
  <c r="K35" i="33" s="1"/>
  <c r="J36" i="33"/>
  <c r="K36" i="33" s="1"/>
  <c r="J37" i="33"/>
  <c r="K37" i="33" s="1"/>
  <c r="J38" i="33"/>
  <c r="K38" i="33" s="1"/>
  <c r="J39" i="33"/>
  <c r="K39" i="33" s="1"/>
  <c r="J40" i="33"/>
  <c r="K40" i="33" s="1"/>
  <c r="J41" i="33"/>
  <c r="K41" i="33" s="1"/>
  <c r="J42" i="33"/>
  <c r="K42" i="33"/>
  <c r="J43" i="33"/>
  <c r="K43" i="33" s="1"/>
  <c r="J44" i="33"/>
  <c r="K44" i="33" s="1"/>
  <c r="J45" i="33"/>
  <c r="K45" i="33" s="1"/>
  <c r="J46" i="33"/>
  <c r="K46" i="33" s="1"/>
  <c r="J47" i="33"/>
  <c r="K47" i="33" s="1"/>
  <c r="J48" i="33"/>
  <c r="K48" i="33" s="1"/>
  <c r="J49" i="33"/>
  <c r="K49" i="33" s="1"/>
  <c r="J32" i="33"/>
  <c r="K32" i="33" s="1"/>
  <c r="J27" i="33"/>
  <c r="K27" i="33" s="1"/>
  <c r="J16" i="33"/>
  <c r="K16" i="33" s="1"/>
  <c r="J12" i="33"/>
  <c r="K12" i="33" s="1"/>
  <c r="K14" i="33" s="1"/>
  <c r="J11" i="27" l="1"/>
  <c r="J12" i="27" s="1"/>
  <c r="K30" i="33"/>
  <c r="K54" i="35"/>
  <c r="K50" i="33"/>
  <c r="L66" i="34"/>
  <c r="K56" i="35"/>
  <c r="L35" i="34"/>
  <c r="K52" i="33"/>
  <c r="L15" i="34"/>
  <c r="L68" i="34" s="1"/>
</calcChain>
</file>

<file path=xl/sharedStrings.xml><?xml version="1.0" encoding="utf-8"?>
<sst xmlns="http://schemas.openxmlformats.org/spreadsheetml/2006/main" count="657" uniqueCount="275">
  <si>
    <t>ITEM</t>
  </si>
  <si>
    <t>ACTIVIDAD</t>
  </si>
  <si>
    <t>Despiece general del arma</t>
  </si>
  <si>
    <t>REQUISITOS ESPECÍFICOS</t>
  </si>
  <si>
    <t>REQUISITOS GENERALES</t>
  </si>
  <si>
    <t xml:space="preserve">Desarme y arme general del arma </t>
  </si>
  <si>
    <t>Cambio de sistemas de tensión del disparador, sistema de percusión y mecanismos de disparo.</t>
  </si>
  <si>
    <t>Limpieza del ánima del cañón.</t>
  </si>
  <si>
    <t>Limpieza y lubricación general.</t>
  </si>
  <si>
    <t>Recubrimiento de pintura cerámica de alta resistencia y adherencia color negro al proveedor del arma.</t>
  </si>
  <si>
    <t>Tratamiento superficial de pavonado a los elementos y mecanismos internos del arma (piezas móviles).</t>
  </si>
  <si>
    <t>Cambio de pasadores.</t>
  </si>
  <si>
    <t xml:space="preserve">Cambio de los resortes </t>
  </si>
  <si>
    <t xml:space="preserve">Cambio Varilla guía de polímero por varilla guía metálica para las pistolas CZ. </t>
  </si>
  <si>
    <t>Reparación del punto y alza de Mira</t>
  </si>
  <si>
    <t>Resorte del fiador</t>
  </si>
  <si>
    <t>Resorte recuperador.</t>
  </si>
  <si>
    <t>Resorte del disparador.</t>
  </si>
  <si>
    <t>Resorte del percutor.</t>
  </si>
  <si>
    <t>Resorte de los pestillos del seguro de la corredera</t>
  </si>
  <si>
    <t>Resorte de la barra del martillo.</t>
  </si>
  <si>
    <t>Resorte del retén de la corredera.</t>
  </si>
  <si>
    <t xml:space="preserve">
Resorte del seguro bloqueador del percutor.
</t>
  </si>
  <si>
    <t xml:space="preserve">
Resorte barra del disparador (extensor).
</t>
  </si>
  <si>
    <t>Resorte palanca de desarme.</t>
  </si>
  <si>
    <t>Resorte de uña extractora</t>
  </si>
  <si>
    <t>Cambio sistemas de tensión del   disparador, sistema de percusión y mecanismos de disparo</t>
  </si>
  <si>
    <t>Cambio de los tornillos y arandelas de las cachas.</t>
  </si>
  <si>
    <t>Cambio de las cachas</t>
  </si>
  <si>
    <t>CANTIDAD</t>
  </si>
  <si>
    <t>UNIDAD DE MEDIDA</t>
  </si>
  <si>
    <t>UNIDAD</t>
  </si>
  <si>
    <t>Revisión de piezas para constatar fracturas en material.</t>
  </si>
  <si>
    <t>Revisión y cambio de sistemas de tensión del disparador, sistema de percusión y mecanismos de disparo.</t>
  </si>
  <si>
    <t>Aplicar revestimiento pintura cerámica de alta resistencia y adherencia color negro a los mecanismos externos.</t>
  </si>
  <si>
    <t>Recubrimiento de pintura cerámica de alta resistencia y adherencia al proveedor del arma y reparación de los labios del proveedor.</t>
  </si>
  <si>
    <t>Cambio de los resortes</t>
  </si>
  <si>
    <t>Cambio de los tornillos y arandelas de las cachas</t>
  </si>
  <si>
    <t>Cambio de los tornillos de la cubierta de la empuñadura.</t>
  </si>
  <si>
    <t>Reparación del tambor del alza de mira (subametralladora MP 5).</t>
  </si>
  <si>
    <t>Cambio del punto de mira y del alza de mira (subametralladora MP 5).</t>
  </si>
  <si>
    <t>Cambio del arco protector del poste de mira (subametralladora MP 5)</t>
  </si>
  <si>
    <t>Cambio del guardamano de polímero por guardamano en aluminio con riel picatinny y empuñadura vertical en aluminio. (subametralladora MP 5)</t>
  </si>
  <si>
    <t>Cambio de los anillos en teflón de la varilla guía y resorte recuperador (subametralladora MP5).</t>
  </si>
  <si>
    <t>Reparación de las palancas de cargue y polímero (subametralladora MP5).</t>
  </si>
  <si>
    <t>Reparación de proveedores subametralladora MP5</t>
  </si>
  <si>
    <t>Resorte del fiador.</t>
  </si>
  <si>
    <t>Resorte del extractor.</t>
  </si>
  <si>
    <t>Resorte de la culata plegable.</t>
  </si>
  <si>
    <t>Resorte del Culatín de la culata plegable.</t>
  </si>
  <si>
    <t>Resorte del retén del cargador.</t>
  </si>
  <si>
    <t>Resorte de la empuñadura de seguridad automática.</t>
  </si>
  <si>
    <t>Resorte de seguridad del disparador.</t>
  </si>
  <si>
    <t>Resorte de trinquete de la tuerca delantera</t>
  </si>
  <si>
    <t>Resorte plano del cerrojo.</t>
  </si>
  <si>
    <t>Resorte de la base de la mira.</t>
  </si>
  <si>
    <t>Resorte de la palanca de cargue.</t>
  </si>
  <si>
    <t>Resorte del conmutador.</t>
  </si>
  <si>
    <t>Resorte del Eyector</t>
  </si>
  <si>
    <t>Resorte saliente del martillo.</t>
  </si>
  <si>
    <t>Resorte selector de fuego.</t>
  </si>
  <si>
    <t>Resorte del freno de la mira delantera.</t>
  </si>
  <si>
    <t>Resorte del retén de la tuerca del cañón.</t>
  </si>
  <si>
    <t>Resorte del retén de la cubierta.</t>
  </si>
  <si>
    <t>Resorte del proveedor.</t>
  </si>
  <si>
    <t>cambio del punto de mira y del alza de mira (subametralladora MP 5)</t>
  </si>
  <si>
    <t xml:space="preserve">Mantenimiento de Fusil (Arma automática y armas automáticas), en todos sus componentes: 
Externos: Cañón, Receptor o armazón
Internos: Mecanismo de alimentación, Mecanismos de cierre, Mecanismos de disparo y persecución, Mecanismo de extracción, Mecanismos de seguridad.
</t>
  </si>
  <si>
    <t>Limpieza del ánima del cañón y tubo de gases</t>
  </si>
  <si>
    <t>Desplaque superficial y desoxidación de los mecanismos internos y externos del arma.</t>
  </si>
  <si>
    <t>Recubrimiento de pintura cerámica de alta resistencia y adherencia color Negro a los elementos externos del arma.</t>
  </si>
  <si>
    <t>Cambio de pasadores en mal estado.</t>
  </si>
  <si>
    <t>Cambio de muelles (resortes).</t>
  </si>
  <si>
    <t>Reparación del punto y alza de Mira o cambio si presenta deformación</t>
  </si>
  <si>
    <t>Resorte del des conector.</t>
  </si>
  <si>
    <t>Resorte de la empuñadura.</t>
  </si>
  <si>
    <t>Resorte del perno reten.</t>
  </si>
  <si>
    <t>Resorte del seguro de la tapa.</t>
  </si>
  <si>
    <t>Resorte de guardapolvo.</t>
  </si>
  <si>
    <t>Resorte perilla lateral.</t>
  </si>
  <si>
    <t>Muelle plano.</t>
  </si>
  <si>
    <t>Resorte alojamiento de la mira.</t>
  </si>
  <si>
    <t>Resorte perilla de elevación.</t>
  </si>
  <si>
    <t>Resorte de la guía.</t>
  </si>
  <si>
    <t>Resorte de la palanca de asistencia.</t>
  </si>
  <si>
    <t>Resorte del expulsor.</t>
  </si>
  <si>
    <t>Resorte del botón de la palanca retenedora.</t>
  </si>
  <si>
    <t>Resorte del martillo.</t>
  </si>
  <si>
    <t>Resorte y pestillo ping de los pasadores de la culata.</t>
  </si>
  <si>
    <t>Reemplazar guardamano plástico por guardamano táctico en aluminio con riel picatinni.</t>
  </si>
  <si>
    <t>Adaptar Empuñadura vertical al riel picatinni.</t>
  </si>
  <si>
    <t xml:space="preserve">VALOR UNITARIO </t>
  </si>
  <si>
    <t xml:space="preserve">IVA </t>
  </si>
  <si>
    <t>VALOR UNITARIO INCLUIDO IVA</t>
  </si>
  <si>
    <t>PRECIO FINAL SELECCIONADO</t>
  </si>
  <si>
    <t>Cambio de pasadores</t>
  </si>
  <si>
    <t>MANTENIMIENTO CORRECTIVO CON SUMINISTRO DE REPUESTOS PARA ARMAS DE FUEGO TIPO PISTOLAS, CALIBRE 9 MM, DE DIFERENTES MARCAS Y MODELOS PARA LA FISCALIA GENERAL DE LA NACION.
(SEGÚN ESPECIFICACIONES TÉCNICAS -  FICHA TECNICA No. 1 (PISTOLAS CALIBRE 9MM )</t>
  </si>
  <si>
    <t xml:space="preserve">Desarme y arme general del arma. </t>
  </si>
  <si>
    <t>“MANTENIMIENTO CORRECTIVO CON SUMINISTRO DE REPUESTOS PARA ARMAS DE FUEGO TIPO PISTOLASCALIBRE 9MM, SUBAMETRALLADORAS CALIBRE 9MM Y FUSILES CALIBRE 5.56 DE DIFERENTES MARCAS Y MODELOS PARA LA FISCALÍA GENERAL DE LA NACIÓN”</t>
  </si>
  <si>
    <t xml:space="preserve"> FASE I. DESPIECE Y DESPLAQUE  DE  FUSILES 5.56 (Según especificaciones de la Ficha Técnica)
</t>
  </si>
  <si>
    <t>Revisión de piezas para constatar fracturas y fisuras en material</t>
  </si>
  <si>
    <t>Resorte del pestillo del seguro del bloqueador</t>
  </si>
  <si>
    <t>Resorte del pestillo poste de mira</t>
  </si>
  <si>
    <t xml:space="preserve"> FASE II. REVISIÓN DE LOS MECANISMOS Y CAMBIO DE REPUESTOS REQUERIDOS DE  FUSILES 5.56
(Según especificaciones de la Ficha Técnica)
</t>
  </si>
  <si>
    <t>CAMBIO DE REPUESTOS
 de acuerdo al tipo de Fusil (Según especificaciones de la Ficha Técnica)</t>
  </si>
  <si>
    <t>Revisión de piezas para constatar fisuras, fracturas o desgastes en el material</t>
  </si>
  <si>
    <t xml:space="preserve">
 FASE II. REVISIÓN DE LOS MECANISMOS,CAMBIO DE REPUESTOS REQUERIDOS DE PISTOLAS 9MM (Según especificaciones de la Ficha Técnica)</t>
  </si>
  <si>
    <t>Desplaque superficial y desoxidación de los mecanismos internos y externos del arma</t>
  </si>
  <si>
    <t>VALOR TOTAL DESPIECE Y DESPLAQUE  DE SUB-AMETRALLADORAS CALIBRE 9MM</t>
  </si>
  <si>
    <t xml:space="preserve"> TOTAL  SUBAMETRALLADORA 9 MM</t>
  </si>
  <si>
    <t>VALOR TOTAL REVISIÓN DE LOS MECANISMOS Y CAMBIO DE REPUESTOS REQUERIDOS DE  FUSILES 5.56</t>
  </si>
  <si>
    <t>VALOR TOTAL DESPIECE Y DESPLAQUE DE PISTOLAS 9MM</t>
  </si>
  <si>
    <t>VALOR TOTAL REVISIÓN DE LOS MECANISMOS,CAMBIO DE REPUESTOS REQUERIDOS DE PISTOLAS 9MM</t>
  </si>
  <si>
    <t xml:space="preserve">VALOR TOTAL DESPIECE Y DESPLAQUE  DE  FUSILES 5.56 </t>
  </si>
  <si>
    <t>VALOR TOTAL Suministro y cambio de los repuestos de acuerdo al tipo de                  SubAmetralladora</t>
  </si>
  <si>
    <t>VALOR TOTAL CAMBIO DE REPUESTOS de acuerdo al tipo de Pistola 9MM</t>
  </si>
  <si>
    <t>VALOR TOTAL  REVISIÓN DE LOS MECANISMOS Y CAMBIO DE REPUESTOS REQUERIDOS. DE SUBAMETRALLADORAS CALIBRE 9MM</t>
  </si>
  <si>
    <t xml:space="preserve"> 
Suministro y cambio de los repuestos de acuerdo al tipo de                  SubAmetralladora  (según especificaciones Ficha Técnica)</t>
  </si>
  <si>
    <t xml:space="preserve">VALOR TOTAL CAMBIO DE REPUESTOS
 de acuerdo al tipo de Fusil </t>
  </si>
  <si>
    <t>OFERTA ECONÓMICA CONSOLIDADA</t>
  </si>
  <si>
    <t xml:space="preserve">DESCRIPCIÓN </t>
  </si>
  <si>
    <t>VALOR UNITARIO INCLUIDO IVA Y TODOS LOS COSTOS</t>
  </si>
  <si>
    <t xml:space="preserve"> TOTAL  PISTOLAS CALIBRE 9MM</t>
  </si>
  <si>
    <t xml:space="preserve"> TOTAL FUSILES CALIBRE 5.56</t>
  </si>
  <si>
    <t>Cambio de repuestos de acuerdo al tipo de Pistola 9MM:  (Según especificaciones de la Ficha Técnica)</t>
  </si>
  <si>
    <t> FASE I.  FASE I. DESPIECE Y DESPLAQUE  DE SUB-AMETRALLADORAS CALIBRE 9MM (según especificaciones Ficha Técnica)</t>
  </si>
  <si>
    <t xml:space="preserve"> 
 FASE II. REVISIÓN DE LOS MECANISMOS Y CAMBIO DE REPUESTOS REQUERIDOS. DE SUBAMETRALLADORAS CALIBRE 9MM (según especificaciones Ficha Técnica)</t>
  </si>
  <si>
    <t xml:space="preserve"> </t>
  </si>
  <si>
    <r>
      <t xml:space="preserve">Recubrimiento de pintura cerámica de alta resistencia y adherencia </t>
    </r>
    <r>
      <rPr>
        <b/>
        <sz val="16"/>
        <rFont val="Arial Narrow"/>
        <family val="2"/>
      </rPr>
      <t>color negro</t>
    </r>
    <r>
      <rPr>
        <sz val="16"/>
        <rFont val="Arial Narrow"/>
        <family val="2"/>
      </rPr>
      <t xml:space="preserve"> a los elementos externos.</t>
    </r>
  </si>
  <si>
    <r>
      <t xml:space="preserve">Recubrimiento de pintura cerámica de alta resistencia y adherencia </t>
    </r>
    <r>
      <rPr>
        <b/>
        <sz val="16"/>
        <rFont val="Arial Narrow"/>
        <family val="2"/>
      </rPr>
      <t>color negro</t>
    </r>
    <r>
      <rPr>
        <sz val="16"/>
        <rFont val="Arial Narrow"/>
        <family val="2"/>
      </rPr>
      <t xml:space="preserve"> al proveedor del arma.</t>
    </r>
  </si>
  <si>
    <r>
      <t xml:space="preserve">Cambio de los tornillos y arandelas de las cachas </t>
    </r>
    <r>
      <rPr>
        <sz val="16"/>
        <color theme="1"/>
        <rFont val="Arial Narrow"/>
        <family val="2"/>
      </rPr>
      <t>pistolas CZ</t>
    </r>
    <r>
      <rPr>
        <sz val="16"/>
        <color rgb="FF000000"/>
        <rFont val="Arial Narrow"/>
        <family val="2"/>
      </rPr>
      <t>.</t>
    </r>
  </si>
  <si>
    <r>
      <t xml:space="preserve">Cambio de las cachas </t>
    </r>
    <r>
      <rPr>
        <sz val="16"/>
        <color theme="1"/>
        <rFont val="Arial Narrow"/>
        <family val="2"/>
      </rPr>
      <t>pistolas CZ</t>
    </r>
    <r>
      <rPr>
        <sz val="16"/>
        <color rgb="FF000000"/>
        <rFont val="Arial Narrow"/>
        <family val="2"/>
      </rPr>
      <t>.</t>
    </r>
  </si>
  <si>
    <t>"MANTENIMIENTO CORRECTIVO CON SUMINISTRO DE REPUESTOS PARA ARMAS DE FUEGO TIPO PISTOLASCALIBRE 9MM, SUBAMETRALLADORAS CALIBRE 9MM Y FUSILES CALIBRE 5.56 DE DIFERENTES MARCAS Y MODELOS PARA LA FISCALÍA GENERAL DE LA NACIÓN”</t>
  </si>
  <si>
    <t>FORMATO OFERTA ECONOMICA 2026</t>
  </si>
  <si>
    <t xml:space="preserve">
Mantenimiento de Pistolas (Arma semiautomáticas), en todos sus componentes: 
Externos: Receptor o armazón
Internos: Mecanismo de alimentación, Mecanismos de cierre, Mecanismos de disparo y percusión, Mecanismo de extracción, Mecanismos de seguridad.</t>
  </si>
  <si>
    <t>Cambio Varilla guía de polímero por varilla guía metálica</t>
  </si>
  <si>
    <t>  FASE I. DESPIECE Y DESPLAQUE DE PISTOLAS 9MM (Según especificaciones de la Ficha Técnica)</t>
  </si>
  <si>
    <t>MANTENIMIENTO CORRECTIVO CON SUMINISTRO DE REPUESTOS PARA ARMAS DE FUEGO TIPO SUB AMETRALLADORAS CALIBRE 9 MM, DE DIFERENTES MARCAS Y MODELOS PARA LA FISCALIA GENERAL DE LA NACION.
(SEGÚN ESPECIFICACIONES TÉCNICAS - FICHA TECNICA No. 2
(SUBAMETRALLADORAS CALIBRE 9MM)</t>
  </si>
  <si>
    <t xml:space="preserve">
Mantenimiento de subametralladora (Arma automática y semiautomática), en todos sus componentes:
Externos: Cañón, Receptor o armazón
Internos: Mecanismo de alimentación, Mecanismos de cierre, Mecanismos de disparo y persecución, Mecanismo de extracción, Mecanismos de seguridad.
</t>
  </si>
  <si>
    <t>MANTENIMIENTO CORRECTIVO CON SUMINISTRO DE REPUESTOS PARA PARA ARMAS DE FUEGO TIPO FUSILES CALIBRE 5.56 DE DIFERENTES MARCAS Y MODELOS PARA LA FISCALIA GENERAL DE LA NACION
SEGÚN ESPECIFICACIONES TÉCNICAS -FICHA TECNICA No. 3 
(FUSILES CALIBRE 5.56)</t>
  </si>
  <si>
    <t>NOTAS:</t>
  </si>
  <si>
    <r>
      <t xml:space="preserve">IMPORTANTE: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</si>
  <si>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Nota:</t>
  </si>
  <si>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b/>
        <u/>
        <sz val="14"/>
        <color rgb="FFFF0000"/>
        <rFont val="Arial Narrow"/>
        <family val="2"/>
      </rPr>
      <t>EXCEL EDITABLE.</t>
    </r>
  </si>
  <si>
    <t>Marque con una X la opción que corresponda</t>
  </si>
  <si>
    <t>PERSONA JURÍDICA</t>
  </si>
  <si>
    <t>X</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</si>
  <si>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</si>
  <si>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</si>
  <si>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</si>
  <si>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</si>
  <si>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</si>
  <si>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</si>
  <si>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</si>
  <si>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</si>
  <si>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Fecha de Oferta:</t>
  </si>
  <si>
    <t>Validez de Oferta económica 90 días:</t>
  </si>
  <si>
    <t>SI____ NO_____</t>
  </si>
  <si>
    <t>¿Cumple con lo solicitado en le Ficha Técnica?</t>
  </si>
  <si>
    <t>SI _____  NO_____</t>
  </si>
  <si>
    <r>
      <rPr>
        <b/>
        <sz val="18"/>
        <color rgb="FFFF0000"/>
        <rFont val="Arial Narrow"/>
        <family val="2"/>
      </rPr>
      <t>IVA</t>
    </r>
    <r>
      <rPr>
        <b/>
        <sz val="12"/>
        <color rgb="FFFF0000"/>
        <rFont val="Arial Narrow"/>
        <family val="2"/>
      </rPr>
      <t xml:space="preserve"> </t>
    </r>
    <r>
      <rPr>
        <b/>
        <sz val="12"/>
        <color theme="1"/>
        <rFont val="Arial Narrow"/>
        <family val="2"/>
      </rPr>
      <t>(INDICAR SI LOS ITEMS ESTÁN O NO EXCENTOS DEL IVA, DE ESTAR EXCENTOS FAVOR INDICAR LA NORMA)</t>
    </r>
  </si>
  <si>
    <t>FIRMA DIGITAL</t>
  </si>
  <si>
    <t>ANÁLISIS DE COSTOS HISTÓRICOS</t>
  </si>
  <si>
    <t>ÍTEM</t>
  </si>
  <si>
    <t>ANÁLISIS PROYECCIÓN COSTOS HISTÓRICOS (IPC / Índices - Serie de empalme)</t>
  </si>
  <si>
    <t>VALOR UNITARIO SIN IVA</t>
  </si>
  <si>
    <t>VALOR UNITARIO (excluido de IVA)</t>
  </si>
  <si>
    <t>IVA (excluido)</t>
  </si>
  <si>
    <t>VALOR TOTAL
(excluido de IVA)</t>
  </si>
  <si>
    <t>https://www.dane.gov.co/index.php/estadisticas-por-tema/precios-y-costos/indice-de-precios-al-consumidor-ipc</t>
  </si>
  <si>
    <t xml:space="preserve">VALOR COTIZACIONES </t>
  </si>
  <si>
    <t>PRESUPUESTO TOTAL ASIGNADO AL PROCESO</t>
  </si>
  <si>
    <t>ANEXO 1</t>
  </si>
  <si>
    <t>RESULTADO DEL ANÁLISIS DE COSTOS BASADO EN OFERTAS ECONÓMICAS. (CUADRO COTIZACIONES )</t>
  </si>
  <si>
    <t>ANALISIS DE VALORES SIN IVA</t>
  </si>
  <si>
    <t>VALOR SELECCIONADO</t>
  </si>
  <si>
    <t>COTIZACIÓN  1</t>
  </si>
  <si>
    <t>COTIZACIÓN  2</t>
  </si>
  <si>
    <t>COTIZACIÓN  3</t>
  </si>
  <si>
    <t>COTIZACION MAS BAJA</t>
  </si>
  <si>
    <t>COTIZACION MAS ALTA</t>
  </si>
  <si>
    <t>PROMEDIO</t>
  </si>
  <si>
    <t>MEDIA ARITMETICA BAJA</t>
  </si>
  <si>
    <t xml:space="preserve"> agosto 2024
FFGN-NC-IPSE-0020-2024</t>
  </si>
  <si>
    <t>enero   2026</t>
  </si>
  <si>
    <t xml:space="preserve">“ADQUIRIR, INSTALAR Y PONER EN FUNCIONAMIENTO SISTEMAS DE RESPALDO ENERGÉTICO ASÍ:
GRUPO I: ADQUISICIÓN SISTEMAS DE SUPLENCIA DE ENERGÍA COMPUESTOS POR PLANTAS ELECTRICAS DE EMERGENCIA Y TRANSFERENCIAS AUTOMÁTICAS DE CARGA PARA SEDES DE LA FISCALÍA GENERAL DE LA NACIÓN A NIVEL NACIONAL.
GRUPO II: COMPRAVENTA, TRANSPORTE, INSTALACIÓN, INTEGRACIÓN Y PUESTA EN FUNCIONAMIENTO DE UPSs PARA EL NIVEL CENTRAL DE LA FISCALÍA GENERAL DE LA NACIÓN.
GRUPO III: PRESTAR EL SERVICIO DE MANTENIMIENTO PREVENTIVO Y CORRECTIVO TÉCNICO INTEGRAL ESPECIALIZADO CON SUMINISTRO DE INSUMOS Y REPUESTOS PARA LAS UPS MARCA VERTIV-LIEBERT DEL NIVEL CENTRAL DE LA FISCALÍA GENERAL DE LA NACIÓN..” </t>
  </si>
  <si>
    <t>GRUPO I: 
ADQUISICIÓN SISTEMAS DE SUPLENCIA DE ENERGÍA ELECTRICA COMPUESTOS POR PLANTAS ELECTRICAS DE EMERGENCIA Y TRANSFERENCIAS AUTOMÁTICAS DE CARGA</t>
  </si>
  <si>
    <t>U</t>
  </si>
  <si>
    <t>CSuministro, transporte, instalación, integración y puesta en funcionamiento de sistema de suplencia de energía trifásico compuesto por planta eléctrica de emergencia y transferencia automática de carga con capacidad de 10 a 13 KVA,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</si>
  <si>
    <t xml:space="preserve">VALOR TOTAL </t>
  </si>
  <si>
    <t>GRUPO II: 
ADQUISICIÓN UPSs TRIFÁSICAS ENTRE 20 Y 100 KVA</t>
  </si>
  <si>
    <t>Suministro, transporte, instalación, integración y puesta en funcionamiento de UPS Trifásica de 100 KVA, tecnología Online, modular, con bypass estático interno, incluye: Tarjeta de Red con RJ45 SNMP. Voltaje de entrada y salida 120/208V., 60 Hz., desmonte y traslado de equipos existentes, suministro e instalación de tablero de by pass manual externo, acometidas necesarias para su correcta instalación y buen funcionamiento, todo acorde con la capacidad de la UPS y garantía y mantenimiento por tres (3) años, de acuerdo con l descrito en la ficha técnica de bienes y servicios de características técnicas uniformes y de común utilización.</t>
  </si>
  <si>
    <t>GRUPO III: MANTENIMIENTO UPS MARCA VERTIV-LIEBERT</t>
  </si>
  <si>
    <t>Mantenimiento preventivo y correctivo técnico integral especializado con suministro de insumos y repuestos para UPS marca VERTIV-LIEBERT, referencia eXM de 20 KVA, incluye cambio de banco de baterías de 12 V., 17 Ah., x 24 unidades, garantía y mantenimiento por tres (3) años, según cantidades, especificaciones y características descritas en la ficha técnica anexa.</t>
  </si>
  <si>
    <t>Mantenimiento preventivo y correctivo técnico integral especializado con suministro de insumos y repuestos para UPS marca VERTIV-LIEBERT, referencia eXM de 20 KVA, incluye cambio de banco de baterías de 12 V., 26 Ah., x 24 unidades, garantía y mantenimiento por tres (3) años, según cantidades, especificaciones y características descritas en la ficha técnica anexa.</t>
  </si>
  <si>
    <t>Mantenimiento preventivo y correctivo técnico integral especializado con suministro de insumos y repuestos para dos (2) UPSs marca VERTIV-LIEBERT, referencia eXM de 40 KVA, en configuración paralelo N+1, incluye cambio de un (1) ventilador principal del gabinete de una de las UPSs, garantía y mantenimiento por tres (3) años, según cantidades, especificaciones y características descritas en la ficha técnica anexa</t>
  </si>
  <si>
    <t>Mantenimiento preventivo y correctivo técnico integral especializado con suministro de insumos y repuestos para UPS marca VERTIV-LIEBERT, referencia eXM de 40 KVA, incluye cambio de banco de baterías de 12 V., 55 Ah., x 24 unidades, garantía y mantenimiento por tres (3) años, según cantidades, especificaciones y características descritas en la ficha técnica anexa.</t>
  </si>
  <si>
    <t>Mantenimiento preventivo y correctivo técnico integral especializado con suministro de insumos y repuestos para UPS marca VERTIV-LIEBERT, referencia NXr de 60 KVA, incluye garantía y mantenimiento por tres (3) años, según cantidades, especificaciones y características descritas en la ficha técnica anexa.</t>
  </si>
  <si>
    <t>Mantenimiento preventivo y correctivo técnico integral especializado con suministro de insumos y repuestos para UPS marca VERTIV-LIEBERT, referencia eXM de 60 KVA, incluye cambio de banco de baterías de 12 V., 80 Ah., x 24 unidades, garantía y mantenimiento por tres (3) años, según cantidades, especificaciones y características descritas en la ficha técnica anexa.</t>
  </si>
  <si>
    <t>Mantenimiento preventivo y correctivo técnico integral especializado con suministro de insumos y repuestos para UPS marca VERTIV-LIEBERT, referencia eXM de 80 KVA, incluye cambio de banco de baterías de 12 V., 120 Ah., x 24 unidades, garantía y mantenimiento por tres (3) años, según cantidades, especificaciones y características descritas en la ficha técnica anexa.</t>
  </si>
  <si>
    <t>Mantenimiento preventivo y correctivo técnico integral especializado con suministro de insumos y repuestos para UPS marca VERTIV-LIEBERT, referencia eXM de 100 KVA, incluye cambio de banco de baterías de 12 V., 150 Ah., x 24 unidades, garantía y mantenimiento por tres (3) años, según cantidades, especificaciones y características descritas en la ficha técnica anexa.</t>
  </si>
  <si>
    <t>Suministro e instalación de módulo de 20 KVA para UPS marca VERTIV-LIEBERT, referencia eXM, incluye reprogramación del equipo, garantía y mantenimiento por tres (3) años, según cantidades, especificaciones y características descritas en la ficha técnica anexa.
NOTA: No incluye cambio de banco de baterías.</t>
  </si>
  <si>
    <t>TOTAL GRUPO II: 
ADQUISICIÓN UPSs TRIFÁSICAS ENTRE 20 Y 100 KVA</t>
  </si>
  <si>
    <t>TOTAL GRUPO I: 
ADQUISICIÓN SISTEMAS DE SUPLENCIA DE ENERGÍA ELECTRICA COMPUESTOS POR PLANTAS ELECTRICAS DE EMERGENCIA Y TRANSFERENCIAS AUTOMÁTICAS DE CARGA</t>
  </si>
  <si>
    <r>
      <t xml:space="preserve">Suministro, transporte, instalación, integración y puesta en funcionamiento de sistema de suplencia de energía </t>
    </r>
    <r>
      <rPr>
        <b/>
        <sz val="12"/>
        <color rgb="FF000000"/>
        <rFont val="Abadi"/>
        <family val="2"/>
      </rPr>
      <t>bifásico</t>
    </r>
    <r>
      <rPr>
        <sz val="12"/>
        <color rgb="FF000000"/>
        <rFont val="Abadi"/>
        <family val="2"/>
      </rPr>
      <t xml:space="preserve"> compuesto por planta eléctrica de emergencia y transferencia automática de carga con capacidad </t>
    </r>
    <r>
      <rPr>
        <b/>
        <sz val="12"/>
        <color rgb="FF000000"/>
        <rFont val="Abadi"/>
        <family val="2"/>
      </rPr>
      <t>de 5 a 6 KVA</t>
    </r>
    <r>
      <rPr>
        <sz val="12"/>
        <color rgb="FF000000"/>
        <rFont val="Abadi"/>
        <family val="2"/>
      </rPr>
      <t>, voltaje 120/240V.,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</si>
  <si>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rgb="FF000000"/>
        <rFont val="Abadi"/>
        <family val="2"/>
      </rPr>
      <t>trifásico</t>
    </r>
    <r>
      <rPr>
        <sz val="12"/>
        <color rgb="FF000000"/>
        <rFont val="Abadi"/>
        <family val="2"/>
      </rPr>
      <t xml:space="preserve"> compuesto por planta eléctrica de emergencia y transferencia automática de carga con capacidad de </t>
    </r>
    <r>
      <rPr>
        <b/>
        <sz val="12"/>
        <color rgb="FF000000"/>
        <rFont val="Abadi"/>
        <family val="2"/>
      </rPr>
      <t>15 a 17 KVA</t>
    </r>
    <r>
      <rPr>
        <sz val="12"/>
        <color rgb="FF000000"/>
        <rFont val="Abadi"/>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</si>
  <si>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rgb="FF000000"/>
        <rFont val="Abadi"/>
        <family val="2"/>
      </rPr>
      <t>trifásico</t>
    </r>
    <r>
      <rPr>
        <sz val="12"/>
        <color rgb="FF000000"/>
        <rFont val="Abadi"/>
        <family val="2"/>
      </rPr>
      <t xml:space="preserve"> compuesto por planta eléctrica de emergencia y transferencia automática de carga con capacidad de </t>
    </r>
    <r>
      <rPr>
        <b/>
        <sz val="12"/>
        <color rgb="FF000000"/>
        <rFont val="Abadi"/>
        <family val="2"/>
      </rPr>
      <t>20 a 22 KVA</t>
    </r>
    <r>
      <rPr>
        <sz val="12"/>
        <color rgb="FF000000"/>
        <rFont val="Abadi"/>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</si>
  <si>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rgb="FF000000"/>
        <rFont val="Abadi"/>
        <family val="2"/>
      </rPr>
      <t>trifásico</t>
    </r>
    <r>
      <rPr>
        <sz val="12"/>
        <color rgb="FF000000"/>
        <rFont val="Abadi"/>
        <family val="2"/>
      </rPr>
      <t xml:space="preserve"> compuesto por planta eléctrica de emergencia y transferencia automática de carga con capacidad de </t>
    </r>
    <r>
      <rPr>
        <b/>
        <sz val="12"/>
        <color rgb="FF000000"/>
        <rFont val="Abadi"/>
        <family val="2"/>
      </rPr>
      <t>30 a 32 KVA</t>
    </r>
    <r>
      <rPr>
        <sz val="12"/>
        <color rgb="FF000000"/>
        <rFont val="Abadi"/>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</si>
  <si>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rgb="FF000000"/>
        <rFont val="Abadi"/>
        <family val="2"/>
      </rPr>
      <t>trifásico</t>
    </r>
    <r>
      <rPr>
        <sz val="12"/>
        <color rgb="FF000000"/>
        <rFont val="Abadi"/>
        <family val="2"/>
      </rPr>
      <t xml:space="preserve"> compuesto por planta eléctrica de emergencia y transferencia automática de carga con capacidad de </t>
    </r>
    <r>
      <rPr>
        <b/>
        <sz val="12"/>
        <color rgb="FF000000"/>
        <rFont val="Abadi"/>
        <family val="2"/>
      </rPr>
      <t>40 a 42 KVA</t>
    </r>
    <r>
      <rPr>
        <sz val="12"/>
        <color rgb="FF000000"/>
        <rFont val="Abadi"/>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</si>
  <si>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rgb="FF000000"/>
        <rFont val="Abadi"/>
        <family val="2"/>
      </rPr>
      <t>trifásico</t>
    </r>
    <r>
      <rPr>
        <sz val="12"/>
        <color rgb="FF000000"/>
        <rFont val="Abadi"/>
        <family val="2"/>
      </rPr>
      <t xml:space="preserve"> compuesto por planta eléctrica de emergencia y transferencia automática de carga con capacidad de </t>
    </r>
    <r>
      <rPr>
        <b/>
        <sz val="12"/>
        <color rgb="FF000000"/>
        <rFont val="Abadi"/>
        <family val="2"/>
      </rPr>
      <t>50 a 55 KVA</t>
    </r>
    <r>
      <rPr>
        <sz val="12"/>
        <color rgb="FF000000"/>
        <rFont val="Abadi"/>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</si>
  <si>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rgb="FF000000"/>
        <rFont val="Abadi"/>
        <family val="2"/>
      </rPr>
      <t>trifásico</t>
    </r>
    <r>
      <rPr>
        <sz val="12"/>
        <color rgb="FF000000"/>
        <rFont val="Abadi"/>
        <family val="2"/>
      </rPr>
      <t xml:space="preserve"> compuesto por planta eléctrica de emergencia y transferencia automática de carga con capacidad de </t>
    </r>
    <r>
      <rPr>
        <b/>
        <sz val="12"/>
        <color rgb="FF000000"/>
        <rFont val="Abadi"/>
        <family val="2"/>
      </rPr>
      <t>75 a 80 KVA</t>
    </r>
    <r>
      <rPr>
        <sz val="12"/>
        <color rgb="FF000000"/>
        <rFont val="Abadi"/>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</si>
  <si>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rgb="FF000000"/>
        <rFont val="Abadi"/>
        <family val="2"/>
      </rPr>
      <t>trifásico</t>
    </r>
    <r>
      <rPr>
        <sz val="12"/>
        <color rgb="FF000000"/>
        <rFont val="Abadi"/>
        <family val="2"/>
      </rPr>
      <t xml:space="preserve"> compuesto por planta eléctrica de emergencia y transferencia automática de carga con capacidad de </t>
    </r>
    <r>
      <rPr>
        <b/>
        <sz val="12"/>
        <color rgb="FF000000"/>
        <rFont val="Abadi"/>
        <family val="2"/>
      </rPr>
      <t>120 a 125 KVA</t>
    </r>
    <r>
      <rPr>
        <sz val="12"/>
        <color rgb="FF000000"/>
        <rFont val="Abadi"/>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</si>
  <si>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rgb="FF000000"/>
        <rFont val="Abadi"/>
        <family val="2"/>
      </rPr>
      <t>trifásico</t>
    </r>
    <r>
      <rPr>
        <sz val="12"/>
        <color rgb="FF000000"/>
        <rFont val="Abadi"/>
        <family val="2"/>
      </rPr>
      <t xml:space="preserve"> compuesto por planta eléctrica de emergencia y transferencia automática de carga con capacidad de </t>
    </r>
    <r>
      <rPr>
        <b/>
        <sz val="12"/>
        <color rgb="FF000000"/>
        <rFont val="Abadi"/>
        <family val="2"/>
      </rPr>
      <t>150 a 160 KVA</t>
    </r>
    <r>
      <rPr>
        <sz val="12"/>
        <color rgb="FF000000"/>
        <rFont val="Abadi"/>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</si>
  <si>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rgb="FF000000"/>
        <rFont val="Abadi"/>
        <family val="2"/>
      </rPr>
      <t>trifásico</t>
    </r>
    <r>
      <rPr>
        <sz val="12"/>
        <color rgb="FF000000"/>
        <rFont val="Abadi"/>
        <family val="2"/>
      </rPr>
      <t xml:space="preserve"> compuesto por planta eléctrica de emergencia y transferencia automática de carga con capacidad de</t>
    </r>
    <r>
      <rPr>
        <b/>
        <sz val="12"/>
        <color rgb="FF000000"/>
        <rFont val="Abadi"/>
        <family val="2"/>
      </rPr>
      <t xml:space="preserve"> 250 a 260 KVA</t>
    </r>
    <r>
      <rPr>
        <sz val="12"/>
        <color rgb="FF000000"/>
        <rFont val="Abadi"/>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</si>
  <si>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rgb="FF000000"/>
        <rFont val="Abadi"/>
        <family val="2"/>
      </rPr>
      <t>trifásico</t>
    </r>
    <r>
      <rPr>
        <sz val="12"/>
        <color rgb="FF000000"/>
        <rFont val="Abadi"/>
        <family val="2"/>
      </rPr>
      <t xml:space="preserve"> compuesto por planta eléctrica de emergencia y transferencia automática de carga con capacidad de </t>
    </r>
    <r>
      <rPr>
        <b/>
        <sz val="12"/>
        <color rgb="FF000000"/>
        <rFont val="Abadi"/>
        <family val="2"/>
      </rPr>
      <t>300 a 320 KVA</t>
    </r>
    <r>
      <rPr>
        <sz val="12"/>
        <color rgb="FF000000"/>
        <rFont val="Abadi"/>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</si>
  <si>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t>
    </r>
    <r>
      <rPr>
        <b/>
        <sz val="12"/>
        <color rgb="FF000000"/>
        <rFont val="Abadi"/>
        <family val="2"/>
      </rPr>
      <t>UPS Trifásica de 20 KVA</t>
    </r>
    <r>
      <rPr>
        <sz val="12"/>
        <color rgb="FF000000"/>
        <rFont val="Abadi"/>
        <family val="2"/>
      </rPr>
      <t>, tecnología Online, modular, con posibilidad de ampliación a futuro hasta 40 KVA, con bypass estático interno, incluye: Tarjeta de Red con RJ45 SNMP. Voltaje de entrada y salida 120/208V., 60 Hz., desmonte y traslado de equipos existentes, suministro e instalación de tablero de by pass manual externo, acometidas necesarias para su correcta instalación y buen funcionamiento, todo acorde con la capacidad de la UPS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</si>
  <si>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t>
    </r>
    <r>
      <rPr>
        <sz val="12"/>
        <color theme="1"/>
        <rFont val="Abadi"/>
        <family val="2"/>
      </rPr>
      <t xml:space="preserve">un sistema compuesto por dos </t>
    </r>
    <r>
      <rPr>
        <b/>
        <sz val="12"/>
        <color theme="1"/>
        <rFont val="Abadi"/>
        <family val="2"/>
      </rPr>
      <t xml:space="preserve">(2) UPS Trifásica de </t>
    </r>
    <r>
      <rPr>
        <b/>
        <sz val="12"/>
        <color rgb="FF000000"/>
        <rFont val="Abadi"/>
        <family val="2"/>
      </rPr>
      <t>40 KVA</t>
    </r>
    <r>
      <rPr>
        <sz val="12"/>
        <color rgb="FF000000"/>
        <rFont val="Abadi"/>
        <family val="2"/>
      </rPr>
      <t>, frame 40 KVA, tecnología Online, modular, con bypass estático interno, tarjeta de Red con RJ45 SNMP. Voltaje de entrada y salida 120/208V., 60 Hz., desmonte y traslado de equipos existentes, suministro e instalación de tablero de by pass manual externo y conexión paralelo en configuración N+1 de las UPS.
Incluye levantamiento de planos arquitectónicos básicos y eléctricos del laboratorio, se entregan diagramas existentes y futuros con la descripción detallada de los ajustes necesarios para dejar la instalación con el cumplimiento de la norma Colombiana vigente, modificaciones básicas de señalización y barreras de protección, al igual que la acometida de alimentación a tablero de distribución en pasillo y las acometidas necesarias para su correcta instalación y buen funcionamiento, todo acorde con la capacidad de las UPSs y garantía y mantenimiento por tres (3) años, de acuerdo con lo descrito en la ficha técnica de bienes y servicios de características técnicas uniformes y de común utilización.</t>
    </r>
  </si>
  <si>
    <t xml:space="preserve">TOTAL </t>
  </si>
  <si>
    <t xml:space="preserve">OFERTA ECONOMICA CONSOLIDADA </t>
  </si>
  <si>
    <t>VALOR UNITARIO CON IVA</t>
  </si>
  <si>
    <t>VALOR TOTAL INCLUIDO IVA</t>
  </si>
  <si>
    <t>SUCOMPUTO S.A.S SUCOMPUTO INFRAESTRUCTURA TECNOLÓGICA S.A.S -  licitaciones@sucomputo.com (AT 12 JUNIO)</t>
  </si>
  <si>
    <t>SERVITRONICS SAS (correo electronico sondeos) analistacomercial@servitronics.com  18/06/2026 vigencia 90 dias</t>
  </si>
  <si>
    <t>COTIZACIÓN  4</t>
  </si>
  <si>
    <t>NEXERGY SAS (AT correo 24 junio) KAM@TERMIZ.COM vigencia 90 dias</t>
  </si>
  <si>
    <t xml:space="preserve"> ABC PLANTAS Y EQUIPOS S.A.S.  (AT correo 24 junio) paolarubio@abcplantas.com vigencia 90 dias</t>
  </si>
  <si>
    <t>COTIZACIÓN  5</t>
  </si>
  <si>
    <t>INVERSIONES Y SERVICIOS INVERSER LIMITADA d.ingenieria@inverser-ltda.com  junio 12 (at) 90 dias vigencia</t>
  </si>
  <si>
    <r>
      <t xml:space="preserve">Suministro, transporte, instalación, integración y puesta en funcionamiento de sistema de suplencia de energía </t>
    </r>
    <r>
      <rPr>
        <b/>
        <sz val="12"/>
        <color theme="1"/>
        <rFont val="Arial Narrow"/>
        <family val="2"/>
      </rPr>
      <t>bifásico</t>
    </r>
    <r>
      <rPr>
        <sz val="12"/>
        <color theme="1"/>
        <rFont val="Arial Narrow"/>
        <family val="2"/>
      </rPr>
      <t xml:space="preserve"> compuesto por planta eléctrica de emergencia y transferencia automática de carga con capacidad </t>
    </r>
    <r>
      <rPr>
        <b/>
        <sz val="12"/>
        <color theme="1"/>
        <rFont val="Arial Narrow"/>
        <family val="2"/>
      </rPr>
      <t>de 5 a 6 KVA</t>
    </r>
    <r>
      <rPr>
        <sz val="12"/>
        <color theme="1"/>
        <rFont val="Arial Narrow"/>
        <family val="2"/>
      </rPr>
      <t>, voltaje 120/240V.,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</si>
  <si>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theme="1"/>
        <rFont val="Arial Narrow"/>
        <family val="2"/>
      </rPr>
      <t>trifásico</t>
    </r>
    <r>
      <rPr>
        <sz val="12"/>
        <color theme="1"/>
        <rFont val="Arial Narrow"/>
        <family val="2"/>
      </rPr>
      <t xml:space="preserve"> compuesto por planta eléctrica de emergencia y transferencia automática de carga con capacidad de </t>
    </r>
    <r>
      <rPr>
        <b/>
        <sz val="12"/>
        <color theme="1"/>
        <rFont val="Arial Narrow"/>
        <family val="2"/>
      </rPr>
      <t>15 a 17 KVA</t>
    </r>
    <r>
      <rPr>
        <sz val="12"/>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</si>
  <si>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theme="1"/>
        <rFont val="Arial Narrow"/>
        <family val="2"/>
      </rPr>
      <t>trifásico</t>
    </r>
    <r>
      <rPr>
        <sz val="12"/>
        <color theme="1"/>
        <rFont val="Arial Narrow"/>
        <family val="2"/>
      </rPr>
      <t xml:space="preserve"> compuesto por planta eléctrica de emergencia y transferencia automática de carga con capacidad de </t>
    </r>
    <r>
      <rPr>
        <b/>
        <sz val="12"/>
        <color theme="1"/>
        <rFont val="Arial Narrow"/>
        <family val="2"/>
      </rPr>
      <t>20 a 22 KVA</t>
    </r>
    <r>
      <rPr>
        <sz val="12"/>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</si>
  <si>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theme="1"/>
        <rFont val="Arial Narrow"/>
        <family val="2"/>
      </rPr>
      <t>trifásico</t>
    </r>
    <r>
      <rPr>
        <sz val="12"/>
        <color theme="1"/>
        <rFont val="Arial Narrow"/>
        <family val="2"/>
      </rPr>
      <t xml:space="preserve"> compuesto por planta eléctrica de emergencia y transferencia automática de carga con capacidad de </t>
    </r>
    <r>
      <rPr>
        <b/>
        <sz val="12"/>
        <color theme="1"/>
        <rFont val="Arial Narrow"/>
        <family val="2"/>
      </rPr>
      <t>30 a 32 KVA</t>
    </r>
    <r>
      <rPr>
        <sz val="12"/>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</si>
  <si>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theme="1"/>
        <rFont val="Arial Narrow"/>
        <family val="2"/>
      </rPr>
      <t>trifásico</t>
    </r>
    <r>
      <rPr>
        <sz val="12"/>
        <color theme="1"/>
        <rFont val="Arial Narrow"/>
        <family val="2"/>
      </rPr>
      <t xml:space="preserve"> compuesto por planta eléctrica de emergencia y transferencia automática de carga con capacidad de </t>
    </r>
    <r>
      <rPr>
        <b/>
        <sz val="12"/>
        <color theme="1"/>
        <rFont val="Arial Narrow"/>
        <family val="2"/>
      </rPr>
      <t>40 a 42 KVA</t>
    </r>
    <r>
      <rPr>
        <sz val="12"/>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</si>
  <si>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theme="1"/>
        <rFont val="Arial Narrow"/>
        <family val="2"/>
      </rPr>
      <t>trifásico</t>
    </r>
    <r>
      <rPr>
        <sz val="12"/>
        <color theme="1"/>
        <rFont val="Arial Narrow"/>
        <family val="2"/>
      </rPr>
      <t xml:space="preserve"> compuesto por planta eléctrica de emergencia y transferencia automática de carga con capacidad de </t>
    </r>
    <r>
      <rPr>
        <b/>
        <sz val="12"/>
        <color theme="1"/>
        <rFont val="Arial Narrow"/>
        <family val="2"/>
      </rPr>
      <t>50 a 55 KVA</t>
    </r>
    <r>
      <rPr>
        <sz val="12"/>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</si>
  <si>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theme="1"/>
        <rFont val="Arial Narrow"/>
        <family val="2"/>
      </rPr>
      <t>trifásico</t>
    </r>
    <r>
      <rPr>
        <sz val="12"/>
        <color theme="1"/>
        <rFont val="Arial Narrow"/>
        <family val="2"/>
      </rPr>
      <t xml:space="preserve"> compuesto por planta eléctrica de emergencia y transferencia automática de carga con capacidad de </t>
    </r>
    <r>
      <rPr>
        <b/>
        <sz val="12"/>
        <color theme="1"/>
        <rFont val="Arial Narrow"/>
        <family val="2"/>
      </rPr>
      <t>75 a 80 KVA</t>
    </r>
    <r>
      <rPr>
        <sz val="12"/>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</si>
  <si>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theme="1"/>
        <rFont val="Arial Narrow"/>
        <family val="2"/>
      </rPr>
      <t>trifásico</t>
    </r>
    <r>
      <rPr>
        <sz val="12"/>
        <color theme="1"/>
        <rFont val="Arial Narrow"/>
        <family val="2"/>
      </rPr>
      <t xml:space="preserve"> compuesto por planta eléctrica de emergencia y transferencia automática de carga con capacidad de </t>
    </r>
    <r>
      <rPr>
        <b/>
        <sz val="12"/>
        <color theme="1"/>
        <rFont val="Arial Narrow"/>
        <family val="2"/>
      </rPr>
      <t>120 a 125 KVA</t>
    </r>
    <r>
      <rPr>
        <sz val="12"/>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</si>
  <si>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theme="1"/>
        <rFont val="Arial Narrow"/>
        <family val="2"/>
      </rPr>
      <t>trifásico</t>
    </r>
    <r>
      <rPr>
        <sz val="12"/>
        <color theme="1"/>
        <rFont val="Arial Narrow"/>
        <family val="2"/>
      </rPr>
      <t xml:space="preserve"> compuesto por planta eléctrica de emergencia y transferencia automática de carga con capacidad de </t>
    </r>
    <r>
      <rPr>
        <b/>
        <sz val="12"/>
        <color theme="1"/>
        <rFont val="Arial Narrow"/>
        <family val="2"/>
      </rPr>
      <t>150 a 160 KVA</t>
    </r>
    <r>
      <rPr>
        <sz val="12"/>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</si>
  <si>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theme="1"/>
        <rFont val="Arial Narrow"/>
        <family val="2"/>
      </rPr>
      <t>trifásico</t>
    </r>
    <r>
      <rPr>
        <sz val="12"/>
        <color theme="1"/>
        <rFont val="Arial Narrow"/>
        <family val="2"/>
      </rPr>
      <t xml:space="preserve"> compuesto por planta eléctrica de emergencia y transferencia automática de carga con capacidad de</t>
    </r>
    <r>
      <rPr>
        <b/>
        <sz val="12"/>
        <color theme="1"/>
        <rFont val="Arial Narrow"/>
        <family val="2"/>
      </rPr>
      <t xml:space="preserve"> 250 a 260 KVA</t>
    </r>
    <r>
      <rPr>
        <sz val="12"/>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</si>
  <si>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2"/>
        <color theme="1"/>
        <rFont val="Arial Narrow"/>
        <family val="2"/>
      </rPr>
      <t>trifásico</t>
    </r>
    <r>
      <rPr>
        <sz val="12"/>
        <color theme="1"/>
        <rFont val="Arial Narrow"/>
        <family val="2"/>
      </rPr>
      <t xml:space="preserve"> compuesto por planta eléctrica de emergencia y transferencia automática de carga con capacidad de </t>
    </r>
    <r>
      <rPr>
        <b/>
        <sz val="12"/>
        <color theme="1"/>
        <rFont val="Arial Narrow"/>
        <family val="2"/>
      </rPr>
      <t>300 a 320 KVA</t>
    </r>
    <r>
      <rPr>
        <sz val="12"/>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</si>
  <si>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t>FECHA ELABORACION:</t>
  </si>
  <si>
    <t xml:space="preserve">ANEXO2:  </t>
  </si>
  <si>
    <r>
      <t xml:space="preserve">Suministro, transporte, instalación, integración y puesta en funcionamiento de </t>
    </r>
    <r>
      <rPr>
        <b/>
        <sz val="12"/>
        <color theme="1"/>
        <rFont val="Arial Narrow"/>
        <family val="2"/>
      </rPr>
      <t>UPS Trifásica de 20 KVA</t>
    </r>
    <r>
      <rPr>
        <sz val="12"/>
        <color theme="1"/>
        <rFont val="Arial Narrow"/>
        <family val="2"/>
      </rPr>
      <t>, tecnología Online, modular, con posibilidad de ampliación a futuro hasta 40 KVA, con bypass estático interno, incluye: Tarjeta de Red con RJ45 SNMP. Voltaje de entrada y salida 120/208V., 60 Hz., desmonte y traslado de equipos existentes, suministro e instalación de tablero de by pass manual externo, acometidas necesarias para su correcta instalación y buen funcionamiento, todo acorde con la capacidad de la UPS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</si>
  <si>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un sistema compuesto por dos </t>
    </r>
    <r>
      <rPr>
        <b/>
        <sz val="12"/>
        <color theme="1"/>
        <rFont val="Arial Narrow"/>
        <family val="2"/>
      </rPr>
      <t>(2) UPS Trifásica de 40 KVA</t>
    </r>
    <r>
      <rPr>
        <sz val="12"/>
        <color theme="1"/>
        <rFont val="Arial Narrow"/>
        <family val="2"/>
      </rPr>
      <t>, frame 40 KVA, tecnología Online, modular, con bypass estático interno, tarjeta de Red con RJ45 SNMP. Voltaje de entrada y salida 120/208V., 60 Hz., desmonte y traslado de equipos existentes, suministro e instalación de tablero de by pass manual externo y conexión paralelo en configuración N+1 de las UPS.
Incluye levantamiento de planos arquitectónicos básicos y eléctricos del laboratorio, se entregan diagramas existentes y futuros con la descripción detallada de los ajustes necesarios para dejar la instalación con el cumplimiento de la norma Colombiana vigente, modificaciones básicas de señalización y barreras de protección, al igual que la acometida de alimentación a tablero de distribución en pasillo y las acometidas necesarias para su correcta instalación y buen funcionamiento, todo acorde con la capacidad de las UPSs y garantía y mantenimiento por tres (3) años, de acuerdo con lo descrito en la ficha técnica de bienes y servicios de características técnicas uniformes y de común utilización.</t>
    </r>
  </si>
  <si>
    <t>GRUPO 1</t>
  </si>
  <si>
    <t>GRUPO 2</t>
  </si>
  <si>
    <t>GRUPO 3</t>
  </si>
  <si>
    <t>DESCRIPCION</t>
  </si>
  <si>
    <t>ESPECIFICACIONES</t>
  </si>
  <si>
    <t xml:space="preserve">RESULTADO DEL ANÁLISIS DE COSTOS BASADO EN OFERTAS ECONÓMICAS. </t>
  </si>
  <si>
    <t>De acuerdo a las especificaciones remitidas por la Entidad</t>
  </si>
  <si>
    <t>RESULTADO DEL ANÁLISIS DE COSTOS BASADO EN OFERTAS ECONÓMICAS.</t>
  </si>
  <si>
    <r>
      <rPr>
        <b/>
        <sz val="12"/>
        <color theme="1"/>
        <rFont val="Calibri"/>
        <family val="2"/>
        <scheme val="minor"/>
      </rPr>
      <t>FECHA ELABORACIÓN</t>
    </r>
    <r>
      <rPr>
        <sz val="12"/>
        <color theme="1"/>
        <rFont val="Calibri"/>
        <family val="2"/>
        <scheme val="minor"/>
      </rPr>
      <t>: JUNIO 25 DE 2026</t>
    </r>
  </si>
  <si>
    <t>FECHA DE ELABORACIÓN: JUNIO 25 DE 2026</t>
  </si>
  <si>
    <r>
      <t xml:space="preserve">ANEXO 3 - </t>
    </r>
    <r>
      <rPr>
        <b/>
        <sz val="24"/>
        <color theme="1"/>
        <rFont val="Arial Narrow"/>
        <family val="2"/>
      </rPr>
      <t xml:space="preserve"> GRUPO III</t>
    </r>
  </si>
  <si>
    <r>
      <t xml:space="preserve">Suministro, transporte, instalación, integración y puesta en funcionamiento de sistema de suplencia de energía </t>
    </r>
    <r>
      <rPr>
        <b/>
        <sz val="16"/>
        <color theme="1"/>
        <rFont val="Arial Narrow"/>
        <family val="2"/>
      </rPr>
      <t>bifásico</t>
    </r>
    <r>
      <rPr>
        <sz val="16"/>
        <color theme="1"/>
        <rFont val="Arial Narrow"/>
        <family val="2"/>
      </rPr>
      <t xml:space="preserve"> compuesto por planta eléctrica de emergencia y transferencia automática de carga con capacidad </t>
    </r>
    <r>
      <rPr>
        <b/>
        <sz val="16"/>
        <color theme="1"/>
        <rFont val="Arial Narrow"/>
        <family val="2"/>
      </rPr>
      <t>de 5 a 6 KVA</t>
    </r>
    <r>
      <rPr>
        <sz val="16"/>
        <color theme="1"/>
        <rFont val="Arial Narrow"/>
        <family val="2"/>
      </rPr>
      <t>, voltaje 120/240V.,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</si>
  <si>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Narrow"/>
        <family val="2"/>
      </rPr>
      <t>trifásico</t>
    </r>
    <r>
      <rPr>
        <sz val="16"/>
        <color theme="1"/>
        <rFont val="Arial Narrow"/>
        <family val="2"/>
      </rPr>
      <t xml:space="preserve"> compuesto por planta eléctrica de emergencia y transferencia automática de carga con capacidad de </t>
    </r>
    <r>
      <rPr>
        <b/>
        <sz val="16"/>
        <color theme="1"/>
        <rFont val="Arial Narrow"/>
        <family val="2"/>
      </rPr>
      <t>15 a 17 KVA</t>
    </r>
    <r>
      <rPr>
        <sz val="16"/>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</si>
  <si>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Narrow"/>
        <family val="2"/>
      </rPr>
      <t>trifásico</t>
    </r>
    <r>
      <rPr>
        <sz val="16"/>
        <color theme="1"/>
        <rFont val="Arial Narrow"/>
        <family val="2"/>
      </rPr>
      <t xml:space="preserve"> compuesto por planta eléctrica de emergencia y transferencia automática de carga con capacidad de </t>
    </r>
    <r>
      <rPr>
        <b/>
        <sz val="16"/>
        <color theme="1"/>
        <rFont val="Arial Narrow"/>
        <family val="2"/>
      </rPr>
      <t>20 a 22 KVA</t>
    </r>
    <r>
      <rPr>
        <sz val="16"/>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</si>
  <si>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Narrow"/>
        <family val="2"/>
      </rPr>
      <t>trifásico</t>
    </r>
    <r>
      <rPr>
        <sz val="16"/>
        <color theme="1"/>
        <rFont val="Arial Narrow"/>
        <family val="2"/>
      </rPr>
      <t xml:space="preserve"> compuesto por planta eléctrica de emergencia y transferencia automática de carga con capacidad de </t>
    </r>
    <r>
      <rPr>
        <b/>
        <sz val="16"/>
        <color theme="1"/>
        <rFont val="Arial Narrow"/>
        <family val="2"/>
      </rPr>
      <t>30 a 32 KVA</t>
    </r>
    <r>
      <rPr>
        <sz val="16"/>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</si>
  <si>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Narrow"/>
        <family val="2"/>
      </rPr>
      <t>trifásico</t>
    </r>
    <r>
      <rPr>
        <sz val="16"/>
        <color theme="1"/>
        <rFont val="Arial Narrow"/>
        <family val="2"/>
      </rPr>
      <t xml:space="preserve"> compuesto por planta eléctrica de emergencia y transferencia automática de carga con capacidad de </t>
    </r>
    <r>
      <rPr>
        <b/>
        <sz val="16"/>
        <color theme="1"/>
        <rFont val="Arial Narrow"/>
        <family val="2"/>
      </rPr>
      <t>40 a 42 KVA</t>
    </r>
    <r>
      <rPr>
        <sz val="16"/>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</si>
  <si>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Narrow"/>
        <family val="2"/>
      </rPr>
      <t>trifásico</t>
    </r>
    <r>
      <rPr>
        <sz val="16"/>
        <color theme="1"/>
        <rFont val="Arial Narrow"/>
        <family val="2"/>
      </rPr>
      <t xml:space="preserve"> compuesto por planta eléctrica de emergencia y transferencia automática de carga con capacidad de </t>
    </r>
    <r>
      <rPr>
        <b/>
        <sz val="16"/>
        <color theme="1"/>
        <rFont val="Arial Narrow"/>
        <family val="2"/>
      </rPr>
      <t>50 a 55 KVA</t>
    </r>
    <r>
      <rPr>
        <sz val="16"/>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</si>
  <si>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Narrow"/>
        <family val="2"/>
      </rPr>
      <t>trifásico</t>
    </r>
    <r>
      <rPr>
        <sz val="16"/>
        <color theme="1"/>
        <rFont val="Arial Narrow"/>
        <family val="2"/>
      </rPr>
      <t xml:space="preserve"> compuesto por planta eléctrica de emergencia y transferencia automática de carga con capacidad de </t>
    </r>
    <r>
      <rPr>
        <b/>
        <sz val="16"/>
        <color theme="1"/>
        <rFont val="Arial Narrow"/>
        <family val="2"/>
      </rPr>
      <t>75 a 80 KVA</t>
    </r>
    <r>
      <rPr>
        <sz val="16"/>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</si>
  <si>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Narrow"/>
        <family val="2"/>
      </rPr>
      <t>trifásico</t>
    </r>
    <r>
      <rPr>
        <sz val="16"/>
        <color theme="1"/>
        <rFont val="Arial Narrow"/>
        <family val="2"/>
      </rPr>
      <t xml:space="preserve"> compuesto por planta eléctrica de emergencia y transferencia automática de carga con capacidad de </t>
    </r>
    <r>
      <rPr>
        <b/>
        <sz val="16"/>
        <color theme="1"/>
        <rFont val="Arial Narrow"/>
        <family val="2"/>
      </rPr>
      <t>120 a 125 KVA</t>
    </r>
    <r>
      <rPr>
        <sz val="16"/>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</si>
  <si>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Narrow"/>
        <family val="2"/>
      </rPr>
      <t>trifásico</t>
    </r>
    <r>
      <rPr>
        <sz val="16"/>
        <color theme="1"/>
        <rFont val="Arial Narrow"/>
        <family val="2"/>
      </rPr>
      <t xml:space="preserve"> compuesto por planta eléctrica de emergencia y transferencia automática de carga con capacidad de </t>
    </r>
    <r>
      <rPr>
        <b/>
        <sz val="16"/>
        <color theme="1"/>
        <rFont val="Arial Narrow"/>
        <family val="2"/>
      </rPr>
      <t>150 a 160 KVA</t>
    </r>
    <r>
      <rPr>
        <sz val="16"/>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</si>
  <si>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Narrow"/>
        <family val="2"/>
      </rPr>
      <t>trifásico</t>
    </r>
    <r>
      <rPr>
        <sz val="16"/>
        <color theme="1"/>
        <rFont val="Arial Narrow"/>
        <family val="2"/>
      </rPr>
      <t xml:space="preserve"> compuesto por planta eléctrica de emergencia y transferencia automática de carga con capacidad de</t>
    </r>
    <r>
      <rPr>
        <b/>
        <sz val="16"/>
        <color theme="1"/>
        <rFont val="Arial Narrow"/>
        <family val="2"/>
      </rPr>
      <t xml:space="preserve"> 250 a 260 KVA</t>
    </r>
    <r>
      <rPr>
        <sz val="16"/>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</si>
  <si>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sistema de suplencia de energía </t>
    </r>
    <r>
      <rPr>
        <b/>
        <sz val="16"/>
        <color theme="1"/>
        <rFont val="Arial Narrow"/>
        <family val="2"/>
      </rPr>
      <t>trifásico</t>
    </r>
    <r>
      <rPr>
        <sz val="16"/>
        <color theme="1"/>
        <rFont val="Arial Narrow"/>
        <family val="2"/>
      </rPr>
      <t xml:space="preserve"> compuesto por planta eléctrica de emergencia y transferencia automática de carga con capacidad de </t>
    </r>
    <r>
      <rPr>
        <b/>
        <sz val="16"/>
        <color theme="1"/>
        <rFont val="Arial Narrow"/>
        <family val="2"/>
      </rPr>
      <t>300 a 320 KVA</t>
    </r>
    <r>
      <rPr>
        <sz val="16"/>
        <color theme="1"/>
        <rFont val="Arial Narrow"/>
        <family val="2"/>
      </rPr>
      <t>, voltaje 220/127V., 60 Hz., cumpliendo con la normatividad ambiental, técnica y de seguridad vigente y las recomendaciones del fabricante de los equipos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</si>
  <si>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t>
    </r>
    <r>
      <rPr>
        <b/>
        <sz val="16"/>
        <color theme="1"/>
        <rFont val="Arial Narrow"/>
        <family val="2"/>
      </rPr>
      <t>UPS Trifásica de 20 KVA</t>
    </r>
    <r>
      <rPr>
        <sz val="16"/>
        <color theme="1"/>
        <rFont val="Arial Narrow"/>
        <family val="2"/>
      </rPr>
      <t>, tecnología Online, modular, con posibilidad de ampliación a futuro hasta 40 KVA, con bypass estático interno, incluye: Tarjeta de Red con RJ45 SNMP. Voltaje de entrada y salida 120/208V., 60 Hz., desmonte y traslado de equipos existentes, suministro e instalación de tablero de by pass manual externo, acometidas necesarias para su correcta instalación y buen funcionamiento, todo acorde con la capacidad de la UPS y garantía y mantenimiento por tres (3) años, de acuerdo con lo descrito en la ficha técnica de bienes y servicios de características técnicas uniformes y de común utilización</t>
    </r>
  </si>
  <si>
    <r>
      <t xml:space="preserve">Suministro, transporte, instalación, integración y puesta en funcionamiento de un sistema compuesto por dos </t>
    </r>
    <r>
      <rPr>
        <b/>
        <sz val="16"/>
        <color theme="1"/>
        <rFont val="Arial Narrow"/>
        <family val="2"/>
      </rPr>
      <t>(2) UPS Trifásica de 40 KVA</t>
    </r>
    <r>
      <rPr>
        <sz val="16"/>
        <color theme="1"/>
        <rFont val="Arial Narrow"/>
        <family val="2"/>
      </rPr>
      <t>, frame 40 KVA, tecnología Online, modular, con bypass estático interno, tarjeta de Red con RJ45 SNMP. Voltaje de entrada y salida 120/208V., 60 Hz., desmonte y traslado de equipos existentes, suministro e instalación de tablero de by pass manual externo y conexión paralelo en configuración N+1 de las UPS.
Incluye levantamiento de planos arquitectónicos básicos y eléctricos del laboratorio, se entregan diagramas existentes y futuros con la descripción detallada de los ajustes necesarios para dejar la instalación con el cumplimiento de la norma Colombiana vigente, modificaciones básicas de señalización y barreras de protección, al igual que la acometida de alimentación a tablero de distribución en pasillo y las acometidas necesarias para su correcta instalación y buen funcionamiento, todo acorde con la capacidad de las UPSs y garantía y mantenimiento por tres (3) años, de acuerdo con lo descrito en la ficha técnica de bienes y servicios de características técnicas uniformes y de común utilización.</t>
    </r>
  </si>
  <si>
    <r>
      <rPr>
        <b/>
        <sz val="11"/>
        <color theme="1"/>
        <rFont val="Calibri"/>
        <family val="2"/>
        <scheme val="minor"/>
      </rPr>
      <t>FECHA DE ELABORACIÓN</t>
    </r>
    <r>
      <rPr>
        <sz val="11"/>
        <color theme="1"/>
        <rFont val="Calibri"/>
        <family val="2"/>
        <scheme val="minor"/>
      </rPr>
      <t xml:space="preserve"> : JUNIO 25 DE 2026</t>
    </r>
  </si>
  <si>
    <r>
      <rPr>
        <b/>
        <sz val="18"/>
        <color theme="1"/>
        <rFont val="Arial Narrow"/>
        <family val="2"/>
      </rPr>
      <t xml:space="preserve">GRUPO I: </t>
    </r>
    <r>
      <rPr>
        <sz val="18"/>
        <color theme="1"/>
        <rFont val="Arial Narrow"/>
        <family val="2"/>
      </rPr>
      <t xml:space="preserve">
ADQUISICIÓN SISTEMAS DE SUPLENCIA DE ENERGÍA ELECTRICA COMPUESTOS POR PLANTAS ELECTRICAS DE EMERGENCIA Y TRANSFERENCIAS AUTOMÁTICAS DE CARGA</t>
    </r>
  </si>
  <si>
    <r>
      <rPr>
        <b/>
        <sz val="18"/>
        <color theme="1"/>
        <rFont val="Arial Narrow"/>
        <family val="2"/>
      </rPr>
      <t xml:space="preserve">
GRUPO II: </t>
    </r>
    <r>
      <rPr>
        <sz val="18"/>
        <color theme="1"/>
        <rFont val="Arial Narrow"/>
        <family val="2"/>
      </rPr>
      <t xml:space="preserve">
ADQUISICIÓN UPSs TRIFÁSICAS ENTRE 20 Y 100 KVA
</t>
    </r>
  </si>
  <si>
    <r>
      <rPr>
        <b/>
        <sz val="18"/>
        <color theme="1"/>
        <rFont val="Arial Narrow"/>
        <family val="2"/>
      </rPr>
      <t xml:space="preserve">GRUPO III:
 </t>
    </r>
    <r>
      <rPr>
        <sz val="18"/>
        <color theme="1"/>
        <rFont val="Arial Narrow"/>
        <family val="2"/>
      </rPr>
      <t>MANTENIMIENTO UPS MARCA VERTIV-LIEBERT</t>
    </r>
  </si>
  <si>
    <r>
      <t xml:space="preserve">ANEXO 3 - </t>
    </r>
    <r>
      <rPr>
        <b/>
        <sz val="24"/>
        <color theme="1"/>
        <rFont val="Arial Narrow"/>
        <family val="2"/>
      </rPr>
      <t>GRUPO 1</t>
    </r>
  </si>
  <si>
    <r>
      <t xml:space="preserve">ANEXO 3 - </t>
    </r>
    <r>
      <rPr>
        <b/>
        <sz val="24"/>
        <color theme="1"/>
        <rFont val="Arial Narrow"/>
        <family val="2"/>
      </rPr>
      <t>GRUPO II</t>
    </r>
  </si>
  <si>
    <r>
      <t xml:space="preserve">TOTAL </t>
    </r>
    <r>
      <rPr>
        <b/>
        <sz val="24"/>
        <color theme="1"/>
        <rFont val="Arial"/>
        <family val="2"/>
      </rPr>
      <t>GRUPO I:</t>
    </r>
    <r>
      <rPr>
        <b/>
        <sz val="20"/>
        <color theme="1"/>
        <rFont val="Arial"/>
        <family val="2"/>
      </rPr>
      <t xml:space="preserve"> </t>
    </r>
    <r>
      <rPr>
        <b/>
        <sz val="16"/>
        <color theme="1"/>
        <rFont val="Arial"/>
        <family val="2"/>
      </rPr>
      <t xml:space="preserve">
ADQUISICIÓN SISTEMAS DE SUPLENCIA DE ENERGÍA ELECTRICA COMPUESTOS POR PLANTAS ELECTRICAS DE EMERGENCIA Y TRANSFERENCIAS AUTOMÁTICAS DE CARGA</t>
    </r>
  </si>
  <si>
    <r>
      <t xml:space="preserve">TOTAL </t>
    </r>
    <r>
      <rPr>
        <b/>
        <sz val="24"/>
        <color theme="1"/>
        <rFont val="Arial"/>
        <family val="2"/>
      </rPr>
      <t xml:space="preserve">GRUPO II: </t>
    </r>
    <r>
      <rPr>
        <b/>
        <sz val="16"/>
        <color theme="1"/>
        <rFont val="Arial"/>
        <family val="2"/>
      </rPr>
      <t xml:space="preserve">
ADQUISICIÓN UPSs TRIFÁSICAS ENTRE 20 Y 100 KVA</t>
    </r>
  </si>
  <si>
    <r>
      <rPr>
        <b/>
        <sz val="24"/>
        <color theme="1"/>
        <rFont val="Arial"/>
        <family val="2"/>
      </rPr>
      <t xml:space="preserve">GRUPO III: </t>
    </r>
    <r>
      <rPr>
        <b/>
        <sz val="16"/>
        <color theme="1"/>
        <rFont val="Arial"/>
        <family val="2"/>
      </rPr>
      <t>MANTENIMIENTO UPS MARCA VERTIV-LIEBERT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</si>
</sst>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quot;$&quot;\ * #,##0_-;\-&quot;$&quot;\ * #,##0_-;_-&quot;$&quot;\ * &quot;-&quot;??_-;_-@_-"/>
    <numFmt numFmtId="165" formatCode="&quot;$&quot;\ #,##0"/>
    <numFmt numFmtId="166" formatCode="_-&quot;$&quot;* #,##0.00_-;\-&quot;$&quot;* #,##0.00_-;_-&quot;$&quot;* &quot;-&quot;??_-;_-@_-"/>
    <numFmt numFmtId="167" formatCode="_-&quot;$&quot;* #,##0_-;\-&quot;$&quot;* #,##0_-;_-&quot;$&quot;* &quot;-&quot;??_-;_-@_-"/>
    <numFmt numFmtId="168" formatCode="_-[$$-240A]\ * #,##0.00_-;\-[$$-240A]\ * #,##0.00_-;_-[$$-240A]\ * &quot;-&quot;??_-;_-@_-"/>
    <numFmt numFmtId="169" formatCode="&quot;$&quot;\ #,##0.00"/>
  </numFmts>
  <fonts count="71" x14ac:knownFonts="1">
    <font>
      <sz val="11"/>
      <color theme="1"/>
      <name val="Calibri"/>
      <family val="2"/>
      <scheme val="minor"/>
    </font>
    <font>
      <sz val="11"/>
      <color theme="1"/>
      <name val="Calibri"/>
      <family val="2"/>
      <scheme val="minor"/>
    </font>
    <font>
      <b/>
      <sz val="11"/>
      <color theme="0"/>
      <name val="Calibri"/>
      <family val="2"/>
      <scheme val="minor"/>
    </font>
    <font>
      <b/>
      <sz val="16"/>
      <name val="Arial Narrow"/>
      <family val="2"/>
    </font>
    <font>
      <b/>
      <sz val="12"/>
      <name val="Arial Narrow"/>
      <family val="2"/>
    </font>
    <font>
      <sz val="12"/>
      <name val="Arial"/>
      <family val="2"/>
    </font>
    <font>
      <b/>
      <sz val="20"/>
      <name val="Arial Narrow"/>
      <family val="2"/>
    </font>
    <font>
      <sz val="12"/>
      <name val="Arial Narrow"/>
      <family val="2"/>
    </font>
    <font>
      <sz val="20"/>
      <name val="Arial Narrow"/>
      <family val="2"/>
    </font>
    <font>
      <sz val="18"/>
      <name val="Arial Narrow"/>
      <family val="2"/>
    </font>
    <font>
      <sz val="20"/>
      <color theme="1"/>
      <name val="Arial Narrow"/>
      <family val="2"/>
    </font>
    <font>
      <sz val="16"/>
      <name val="Arial Narrow"/>
      <family val="2"/>
    </font>
    <font>
      <sz val="16"/>
      <color rgb="FF000000"/>
      <name val="Arial Narrow"/>
      <family val="2"/>
    </font>
    <font>
      <sz val="16"/>
      <color theme="1"/>
      <name val="Arial Narrow"/>
      <family val="2"/>
    </font>
    <font>
      <b/>
      <i/>
      <sz val="16"/>
      <name val="Arial Narrow"/>
      <family val="2"/>
    </font>
    <font>
      <b/>
      <i/>
      <sz val="18"/>
      <name val="Arial Narrow"/>
      <family val="2"/>
    </font>
    <font>
      <sz val="22"/>
      <name val="Arial Narrow"/>
      <family val="2"/>
    </font>
    <font>
      <sz val="22"/>
      <color theme="1"/>
      <name val="Arial Narrow"/>
      <family val="2"/>
    </font>
    <font>
      <b/>
      <sz val="10"/>
      <name val="Arial Narrow"/>
      <family val="2"/>
    </font>
    <font>
      <sz val="12"/>
      <color theme="1"/>
      <name val="Arial Narrow"/>
      <family val="2"/>
    </font>
    <font>
      <sz val="10"/>
      <color theme="0"/>
      <name val="Arial Narrow"/>
      <family val="2"/>
    </font>
    <font>
      <sz val="11"/>
      <color theme="1"/>
      <name val="Arial Narrow"/>
      <family val="2"/>
    </font>
    <font>
      <sz val="10"/>
      <name val="Arial Narrow"/>
      <family val="2"/>
    </font>
    <font>
      <sz val="10"/>
      <color theme="1"/>
      <name val="Arial Narrow"/>
      <family val="2"/>
    </font>
    <font>
      <b/>
      <sz val="12"/>
      <color rgb="FF000000"/>
      <name val="Arial Narrow"/>
      <family val="2"/>
    </font>
    <font>
      <sz val="12"/>
      <color theme="1"/>
      <name val="Calibri"/>
      <family val="2"/>
      <scheme val="minor"/>
    </font>
    <font>
      <u/>
      <sz val="12"/>
      <color theme="1"/>
      <name val="Arial Narrow"/>
      <family val="2"/>
    </font>
    <font>
      <b/>
      <u/>
      <sz val="14"/>
      <color rgb="FFFF0000"/>
      <name val="Arial Narrow"/>
      <family val="2"/>
    </font>
    <font>
      <b/>
      <sz val="12"/>
      <color theme="1"/>
      <name val="Arial Narrow"/>
      <family val="2"/>
    </font>
    <font>
      <i/>
      <sz val="12"/>
      <color theme="1"/>
      <name val="Arial Narrow"/>
      <family val="2"/>
    </font>
    <font>
      <u/>
      <sz val="11"/>
      <color theme="10"/>
      <name val="Calibri"/>
      <family val="2"/>
      <scheme val="minor"/>
    </font>
    <font>
      <u/>
      <sz val="12"/>
      <color theme="10"/>
      <name val="Arial Narrow"/>
      <family val="2"/>
    </font>
    <font>
      <b/>
      <sz val="18"/>
      <color rgb="FFFF0000"/>
      <name val="Arial Narrow"/>
      <family val="2"/>
    </font>
    <font>
      <b/>
      <sz val="12"/>
      <color rgb="FFFF0000"/>
      <name val="Arial Narrow"/>
      <family val="2"/>
    </font>
    <font>
      <sz val="10"/>
      <name val="Arial"/>
      <family val="2"/>
    </font>
    <font>
      <b/>
      <sz val="11"/>
      <color theme="1"/>
      <name val="Calibri"/>
      <family val="2"/>
      <scheme val="minor"/>
    </font>
    <font>
      <b/>
      <sz val="14"/>
      <name val="Arial Narrow"/>
      <family val="2"/>
    </font>
    <font>
      <sz val="14"/>
      <name val="Arial Narrow"/>
      <family val="2"/>
    </font>
    <font>
      <b/>
      <sz val="14"/>
      <color theme="1"/>
      <name val="Arial Narrow"/>
      <family val="2"/>
    </font>
    <font>
      <b/>
      <sz val="14"/>
      <color rgb="FF000000"/>
      <name val="Arial Narrow"/>
      <family val="2"/>
    </font>
    <font>
      <sz val="14"/>
      <color theme="1"/>
      <name val="Arial Narrow"/>
      <family val="2"/>
    </font>
    <font>
      <sz val="14"/>
      <color rgb="FF000000"/>
      <name val="Arial Narrow"/>
      <family val="2"/>
    </font>
    <font>
      <b/>
      <sz val="12"/>
      <color theme="1"/>
      <name val="Arial"/>
      <family val="2"/>
    </font>
    <font>
      <sz val="12"/>
      <color theme="1"/>
      <name val="Arial"/>
      <family val="2"/>
    </font>
    <font>
      <b/>
      <sz val="20"/>
      <color theme="1"/>
      <name val="Arial Narrow"/>
      <family val="2"/>
    </font>
    <font>
      <sz val="18"/>
      <color theme="1"/>
      <name val="Arial Narrow"/>
      <family val="2"/>
    </font>
    <font>
      <sz val="16"/>
      <color theme="1"/>
      <name val="Arial"/>
      <family val="2"/>
    </font>
    <font>
      <b/>
      <sz val="16"/>
      <color theme="1"/>
      <name val="Arial"/>
      <family val="2"/>
    </font>
    <font>
      <b/>
      <sz val="16"/>
      <color theme="1"/>
      <name val="Arial Narrow"/>
      <family val="2"/>
    </font>
    <font>
      <b/>
      <sz val="26"/>
      <color theme="1"/>
      <name val="Calibri"/>
      <family val="2"/>
      <scheme val="minor"/>
    </font>
    <font>
      <sz val="12"/>
      <color theme="1"/>
      <name val="Abadi"/>
      <family val="2"/>
    </font>
    <font>
      <sz val="12"/>
      <name val="Abadi"/>
      <family val="2"/>
    </font>
    <font>
      <b/>
      <sz val="12"/>
      <name val="Abadi"/>
      <family val="2"/>
    </font>
    <font>
      <b/>
      <sz val="12"/>
      <color rgb="FF000000"/>
      <name val="Abadi"/>
      <family val="2"/>
    </font>
    <font>
      <b/>
      <sz val="12"/>
      <color rgb="FF7030A0"/>
      <name val="Abadi"/>
      <family val="2"/>
    </font>
    <font>
      <sz val="12"/>
      <color rgb="FF000000"/>
      <name val="Abadi"/>
      <family val="2"/>
    </font>
    <font>
      <b/>
      <sz val="12"/>
      <color theme="1"/>
      <name val="Abadi"/>
      <family val="2"/>
    </font>
    <font>
      <b/>
      <sz val="9"/>
      <color rgb="FFFF0000"/>
      <name val="Arial Narrow"/>
      <family val="2"/>
    </font>
    <font>
      <b/>
      <sz val="14"/>
      <color rgb="FFFF0000"/>
      <name val="Arial Narrow"/>
      <family val="2"/>
    </font>
    <font>
      <sz val="12"/>
      <color rgb="FF7030A0"/>
      <name val="Abadi"/>
      <family val="2"/>
    </font>
    <font>
      <sz val="11"/>
      <color rgb="FF7030A0"/>
      <name val="Calibri"/>
      <family val="2"/>
      <scheme val="minor"/>
    </font>
    <font>
      <b/>
      <sz val="18"/>
      <color theme="1"/>
      <name val="Arial Narrow"/>
      <family val="2"/>
    </font>
    <font>
      <b/>
      <i/>
      <sz val="20"/>
      <color theme="1"/>
      <name val="Arial Narrow"/>
      <family val="2"/>
    </font>
    <font>
      <b/>
      <sz val="12"/>
      <color theme="1"/>
      <name val="Calibri"/>
      <family val="2"/>
      <scheme val="minor"/>
    </font>
    <font>
      <b/>
      <sz val="11"/>
      <color theme="1"/>
      <name val="Arial Narrow"/>
      <family val="2"/>
    </font>
    <font>
      <b/>
      <sz val="24"/>
      <color theme="1"/>
      <name val="Arial Narrow"/>
      <family val="2"/>
    </font>
    <font>
      <b/>
      <sz val="26"/>
      <color theme="1"/>
      <name val="Arial Narrow"/>
      <family val="2"/>
    </font>
    <font>
      <b/>
      <sz val="36"/>
      <color theme="1"/>
      <name val="Arial Narrow"/>
      <family val="2"/>
    </font>
    <font>
      <sz val="11"/>
      <color theme="1"/>
      <name val="Arial"/>
      <family val="2"/>
    </font>
    <font>
      <b/>
      <sz val="20"/>
      <color theme="1"/>
      <name val="Arial"/>
      <family val="2"/>
    </font>
    <font>
      <b/>
      <sz val="24"/>
      <color theme="1"/>
      <name val="Arial"/>
      <family val="2"/>
    </font>
  </fonts>
  <fills count="25">
    <fill>
      <patternFill patternType="none"/>
    </fill>
    <fill>
      <patternFill patternType="gray125"/>
    </fill>
    <fill>
      <patternFill patternType="solid">
        <fgColor rgb="FFA5A5A5"/>
      </patternFill>
    </fill>
    <fill>
      <patternFill patternType="solid">
        <fgColor theme="0" tint="-0.249977111117893"/>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rgb="FFFFC000"/>
        <bgColor indexed="64"/>
      </patternFill>
    </fill>
    <fill>
      <patternFill patternType="solid">
        <fgColor rgb="FFC0C0C0"/>
        <bgColor indexed="64"/>
      </patternFill>
    </fill>
    <fill>
      <patternFill patternType="solid">
        <fgColor theme="9" tint="0.39997558519241921"/>
        <bgColor indexed="64"/>
      </patternFill>
    </fill>
    <fill>
      <patternFill patternType="solid">
        <fgColor rgb="FFC0C0C0"/>
        <bgColor rgb="FF000000"/>
      </patternFill>
    </fill>
    <fill>
      <patternFill patternType="solid">
        <fgColor indexed="22"/>
        <bgColor indexed="64"/>
      </patternFill>
    </fill>
    <fill>
      <patternFill patternType="solid">
        <fgColor rgb="FFD9D9D9"/>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FFFF"/>
        <bgColor rgb="FF000000"/>
      </patternFill>
    </fill>
    <fill>
      <patternFill patternType="solid">
        <fgColor rgb="FFFFFFCC"/>
        <bgColor indexed="64"/>
      </patternFill>
    </fill>
  </fills>
  <borders count="46">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right/>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style="thick">
        <color indexed="64"/>
      </right>
      <top/>
      <bottom style="medium">
        <color rgb="FF000000"/>
      </bottom>
      <diagonal/>
    </border>
    <border>
      <left style="thick">
        <color indexed="64"/>
      </left>
      <right style="thick">
        <color indexed="64"/>
      </right>
      <top style="medium">
        <color rgb="FF000000"/>
      </top>
      <bottom style="medium">
        <color rgb="FF000000"/>
      </bottom>
      <diagonal/>
    </border>
    <border>
      <left style="thick">
        <color indexed="64"/>
      </left>
      <right style="thick">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medium">
        <color indexed="64"/>
      </left>
      <right style="thin">
        <color indexed="64"/>
      </right>
      <top/>
      <bottom/>
      <diagonal/>
    </border>
  </borders>
  <cellStyleXfs count="10">
    <xf numFmtId="0" fontId="0" fillId="0" borderId="0"/>
    <xf numFmtId="44" fontId="1" fillId="0" borderId="0" applyFont="0" applyFill="0" applyBorder="0" applyAlignment="0" applyProtection="0"/>
    <xf numFmtId="0" fontId="2" fillId="2" borderId="1" applyNumberFormat="0" applyAlignment="0" applyProtection="0"/>
    <xf numFmtId="44" fontId="1" fillId="0" borderId="0" applyFont="0" applyFill="0" applyBorder="0" applyAlignment="0" applyProtection="0"/>
    <xf numFmtId="0" fontId="25" fillId="0" borderId="0"/>
    <xf numFmtId="0" fontId="30" fillId="0" borderId="0" applyNumberFormat="0" applyFill="0" applyBorder="0" applyAlignment="0" applyProtection="0"/>
    <xf numFmtId="0" fontId="34" fillId="0" borderId="0"/>
    <xf numFmtId="9" fontId="1" fillId="0" borderId="0" applyFont="0" applyFill="0" applyBorder="0" applyAlignment="0" applyProtection="0"/>
    <xf numFmtId="0" fontId="34" fillId="0" borderId="0"/>
    <xf numFmtId="166" fontId="1" fillId="0" borderId="0" applyFont="0" applyFill="0" applyBorder="0" applyAlignment="0" applyProtection="0"/>
  </cellStyleXfs>
  <cellXfs count="719">
    <xf numFmtId="0" fontId="0" fillId="0" borderId="0" xfId="0"/>
    <xf numFmtId="0" fontId="5" fillId="0" borderId="0" xfId="0" applyFont="1"/>
    <xf numFmtId="0" fontId="7" fillId="0" borderId="0" xfId="0" applyFont="1"/>
    <xf numFmtId="0" fontId="6" fillId="0" borderId="0" xfId="0" applyFont="1" applyAlignment="1">
      <alignment vertical="center" wrapText="1"/>
    </xf>
    <xf numFmtId="0" fontId="7" fillId="0" borderId="0" xfId="0" applyFont="1" applyAlignment="1">
      <alignment horizontal="left"/>
    </xf>
    <xf numFmtId="0" fontId="7" fillId="0" borderId="0" xfId="0" applyFont="1" applyAlignment="1">
      <alignment horizontal="center"/>
    </xf>
    <xf numFmtId="0" fontId="9" fillId="0" borderId="0" xfId="0" applyFont="1"/>
    <xf numFmtId="0" fontId="9" fillId="0" borderId="0" xfId="0" applyFont="1" applyAlignment="1">
      <alignment horizontal="center"/>
    </xf>
    <xf numFmtId="0" fontId="8" fillId="0" borderId="0" xfId="0" applyFont="1"/>
    <xf numFmtId="0" fontId="7" fillId="8" borderId="0" xfId="0" applyFont="1" applyFill="1" applyAlignment="1">
      <alignment horizontal="center"/>
    </xf>
    <xf numFmtId="0" fontId="3" fillId="8" borderId="0" xfId="0" applyFont="1" applyFill="1" applyAlignment="1">
      <alignment horizontal="center" vertical="center" wrapText="1"/>
    </xf>
    <xf numFmtId="0" fontId="11" fillId="0" borderId="0" xfId="0" applyFont="1"/>
    <xf numFmtId="0" fontId="11" fillId="0" borderId="13" xfId="0" applyFont="1" applyBorder="1"/>
    <xf numFmtId="0" fontId="11" fillId="0" borderId="14" xfId="0" applyFont="1" applyBorder="1"/>
    <xf numFmtId="0" fontId="11" fillId="0" borderId="18" xfId="0" applyFont="1" applyBorder="1"/>
    <xf numFmtId="0" fontId="11" fillId="0" borderId="0" xfId="0" applyFont="1" applyAlignment="1">
      <alignment horizontal="center" vertical="center" wrapText="1"/>
    </xf>
    <xf numFmtId="0" fontId="11" fillId="0" borderId="0" xfId="0" applyFont="1" applyAlignment="1">
      <alignment horizontal="left" vertical="center" wrapText="1"/>
    </xf>
    <xf numFmtId="0" fontId="11" fillId="8" borderId="0" xfId="0" applyFont="1" applyFill="1" applyAlignment="1">
      <alignment horizontal="center" vertical="center" wrapText="1"/>
    </xf>
    <xf numFmtId="0" fontId="3" fillId="0" borderId="13" xfId="0" applyFont="1" applyBorder="1" applyAlignment="1">
      <alignment horizontal="center" vertical="center" wrapText="1"/>
    </xf>
    <xf numFmtId="0" fontId="3" fillId="0" borderId="0" xfId="0" applyFont="1" applyAlignment="1">
      <alignment horizontal="center" vertical="center" wrapText="1"/>
    </xf>
    <xf numFmtId="0" fontId="11" fillId="8" borderId="2" xfId="0" applyFont="1" applyFill="1" applyBorder="1" applyAlignment="1">
      <alignment horizontal="left" vertical="center" wrapText="1"/>
    </xf>
    <xf numFmtId="0" fontId="11" fillId="0" borderId="0" xfId="0" applyFont="1" applyAlignment="1">
      <alignment vertical="center"/>
    </xf>
    <xf numFmtId="164" fontId="11" fillId="0" borderId="0" xfId="0" applyNumberFormat="1" applyFont="1" applyAlignment="1">
      <alignment horizontal="center" vertical="center"/>
    </xf>
    <xf numFmtId="0" fontId="3" fillId="0" borderId="6" xfId="0" applyFont="1" applyBorder="1" applyAlignment="1">
      <alignment vertical="center" wrapText="1"/>
    </xf>
    <xf numFmtId="0" fontId="3" fillId="8" borderId="0" xfId="0" applyFont="1" applyFill="1" applyAlignment="1">
      <alignment vertical="center" wrapText="1"/>
    </xf>
    <xf numFmtId="0" fontId="3" fillId="0" borderId="0" xfId="0" applyFont="1" applyAlignment="1">
      <alignment vertical="center" wrapText="1"/>
    </xf>
    <xf numFmtId="0" fontId="11" fillId="0" borderId="29" xfId="0" applyFont="1" applyBorder="1" applyAlignment="1">
      <alignment horizontal="center" vertical="center" wrapText="1"/>
    </xf>
    <xf numFmtId="0" fontId="11" fillId="8" borderId="2" xfId="0" applyFont="1" applyFill="1" applyBorder="1" applyAlignment="1">
      <alignment horizontal="justify" vertical="center" wrapText="1"/>
    </xf>
    <xf numFmtId="0" fontId="11" fillId="0" borderId="13" xfId="0" applyFont="1" applyBorder="1" applyAlignment="1">
      <alignment horizontal="center" vertical="center" wrapText="1"/>
    </xf>
    <xf numFmtId="0" fontId="3" fillId="0" borderId="13" xfId="0" applyFont="1" applyBorder="1" applyAlignment="1">
      <alignment vertical="center" wrapText="1"/>
    </xf>
    <xf numFmtId="0" fontId="11" fillId="0" borderId="19"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4" xfId="0" applyFont="1" applyBorder="1" applyAlignment="1">
      <alignment horizontal="center" vertical="center" wrapText="1"/>
    </xf>
    <xf numFmtId="0" fontId="11" fillId="8" borderId="22" xfId="0" applyFont="1" applyFill="1" applyBorder="1" applyAlignment="1">
      <alignment horizontal="center" vertical="center" wrapText="1"/>
    </xf>
    <xf numFmtId="0" fontId="11" fillId="0" borderId="20" xfId="0" applyFont="1" applyBorder="1" applyAlignment="1">
      <alignment horizontal="center" vertical="center" wrapText="1"/>
    </xf>
    <xf numFmtId="0" fontId="11" fillId="0" borderId="0" xfId="0" applyFont="1" applyAlignment="1">
      <alignment horizontal="left"/>
    </xf>
    <xf numFmtId="0" fontId="11" fillId="0" borderId="0" xfId="0" applyFont="1" applyAlignment="1">
      <alignment horizontal="center"/>
    </xf>
    <xf numFmtId="0" fontId="11" fillId="8" borderId="0" xfId="0" applyFont="1" applyFill="1" applyAlignment="1">
      <alignment horizontal="center"/>
    </xf>
    <xf numFmtId="0" fontId="11" fillId="8" borderId="0" xfId="0" applyFont="1" applyFill="1"/>
    <xf numFmtId="0" fontId="11" fillId="0" borderId="2" xfId="0" applyFont="1" applyBorder="1" applyAlignment="1">
      <alignment horizontal="center" vertical="center" wrapText="1"/>
    </xf>
    <xf numFmtId="0" fontId="11" fillId="0" borderId="0" xfId="0" applyFont="1" applyAlignment="1">
      <alignment horizontal="center" vertical="center"/>
    </xf>
    <xf numFmtId="0" fontId="11" fillId="8" borderId="0" xfId="0" applyFont="1" applyFill="1" applyAlignment="1">
      <alignment horizontal="center" vertical="center"/>
    </xf>
    <xf numFmtId="0" fontId="11" fillId="0" borderId="13" xfId="0" applyFont="1" applyBorder="1" applyAlignment="1">
      <alignment vertical="center" wrapText="1"/>
    </xf>
    <xf numFmtId="0" fontId="11" fillId="0" borderId="0" xfId="0" applyFont="1" applyAlignment="1">
      <alignment vertical="center" wrapText="1"/>
    </xf>
    <xf numFmtId="0" fontId="11" fillId="8" borderId="26" xfId="0" applyFont="1" applyFill="1" applyBorder="1" applyAlignment="1">
      <alignment horizontal="justify" vertical="center" wrapText="1"/>
    </xf>
    <xf numFmtId="0" fontId="11" fillId="8" borderId="27" xfId="0" applyFont="1" applyFill="1" applyBorder="1" applyAlignment="1">
      <alignment horizontal="justify" vertical="center" wrapText="1"/>
    </xf>
    <xf numFmtId="0" fontId="11" fillId="8" borderId="28" xfId="0" applyFont="1" applyFill="1" applyBorder="1" applyAlignment="1">
      <alignment horizontal="justify" vertical="center" wrapText="1"/>
    </xf>
    <xf numFmtId="0" fontId="11" fillId="8" borderId="2" xfId="0" applyFont="1" applyFill="1" applyBorder="1" applyAlignment="1">
      <alignment vertical="center" wrapText="1"/>
    </xf>
    <xf numFmtId="0" fontId="11" fillId="0" borderId="2" xfId="0" applyFont="1" applyBorder="1" applyAlignment="1">
      <alignment horizontal="left" vertical="center" wrapText="1"/>
    </xf>
    <xf numFmtId="0" fontId="3" fillId="0" borderId="0" xfId="0" applyFont="1" applyAlignment="1">
      <alignment vertical="center"/>
    </xf>
    <xf numFmtId="0" fontId="8" fillId="0" borderId="10" xfId="0" applyFont="1" applyBorder="1"/>
    <xf numFmtId="0" fontId="11" fillId="0" borderId="8" xfId="0" applyFont="1" applyBorder="1" applyAlignment="1">
      <alignment horizontal="center" vertical="center" wrapText="1"/>
    </xf>
    <xf numFmtId="164" fontId="11" fillId="8" borderId="2" xfId="0" applyNumberFormat="1" applyFont="1" applyFill="1" applyBorder="1" applyAlignment="1">
      <alignment horizontal="left" vertical="center" wrapText="1"/>
    </xf>
    <xf numFmtId="44" fontId="11" fillId="8" borderId="2" xfId="1" applyFont="1" applyFill="1" applyBorder="1" applyAlignment="1">
      <alignment horizontal="left" vertical="center" wrapText="1"/>
    </xf>
    <xf numFmtId="0" fontId="3" fillId="0" borderId="0" xfId="0" applyFont="1"/>
    <xf numFmtId="164" fontId="3" fillId="0" borderId="0" xfId="0" applyNumberFormat="1" applyFont="1" applyAlignment="1">
      <alignment horizontal="center" vertical="center"/>
    </xf>
    <xf numFmtId="164" fontId="3" fillId="11" borderId="2" xfId="0" applyNumberFormat="1" applyFont="1" applyFill="1" applyBorder="1" applyAlignment="1">
      <alignment vertical="center"/>
    </xf>
    <xf numFmtId="0" fontId="3" fillId="0" borderId="2" xfId="0" applyFont="1" applyBorder="1" applyAlignment="1">
      <alignment horizontal="center" vertical="center" wrapText="1"/>
    </xf>
    <xf numFmtId="164" fontId="3" fillId="11" borderId="2" xfId="0" applyNumberFormat="1" applyFont="1" applyFill="1" applyBorder="1" applyAlignment="1">
      <alignment horizontal="center" vertical="center"/>
    </xf>
    <xf numFmtId="0" fontId="4" fillId="0" borderId="0" xfId="0" applyFont="1"/>
    <xf numFmtId="164" fontId="11" fillId="8" borderId="2" xfId="1" applyNumberFormat="1" applyFont="1" applyFill="1" applyBorder="1" applyAlignment="1">
      <alignment horizontal="left" vertical="center" wrapText="1"/>
    </xf>
    <xf numFmtId="164" fontId="3" fillId="11" borderId="2" xfId="1" applyNumberFormat="1" applyFont="1" applyFill="1" applyBorder="1" applyAlignment="1">
      <alignment vertical="center" wrapText="1"/>
    </xf>
    <xf numFmtId="0" fontId="11" fillId="8" borderId="2" xfId="0" applyFont="1" applyFill="1" applyBorder="1" applyAlignment="1">
      <alignment horizontal="justify" vertical="center"/>
    </xf>
    <xf numFmtId="0" fontId="11" fillId="0" borderId="14" xfId="0" applyFont="1" applyBorder="1" applyAlignment="1">
      <alignment horizontal="center" vertical="center" wrapText="1"/>
    </xf>
    <xf numFmtId="0" fontId="11" fillId="0" borderId="18" xfId="0" applyFont="1" applyBorder="1" applyAlignment="1">
      <alignment horizontal="left" vertical="center" wrapText="1"/>
    </xf>
    <xf numFmtId="0" fontId="11" fillId="0" borderId="18" xfId="0" applyFont="1" applyBorder="1" applyAlignment="1">
      <alignment horizontal="center" vertical="center" wrapText="1"/>
    </xf>
    <xf numFmtId="0" fontId="11" fillId="8" borderId="2" xfId="0" applyFont="1" applyFill="1" applyBorder="1" applyAlignment="1">
      <alignment vertical="center"/>
    </xf>
    <xf numFmtId="164" fontId="3" fillId="11" borderId="7" xfId="0" applyNumberFormat="1" applyFont="1" applyFill="1" applyBorder="1" applyAlignment="1">
      <alignment horizontal="center" vertical="center"/>
    </xf>
    <xf numFmtId="0" fontId="3" fillId="8" borderId="0" xfId="0" applyFont="1" applyFill="1" applyAlignment="1">
      <alignment horizontal="center"/>
    </xf>
    <xf numFmtId="0" fontId="3" fillId="8" borderId="0" xfId="0" applyFont="1" applyFill="1" applyAlignment="1">
      <alignment vertical="center"/>
    </xf>
    <xf numFmtId="44" fontId="3" fillId="11" borderId="2" xfId="1" applyFont="1" applyFill="1" applyBorder="1" applyAlignment="1">
      <alignment vertical="center" wrapText="1"/>
    </xf>
    <xf numFmtId="0" fontId="3" fillId="8" borderId="0" xfId="0" applyFont="1" applyFill="1" applyAlignment="1">
      <alignment horizontal="left" vertical="top" wrapText="1"/>
    </xf>
    <xf numFmtId="164" fontId="11" fillId="8" borderId="2" xfId="1" applyNumberFormat="1" applyFont="1" applyFill="1" applyBorder="1" applyAlignment="1">
      <alignment horizontal="justify" vertical="center" wrapText="1"/>
    </xf>
    <xf numFmtId="0" fontId="12" fillId="8" borderId="3" xfId="0" applyFont="1" applyFill="1" applyBorder="1" applyAlignment="1">
      <alignment horizontal="justify" vertical="center" wrapText="1"/>
    </xf>
    <xf numFmtId="0" fontId="12" fillId="8" borderId="2" xfId="0" applyFont="1" applyFill="1" applyBorder="1" applyAlignment="1">
      <alignment horizontal="justify" vertical="center" wrapText="1"/>
    </xf>
    <xf numFmtId="0" fontId="11" fillId="0" borderId="2" xfId="0" applyFont="1" applyBorder="1" applyAlignment="1">
      <alignment horizontal="justify" vertical="center" wrapText="1"/>
    </xf>
    <xf numFmtId="0" fontId="7"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0" fillId="0" borderId="0" xfId="0" applyFont="1" applyAlignment="1">
      <alignment vertical="center"/>
    </xf>
    <xf numFmtId="0" fontId="21" fillId="0" borderId="0" xfId="0" applyFont="1"/>
    <xf numFmtId="0" fontId="22" fillId="0" borderId="0" xfId="0" applyFont="1" applyAlignment="1">
      <alignment horizontal="left" vertical="center" wrapText="1"/>
    </xf>
    <xf numFmtId="0" fontId="22" fillId="0" borderId="0" xfId="0" applyFont="1" applyAlignment="1">
      <alignment horizontal="left" vertical="top" wrapText="1"/>
    </xf>
    <xf numFmtId="0" fontId="23" fillId="0" borderId="0" xfId="0" applyFont="1"/>
    <xf numFmtId="0" fontId="19" fillId="0" borderId="0" xfId="0" applyFont="1" applyAlignment="1">
      <alignment horizontal="left" vertical="center"/>
    </xf>
    <xf numFmtId="0" fontId="19" fillId="0" borderId="0" xfId="0" applyFont="1" applyAlignment="1">
      <alignment horizontal="center" vertical="center"/>
    </xf>
    <xf numFmtId="0" fontId="28" fillId="0" borderId="34" xfId="4" applyFont="1" applyBorder="1" applyAlignment="1" applyProtection="1">
      <alignment horizontal="left" vertical="center" wrapText="1"/>
      <protection locked="0"/>
    </xf>
    <xf numFmtId="0" fontId="19" fillId="0" borderId="34" xfId="4" applyFont="1" applyBorder="1" applyAlignment="1" applyProtection="1">
      <alignment horizontal="left" vertical="top" wrapText="1"/>
      <protection locked="0"/>
    </xf>
    <xf numFmtId="0" fontId="19" fillId="0" borderId="0" xfId="4" applyFont="1" applyAlignment="1" applyProtection="1">
      <alignment horizontal="left" vertical="center" wrapText="1"/>
      <protection locked="0"/>
    </xf>
    <xf numFmtId="0" fontId="19" fillId="0" borderId="2" xfId="4" applyFont="1" applyBorder="1" applyAlignment="1" applyProtection="1">
      <alignment horizontal="left" vertical="center" wrapText="1"/>
      <protection locked="0"/>
    </xf>
    <xf numFmtId="0" fontId="19" fillId="0" borderId="2" xfId="4" applyFont="1" applyBorder="1" applyAlignment="1" applyProtection="1">
      <alignment horizontal="left" vertical="center"/>
      <protection locked="0"/>
    </xf>
    <xf numFmtId="0" fontId="22" fillId="0" borderId="0" xfId="6" applyFont="1"/>
    <xf numFmtId="0" fontId="22" fillId="0" borderId="0" xfId="6" applyFont="1" applyAlignment="1">
      <alignment horizontal="center"/>
    </xf>
    <xf numFmtId="0" fontId="39" fillId="8" borderId="17" xfId="0" applyFont="1" applyFill="1" applyBorder="1" applyAlignment="1">
      <alignment horizontal="center" vertical="center" wrapText="1"/>
    </xf>
    <xf numFmtId="0" fontId="39" fillId="8" borderId="13" xfId="0" applyFont="1" applyFill="1" applyBorder="1" applyAlignment="1">
      <alignment horizontal="center" vertical="center" wrapText="1"/>
    </xf>
    <xf numFmtId="167" fontId="38" fillId="3" borderId="5" xfId="9" applyNumberFormat="1" applyFont="1" applyFill="1" applyBorder="1" applyAlignment="1">
      <alignment horizontal="center" vertical="center" wrapText="1"/>
    </xf>
    <xf numFmtId="167" fontId="41" fillId="19" borderId="14" xfId="9" applyNumberFormat="1" applyFont="1" applyFill="1" applyBorder="1" applyAlignment="1">
      <alignment horizontal="center" vertical="center"/>
    </xf>
    <xf numFmtId="167" fontId="40" fillId="8" borderId="2" xfId="9" applyNumberFormat="1" applyFont="1" applyFill="1" applyBorder="1" applyAlignment="1">
      <alignment horizontal="center" vertical="center" wrapText="1"/>
    </xf>
    <xf numFmtId="0" fontId="40" fillId="0" borderId="0" xfId="0" applyFont="1"/>
    <xf numFmtId="0" fontId="37" fillId="0" borderId="16" xfId="0" applyFont="1" applyBorder="1" applyAlignment="1">
      <alignment horizontal="center" vertical="center"/>
    </xf>
    <xf numFmtId="0" fontId="37" fillId="0" borderId="0" xfId="0" applyFont="1" applyAlignment="1">
      <alignment horizontal="center" vertical="center"/>
    </xf>
    <xf numFmtId="0" fontId="39" fillId="3" borderId="3" xfId="0" applyFont="1" applyFill="1" applyBorder="1" applyAlignment="1">
      <alignment horizontal="center" vertical="center" wrapText="1"/>
    </xf>
    <xf numFmtId="0" fontId="39" fillId="3" borderId="5" xfId="0" applyFont="1" applyFill="1" applyBorder="1" applyAlignment="1">
      <alignment horizontal="center" vertical="center" wrapText="1"/>
    </xf>
    <xf numFmtId="167" fontId="41" fillId="19" borderId="18" xfId="9" applyNumberFormat="1" applyFont="1" applyFill="1" applyBorder="1" applyAlignment="1">
      <alignment horizontal="center" vertical="center"/>
    </xf>
    <xf numFmtId="0" fontId="38" fillId="18" borderId="10" xfId="0" applyFont="1" applyFill="1" applyBorder="1" applyAlignment="1">
      <alignment vertical="center" wrapText="1"/>
    </xf>
    <xf numFmtId="0" fontId="38" fillId="18" borderId="11" xfId="0" applyFont="1" applyFill="1" applyBorder="1" applyAlignment="1">
      <alignment vertical="center" wrapText="1"/>
    </xf>
    <xf numFmtId="0" fontId="37" fillId="0" borderId="10" xfId="0" applyFont="1" applyBorder="1" applyAlignment="1">
      <alignment horizontal="center" vertical="center"/>
    </xf>
    <xf numFmtId="0" fontId="45" fillId="8" borderId="0" xfId="0" applyFont="1" applyFill="1"/>
    <xf numFmtId="3" fontId="17" fillId="8" borderId="6" xfId="8" applyNumberFormat="1" applyFont="1" applyFill="1" applyBorder="1" applyAlignment="1">
      <alignment horizontal="center" vertical="center" wrapText="1"/>
    </xf>
    <xf numFmtId="168" fontId="46" fillId="0" borderId="0" xfId="0" applyNumberFormat="1" applyFont="1" applyAlignment="1">
      <alignment horizontal="center"/>
    </xf>
    <xf numFmtId="168" fontId="46" fillId="8" borderId="0" xfId="0" applyNumberFormat="1" applyFont="1" applyFill="1" applyAlignment="1">
      <alignment horizontal="center"/>
    </xf>
    <xf numFmtId="168" fontId="46" fillId="8" borderId="16" xfId="0" applyNumberFormat="1" applyFont="1" applyFill="1" applyBorder="1" applyAlignment="1">
      <alignment horizontal="center"/>
    </xf>
    <xf numFmtId="168" fontId="47" fillId="8" borderId="18" xfId="0" applyNumberFormat="1" applyFont="1" applyFill="1" applyBorder="1" applyAlignment="1">
      <alignment horizontal="center" wrapText="1"/>
    </xf>
    <xf numFmtId="168" fontId="47" fillId="8" borderId="6" xfId="0" applyNumberFormat="1" applyFont="1" applyFill="1" applyBorder="1" applyAlignment="1">
      <alignment horizontal="center" wrapText="1"/>
    </xf>
    <xf numFmtId="168" fontId="47" fillId="0" borderId="0" xfId="0" applyNumberFormat="1" applyFont="1" applyAlignment="1">
      <alignment horizontal="center" wrapText="1"/>
    </xf>
    <xf numFmtId="168" fontId="46" fillId="8" borderId="18" xfId="0" applyNumberFormat="1" applyFont="1" applyFill="1" applyBorder="1" applyAlignment="1">
      <alignment horizontal="center"/>
    </xf>
    <xf numFmtId="168" fontId="47" fillId="8" borderId="6" xfId="0" applyNumberFormat="1" applyFont="1" applyFill="1" applyBorder="1" applyAlignment="1">
      <alignment horizontal="center"/>
    </xf>
    <xf numFmtId="168" fontId="47" fillId="8" borderId="5" xfId="9" applyNumberFormat="1" applyFont="1" applyFill="1" applyBorder="1" applyAlignment="1">
      <alignment horizontal="center" wrapText="1"/>
    </xf>
    <xf numFmtId="168" fontId="47" fillId="8" borderId="6" xfId="9" applyNumberFormat="1" applyFont="1" applyFill="1" applyBorder="1" applyAlignment="1">
      <alignment horizontal="center" wrapText="1"/>
    </xf>
    <xf numFmtId="168" fontId="47" fillId="6" borderId="3" xfId="0" applyNumberFormat="1" applyFont="1" applyFill="1" applyBorder="1" applyAlignment="1">
      <alignment horizontal="center" wrapText="1"/>
    </xf>
    <xf numFmtId="168" fontId="46" fillId="0" borderId="0" xfId="0" applyNumberFormat="1" applyFont="1" applyAlignment="1">
      <alignment horizontal="center" wrapText="1"/>
    </xf>
    <xf numFmtId="168" fontId="47" fillId="21" borderId="2" xfId="0" applyNumberFormat="1" applyFont="1" applyFill="1" applyBorder="1" applyAlignment="1">
      <alignment horizontal="center"/>
    </xf>
    <xf numFmtId="0" fontId="38" fillId="16" borderId="9" xfId="8" applyFont="1" applyFill="1" applyBorder="1" applyAlignment="1">
      <alignment horizontal="center" vertical="center" wrapText="1"/>
    </xf>
    <xf numFmtId="0" fontId="38" fillId="16" borderId="10" xfId="8" applyFont="1" applyFill="1" applyBorder="1" applyAlignment="1">
      <alignment horizontal="center" vertical="center" wrapText="1"/>
    </xf>
    <xf numFmtId="0" fontId="38" fillId="16" borderId="11" xfId="8"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11" xfId="0" applyFont="1" applyFill="1" applyBorder="1" applyAlignment="1">
      <alignment horizontal="center" vertical="center"/>
    </xf>
    <xf numFmtId="0" fontId="36" fillId="0" borderId="17" xfId="0" applyFont="1" applyBorder="1" applyAlignment="1">
      <alignment horizontal="center" vertical="center"/>
    </xf>
    <xf numFmtId="0" fontId="36" fillId="0" borderId="16" xfId="0" applyFont="1" applyBorder="1" applyAlignment="1">
      <alignment horizontal="center" vertical="center"/>
    </xf>
    <xf numFmtId="0" fontId="36" fillId="0" borderId="12" xfId="0" applyFont="1" applyBorder="1" applyAlignment="1">
      <alignment horizontal="center" vertical="center"/>
    </xf>
    <xf numFmtId="0" fontId="36" fillId="0" borderId="14" xfId="0" applyFont="1" applyBorder="1" applyAlignment="1">
      <alignment horizontal="center" vertical="center"/>
    </xf>
    <xf numFmtId="0" fontId="36" fillId="0" borderId="18" xfId="0" applyFont="1" applyBorder="1" applyAlignment="1">
      <alignment horizontal="center" vertical="center"/>
    </xf>
    <xf numFmtId="0" fontId="36" fillId="0" borderId="8" xfId="0" applyFont="1" applyBorder="1" applyAlignment="1">
      <alignment horizontal="center" vertical="center"/>
    </xf>
    <xf numFmtId="0" fontId="30" fillId="0" borderId="0" xfId="5"/>
    <xf numFmtId="168" fontId="46" fillId="0" borderId="0" xfId="0" applyNumberFormat="1" applyFont="1" applyAlignment="1">
      <alignment horizontal="center" vertical="center"/>
    </xf>
    <xf numFmtId="168" fontId="46" fillId="8" borderId="0" xfId="0" applyNumberFormat="1" applyFont="1" applyFill="1" applyAlignment="1">
      <alignment horizontal="center" vertical="center"/>
    </xf>
    <xf numFmtId="0" fontId="36" fillId="0" borderId="10" xfId="0" applyFont="1" applyBorder="1" applyAlignment="1">
      <alignment horizontal="center" vertical="center" wrapText="1"/>
    </xf>
    <xf numFmtId="0" fontId="36" fillId="0" borderId="11" xfId="0" applyFont="1" applyBorder="1" applyAlignment="1">
      <alignment horizontal="center" vertical="center" wrapText="1"/>
    </xf>
    <xf numFmtId="0" fontId="13" fillId="8" borderId="3" xfId="0" applyFont="1" applyFill="1" applyBorder="1" applyAlignment="1">
      <alignment horizontal="center" vertical="center" wrapText="1"/>
    </xf>
    <xf numFmtId="0" fontId="40" fillId="19" borderId="14" xfId="0" applyFont="1" applyFill="1" applyBorder="1" applyAlignment="1">
      <alignment horizontal="center" vertical="center"/>
    </xf>
    <xf numFmtId="167" fontId="40" fillId="8" borderId="17" xfId="9" applyNumberFormat="1" applyFont="1" applyFill="1" applyBorder="1" applyAlignment="1">
      <alignment horizontal="center" vertical="center" wrapText="1"/>
    </xf>
    <xf numFmtId="167" fontId="40" fillId="8" borderId="12" xfId="9" applyNumberFormat="1" applyFont="1" applyFill="1" applyBorder="1" applyAlignment="1">
      <alignment horizontal="center" vertical="center" wrapText="1"/>
    </xf>
    <xf numFmtId="166" fontId="40" fillId="19" borderId="17" xfId="9" applyFont="1" applyFill="1" applyBorder="1" applyAlignment="1">
      <alignment horizontal="center" vertical="center"/>
    </xf>
    <xf numFmtId="166" fontId="40" fillId="19" borderId="12" xfId="9" applyFont="1" applyFill="1" applyBorder="1" applyAlignment="1">
      <alignment horizontal="center" vertical="center"/>
    </xf>
    <xf numFmtId="167" fontId="40" fillId="19" borderId="3" xfId="9" applyNumberFormat="1" applyFont="1" applyFill="1" applyBorder="1" applyAlignment="1">
      <alignment vertical="center"/>
    </xf>
    <xf numFmtId="166" fontId="40" fillId="19" borderId="0" xfId="9" applyFont="1" applyFill="1" applyBorder="1" applyAlignment="1">
      <alignment horizontal="center" vertical="center"/>
    </xf>
    <xf numFmtId="166" fontId="40" fillId="19" borderId="0" xfId="9" applyFont="1" applyFill="1" applyBorder="1" applyAlignment="1">
      <alignment horizontal="center" vertical="top"/>
    </xf>
    <xf numFmtId="0" fontId="1" fillId="0" borderId="0" xfId="0" applyFont="1"/>
    <xf numFmtId="0" fontId="40" fillId="0" borderId="5" xfId="0" applyFont="1" applyBorder="1"/>
    <xf numFmtId="0" fontId="37" fillId="0" borderId="5" xfId="0" applyFont="1" applyBorder="1"/>
    <xf numFmtId="0" fontId="40" fillId="8" borderId="5" xfId="0" applyFont="1" applyFill="1" applyBorder="1" applyAlignment="1">
      <alignment horizontal="center" vertical="center" wrapText="1"/>
    </xf>
    <xf numFmtId="0" fontId="38" fillId="8" borderId="45" xfId="8" applyFont="1" applyFill="1" applyBorder="1" applyAlignment="1">
      <alignment horizontal="center" vertical="center" wrapText="1"/>
    </xf>
    <xf numFmtId="0" fontId="36" fillId="8" borderId="0" xfId="8" applyFont="1" applyFill="1" applyAlignment="1">
      <alignment horizontal="center" vertical="center" wrapText="1"/>
    </xf>
    <xf numFmtId="0" fontId="25" fillId="0" borderId="0" xfId="0" applyFont="1"/>
    <xf numFmtId="168" fontId="46" fillId="0" borderId="35" xfId="0" applyNumberFormat="1" applyFont="1" applyBorder="1" applyAlignment="1">
      <alignment horizontal="center" vertical="center" wrapText="1"/>
    </xf>
    <xf numFmtId="168" fontId="46" fillId="8" borderId="35" xfId="9" applyNumberFormat="1" applyFont="1" applyFill="1" applyBorder="1" applyAlignment="1">
      <alignment horizontal="center" vertical="center" wrapText="1"/>
    </xf>
    <xf numFmtId="168" fontId="46" fillId="8" borderId="35" xfId="9" applyNumberFormat="1" applyFont="1" applyFill="1" applyBorder="1" applyAlignment="1">
      <alignment horizontal="center" vertical="center"/>
    </xf>
    <xf numFmtId="168" fontId="46" fillId="0" borderId="35" xfId="0" applyNumberFormat="1" applyFont="1" applyBorder="1" applyAlignment="1">
      <alignment horizontal="center" vertical="center"/>
    </xf>
    <xf numFmtId="168" fontId="46" fillId="23" borderId="0" xfId="0" applyNumberFormat="1" applyFont="1" applyFill="1" applyAlignment="1">
      <alignment horizontal="center" wrapText="1"/>
    </xf>
    <xf numFmtId="168" fontId="46" fillId="8" borderId="0" xfId="0" applyNumberFormat="1" applyFont="1" applyFill="1" applyAlignment="1">
      <alignment horizontal="center" wrapText="1"/>
    </xf>
    <xf numFmtId="168" fontId="47" fillId="20" borderId="35" xfId="0" applyNumberFormat="1" applyFont="1" applyFill="1" applyBorder="1" applyAlignment="1">
      <alignment horizontal="center" vertical="center"/>
    </xf>
    <xf numFmtId="168" fontId="47" fillId="0" borderId="0" xfId="0" applyNumberFormat="1" applyFont="1" applyAlignment="1">
      <alignment horizontal="center"/>
    </xf>
    <xf numFmtId="168" fontId="47" fillId="0" borderId="34" xfId="0" applyNumberFormat="1" applyFont="1" applyBorder="1" applyAlignment="1">
      <alignment horizontal="center"/>
    </xf>
    <xf numFmtId="0" fontId="38" fillId="14" borderId="9" xfId="0" applyFont="1" applyFill="1" applyBorder="1" applyAlignment="1">
      <alignment horizontal="center" vertical="center" wrapText="1"/>
    </xf>
    <xf numFmtId="0" fontId="38" fillId="14" borderId="11" xfId="0" applyFont="1" applyFill="1" applyBorder="1" applyAlignment="1">
      <alignment horizontal="center" vertical="center" wrapText="1"/>
    </xf>
    <xf numFmtId="0" fontId="39" fillId="3" borderId="7" xfId="0" applyFont="1" applyFill="1" applyBorder="1" applyAlignment="1">
      <alignment horizontal="center" vertical="center" wrapText="1"/>
    </xf>
    <xf numFmtId="0" fontId="39" fillId="17" borderId="9" xfId="0" applyFont="1" applyFill="1" applyBorder="1" applyAlignment="1">
      <alignment horizontal="center" vertical="center" wrapText="1"/>
    </xf>
    <xf numFmtId="0" fontId="39" fillId="17" borderId="11" xfId="0" applyFont="1" applyFill="1" applyBorder="1" applyAlignment="1">
      <alignment horizontal="center" vertical="center" wrapText="1"/>
    </xf>
    <xf numFmtId="167" fontId="41" fillId="19" borderId="36" xfId="9" applyNumberFormat="1" applyFont="1" applyFill="1" applyBorder="1" applyAlignment="1">
      <alignment horizontal="center" vertical="center"/>
    </xf>
    <xf numFmtId="167" fontId="41" fillId="19" borderId="37" xfId="9" applyNumberFormat="1" applyFont="1" applyFill="1" applyBorder="1" applyAlignment="1">
      <alignment horizontal="center" vertical="center"/>
    </xf>
    <xf numFmtId="167" fontId="41" fillId="19" borderId="38" xfId="9" applyNumberFormat="1" applyFont="1" applyFill="1" applyBorder="1" applyAlignment="1">
      <alignment horizontal="center" vertical="center"/>
    </xf>
    <xf numFmtId="0" fontId="50" fillId="0" borderId="0" xfId="0" applyFont="1"/>
    <xf numFmtId="0" fontId="51" fillId="0" borderId="17" xfId="0" applyFont="1" applyBorder="1" applyAlignment="1">
      <alignment horizontal="center" vertical="center"/>
    </xf>
    <xf numFmtId="0" fontId="51" fillId="0" borderId="16" xfId="0" applyFont="1" applyBorder="1" applyAlignment="1">
      <alignment horizontal="center" vertical="center"/>
    </xf>
    <xf numFmtId="0" fontId="51" fillId="0" borderId="12" xfId="0" applyFont="1" applyBorder="1" applyAlignment="1">
      <alignment horizontal="center" vertical="center"/>
    </xf>
    <xf numFmtId="0" fontId="51" fillId="0" borderId="0" xfId="0" applyFont="1" applyAlignment="1">
      <alignment horizontal="center" vertical="center"/>
    </xf>
    <xf numFmtId="0" fontId="51" fillId="0" borderId="6" xfId="0" applyFont="1" applyBorder="1" applyAlignment="1">
      <alignment horizontal="center" vertical="center"/>
    </xf>
    <xf numFmtId="0" fontId="51" fillId="0" borderId="18" xfId="0" applyFont="1" applyBorder="1" applyAlignment="1">
      <alignment horizontal="center" vertical="center"/>
    </xf>
    <xf numFmtId="0" fontId="51" fillId="0" borderId="8" xfId="0" applyFont="1" applyBorder="1" applyAlignment="1">
      <alignment horizontal="center" vertical="center"/>
    </xf>
    <xf numFmtId="0" fontId="53" fillId="3" borderId="3" xfId="0" applyFont="1" applyFill="1" applyBorder="1" applyAlignment="1">
      <alignment horizontal="center" vertical="center" wrapText="1"/>
    </xf>
    <xf numFmtId="0" fontId="53" fillId="3" borderId="5" xfId="0" applyFont="1" applyFill="1" applyBorder="1" applyAlignment="1">
      <alignment horizontal="center" vertical="center" wrapText="1"/>
    </xf>
    <xf numFmtId="0" fontId="51" fillId="0" borderId="29" xfId="0" applyFont="1" applyBorder="1" applyAlignment="1">
      <alignment horizontal="center" vertical="center" wrapText="1"/>
    </xf>
    <xf numFmtId="0" fontId="55" fillId="0" borderId="0" xfId="0" applyFont="1" applyAlignment="1">
      <alignment horizontal="center" vertical="top" wrapText="1"/>
    </xf>
    <xf numFmtId="0" fontId="55" fillId="0" borderId="7" xfId="0" applyFont="1" applyBorder="1" applyAlignment="1">
      <alignment horizontal="center" vertical="center" wrapText="1"/>
    </xf>
    <xf numFmtId="0" fontId="51" fillId="8" borderId="2" xfId="0" applyFont="1" applyFill="1" applyBorder="1" applyAlignment="1">
      <alignment horizontal="justify" vertical="center" wrapText="1"/>
    </xf>
    <xf numFmtId="0" fontId="55" fillId="0" borderId="7" xfId="0" applyFont="1" applyBorder="1" applyAlignment="1">
      <alignment horizontal="justify" vertical="center" wrapText="1"/>
    </xf>
    <xf numFmtId="0" fontId="55" fillId="0" borderId="5" xfId="0" applyFont="1" applyBorder="1" applyAlignment="1">
      <alignment horizontal="center" vertical="center" wrapText="1"/>
    </xf>
    <xf numFmtId="0" fontId="55" fillId="0" borderId="2" xfId="0" applyFont="1" applyBorder="1" applyAlignment="1">
      <alignment horizontal="center" vertical="center" wrapText="1"/>
    </xf>
    <xf numFmtId="0" fontId="55" fillId="0" borderId="3" xfId="0" applyFont="1" applyBorder="1" applyAlignment="1">
      <alignment horizontal="center" vertical="center" wrapText="1"/>
    </xf>
    <xf numFmtId="0" fontId="55" fillId="0" borderId="5" xfId="0" applyFont="1" applyBorder="1" applyAlignment="1">
      <alignment horizontal="justify" vertical="center" wrapText="1"/>
    </xf>
    <xf numFmtId="0" fontId="51" fillId="0" borderId="13" xfId="0" applyFont="1" applyBorder="1" applyAlignment="1">
      <alignment horizontal="center" vertical="center" wrapText="1"/>
    </xf>
    <xf numFmtId="0" fontId="52" fillId="0" borderId="17" xfId="2" applyFont="1" applyFill="1" applyBorder="1" applyAlignment="1" applyProtection="1">
      <alignment horizontal="center" vertical="center" wrapText="1"/>
    </xf>
    <xf numFmtId="0" fontId="55" fillId="0" borderId="35" xfId="0" applyFont="1" applyBorder="1" applyAlignment="1">
      <alignment vertical="top" wrapText="1"/>
    </xf>
    <xf numFmtId="0" fontId="55" fillId="0" borderId="8" xfId="0" applyFont="1" applyBorder="1" applyAlignment="1">
      <alignment horizontal="center" vertical="center" wrapText="1"/>
    </xf>
    <xf numFmtId="0" fontId="55" fillId="0" borderId="35" xfId="0" applyFont="1" applyBorder="1" applyAlignment="1">
      <alignment horizontal="justify" vertical="top" wrapText="1"/>
    </xf>
    <xf numFmtId="0" fontId="51" fillId="0" borderId="0" xfId="0" applyFont="1" applyAlignment="1">
      <alignment horizontal="center" vertical="center" wrapText="1"/>
    </xf>
    <xf numFmtId="0" fontId="55" fillId="0" borderId="0" xfId="0" applyFont="1" applyAlignment="1">
      <alignment vertical="top" wrapText="1"/>
    </xf>
    <xf numFmtId="0" fontId="55" fillId="0" borderId="18" xfId="0" applyFont="1" applyBorder="1" applyAlignment="1">
      <alignment horizontal="center" vertical="center" wrapText="1"/>
    </xf>
    <xf numFmtId="0" fontId="51" fillId="0" borderId="5" xfId="0" applyFont="1" applyBorder="1" applyAlignment="1">
      <alignment horizontal="center" vertical="center" wrapText="1"/>
    </xf>
    <xf numFmtId="0" fontId="55" fillId="0" borderId="2" xfId="0" applyFont="1" applyBorder="1" applyAlignment="1">
      <alignment horizontal="justify" vertical="center" wrapText="1"/>
    </xf>
    <xf numFmtId="0" fontId="52" fillId="0" borderId="0" xfId="0" applyFont="1" applyAlignment="1">
      <alignment vertical="center" wrapText="1"/>
    </xf>
    <xf numFmtId="49" fontId="57" fillId="15" borderId="3" xfId="0" applyNumberFormat="1" applyFont="1" applyFill="1" applyBorder="1" applyAlignment="1">
      <alignment horizontal="center" vertical="center" wrapText="1"/>
    </xf>
    <xf numFmtId="49" fontId="58" fillId="15" borderId="12" xfId="0" applyNumberFormat="1" applyFont="1" applyFill="1" applyBorder="1" applyAlignment="1">
      <alignment horizontal="center" vertical="center" wrapText="1"/>
    </xf>
    <xf numFmtId="10" fontId="58" fillId="13" borderId="3" xfId="7" applyNumberFormat="1" applyFont="1" applyFill="1" applyBorder="1" applyAlignment="1">
      <alignment horizontal="center" vertical="center" wrapText="1"/>
    </xf>
    <xf numFmtId="10" fontId="58" fillId="13" borderId="12" xfId="7" applyNumberFormat="1" applyFont="1" applyFill="1" applyBorder="1" applyAlignment="1">
      <alignment horizontal="center" vertical="center" wrapText="1"/>
    </xf>
    <xf numFmtId="0" fontId="40" fillId="19" borderId="13" xfId="0" applyFont="1" applyFill="1" applyBorder="1" applyAlignment="1">
      <alignment horizontal="center" vertical="center"/>
    </xf>
    <xf numFmtId="0" fontId="13" fillId="0" borderId="0" xfId="0" applyFont="1" applyAlignment="1">
      <alignment horizontal="center" vertical="center" wrapText="1"/>
    </xf>
    <xf numFmtId="167" fontId="40" fillId="8" borderId="0" xfId="9" applyNumberFormat="1" applyFont="1" applyFill="1" applyBorder="1" applyAlignment="1">
      <alignment vertical="center" wrapText="1"/>
    </xf>
    <xf numFmtId="0" fontId="40" fillId="8" borderId="0" xfId="0" applyFont="1" applyFill="1" applyAlignment="1">
      <alignment horizontal="center" vertical="center" wrapText="1"/>
    </xf>
    <xf numFmtId="167" fontId="40" fillId="19" borderId="0" xfId="9" applyNumberFormat="1" applyFont="1" applyFill="1" applyBorder="1" applyAlignment="1">
      <alignment horizontal="center" vertical="center"/>
    </xf>
    <xf numFmtId="0" fontId="13" fillId="8" borderId="0" xfId="0" applyFont="1" applyFill="1" applyAlignment="1">
      <alignment horizontal="center" vertical="center" wrapText="1"/>
    </xf>
    <xf numFmtId="0" fontId="48" fillId="7" borderId="0" xfId="0" applyFont="1" applyFill="1" applyAlignment="1">
      <alignment horizontal="center" vertical="center" wrapText="1"/>
    </xf>
    <xf numFmtId="0" fontId="49" fillId="11" borderId="0" xfId="0" applyFont="1" applyFill="1" applyAlignment="1">
      <alignment horizontal="center" vertical="center"/>
    </xf>
    <xf numFmtId="0" fontId="48" fillId="6" borderId="0" xfId="0" applyFont="1" applyFill="1" applyAlignment="1">
      <alignment horizontal="center" vertical="center" wrapText="1"/>
    </xf>
    <xf numFmtId="167" fontId="40" fillId="8" borderId="0" xfId="9" applyNumberFormat="1" applyFont="1" applyFill="1" applyBorder="1" applyAlignment="1">
      <alignment wrapText="1"/>
    </xf>
    <xf numFmtId="0" fontId="40" fillId="8" borderId="0" xfId="0" applyFont="1" applyFill="1" applyAlignment="1">
      <alignment horizontal="center" wrapText="1"/>
    </xf>
    <xf numFmtId="167" fontId="40" fillId="19" borderId="0" xfId="9" applyNumberFormat="1" applyFont="1" applyFill="1" applyBorder="1" applyAlignment="1"/>
    <xf numFmtId="0" fontId="13" fillId="0" borderId="0" xfId="0" applyFont="1" applyAlignment="1">
      <alignment vertical="center" wrapText="1"/>
    </xf>
    <xf numFmtId="167" fontId="40" fillId="8" borderId="0" xfId="9" applyNumberFormat="1" applyFont="1" applyFill="1" applyBorder="1" applyAlignment="1">
      <alignment horizontal="center" vertical="top" wrapText="1"/>
    </xf>
    <xf numFmtId="0" fontId="40" fillId="8" borderId="0" xfId="0" applyFont="1" applyFill="1" applyAlignment="1">
      <alignment horizontal="center" vertical="top" wrapText="1"/>
    </xf>
    <xf numFmtId="167" fontId="40" fillId="19" borderId="0" xfId="9" applyNumberFormat="1" applyFont="1" applyFill="1" applyBorder="1" applyAlignment="1">
      <alignment vertical="center"/>
    </xf>
    <xf numFmtId="0" fontId="40" fillId="0" borderId="0" xfId="0" applyFont="1" applyAlignment="1">
      <alignment vertical="top"/>
    </xf>
    <xf numFmtId="0" fontId="1" fillId="0" borderId="0" xfId="0" applyFont="1" applyAlignment="1">
      <alignment vertical="top"/>
    </xf>
    <xf numFmtId="0" fontId="48" fillId="3" borderId="0" xfId="0" applyFont="1" applyFill="1" applyAlignment="1">
      <alignment horizontal="center" vertical="center" wrapText="1"/>
    </xf>
    <xf numFmtId="0" fontId="48" fillId="8" borderId="0" xfId="0" applyFont="1" applyFill="1" applyAlignment="1">
      <alignment horizontal="center" vertical="center" wrapText="1"/>
    </xf>
    <xf numFmtId="166" fontId="40" fillId="19" borderId="0" xfId="9" applyFont="1" applyFill="1" applyBorder="1" applyAlignment="1">
      <alignment vertical="center"/>
    </xf>
    <xf numFmtId="0" fontId="13" fillId="8" borderId="0" xfId="0" applyFont="1" applyFill="1" applyAlignment="1">
      <alignment horizontal="center"/>
    </xf>
    <xf numFmtId="168" fontId="40" fillId="0" borderId="0" xfId="9" applyNumberFormat="1" applyFont="1" applyFill="1" applyBorder="1" applyAlignment="1">
      <alignment horizontal="center" vertical="center" wrapText="1"/>
    </xf>
    <xf numFmtId="168" fontId="40" fillId="0" borderId="0" xfId="9" applyNumberFormat="1" applyFont="1" applyFill="1" applyBorder="1" applyAlignment="1">
      <alignment vertical="center" wrapText="1"/>
    </xf>
    <xf numFmtId="166" fontId="43" fillId="0" borderId="0" xfId="9" applyFont="1" applyFill="1" applyAlignment="1">
      <alignment vertical="center" wrapText="1"/>
    </xf>
    <xf numFmtId="168" fontId="40" fillId="0" borderId="2" xfId="9" applyNumberFormat="1" applyFont="1" applyFill="1" applyBorder="1" applyAlignment="1">
      <alignment vertical="center" wrapText="1"/>
    </xf>
    <xf numFmtId="168" fontId="40" fillId="0" borderId="11" xfId="9" applyNumberFormat="1" applyFont="1" applyFill="1" applyBorder="1" applyAlignment="1">
      <alignment vertical="center" wrapText="1"/>
    </xf>
    <xf numFmtId="168" fontId="46" fillId="0" borderId="34" xfId="0" applyNumberFormat="1" applyFont="1" applyBorder="1" applyAlignment="1">
      <alignment horizontal="center" vertical="center"/>
    </xf>
    <xf numFmtId="168" fontId="47" fillId="21" borderId="2" xfId="0" applyNumberFormat="1" applyFont="1" applyFill="1" applyBorder="1" applyAlignment="1">
      <alignment horizontal="center" vertical="center"/>
    </xf>
    <xf numFmtId="167" fontId="38" fillId="0" borderId="16" xfId="9" applyNumberFormat="1" applyFont="1" applyFill="1" applyBorder="1" applyAlignment="1">
      <alignment horizontal="center" vertical="center" wrapText="1"/>
    </xf>
    <xf numFmtId="168" fontId="40" fillId="0" borderId="14" xfId="9" applyNumberFormat="1" applyFont="1" applyFill="1" applyBorder="1" applyAlignment="1">
      <alignment horizontal="center" vertical="center" wrapText="1"/>
    </xf>
    <xf numFmtId="168" fontId="40" fillId="0" borderId="18" xfId="9" applyNumberFormat="1" applyFont="1" applyFill="1" applyBorder="1" applyAlignment="1">
      <alignment horizontal="center" vertical="center" wrapText="1"/>
    </xf>
    <xf numFmtId="168" fontId="40" fillId="0" borderId="8" xfId="9" applyNumberFormat="1" applyFont="1" applyFill="1" applyBorder="1" applyAlignment="1">
      <alignment horizontal="center" vertical="center" wrapText="1"/>
    </xf>
    <xf numFmtId="168" fontId="47" fillId="3" borderId="5" xfId="9" applyNumberFormat="1" applyFont="1" applyFill="1" applyBorder="1" applyAlignment="1">
      <alignment horizontal="center" vertical="center" wrapText="1"/>
    </xf>
    <xf numFmtId="168" fontId="46" fillId="20" borderId="35" xfId="0" applyNumberFormat="1" applyFont="1" applyFill="1" applyBorder="1" applyAlignment="1">
      <alignment horizontal="center" vertical="center" wrapText="1"/>
    </xf>
    <xf numFmtId="168" fontId="46" fillId="20" borderId="35" xfId="9" applyNumberFormat="1" applyFont="1" applyFill="1" applyBorder="1" applyAlignment="1">
      <alignment horizontal="center" vertical="center" wrapText="1"/>
    </xf>
    <xf numFmtId="168" fontId="46" fillId="20" borderId="35" xfId="9" applyNumberFormat="1" applyFont="1" applyFill="1" applyBorder="1" applyAlignment="1">
      <alignment horizontal="center" vertical="center"/>
    </xf>
    <xf numFmtId="168" fontId="46" fillId="20" borderId="35" xfId="0" applyNumberFormat="1" applyFont="1" applyFill="1" applyBorder="1" applyAlignment="1">
      <alignment horizontal="center" vertical="center"/>
    </xf>
    <xf numFmtId="168" fontId="46" fillId="8" borderId="0" xfId="9" applyNumberFormat="1" applyFont="1" applyFill="1" applyBorder="1" applyAlignment="1">
      <alignment horizontal="center" vertical="center"/>
    </xf>
    <xf numFmtId="168" fontId="47" fillId="8" borderId="5" xfId="9" applyNumberFormat="1" applyFont="1" applyFill="1" applyBorder="1" applyAlignment="1">
      <alignment horizontal="center" vertical="center" wrapText="1"/>
    </xf>
    <xf numFmtId="168" fontId="47" fillId="8" borderId="0" xfId="0" applyNumberFormat="1" applyFont="1" applyFill="1" applyAlignment="1">
      <alignment horizontal="center" vertical="center"/>
    </xf>
    <xf numFmtId="168" fontId="47" fillId="8" borderId="0" xfId="0" applyNumberFormat="1" applyFont="1" applyFill="1" applyAlignment="1">
      <alignment horizontal="center"/>
    </xf>
    <xf numFmtId="168" fontId="47" fillId="16" borderId="9" xfId="0" applyNumberFormat="1" applyFont="1" applyFill="1" applyBorder="1" applyAlignment="1">
      <alignment horizontal="left" wrapText="1"/>
    </xf>
    <xf numFmtId="168" fontId="46" fillId="8" borderId="35" xfId="0" applyNumberFormat="1" applyFont="1" applyFill="1" applyBorder="1" applyAlignment="1">
      <alignment horizontal="center" vertical="center" wrapText="1"/>
    </xf>
    <xf numFmtId="168" fontId="46" fillId="8" borderId="35" xfId="0" applyNumberFormat="1" applyFont="1" applyFill="1" applyBorder="1" applyAlignment="1">
      <alignment horizontal="center" vertical="center"/>
    </xf>
    <xf numFmtId="168" fontId="38" fillId="0" borderId="2" xfId="9" applyNumberFormat="1" applyFont="1" applyFill="1" applyBorder="1" applyAlignment="1">
      <alignment vertical="center" wrapText="1"/>
    </xf>
    <xf numFmtId="0" fontId="38" fillId="0" borderId="0" xfId="0" applyFont="1"/>
    <xf numFmtId="0" fontId="40" fillId="0" borderId="0" xfId="0" applyFont="1" applyAlignment="1">
      <alignment horizontal="center" vertical="center"/>
    </xf>
    <xf numFmtId="0" fontId="43" fillId="0" borderId="0" xfId="0" applyFont="1"/>
    <xf numFmtId="0" fontId="43" fillId="0" borderId="0" xfId="0" applyFont="1" applyAlignment="1">
      <alignment vertical="center"/>
    </xf>
    <xf numFmtId="0" fontId="38" fillId="0" borderId="3" xfId="0" applyFont="1" applyBorder="1" applyAlignment="1">
      <alignment horizontal="center" vertical="center" wrapText="1"/>
    </xf>
    <xf numFmtId="168" fontId="47" fillId="0" borderId="5" xfId="9" applyNumberFormat="1" applyFont="1" applyFill="1" applyBorder="1" applyAlignment="1">
      <alignment horizontal="center" vertical="center" wrapText="1"/>
    </xf>
    <xf numFmtId="0" fontId="43" fillId="0" borderId="0" xfId="0" applyFont="1" applyAlignment="1">
      <alignment vertical="center" wrapText="1"/>
    </xf>
    <xf numFmtId="0" fontId="38" fillId="0" borderId="0" xfId="0" applyFont="1" applyAlignment="1">
      <alignment horizontal="center" vertical="center" wrapText="1"/>
    </xf>
    <xf numFmtId="0" fontId="38" fillId="0" borderId="16" xfId="0" applyFont="1" applyBorder="1" applyAlignment="1">
      <alignment horizontal="center" vertical="center" wrapText="1"/>
    </xf>
    <xf numFmtId="168" fontId="40" fillId="0" borderId="0" xfId="0" applyNumberFormat="1" applyFont="1" applyAlignment="1">
      <alignment horizontal="center" vertical="center" wrapText="1"/>
    </xf>
    <xf numFmtId="168" fontId="43" fillId="0" borderId="0" xfId="0" applyNumberFormat="1" applyFont="1"/>
    <xf numFmtId="44" fontId="43" fillId="0" borderId="0" xfId="0" applyNumberFormat="1" applyFont="1"/>
    <xf numFmtId="0" fontId="42" fillId="0" borderId="0" xfId="0" applyFont="1"/>
    <xf numFmtId="0" fontId="43" fillId="0" borderId="0" xfId="0" applyFont="1" applyAlignment="1">
      <alignment horizontal="center" vertical="center"/>
    </xf>
    <xf numFmtId="168" fontId="47" fillId="8" borderId="10" xfId="0" applyNumberFormat="1" applyFont="1" applyFill="1" applyBorder="1" applyAlignment="1">
      <alignment horizontal="center" wrapText="1"/>
    </xf>
    <xf numFmtId="0" fontId="0" fillId="0" borderId="0" xfId="0" applyFont="1"/>
    <xf numFmtId="0" fontId="28" fillId="3" borderId="3" xfId="0" applyFont="1" applyFill="1" applyBorder="1" applyAlignment="1">
      <alignment horizontal="center" vertical="center" wrapText="1"/>
    </xf>
    <xf numFmtId="0" fontId="28" fillId="3" borderId="5" xfId="0" applyFont="1" applyFill="1" applyBorder="1" applyAlignment="1">
      <alignment horizontal="center" vertical="center" wrapText="1"/>
    </xf>
    <xf numFmtId="0" fontId="13" fillId="0" borderId="29" xfId="0" applyFont="1" applyBorder="1" applyAlignment="1">
      <alignment horizontal="center" vertical="center" wrapText="1"/>
    </xf>
    <xf numFmtId="0" fontId="19" fillId="0" borderId="0" xfId="0" applyFont="1" applyAlignment="1">
      <alignment horizontal="center" vertical="top" wrapText="1"/>
    </xf>
    <xf numFmtId="0" fontId="19" fillId="0" borderId="7" xfId="0" applyFont="1" applyBorder="1" applyAlignment="1">
      <alignment horizontal="center" vertical="center" wrapText="1"/>
    </xf>
    <xf numFmtId="0" fontId="19" fillId="0" borderId="7" xfId="0" applyFont="1" applyBorder="1" applyAlignment="1">
      <alignment horizontal="justify" vertical="center" wrapText="1"/>
    </xf>
    <xf numFmtId="0" fontId="19" fillId="0" borderId="5" xfId="0" applyFont="1" applyBorder="1" applyAlignment="1">
      <alignment horizontal="justify" vertical="center" wrapText="1"/>
    </xf>
    <xf numFmtId="0" fontId="13" fillId="0" borderId="13" xfId="0" applyFont="1" applyBorder="1" applyAlignment="1">
      <alignment horizontal="center" vertical="center" wrapText="1"/>
    </xf>
    <xf numFmtId="168" fontId="47" fillId="7" borderId="35" xfId="0" applyNumberFormat="1" applyFont="1" applyFill="1" applyBorder="1" applyAlignment="1">
      <alignment horizontal="center" vertical="center"/>
    </xf>
    <xf numFmtId="0" fontId="25" fillId="8" borderId="0" xfId="0" applyFont="1" applyFill="1"/>
    <xf numFmtId="168" fontId="43" fillId="0" borderId="0" xfId="0" applyNumberFormat="1" applyFont="1" applyAlignment="1">
      <alignment horizontal="center"/>
    </xf>
    <xf numFmtId="168" fontId="43" fillId="8" borderId="0" xfId="0" applyNumberFormat="1" applyFont="1" applyFill="1" applyAlignment="1">
      <alignment horizontal="center"/>
    </xf>
    <xf numFmtId="168" fontId="43" fillId="0" borderId="0" xfId="0" applyNumberFormat="1" applyFont="1" applyAlignment="1">
      <alignment horizontal="center" vertical="center"/>
    </xf>
    <xf numFmtId="0" fontId="63" fillId="0" borderId="35" xfId="0" applyFont="1" applyBorder="1" applyAlignment="1">
      <alignment wrapText="1"/>
    </xf>
    <xf numFmtId="15" fontId="63" fillId="0" borderId="35" xfId="0" applyNumberFormat="1" applyFont="1" applyBorder="1" applyAlignment="1">
      <alignment horizontal="center" vertical="center"/>
    </xf>
    <xf numFmtId="0" fontId="40" fillId="0" borderId="37" xfId="0" applyFont="1" applyBorder="1"/>
    <xf numFmtId="0" fontId="38" fillId="0" borderId="2" xfId="0" applyFont="1" applyBorder="1" applyAlignment="1">
      <alignment horizontal="center" vertical="center"/>
    </xf>
    <xf numFmtId="0" fontId="0" fillId="0" borderId="0" xfId="0" applyFont="1" applyAlignment="1">
      <alignment vertical="center"/>
    </xf>
    <xf numFmtId="0" fontId="40" fillId="0" borderId="0" xfId="0" applyFont="1" applyAlignment="1">
      <alignment vertical="center"/>
    </xf>
    <xf numFmtId="0" fontId="40" fillId="0" borderId="9" xfId="0" applyFont="1" applyBorder="1" applyAlignment="1">
      <alignment horizontal="center" vertical="center"/>
    </xf>
    <xf numFmtId="0" fontId="40" fillId="0" borderId="10" xfId="0" applyFont="1" applyBorder="1" applyAlignment="1">
      <alignment horizontal="center" vertical="center"/>
    </xf>
    <xf numFmtId="0" fontId="40" fillId="0" borderId="11" xfId="0" applyFont="1" applyBorder="1" applyAlignment="1">
      <alignment horizontal="center" vertical="center"/>
    </xf>
    <xf numFmtId="0" fontId="38" fillId="0" borderId="9" xfId="0" applyFont="1" applyBorder="1" applyAlignment="1">
      <alignment horizontal="center" vertical="center" wrapText="1"/>
    </xf>
    <xf numFmtId="0" fontId="38" fillId="0" borderId="10"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37" xfId="0" applyFont="1" applyBorder="1" applyAlignment="1">
      <alignment horizontal="center" vertical="center"/>
    </xf>
    <xf numFmtId="0" fontId="40" fillId="0" borderId="0" xfId="0" applyFont="1" applyAlignment="1">
      <alignment vertical="center" wrapText="1"/>
    </xf>
    <xf numFmtId="0" fontId="38" fillId="0" borderId="2" xfId="0" applyFont="1" applyBorder="1" applyAlignment="1">
      <alignment horizontal="center" vertical="center" textRotation="90" wrapText="1"/>
    </xf>
    <xf numFmtId="0" fontId="38" fillId="0" borderId="2" xfId="0" applyFont="1" applyBorder="1" applyAlignment="1">
      <alignment horizontal="center" vertical="center" wrapText="1"/>
    </xf>
    <xf numFmtId="0" fontId="28" fillId="0" borderId="2" xfId="0" applyFont="1" applyBorder="1" applyAlignment="1">
      <alignment horizontal="center" vertical="center" wrapText="1"/>
    </xf>
    <xf numFmtId="0" fontId="38" fillId="0" borderId="37" xfId="0" applyFont="1" applyBorder="1" applyAlignment="1">
      <alignment horizontal="center" vertical="center" wrapText="1"/>
    </xf>
    <xf numFmtId="0" fontId="38" fillId="0" borderId="10" xfId="0" applyFont="1" applyBorder="1" applyAlignment="1">
      <alignment horizontal="center" vertical="center" textRotation="90" wrapText="1"/>
    </xf>
    <xf numFmtId="0" fontId="28" fillId="0" borderId="10" xfId="0" applyFont="1" applyBorder="1" applyAlignment="1">
      <alignment horizontal="center" vertical="center" wrapText="1"/>
    </xf>
    <xf numFmtId="0" fontId="38" fillId="0" borderId="44" xfId="0" applyFont="1" applyBorder="1" applyAlignment="1">
      <alignment horizontal="center" vertical="center" wrapText="1"/>
    </xf>
    <xf numFmtId="0" fontId="40" fillId="0" borderId="14" xfId="0" applyFont="1" applyBorder="1" applyAlignment="1">
      <alignment horizontal="center" vertical="center"/>
    </xf>
    <xf numFmtId="168" fontId="13" fillId="0" borderId="2" xfId="0" applyNumberFormat="1" applyFont="1" applyBorder="1" applyAlignment="1">
      <alignment horizontal="center" vertical="center" wrapText="1"/>
    </xf>
    <xf numFmtId="168" fontId="13" fillId="0" borderId="3" xfId="0" applyNumberFormat="1" applyFont="1" applyBorder="1" applyAlignment="1">
      <alignment horizontal="center" vertical="center" wrapText="1"/>
    </xf>
    <xf numFmtId="168" fontId="40" fillId="0" borderId="37" xfId="9" applyNumberFormat="1" applyFont="1" applyFill="1" applyBorder="1" applyAlignment="1">
      <alignment vertical="center" wrapText="1"/>
    </xf>
    <xf numFmtId="0" fontId="19" fillId="0" borderId="2" xfId="0" applyFont="1" applyBorder="1" applyAlignment="1">
      <alignment horizontal="justify" vertical="center" wrapText="1"/>
    </xf>
    <xf numFmtId="168" fontId="13" fillId="0" borderId="16" xfId="0" applyNumberFormat="1" applyFont="1" applyBorder="1" applyAlignment="1">
      <alignment horizontal="center" vertical="center" wrapText="1"/>
    </xf>
    <xf numFmtId="168" fontId="48" fillId="0" borderId="2" xfId="0" applyNumberFormat="1" applyFont="1" applyBorder="1" applyAlignment="1">
      <alignment horizontal="center" vertical="center" wrapText="1"/>
    </xf>
    <xf numFmtId="168" fontId="13" fillId="0" borderId="18" xfId="0" applyNumberFormat="1" applyFont="1" applyBorder="1" applyAlignment="1">
      <alignment horizontal="center" vertical="center" wrapText="1"/>
    </xf>
    <xf numFmtId="0" fontId="48" fillId="0" borderId="17" xfId="2" applyFont="1" applyFill="1" applyBorder="1" applyAlignment="1" applyProtection="1">
      <alignment horizontal="center" vertical="center" wrapText="1"/>
    </xf>
    <xf numFmtId="0" fontId="19" fillId="0" borderId="35" xfId="0" applyFont="1" applyBorder="1" applyAlignment="1">
      <alignment vertical="top" wrapText="1"/>
    </xf>
    <xf numFmtId="0" fontId="21" fillId="0" borderId="8" xfId="0" applyFont="1" applyBorder="1" applyAlignment="1">
      <alignment horizontal="center" vertical="center" wrapText="1"/>
    </xf>
    <xf numFmtId="0" fontId="19" fillId="0" borderId="35" xfId="0" applyFont="1" applyBorder="1" applyAlignment="1">
      <alignment horizontal="justify" vertical="top" wrapText="1"/>
    </xf>
    <xf numFmtId="0" fontId="19" fillId="0" borderId="0" xfId="0" applyFont="1" applyAlignment="1">
      <alignment vertical="top" wrapText="1"/>
    </xf>
    <xf numFmtId="0" fontId="21" fillId="0" borderId="0" xfId="0" applyFont="1" applyAlignment="1">
      <alignment horizontal="center" vertical="center" wrapText="1"/>
    </xf>
    <xf numFmtId="0" fontId="13" fillId="0" borderId="5" xfId="0" applyFont="1" applyBorder="1" applyAlignment="1">
      <alignment horizontal="center" vertical="center" wrapText="1"/>
    </xf>
    <xf numFmtId="0" fontId="21" fillId="0" borderId="2" xfId="0" applyFont="1" applyBorder="1" applyAlignment="1">
      <alignment horizontal="justify" vertical="center" wrapText="1"/>
    </xf>
    <xf numFmtId="0" fontId="21" fillId="0" borderId="2" xfId="0" applyFont="1" applyBorder="1" applyAlignment="1">
      <alignment horizontal="center" vertical="center" wrapText="1"/>
    </xf>
    <xf numFmtId="0" fontId="21" fillId="0" borderId="7" xfId="0" applyFont="1" applyBorder="1" applyAlignment="1">
      <alignment horizontal="justify" vertical="center" wrapText="1"/>
    </xf>
    <xf numFmtId="0" fontId="21" fillId="0" borderId="7" xfId="0" applyFont="1" applyBorder="1" applyAlignment="1">
      <alignment horizontal="center" vertical="center" wrapText="1"/>
    </xf>
    <xf numFmtId="0" fontId="21" fillId="0" borderId="5" xfId="0" applyFont="1" applyBorder="1" applyAlignment="1">
      <alignment horizontal="justify" vertical="center" wrapText="1"/>
    </xf>
    <xf numFmtId="0" fontId="48" fillId="0" borderId="0" xfId="0" applyFont="1" applyAlignment="1">
      <alignment vertical="center" wrapText="1"/>
    </xf>
    <xf numFmtId="168" fontId="43" fillId="0" borderId="37" xfId="0" applyNumberFormat="1" applyFont="1" applyBorder="1"/>
    <xf numFmtId="0" fontId="43" fillId="0" borderId="37" xfId="0" applyFont="1" applyBorder="1"/>
    <xf numFmtId="168" fontId="48" fillId="20" borderId="2" xfId="0" applyNumberFormat="1" applyFont="1" applyFill="1" applyBorder="1" applyAlignment="1">
      <alignment horizontal="center" vertical="center" wrapText="1"/>
    </xf>
    <xf numFmtId="0" fontId="28" fillId="3" borderId="12" xfId="0" applyFont="1" applyFill="1" applyBorder="1" applyAlignment="1">
      <alignment horizontal="center" vertical="center" wrapText="1"/>
    </xf>
    <xf numFmtId="0" fontId="19" fillId="8" borderId="9" xfId="0" applyFont="1" applyFill="1" applyBorder="1" applyAlignment="1">
      <alignment horizontal="justify" vertical="center" wrapText="1"/>
    </xf>
    <xf numFmtId="0" fontId="19" fillId="0" borderId="14" xfId="0" applyFont="1" applyBorder="1" applyAlignment="1">
      <alignment horizontal="justify" vertical="center" wrapText="1"/>
    </xf>
    <xf numFmtId="0" fontId="19" fillId="0" borderId="13" xfId="0" applyFont="1" applyBorder="1" applyAlignment="1">
      <alignment horizontal="justify" vertical="center" wrapText="1"/>
    </xf>
    <xf numFmtId="0" fontId="19" fillId="0" borderId="2" xfId="0" applyFont="1" applyBorder="1" applyAlignment="1">
      <alignment horizontal="center" vertical="center" wrapText="1"/>
    </xf>
    <xf numFmtId="0" fontId="28" fillId="3" borderId="6" xfId="0" applyFont="1" applyFill="1" applyBorder="1" applyAlignment="1">
      <alignment horizontal="center" vertical="center" wrapText="1"/>
    </xf>
    <xf numFmtId="0" fontId="28" fillId="3" borderId="7" xfId="0" applyFont="1" applyFill="1" applyBorder="1" applyAlignment="1">
      <alignment horizontal="center" vertical="center" wrapText="1"/>
    </xf>
    <xf numFmtId="168" fontId="47" fillId="7" borderId="2" xfId="0" applyNumberFormat="1" applyFont="1" applyFill="1" applyBorder="1" applyAlignment="1">
      <alignment horizontal="center" vertical="center"/>
    </xf>
    <xf numFmtId="0" fontId="48" fillId="7" borderId="0" xfId="0" applyFont="1" applyFill="1" applyBorder="1" applyAlignment="1">
      <alignment horizontal="center" vertical="center" wrapText="1"/>
    </xf>
    <xf numFmtId="168" fontId="46" fillId="0" borderId="38" xfId="0" applyNumberFormat="1" applyFont="1" applyBorder="1" applyAlignment="1">
      <alignment horizontal="center" vertical="center"/>
    </xf>
    <xf numFmtId="168" fontId="47" fillId="3" borderId="2" xfId="9" applyNumberFormat="1" applyFont="1" applyFill="1" applyBorder="1" applyAlignment="1">
      <alignment horizontal="center" vertical="center" wrapText="1"/>
    </xf>
    <xf numFmtId="0" fontId="0" fillId="8" borderId="0" xfId="0" applyFont="1" applyFill="1"/>
    <xf numFmtId="168" fontId="47" fillId="8" borderId="10" xfId="0" applyNumberFormat="1" applyFont="1" applyFill="1" applyBorder="1" applyAlignment="1">
      <alignment horizontal="center" vertical="center" wrapText="1"/>
    </xf>
    <xf numFmtId="0" fontId="13" fillId="0" borderId="0" xfId="0" applyFont="1" applyAlignment="1">
      <alignment horizontal="center" vertical="top" wrapText="1"/>
    </xf>
    <xf numFmtId="0" fontId="13" fillId="0" borderId="7" xfId="0" applyFont="1" applyBorder="1" applyAlignment="1">
      <alignment horizontal="center" vertical="center" wrapText="1"/>
    </xf>
    <xf numFmtId="168" fontId="46" fillId="5" borderId="35" xfId="0" applyNumberFormat="1" applyFont="1" applyFill="1" applyBorder="1" applyAlignment="1">
      <alignment horizontal="center" vertical="center" wrapText="1"/>
    </xf>
    <xf numFmtId="0" fontId="13" fillId="8" borderId="2" xfId="0" applyFont="1" applyFill="1" applyBorder="1" applyAlignment="1">
      <alignment horizontal="justify" vertical="center" wrapText="1"/>
    </xf>
    <xf numFmtId="0" fontId="13" fillId="0" borderId="7" xfId="0" applyFont="1" applyBorder="1" applyAlignment="1">
      <alignment horizontal="justify"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5" xfId="0" applyFont="1" applyBorder="1" applyAlignment="1">
      <alignment horizontal="justify" vertical="center" wrapText="1"/>
    </xf>
    <xf numFmtId="0" fontId="13" fillId="0" borderId="35" xfId="0" applyFont="1" applyBorder="1" applyAlignment="1">
      <alignment vertical="top" wrapText="1"/>
    </xf>
    <xf numFmtId="0" fontId="13" fillId="0" borderId="8" xfId="0" applyFont="1" applyBorder="1" applyAlignment="1">
      <alignment horizontal="center" vertical="center" wrapText="1"/>
    </xf>
    <xf numFmtId="168" fontId="46" fillId="23" borderId="2" xfId="0" applyNumberFormat="1" applyFont="1" applyFill="1" applyBorder="1" applyAlignment="1">
      <alignment horizontal="center" vertical="center" wrapText="1"/>
    </xf>
    <xf numFmtId="168" fontId="46" fillId="8" borderId="2" xfId="0" applyNumberFormat="1" applyFont="1" applyFill="1" applyBorder="1" applyAlignment="1">
      <alignment horizontal="center" vertical="center" wrapText="1"/>
    </xf>
    <xf numFmtId="168" fontId="46" fillId="20" borderId="2" xfId="0" applyNumberFormat="1" applyFont="1" applyFill="1" applyBorder="1" applyAlignment="1">
      <alignment horizontal="center" vertical="center" wrapText="1"/>
    </xf>
    <xf numFmtId="168" fontId="46" fillId="5" borderId="35" xfId="0" applyNumberFormat="1" applyFont="1" applyFill="1" applyBorder="1" applyAlignment="1">
      <alignment horizontal="center" vertical="center"/>
    </xf>
    <xf numFmtId="0" fontId="13" fillId="0" borderId="35" xfId="0" applyFont="1" applyBorder="1" applyAlignment="1">
      <alignment horizontal="justify" vertical="top" wrapText="1"/>
    </xf>
    <xf numFmtId="0" fontId="13" fillId="0" borderId="0" xfId="0" applyFont="1" applyAlignment="1">
      <alignment vertical="top" wrapText="1"/>
    </xf>
    <xf numFmtId="0" fontId="13" fillId="0" borderId="18" xfId="0" applyFont="1" applyBorder="1" applyAlignment="1">
      <alignment horizontal="center" vertical="center" wrapText="1"/>
    </xf>
    <xf numFmtId="0" fontId="13" fillId="0" borderId="2" xfId="0" applyFont="1" applyBorder="1" applyAlignment="1">
      <alignment horizontal="justify" vertical="center" wrapText="1"/>
    </xf>
    <xf numFmtId="168" fontId="46" fillId="0" borderId="35" xfId="0" applyNumberFormat="1" applyFont="1" applyBorder="1" applyAlignment="1">
      <alignment horizontal="center"/>
    </xf>
    <xf numFmtId="168" fontId="46" fillId="8" borderId="35" xfId="0" applyNumberFormat="1" applyFont="1" applyFill="1" applyBorder="1" applyAlignment="1">
      <alignment horizontal="center"/>
    </xf>
    <xf numFmtId="168" fontId="46" fillId="5" borderId="35" xfId="0" applyNumberFormat="1" applyFont="1" applyFill="1" applyBorder="1" applyAlignment="1">
      <alignment horizontal="center"/>
    </xf>
    <xf numFmtId="168" fontId="46" fillId="0" borderId="34" xfId="0" applyNumberFormat="1" applyFont="1" applyBorder="1" applyAlignment="1">
      <alignment horizontal="center"/>
    </xf>
    <xf numFmtId="0" fontId="67" fillId="7" borderId="0" xfId="0" applyFont="1" applyFill="1" applyBorder="1" applyAlignment="1">
      <alignment horizontal="center" vertical="center" wrapText="1"/>
    </xf>
    <xf numFmtId="0" fontId="46" fillId="0" borderId="29" xfId="0" applyFont="1" applyBorder="1" applyAlignment="1">
      <alignment horizontal="center" vertical="center" wrapText="1"/>
    </xf>
    <xf numFmtId="0" fontId="46" fillId="0" borderId="5" xfId="0" applyFont="1" applyBorder="1" applyAlignment="1">
      <alignment horizontal="center" vertical="center" wrapText="1"/>
    </xf>
    <xf numFmtId="0" fontId="68" fillId="0" borderId="2" xfId="0" applyFont="1" applyBorder="1" applyAlignment="1">
      <alignment horizontal="justify" vertical="center" wrapText="1"/>
    </xf>
    <xf numFmtId="0" fontId="68" fillId="0" borderId="2" xfId="0" applyFont="1" applyBorder="1" applyAlignment="1">
      <alignment horizontal="center" vertical="center" wrapText="1"/>
    </xf>
    <xf numFmtId="0" fontId="68" fillId="0" borderId="7" xfId="0" applyFont="1" applyBorder="1" applyAlignment="1">
      <alignment horizontal="justify" vertical="center" wrapText="1"/>
    </xf>
    <xf numFmtId="0" fontId="68" fillId="0" borderId="7" xfId="0" applyFont="1" applyBorder="1" applyAlignment="1">
      <alignment horizontal="center" vertical="center" wrapText="1"/>
    </xf>
    <xf numFmtId="0" fontId="68" fillId="0" borderId="5" xfId="0" applyFont="1" applyBorder="1" applyAlignment="1">
      <alignment horizontal="justify" vertical="center" wrapText="1"/>
    </xf>
    <xf numFmtId="0" fontId="48" fillId="8" borderId="0" xfId="0" applyFont="1" applyFill="1" applyBorder="1" applyAlignment="1">
      <alignment horizontal="center" vertical="center" wrapText="1"/>
    </xf>
    <xf numFmtId="0" fontId="19" fillId="0" borderId="0" xfId="0" applyFont="1"/>
    <xf numFmtId="0" fontId="45" fillId="0" borderId="13" xfId="0" applyFont="1" applyBorder="1"/>
    <xf numFmtId="0" fontId="45" fillId="0" borderId="0" xfId="0" applyFont="1"/>
    <xf numFmtId="0" fontId="45" fillId="0" borderId="14" xfId="0" applyFont="1" applyBorder="1"/>
    <xf numFmtId="0" fontId="45" fillId="0" borderId="18" xfId="0" applyFont="1" applyBorder="1"/>
    <xf numFmtId="0" fontId="61" fillId="0" borderId="0" xfId="0" applyFont="1" applyAlignment="1">
      <alignment horizontal="center" vertical="center" wrapText="1"/>
    </xf>
    <xf numFmtId="0" fontId="45" fillId="0" borderId="0" xfId="0" applyFont="1" applyAlignment="1">
      <alignment horizontal="center" vertical="center"/>
    </xf>
    <xf numFmtId="164" fontId="61" fillId="0" borderId="0" xfId="0" applyNumberFormat="1" applyFont="1" applyAlignment="1">
      <alignment vertical="center" wrapText="1"/>
    </xf>
    <xf numFmtId="0" fontId="45" fillId="0" borderId="0" xfId="0" applyFont="1" applyAlignment="1">
      <alignment horizontal="left"/>
    </xf>
    <xf numFmtId="0" fontId="45" fillId="0" borderId="0" xfId="0" applyFont="1" applyAlignment="1">
      <alignment horizontal="center"/>
    </xf>
    <xf numFmtId="0" fontId="44" fillId="0" borderId="0" xfId="0" applyFont="1" applyAlignment="1">
      <alignment vertical="center"/>
    </xf>
    <xf numFmtId="0" fontId="10" fillId="0" borderId="0" xfId="0" applyFont="1" applyAlignment="1">
      <alignment vertical="center"/>
    </xf>
    <xf numFmtId="0" fontId="19" fillId="0" borderId="0" xfId="0" applyFont="1" applyAlignment="1">
      <alignment horizontal="center"/>
    </xf>
    <xf numFmtId="0" fontId="19" fillId="0" borderId="0" xfId="0" applyFont="1" applyAlignment="1">
      <alignment horizontal="left"/>
    </xf>
    <xf numFmtId="168" fontId="48" fillId="24" borderId="36" xfId="0" applyNumberFormat="1" applyFont="1" applyFill="1" applyBorder="1" applyAlignment="1">
      <alignment horizontal="center" vertical="center" wrapText="1"/>
    </xf>
    <xf numFmtId="0" fontId="44" fillId="3" borderId="10" xfId="0" applyFont="1" applyFill="1" applyBorder="1" applyAlignment="1">
      <alignment horizontal="center" vertical="center"/>
    </xf>
    <xf numFmtId="0" fontId="10" fillId="0" borderId="17" xfId="0" applyFont="1" applyBorder="1" applyAlignment="1">
      <alignment horizontal="center" vertical="center"/>
    </xf>
    <xf numFmtId="0" fontId="10" fillId="0" borderId="14" xfId="0" applyFont="1" applyBorder="1" applyAlignment="1">
      <alignment horizontal="center" vertical="center"/>
    </xf>
    <xf numFmtId="0" fontId="44" fillId="0" borderId="9" xfId="0" applyFont="1" applyBorder="1" applyAlignment="1">
      <alignment horizontal="center" vertical="center" wrapText="1"/>
    </xf>
    <xf numFmtId="0" fontId="44" fillId="0" borderId="10" xfId="0" applyFont="1" applyBorder="1" applyAlignment="1">
      <alignment horizontal="center" vertical="center" wrapText="1"/>
    </xf>
    <xf numFmtId="0" fontId="44" fillId="0" borderId="11" xfId="0" applyFont="1" applyBorder="1" applyAlignment="1">
      <alignment horizontal="center" vertical="center" wrapText="1"/>
    </xf>
    <xf numFmtId="0" fontId="62" fillId="0" borderId="9" xfId="0" applyFont="1" applyBorder="1" applyAlignment="1">
      <alignment horizontal="center" vertical="center" wrapText="1"/>
    </xf>
    <xf numFmtId="0" fontId="62" fillId="0" borderId="10" xfId="0" applyFont="1" applyBorder="1" applyAlignment="1">
      <alignment horizontal="center" vertical="center" wrapText="1"/>
    </xf>
    <xf numFmtId="0" fontId="62" fillId="0" borderId="16" xfId="0" applyFont="1" applyBorder="1" applyAlignment="1">
      <alignment horizontal="center" vertical="center" wrapText="1"/>
    </xf>
    <xf numFmtId="0" fontId="62" fillId="0" borderId="11" xfId="0" applyFont="1" applyBorder="1" applyAlignment="1">
      <alignment horizontal="center" vertical="center" wrapText="1"/>
    </xf>
    <xf numFmtId="168" fontId="47" fillId="0" borderId="9" xfId="0" applyNumberFormat="1" applyFont="1" applyBorder="1" applyAlignment="1">
      <alignment horizontal="center" vertical="center" wrapText="1"/>
    </xf>
    <xf numFmtId="168" fontId="47" fillId="0" borderId="10" xfId="0" applyNumberFormat="1" applyFont="1" applyBorder="1" applyAlignment="1">
      <alignment horizontal="center" vertical="center" wrapText="1"/>
    </xf>
    <xf numFmtId="168" fontId="47" fillId="0" borderId="11" xfId="0" applyNumberFormat="1" applyFont="1" applyBorder="1" applyAlignment="1">
      <alignment horizontal="center" vertical="center" wrapText="1"/>
    </xf>
    <xf numFmtId="168" fontId="47" fillId="16" borderId="17" xfId="0" applyNumberFormat="1" applyFont="1" applyFill="1" applyBorder="1" applyAlignment="1">
      <alignment horizontal="center"/>
    </xf>
    <xf numFmtId="168" fontId="47" fillId="16" borderId="16" xfId="0" applyNumberFormat="1" applyFont="1" applyFill="1" applyBorder="1" applyAlignment="1">
      <alignment horizontal="center"/>
    </xf>
    <xf numFmtId="168" fontId="47" fillId="16" borderId="12" xfId="0" applyNumberFormat="1" applyFont="1" applyFill="1" applyBorder="1" applyAlignment="1">
      <alignment horizontal="center"/>
    </xf>
    <xf numFmtId="168" fontId="47" fillId="16" borderId="14" xfId="0" applyNumberFormat="1" applyFont="1" applyFill="1" applyBorder="1" applyAlignment="1">
      <alignment horizontal="center"/>
    </xf>
    <xf numFmtId="168" fontId="47" fillId="16" borderId="18" xfId="0" applyNumberFormat="1" applyFont="1" applyFill="1" applyBorder="1" applyAlignment="1">
      <alignment horizontal="center"/>
    </xf>
    <xf numFmtId="168" fontId="47" fillId="16" borderId="8" xfId="0" applyNumberFormat="1" applyFont="1" applyFill="1" applyBorder="1" applyAlignment="1">
      <alignment horizontal="center"/>
    </xf>
    <xf numFmtId="168" fontId="47" fillId="16" borderId="17" xfId="0" applyNumberFormat="1" applyFont="1" applyFill="1" applyBorder="1" applyAlignment="1">
      <alignment horizontal="center" vertical="center"/>
    </xf>
    <xf numFmtId="168" fontId="47" fillId="16" borderId="16" xfId="0" applyNumberFormat="1" applyFont="1" applyFill="1" applyBorder="1" applyAlignment="1">
      <alignment horizontal="center" vertical="center"/>
    </xf>
    <xf numFmtId="168" fontId="47" fillId="16" borderId="12" xfId="0" applyNumberFormat="1" applyFont="1" applyFill="1" applyBorder="1" applyAlignment="1">
      <alignment horizontal="center" vertical="center"/>
    </xf>
    <xf numFmtId="168" fontId="47" fillId="16" borderId="14" xfId="0" applyNumberFormat="1" applyFont="1" applyFill="1" applyBorder="1" applyAlignment="1">
      <alignment horizontal="center" vertical="center"/>
    </xf>
    <xf numFmtId="168" fontId="47" fillId="16" borderId="18" xfId="0" applyNumberFormat="1" applyFont="1" applyFill="1" applyBorder="1" applyAlignment="1">
      <alignment horizontal="center" vertical="center"/>
    </xf>
    <xf numFmtId="168" fontId="47" fillId="16" borderId="8" xfId="0" applyNumberFormat="1" applyFont="1" applyFill="1" applyBorder="1" applyAlignment="1">
      <alignment horizontal="center" vertical="center"/>
    </xf>
    <xf numFmtId="0" fontId="38" fillId="3" borderId="3" xfId="0" applyFont="1" applyFill="1" applyBorder="1" applyAlignment="1">
      <alignment horizontal="center" vertical="center" wrapText="1"/>
    </xf>
    <xf numFmtId="0" fontId="38" fillId="3" borderId="5" xfId="0" applyFont="1" applyFill="1" applyBorder="1" applyAlignment="1">
      <alignment horizontal="center" vertical="center" wrapText="1"/>
    </xf>
    <xf numFmtId="168" fontId="47" fillId="16" borderId="23" xfId="0" applyNumberFormat="1" applyFont="1" applyFill="1" applyBorder="1" applyAlignment="1">
      <alignment horizontal="center" vertical="center" wrapText="1"/>
    </xf>
    <xf numFmtId="168" fontId="47" fillId="16" borderId="10" xfId="0" applyNumberFormat="1" applyFont="1" applyFill="1" applyBorder="1" applyAlignment="1">
      <alignment horizontal="center" vertical="center" wrapText="1"/>
    </xf>
    <xf numFmtId="168" fontId="47" fillId="16" borderId="25" xfId="0" applyNumberFormat="1" applyFont="1" applyFill="1" applyBorder="1" applyAlignment="1">
      <alignment horizontal="center" vertical="center" wrapText="1"/>
    </xf>
    <xf numFmtId="168" fontId="47" fillId="16" borderId="11" xfId="0" applyNumberFormat="1" applyFont="1" applyFill="1" applyBorder="1" applyAlignment="1">
      <alignment horizontal="center" vertical="center" wrapText="1"/>
    </xf>
    <xf numFmtId="0" fontId="38" fillId="13" borderId="3" xfId="0" applyFont="1" applyFill="1" applyBorder="1" applyAlignment="1">
      <alignment horizontal="center" vertical="center" textRotation="90" wrapText="1"/>
    </xf>
    <xf numFmtId="0" fontId="38" fillId="13" borderId="5" xfId="0" applyFont="1" applyFill="1" applyBorder="1" applyAlignment="1">
      <alignment horizontal="center" vertical="center" textRotation="90" wrapText="1"/>
    </xf>
    <xf numFmtId="0" fontId="61" fillId="7" borderId="9" xfId="0" applyFont="1" applyFill="1" applyBorder="1" applyAlignment="1">
      <alignment horizontal="center" vertical="center" wrapText="1"/>
    </xf>
    <xf numFmtId="0" fontId="61" fillId="7" borderId="10" xfId="0" applyFont="1" applyFill="1" applyBorder="1" applyAlignment="1">
      <alignment horizontal="center" vertical="center" wrapText="1"/>
    </xf>
    <xf numFmtId="0" fontId="48" fillId="7" borderId="9" xfId="0" applyFont="1" applyFill="1" applyBorder="1" applyAlignment="1">
      <alignment horizontal="center" vertical="center" wrapText="1"/>
    </xf>
    <xf numFmtId="0" fontId="48" fillId="7" borderId="10" xfId="0" applyFont="1" applyFill="1" applyBorder="1" applyAlignment="1">
      <alignment horizontal="center" vertical="center" wrapText="1"/>
    </xf>
    <xf numFmtId="0" fontId="48" fillId="7" borderId="11" xfId="0" applyFont="1" applyFill="1" applyBorder="1" applyAlignment="1">
      <alignment horizontal="center" vertical="center" wrapText="1"/>
    </xf>
    <xf numFmtId="0" fontId="48" fillId="0" borderId="3" xfId="0" applyFont="1" applyBorder="1" applyAlignment="1">
      <alignment horizontal="center" vertical="center" wrapText="1"/>
    </xf>
    <xf numFmtId="0" fontId="48" fillId="0" borderId="5" xfId="0" applyFont="1" applyBorder="1" applyAlignment="1">
      <alignment horizontal="center" vertical="center" wrapText="1"/>
    </xf>
    <xf numFmtId="0" fontId="48" fillId="8" borderId="9" xfId="0" applyFont="1" applyFill="1" applyBorder="1" applyAlignment="1">
      <alignment horizontal="center" vertical="center"/>
    </xf>
    <xf numFmtId="0" fontId="48" fillId="8" borderId="10" xfId="0" applyFont="1" applyFill="1" applyBorder="1" applyAlignment="1">
      <alignment horizontal="center" vertical="center"/>
    </xf>
    <xf numFmtId="0" fontId="48" fillId="8" borderId="11" xfId="0" applyFont="1" applyFill="1" applyBorder="1" applyAlignment="1">
      <alignment horizontal="center" vertical="center"/>
    </xf>
    <xf numFmtId="168" fontId="47" fillId="20" borderId="29" xfId="0" applyNumberFormat="1" applyFont="1" applyFill="1" applyBorder="1" applyAlignment="1">
      <alignment horizontal="center" vertical="center" wrapText="1"/>
    </xf>
    <xf numFmtId="0" fontId="35" fillId="20" borderId="33" xfId="0" applyFont="1" applyFill="1" applyBorder="1" applyAlignment="1">
      <alignment horizontal="center" vertical="center"/>
    </xf>
    <xf numFmtId="168" fontId="47" fillId="22" borderId="9" xfId="0" applyNumberFormat="1" applyFont="1" applyFill="1" applyBorder="1" applyAlignment="1">
      <alignment horizontal="center" wrapText="1"/>
    </xf>
    <xf numFmtId="168" fontId="47" fillId="22" borderId="11" xfId="0" applyNumberFormat="1" applyFont="1" applyFill="1" applyBorder="1" applyAlignment="1">
      <alignment horizontal="center" wrapText="1"/>
    </xf>
    <xf numFmtId="168" fontId="46" fillId="0" borderId="35" xfId="0" applyNumberFormat="1" applyFont="1" applyBorder="1" applyAlignment="1">
      <alignment horizontal="center" vertical="center" wrapText="1"/>
    </xf>
    <xf numFmtId="168" fontId="47" fillId="22" borderId="9" xfId="0" applyNumberFormat="1" applyFont="1" applyFill="1" applyBorder="1" applyAlignment="1">
      <alignment horizontal="center" vertical="center" wrapText="1"/>
    </xf>
    <xf numFmtId="168" fontId="47" fillId="22" borderId="11" xfId="0" applyNumberFormat="1" applyFont="1" applyFill="1" applyBorder="1" applyAlignment="1">
      <alignment horizontal="center" vertical="center" wrapText="1"/>
    </xf>
    <xf numFmtId="168" fontId="47" fillId="16" borderId="10" xfId="0" applyNumberFormat="1" applyFont="1" applyFill="1" applyBorder="1" applyAlignment="1">
      <alignment horizontal="center" wrapText="1"/>
    </xf>
    <xf numFmtId="168" fontId="47" fillId="16" borderId="11" xfId="0" applyNumberFormat="1" applyFont="1" applyFill="1" applyBorder="1" applyAlignment="1">
      <alignment horizontal="center" wrapText="1"/>
    </xf>
    <xf numFmtId="3" fontId="28" fillId="12" borderId="35" xfId="4" applyNumberFormat="1" applyFont="1" applyFill="1" applyBorder="1" applyAlignment="1" applyProtection="1">
      <alignment horizontal="center" vertical="center" wrapText="1"/>
      <protection locked="0"/>
    </xf>
    <xf numFmtId="3" fontId="28" fillId="12" borderId="29" xfId="4" applyNumberFormat="1" applyFont="1" applyFill="1" applyBorder="1" applyAlignment="1" applyProtection="1">
      <alignment horizontal="center" vertical="center" wrapText="1"/>
      <protection locked="0"/>
    </xf>
    <xf numFmtId="3" fontId="28" fillId="0" borderId="35" xfId="4" applyNumberFormat="1" applyFont="1" applyBorder="1" applyAlignment="1" applyProtection="1">
      <alignment horizontal="left" vertical="center" wrapText="1"/>
      <protection locked="0"/>
    </xf>
    <xf numFmtId="3" fontId="28" fillId="12" borderId="39" xfId="4" applyNumberFormat="1" applyFont="1" applyFill="1" applyBorder="1" applyAlignment="1" applyProtection="1">
      <alignment horizontal="center" vertical="center" wrapText="1"/>
      <protection locked="0"/>
    </xf>
    <xf numFmtId="3" fontId="28" fillId="12" borderId="34" xfId="4" applyNumberFormat="1" applyFont="1" applyFill="1" applyBorder="1" applyAlignment="1" applyProtection="1">
      <alignment horizontal="center" vertical="center" wrapText="1"/>
      <protection locked="0"/>
    </xf>
    <xf numFmtId="3" fontId="28" fillId="12" borderId="40" xfId="4" applyNumberFormat="1" applyFont="1" applyFill="1" applyBorder="1" applyAlignment="1" applyProtection="1">
      <alignment horizontal="center" vertical="center" wrapText="1"/>
      <protection locked="0"/>
    </xf>
    <xf numFmtId="3" fontId="28" fillId="0" borderId="29" xfId="4" applyNumberFormat="1" applyFont="1" applyBorder="1" applyAlignment="1" applyProtection="1">
      <alignment horizontal="center" vertical="center" wrapText="1"/>
      <protection locked="0"/>
    </xf>
    <xf numFmtId="3" fontId="28" fillId="0" borderId="32" xfId="4" applyNumberFormat="1" applyFont="1" applyBorder="1" applyAlignment="1" applyProtection="1">
      <alignment horizontal="center" vertical="center" wrapText="1"/>
      <protection locked="0"/>
    </xf>
    <xf numFmtId="3" fontId="28" fillId="0" borderId="33" xfId="4" applyNumberFormat="1" applyFont="1" applyBorder="1" applyAlignment="1" applyProtection="1">
      <alignment horizontal="center" vertical="center" wrapText="1"/>
      <protection locked="0"/>
    </xf>
    <xf numFmtId="0" fontId="28" fillId="4" borderId="41" xfId="6" applyFont="1" applyFill="1" applyBorder="1" applyAlignment="1">
      <alignment horizontal="center" vertical="center"/>
    </xf>
    <xf numFmtId="0" fontId="28" fillId="4" borderId="0" xfId="6" applyFont="1" applyFill="1" applyAlignment="1">
      <alignment horizontal="center" vertical="center"/>
    </xf>
    <xf numFmtId="0" fontId="28" fillId="4" borderId="42" xfId="6" applyFont="1" applyFill="1" applyBorder="1" applyAlignment="1">
      <alignment horizontal="center" vertical="center"/>
    </xf>
    <xf numFmtId="0" fontId="28" fillId="4" borderId="43" xfId="6" applyFont="1" applyFill="1" applyBorder="1" applyAlignment="1">
      <alignment horizontal="center" vertical="center"/>
    </xf>
    <xf numFmtId="0" fontId="19" fillId="0" borderId="35" xfId="6" applyFont="1" applyBorder="1" applyAlignment="1">
      <alignment horizontal="center"/>
    </xf>
    <xf numFmtId="3" fontId="30" fillId="0" borderId="29" xfId="5" applyNumberFormat="1" applyBorder="1" applyAlignment="1" applyProtection="1">
      <alignment horizontal="center" vertical="center" wrapText="1"/>
      <protection locked="0"/>
    </xf>
    <xf numFmtId="3" fontId="31" fillId="0" borderId="32" xfId="5" applyNumberFormat="1" applyFont="1" applyBorder="1" applyAlignment="1" applyProtection="1">
      <alignment horizontal="center" vertical="center" wrapText="1"/>
      <protection locked="0"/>
    </xf>
    <xf numFmtId="3" fontId="31" fillId="0" borderId="33" xfId="5" applyNumberFormat="1" applyFont="1" applyBorder="1" applyAlignment="1" applyProtection="1">
      <alignment horizontal="center" vertical="center" wrapText="1"/>
      <protection locked="0"/>
    </xf>
    <xf numFmtId="3" fontId="28" fillId="12" borderId="32" xfId="4" applyNumberFormat="1" applyFont="1" applyFill="1" applyBorder="1" applyAlignment="1" applyProtection="1">
      <alignment horizontal="center" vertical="center" wrapText="1"/>
      <protection locked="0"/>
    </xf>
    <xf numFmtId="3" fontId="28" fillId="12" borderId="33" xfId="4" applyNumberFormat="1" applyFont="1" applyFill="1" applyBorder="1" applyAlignment="1" applyProtection="1">
      <alignment horizontal="center" vertical="center" wrapText="1"/>
      <protection locked="0"/>
    </xf>
    <xf numFmtId="0" fontId="28" fillId="0" borderId="29" xfId="4" applyFont="1" applyBorder="1" applyAlignment="1" applyProtection="1">
      <alignment horizontal="center" vertical="center" wrapText="1"/>
      <protection locked="0"/>
    </xf>
    <xf numFmtId="0" fontId="28" fillId="0" borderId="32" xfId="4" applyFont="1" applyBorder="1" applyAlignment="1" applyProtection="1">
      <alignment horizontal="center" vertical="center" wrapText="1"/>
      <protection locked="0"/>
    </xf>
    <xf numFmtId="0" fontId="28" fillId="0" borderId="33" xfId="4" applyFont="1" applyBorder="1" applyAlignment="1" applyProtection="1">
      <alignment horizontal="center" vertical="center" wrapText="1"/>
      <protection locked="0"/>
    </xf>
    <xf numFmtId="0" fontId="19" fillId="0" borderId="35" xfId="4" applyFont="1" applyBorder="1" applyAlignment="1" applyProtection="1">
      <alignment horizontal="justify" vertical="justify"/>
      <protection locked="0"/>
    </xf>
    <xf numFmtId="0" fontId="19" fillId="0" borderId="37" xfId="4" applyFont="1" applyBorder="1" applyAlignment="1" applyProtection="1">
      <alignment horizontal="justify" vertical="justify"/>
      <protection locked="0"/>
    </xf>
    <xf numFmtId="0" fontId="28" fillId="0" borderId="35" xfId="4" applyFont="1" applyBorder="1" applyAlignment="1" applyProtection="1">
      <alignment horizontal="center" vertical="center"/>
      <protection locked="0"/>
    </xf>
    <xf numFmtId="0" fontId="28" fillId="0" borderId="29" xfId="4" applyFont="1" applyBorder="1" applyAlignment="1" applyProtection="1">
      <alignment horizontal="center" vertical="center"/>
      <protection locked="0"/>
    </xf>
    <xf numFmtId="0" fontId="19" fillId="0" borderId="32" xfId="4" applyFont="1" applyBorder="1" applyAlignment="1" applyProtection="1">
      <alignment horizontal="center" vertical="center"/>
      <protection locked="0"/>
    </xf>
    <xf numFmtId="0" fontId="19" fillId="0" borderId="33" xfId="4" applyFont="1" applyBorder="1" applyAlignment="1" applyProtection="1">
      <alignment horizontal="center" vertical="center"/>
      <protection locked="0"/>
    </xf>
    <xf numFmtId="0" fontId="19" fillId="0" borderId="38" xfId="4" applyFont="1" applyBorder="1" applyAlignment="1" applyProtection="1">
      <alignment horizontal="justify" vertical="justify"/>
      <protection locked="0"/>
    </xf>
    <xf numFmtId="0" fontId="4" fillId="0" borderId="29" xfId="0" applyFont="1" applyBorder="1" applyAlignment="1">
      <alignment horizontal="justify" vertical="center" wrapText="1"/>
    </xf>
    <xf numFmtId="0" fontId="4" fillId="0" borderId="32" xfId="0" applyFont="1" applyBorder="1" applyAlignment="1">
      <alignment horizontal="justify" vertical="center" wrapText="1"/>
    </xf>
    <xf numFmtId="0" fontId="4" fillId="0" borderId="33" xfId="0" applyFont="1" applyBorder="1" applyAlignment="1">
      <alignment horizontal="justify" vertical="center" wrapText="1"/>
    </xf>
    <xf numFmtId="0" fontId="24" fillId="0" borderId="29" xfId="0" applyFont="1" applyBorder="1" applyAlignment="1">
      <alignment horizontal="left" vertical="center" wrapText="1"/>
    </xf>
    <xf numFmtId="0" fontId="24" fillId="0" borderId="32" xfId="0" applyFont="1" applyBorder="1" applyAlignment="1">
      <alignment horizontal="left" vertical="center" wrapText="1"/>
    </xf>
    <xf numFmtId="0" fontId="24" fillId="0" borderId="32" xfId="0" applyFont="1" applyBorder="1" applyAlignment="1">
      <alignment horizontal="left" vertical="center"/>
    </xf>
    <xf numFmtId="0" fontId="24" fillId="0" borderId="33" xfId="0" applyFont="1" applyBorder="1" applyAlignment="1">
      <alignment horizontal="left" vertical="center"/>
    </xf>
    <xf numFmtId="0" fontId="19" fillId="0" borderId="29" xfId="4" applyFont="1" applyBorder="1" applyAlignment="1" applyProtection="1">
      <alignment horizontal="left" vertical="center" wrapText="1"/>
      <protection locked="0"/>
    </xf>
    <xf numFmtId="0" fontId="19" fillId="0" borderId="32" xfId="4" applyFont="1" applyBorder="1" applyAlignment="1" applyProtection="1">
      <alignment horizontal="left" vertical="center" wrapText="1"/>
      <protection locked="0"/>
    </xf>
    <xf numFmtId="0" fontId="19" fillId="0" borderId="33" xfId="4" applyFont="1" applyBorder="1" applyAlignment="1" applyProtection="1">
      <alignment horizontal="left" vertical="center" wrapText="1"/>
      <protection locked="0"/>
    </xf>
    <xf numFmtId="0" fontId="28" fillId="0" borderId="35" xfId="4" applyFont="1" applyBorder="1" applyAlignment="1" applyProtection="1">
      <alignment horizontal="center" vertical="center" wrapText="1"/>
      <protection locked="0"/>
    </xf>
    <xf numFmtId="0" fontId="28" fillId="0" borderId="36" xfId="4" applyFont="1" applyBorder="1" applyAlignment="1" applyProtection="1">
      <alignment horizontal="center" vertical="center" wrapText="1"/>
      <protection locked="0"/>
    </xf>
    <xf numFmtId="0" fontId="19" fillId="0" borderId="33" xfId="4" applyFont="1" applyBorder="1" applyAlignment="1" applyProtection="1">
      <alignment horizontal="center" vertical="center" wrapText="1"/>
      <protection locked="0"/>
    </xf>
    <xf numFmtId="0" fontId="19" fillId="0" borderId="35" xfId="4" applyFont="1" applyBorder="1" applyAlignment="1" applyProtection="1">
      <alignment horizontal="center" vertical="center" wrapText="1"/>
      <protection locked="0"/>
    </xf>
    <xf numFmtId="0" fontId="3" fillId="3" borderId="3"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5" borderId="9"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1" xfId="0" applyFont="1" applyFill="1" applyBorder="1" applyAlignment="1">
      <alignment horizontal="center" vertical="center" wrapText="1"/>
    </xf>
    <xf numFmtId="0" fontId="14" fillId="4" borderId="17" xfId="0" applyFont="1" applyFill="1" applyBorder="1" applyAlignment="1">
      <alignment horizontal="center" vertical="center" wrapText="1"/>
    </xf>
    <xf numFmtId="0" fontId="14" fillId="4" borderId="16" xfId="0" applyFont="1" applyFill="1" applyBorder="1" applyAlignment="1">
      <alignment horizontal="center" vertical="center" wrapText="1"/>
    </xf>
    <xf numFmtId="0" fontId="14" fillId="4" borderId="12"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4" borderId="0" xfId="0" applyFont="1" applyFill="1" applyAlignment="1">
      <alignment horizontal="center" vertical="center" wrapText="1"/>
    </xf>
    <xf numFmtId="0" fontId="14" fillId="4" borderId="6" xfId="0" applyFont="1" applyFill="1" applyBorder="1" applyAlignment="1">
      <alignment horizontal="center" vertical="center" wrapText="1"/>
    </xf>
    <xf numFmtId="0" fontId="14" fillId="4" borderId="14" xfId="0" applyFont="1" applyFill="1" applyBorder="1" applyAlignment="1">
      <alignment horizontal="center" vertical="center" wrapText="1"/>
    </xf>
    <xf numFmtId="0" fontId="14" fillId="4" borderId="18"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3" fillId="3" borderId="3" xfId="2" applyFont="1" applyFill="1" applyBorder="1" applyAlignment="1">
      <alignment horizontal="center" vertical="center" wrapText="1"/>
    </xf>
    <xf numFmtId="0" fontId="3" fillId="3" borderId="5" xfId="2" applyFont="1" applyFill="1" applyBorder="1" applyAlignment="1">
      <alignment horizontal="center" vertical="center" wrapText="1"/>
    </xf>
    <xf numFmtId="0" fontId="3" fillId="3" borderId="7" xfId="2"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18" xfId="0" applyFont="1" applyFill="1" applyBorder="1" applyAlignment="1">
      <alignment horizontal="center" vertical="center" wrapText="1"/>
    </xf>
    <xf numFmtId="164" fontId="11" fillId="0" borderId="3" xfId="0" applyNumberFormat="1" applyFont="1" applyBorder="1" applyAlignment="1">
      <alignment horizontal="center" vertical="center" wrapText="1"/>
    </xf>
    <xf numFmtId="164" fontId="11" fillId="0" borderId="5" xfId="0" applyNumberFormat="1" applyFont="1" applyBorder="1" applyAlignment="1">
      <alignment horizontal="center" vertical="center" wrapText="1"/>
    </xf>
    <xf numFmtId="164" fontId="11" fillId="0" borderId="7" xfId="0" applyNumberFormat="1" applyFont="1" applyBorder="1" applyAlignment="1">
      <alignment horizontal="center" vertical="center" wrapText="1"/>
    </xf>
    <xf numFmtId="0" fontId="3" fillId="7" borderId="9" xfId="0" applyFont="1" applyFill="1" applyBorder="1" applyAlignment="1">
      <alignment horizontal="center" vertical="center"/>
    </xf>
    <xf numFmtId="0" fontId="3" fillId="7" borderId="10" xfId="0" applyFont="1" applyFill="1" applyBorder="1" applyAlignment="1">
      <alignment horizontal="center" vertical="center"/>
    </xf>
    <xf numFmtId="0" fontId="3" fillId="7" borderId="11" xfId="0" applyFont="1" applyFill="1" applyBorder="1" applyAlignment="1">
      <alignment horizontal="center" vertical="center"/>
    </xf>
    <xf numFmtId="0" fontId="17" fillId="0" borderId="0" xfId="0" applyFont="1" applyAlignment="1">
      <alignment horizontal="left"/>
    </xf>
    <xf numFmtId="0" fontId="3" fillId="11" borderId="17" xfId="0" applyFont="1" applyFill="1" applyBorder="1" applyAlignment="1">
      <alignment horizontal="center" vertical="center" wrapText="1"/>
    </xf>
    <xf numFmtId="0" fontId="3" fillId="11" borderId="16" xfId="0" applyFont="1" applyFill="1" applyBorder="1" applyAlignment="1">
      <alignment horizontal="center" vertical="center" wrapText="1"/>
    </xf>
    <xf numFmtId="0" fontId="3" fillId="11" borderId="12" xfId="0" applyFont="1" applyFill="1" applyBorder="1" applyAlignment="1">
      <alignment horizontal="center" vertical="center" wrapText="1"/>
    </xf>
    <xf numFmtId="0" fontId="3" fillId="11" borderId="14" xfId="0" applyFont="1" applyFill="1" applyBorder="1" applyAlignment="1">
      <alignment horizontal="center" vertical="center" wrapText="1"/>
    </xf>
    <xf numFmtId="0" fontId="3" fillId="11" borderId="18" xfId="0" applyFont="1" applyFill="1" applyBorder="1" applyAlignment="1">
      <alignment horizontal="center" vertical="center" wrapText="1"/>
    </xf>
    <xf numFmtId="0" fontId="3" fillId="11" borderId="8"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7" borderId="10" xfId="0" applyFont="1" applyFill="1" applyBorder="1" applyAlignment="1">
      <alignment horizontal="center" vertical="center" wrapText="1"/>
    </xf>
    <xf numFmtId="0" fontId="3" fillId="7" borderId="11" xfId="0" applyFont="1" applyFill="1" applyBorder="1" applyAlignment="1">
      <alignment horizontal="center" vertical="center" wrapText="1"/>
    </xf>
    <xf numFmtId="0" fontId="3" fillId="10" borderId="9" xfId="0" applyFont="1" applyFill="1" applyBorder="1" applyAlignment="1">
      <alignment horizontal="center" vertical="center" wrapText="1"/>
    </xf>
    <xf numFmtId="0" fontId="3" fillId="10" borderId="10" xfId="0" applyFont="1" applyFill="1" applyBorder="1" applyAlignment="1">
      <alignment horizontal="center" vertical="center" wrapText="1"/>
    </xf>
    <xf numFmtId="0" fontId="3" fillId="10" borderId="11" xfId="0" applyFont="1" applyFill="1" applyBorder="1" applyAlignment="1">
      <alignment horizontal="center" vertical="center" wrapText="1"/>
    </xf>
    <xf numFmtId="0" fontId="3" fillId="0" borderId="3" xfId="2" applyFont="1" applyFill="1" applyBorder="1" applyAlignment="1" applyProtection="1">
      <alignment horizontal="center" vertical="center" wrapText="1"/>
    </xf>
    <xf numFmtId="0" fontId="11" fillId="0" borderId="5" xfId="0" applyFont="1" applyBorder="1" applyAlignment="1">
      <alignment horizontal="center" vertical="center" wrapText="1"/>
    </xf>
    <xf numFmtId="0" fontId="11" fillId="0" borderId="7" xfId="0" applyFont="1" applyBorder="1" applyAlignment="1">
      <alignment horizontal="center" vertical="center" wrapText="1"/>
    </xf>
    <xf numFmtId="164" fontId="11" fillId="0" borderId="17" xfId="0" applyNumberFormat="1" applyFont="1" applyBorder="1" applyAlignment="1">
      <alignment horizontal="center" vertical="center"/>
    </xf>
    <xf numFmtId="164" fontId="11" fillId="0" borderId="14" xfId="0" applyNumberFormat="1" applyFont="1" applyBorder="1" applyAlignment="1">
      <alignment horizontal="center" vertical="center"/>
    </xf>
    <xf numFmtId="164" fontId="11" fillId="0" borderId="3" xfId="1" applyNumberFormat="1" applyFont="1" applyFill="1" applyBorder="1" applyAlignment="1">
      <alignment vertical="center"/>
    </xf>
    <xf numFmtId="164" fontId="11" fillId="0" borderId="7" xfId="1" applyNumberFormat="1" applyFont="1" applyFill="1" applyBorder="1" applyAlignment="1">
      <alignment vertical="center"/>
    </xf>
    <xf numFmtId="164" fontId="11" fillId="0" borderId="3" xfId="0" applyNumberFormat="1" applyFont="1" applyBorder="1" applyAlignment="1">
      <alignment horizontal="center" vertical="center"/>
    </xf>
    <xf numFmtId="164" fontId="11" fillId="0" borderId="7" xfId="0" applyNumberFormat="1" applyFont="1" applyBorder="1" applyAlignment="1">
      <alignment horizontal="center" vertical="center"/>
    </xf>
    <xf numFmtId="165" fontId="11" fillId="8" borderId="3" xfId="0" applyNumberFormat="1" applyFont="1" applyFill="1" applyBorder="1" applyAlignment="1">
      <alignment horizontal="center" vertical="center" wrapText="1"/>
    </xf>
    <xf numFmtId="165" fontId="11" fillId="8" borderId="5" xfId="0" applyNumberFormat="1" applyFont="1" applyFill="1" applyBorder="1" applyAlignment="1">
      <alignment horizontal="center" vertical="center" wrapText="1"/>
    </xf>
    <xf numFmtId="165" fontId="11" fillId="8" borderId="7" xfId="0" applyNumberFormat="1" applyFont="1" applyFill="1" applyBorder="1" applyAlignment="1">
      <alignment horizontal="center" vertical="center" wrapText="1"/>
    </xf>
    <xf numFmtId="165" fontId="11" fillId="0" borderId="3" xfId="0" applyNumberFormat="1" applyFont="1" applyBorder="1" applyAlignment="1">
      <alignment horizontal="center" vertical="center" wrapText="1"/>
    </xf>
    <xf numFmtId="165" fontId="11" fillId="0" borderId="5" xfId="0" applyNumberFormat="1" applyFont="1" applyBorder="1" applyAlignment="1">
      <alignment horizontal="center" vertical="center" wrapText="1"/>
    </xf>
    <xf numFmtId="165" fontId="11" fillId="0" borderId="7" xfId="0" applyNumberFormat="1" applyFont="1" applyBorder="1" applyAlignment="1">
      <alignment horizontal="center" vertical="center" wrapText="1"/>
    </xf>
    <xf numFmtId="164" fontId="11" fillId="0" borderId="3" xfId="1" applyNumberFormat="1" applyFont="1" applyFill="1" applyBorder="1" applyAlignment="1">
      <alignment horizontal="center" vertical="center" wrapText="1"/>
    </xf>
    <xf numFmtId="164" fontId="11" fillId="0" borderId="5" xfId="1" applyNumberFormat="1" applyFont="1" applyFill="1" applyBorder="1" applyAlignment="1">
      <alignment horizontal="center" vertical="center" wrapText="1"/>
    </xf>
    <xf numFmtId="164" fontId="11" fillId="0" borderId="7" xfId="1" applyNumberFormat="1" applyFont="1" applyFill="1" applyBorder="1" applyAlignment="1">
      <alignment horizontal="center" vertical="center" wrapText="1"/>
    </xf>
    <xf numFmtId="0" fontId="3" fillId="7" borderId="14" xfId="0" applyFont="1" applyFill="1" applyBorder="1" applyAlignment="1">
      <alignment horizontal="center" vertical="center" wrapText="1"/>
    </xf>
    <xf numFmtId="0" fontId="3" fillId="7" borderId="18"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164" fontId="11" fillId="8" borderId="3" xfId="0" applyNumberFormat="1" applyFont="1" applyFill="1" applyBorder="1" applyAlignment="1">
      <alignment horizontal="center" vertical="center" wrapText="1"/>
    </xf>
    <xf numFmtId="164" fontId="11" fillId="8" borderId="5" xfId="0" applyNumberFormat="1" applyFont="1" applyFill="1" applyBorder="1" applyAlignment="1">
      <alignment horizontal="center" vertical="center" wrapText="1"/>
    </xf>
    <xf numFmtId="164" fontId="11" fillId="8" borderId="7" xfId="0" applyNumberFormat="1" applyFont="1" applyFill="1" applyBorder="1" applyAlignment="1">
      <alignment horizontal="center" vertical="center" wrapText="1"/>
    </xf>
    <xf numFmtId="0" fontId="3" fillId="0" borderId="3" xfId="2" applyFont="1" applyFill="1" applyBorder="1" applyAlignment="1">
      <alignment horizontal="center" vertical="top" wrapText="1"/>
    </xf>
    <xf numFmtId="0" fontId="3" fillId="0" borderId="5" xfId="2" applyFont="1" applyFill="1" applyBorder="1" applyAlignment="1">
      <alignment horizontal="center" vertical="top" wrapText="1"/>
    </xf>
    <xf numFmtId="0" fontId="3" fillId="0" borderId="7" xfId="2" applyFont="1" applyFill="1" applyBorder="1" applyAlignment="1">
      <alignment horizontal="center" vertical="top" wrapText="1"/>
    </xf>
    <xf numFmtId="0" fontId="3" fillId="8" borderId="3" xfId="2" applyFont="1" applyFill="1" applyBorder="1" applyAlignment="1" applyProtection="1">
      <alignment horizontal="center" vertical="center" wrapText="1"/>
    </xf>
    <xf numFmtId="0" fontId="11" fillId="8" borderId="7" xfId="0" applyFont="1" applyFill="1" applyBorder="1" applyAlignment="1">
      <alignment horizontal="center" vertical="center" wrapText="1"/>
    </xf>
    <xf numFmtId="0" fontId="11" fillId="8" borderId="3" xfId="0" applyFont="1" applyFill="1" applyBorder="1" applyAlignment="1">
      <alignment horizontal="center" vertical="center" wrapText="1"/>
    </xf>
    <xf numFmtId="0" fontId="11" fillId="8" borderId="12"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11" fillId="0" borderId="3" xfId="0" applyFont="1" applyBorder="1" applyAlignment="1">
      <alignment horizontal="center" vertical="center" wrapText="1"/>
    </xf>
    <xf numFmtId="0" fontId="3" fillId="6" borderId="3"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6" borderId="3" xfId="2" applyFont="1" applyFill="1" applyBorder="1" applyAlignment="1">
      <alignment horizontal="center" vertical="center" wrapText="1"/>
    </xf>
    <xf numFmtId="0" fontId="3" fillId="6" borderId="5" xfId="2" applyFont="1" applyFill="1" applyBorder="1" applyAlignment="1">
      <alignment horizontal="center" vertical="center" wrapText="1"/>
    </xf>
    <xf numFmtId="0" fontId="3" fillId="6" borderId="7" xfId="2" applyFont="1" applyFill="1" applyBorder="1" applyAlignment="1">
      <alignment horizontal="center" vertical="center" wrapText="1"/>
    </xf>
    <xf numFmtId="0" fontId="15" fillId="5" borderId="17" xfId="0" applyFont="1" applyFill="1" applyBorder="1" applyAlignment="1">
      <alignment horizontal="center" vertical="center" wrapText="1"/>
    </xf>
    <xf numFmtId="0" fontId="15" fillId="5" borderId="16" xfId="0" applyFont="1" applyFill="1" applyBorder="1" applyAlignment="1">
      <alignment horizontal="center" vertical="center" wrapText="1"/>
    </xf>
    <xf numFmtId="0" fontId="15" fillId="5" borderId="12" xfId="0" applyFont="1" applyFill="1" applyBorder="1" applyAlignment="1">
      <alignment horizontal="center" vertical="center" wrapText="1"/>
    </xf>
    <xf numFmtId="0" fontId="15" fillId="5" borderId="14" xfId="0" applyFont="1" applyFill="1" applyBorder="1" applyAlignment="1">
      <alignment horizontal="center" vertical="center" wrapText="1"/>
    </xf>
    <xf numFmtId="0" fontId="15" fillId="5" borderId="18" xfId="0" applyFont="1" applyFill="1" applyBorder="1" applyAlignment="1">
      <alignment horizontal="center" vertical="center" wrapText="1"/>
    </xf>
    <xf numFmtId="0" fontId="15" fillId="5" borderId="8"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16" fillId="0" borderId="0" xfId="0" applyFont="1" applyAlignment="1">
      <alignment horizontal="left" vertical="top" wrapText="1"/>
    </xf>
    <xf numFmtId="0" fontId="3" fillId="11" borderId="9" xfId="0" applyFont="1" applyFill="1" applyBorder="1" applyAlignment="1">
      <alignment horizontal="center" vertical="center" wrapText="1"/>
    </xf>
    <xf numFmtId="0" fontId="3" fillId="11" borderId="10" xfId="0" applyFont="1" applyFill="1" applyBorder="1" applyAlignment="1">
      <alignment horizontal="center" vertical="center" wrapText="1"/>
    </xf>
    <xf numFmtId="0" fontId="3" fillId="11" borderId="11" xfId="0" applyFont="1" applyFill="1" applyBorder="1" applyAlignment="1">
      <alignment horizontal="center" vertical="center" wrapText="1"/>
    </xf>
    <xf numFmtId="0" fontId="3" fillId="7" borderId="23" xfId="0" applyFont="1" applyFill="1" applyBorder="1" applyAlignment="1">
      <alignment horizontal="center" vertical="center" wrapText="1"/>
    </xf>
    <xf numFmtId="0" fontId="3" fillId="7" borderId="24" xfId="0" applyFont="1" applyFill="1" applyBorder="1" applyAlignment="1">
      <alignment horizontal="center" vertical="center" wrapText="1"/>
    </xf>
    <xf numFmtId="0" fontId="3" fillId="7" borderId="25" xfId="0" applyFont="1" applyFill="1" applyBorder="1" applyAlignment="1">
      <alignment horizontal="center" vertical="center" wrapText="1"/>
    </xf>
    <xf numFmtId="0" fontId="3" fillId="0" borderId="12" xfId="2" applyFont="1" applyFill="1" applyBorder="1" applyAlignment="1">
      <alignment horizontal="center" vertical="top" wrapText="1"/>
    </xf>
    <xf numFmtId="0" fontId="3" fillId="0" borderId="6" xfId="2" applyFont="1" applyFill="1" applyBorder="1" applyAlignment="1">
      <alignment horizontal="center" vertical="top" wrapText="1"/>
    </xf>
    <xf numFmtId="0" fontId="3" fillId="0" borderId="0" xfId="2" applyFont="1" applyFill="1" applyBorder="1" applyAlignment="1">
      <alignment horizontal="center" vertical="top" wrapText="1"/>
    </xf>
    <xf numFmtId="0" fontId="3" fillId="0" borderId="14" xfId="2" applyFont="1" applyFill="1" applyBorder="1" applyAlignment="1">
      <alignment horizontal="center" vertical="top" wrapText="1"/>
    </xf>
    <xf numFmtId="0" fontId="3" fillId="0" borderId="2" xfId="2" applyFont="1" applyFill="1" applyBorder="1" applyAlignment="1">
      <alignment horizontal="center" vertical="center" wrapText="1"/>
    </xf>
    <xf numFmtId="0" fontId="3" fillId="8" borderId="3" xfId="2" applyFont="1" applyFill="1" applyBorder="1" applyAlignment="1">
      <alignment horizontal="center" vertical="center" wrapText="1"/>
    </xf>
    <xf numFmtId="0" fontId="3" fillId="8" borderId="17" xfId="0" applyFont="1" applyFill="1" applyBorder="1" applyAlignment="1">
      <alignment horizontal="center" vertical="center" wrapText="1"/>
    </xf>
    <xf numFmtId="0" fontId="3" fillId="8" borderId="13" xfId="0" applyFont="1" applyFill="1" applyBorder="1" applyAlignment="1">
      <alignment horizontal="center" vertical="center" wrapText="1"/>
    </xf>
    <xf numFmtId="0" fontId="3" fillId="8" borderId="14" xfId="0" applyFont="1" applyFill="1" applyBorder="1" applyAlignment="1">
      <alignment horizontal="center" vertical="center" wrapText="1"/>
    </xf>
    <xf numFmtId="0" fontId="11" fillId="0" borderId="12"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8" xfId="0" applyFont="1" applyBorder="1" applyAlignment="1">
      <alignment horizontal="center" vertical="center" wrapText="1"/>
    </xf>
    <xf numFmtId="0" fontId="11" fillId="3" borderId="5" xfId="0" applyFont="1" applyFill="1" applyBorder="1"/>
    <xf numFmtId="0" fontId="11" fillId="3" borderId="7" xfId="0" applyFont="1" applyFill="1" applyBorder="1"/>
    <xf numFmtId="0" fontId="11" fillId="3" borderId="5" xfId="0" applyFont="1" applyFill="1" applyBorder="1" applyAlignment="1">
      <alignment horizontal="center"/>
    </xf>
    <xf numFmtId="0" fontId="11" fillId="3" borderId="7" xfId="0" applyFont="1" applyFill="1" applyBorder="1" applyAlignment="1">
      <alignment horizontal="center"/>
    </xf>
    <xf numFmtId="164" fontId="3" fillId="0" borderId="0" xfId="0" applyNumberFormat="1" applyFont="1" applyAlignment="1">
      <alignment horizontal="center" vertical="center"/>
    </xf>
    <xf numFmtId="0" fontId="3" fillId="0" borderId="5" xfId="2" applyFont="1" applyFill="1" applyBorder="1" applyAlignment="1">
      <alignment horizontal="center" vertical="center" wrapText="1"/>
    </xf>
    <xf numFmtId="0" fontId="11" fillId="0" borderId="13" xfId="0" applyFont="1" applyBorder="1" applyAlignment="1">
      <alignment horizontal="center" vertical="center" wrapText="1"/>
    </xf>
    <xf numFmtId="0" fontId="11" fillId="0" borderId="0" xfId="0" applyFont="1" applyAlignment="1">
      <alignment horizontal="center" vertical="center" wrapText="1"/>
    </xf>
    <xf numFmtId="0" fontId="3" fillId="0" borderId="12" xfId="2" applyFont="1" applyFill="1" applyBorder="1" applyAlignment="1">
      <alignment horizontal="center" vertical="center" wrapText="1"/>
    </xf>
    <xf numFmtId="0" fontId="3" fillId="0" borderId="6" xfId="2" applyFont="1" applyFill="1" applyBorder="1" applyAlignment="1">
      <alignment horizontal="center" vertical="center" wrapText="1"/>
    </xf>
    <xf numFmtId="0" fontId="3" fillId="0" borderId="7" xfId="2" applyFont="1" applyFill="1" applyBorder="1" applyAlignment="1">
      <alignment horizontal="center" vertical="center" wrapText="1"/>
    </xf>
    <xf numFmtId="0" fontId="11" fillId="0" borderId="13" xfId="0" applyFont="1" applyBorder="1" applyAlignment="1">
      <alignment horizontal="center"/>
    </xf>
    <xf numFmtId="0" fontId="11" fillId="0" borderId="0" xfId="0" applyFont="1" applyAlignment="1">
      <alignment horizontal="center"/>
    </xf>
    <xf numFmtId="0" fontId="11" fillId="0" borderId="6" xfId="0" applyFont="1" applyBorder="1" applyAlignment="1">
      <alignment horizontal="center"/>
    </xf>
    <xf numFmtId="0" fontId="11" fillId="0" borderId="14" xfId="0" applyFont="1" applyBorder="1" applyAlignment="1">
      <alignment horizontal="center"/>
    </xf>
    <xf numFmtId="0" fontId="11" fillId="0" borderId="18" xfId="0" applyFont="1" applyBorder="1" applyAlignment="1">
      <alignment horizontal="center"/>
    </xf>
    <xf numFmtId="0" fontId="11" fillId="0" borderId="8" xfId="0" applyFont="1" applyBorder="1" applyAlignment="1">
      <alignment horizontal="center"/>
    </xf>
    <xf numFmtId="0" fontId="3" fillId="0" borderId="17" xfId="0" applyFont="1" applyBorder="1" applyAlignment="1">
      <alignment horizontal="center" vertical="center" wrapText="1"/>
    </xf>
    <xf numFmtId="0" fontId="8" fillId="0" borderId="0" xfId="0" applyFont="1" applyAlignment="1">
      <alignment horizontal="left" vertical="top" wrapText="1"/>
    </xf>
    <xf numFmtId="0" fontId="10" fillId="0" borderId="0" xfId="0" applyFont="1" applyAlignment="1">
      <alignment horizontal="left"/>
    </xf>
    <xf numFmtId="0" fontId="14" fillId="5" borderId="9" xfId="0" applyFont="1" applyFill="1" applyBorder="1" applyAlignment="1">
      <alignment horizontal="center" vertical="center" wrapText="1"/>
    </xf>
    <xf numFmtId="0" fontId="14" fillId="5" borderId="10" xfId="0" applyFont="1" applyFill="1" applyBorder="1" applyAlignment="1">
      <alignment horizontal="center" vertical="center" wrapText="1"/>
    </xf>
    <xf numFmtId="0" fontId="14" fillId="5" borderId="11" xfId="0" applyFont="1" applyFill="1" applyBorder="1" applyAlignment="1">
      <alignment horizontal="center" vertical="center" wrapText="1"/>
    </xf>
    <xf numFmtId="0" fontId="11" fillId="0" borderId="7" xfId="0" applyFont="1" applyBorder="1" applyAlignment="1">
      <alignment vertical="center"/>
    </xf>
    <xf numFmtId="0" fontId="52" fillId="0" borderId="3" xfId="0" applyFont="1" applyBorder="1" applyAlignment="1">
      <alignment horizontal="center" vertical="center" wrapText="1"/>
    </xf>
    <xf numFmtId="0" fontId="52" fillId="0" borderId="5" xfId="0" applyFont="1" applyBorder="1" applyAlignment="1">
      <alignment horizontal="center" vertical="center" wrapText="1"/>
    </xf>
    <xf numFmtId="0" fontId="52" fillId="7" borderId="9" xfId="0" applyFont="1" applyFill="1" applyBorder="1" applyAlignment="1">
      <alignment horizontal="center" vertical="center"/>
    </xf>
    <xf numFmtId="0" fontId="52" fillId="7" borderId="10" xfId="0" applyFont="1" applyFill="1" applyBorder="1" applyAlignment="1">
      <alignment horizontal="center" vertical="center"/>
    </xf>
    <xf numFmtId="0" fontId="52" fillId="7" borderId="11" xfId="0" applyFont="1" applyFill="1" applyBorder="1" applyAlignment="1">
      <alignment horizontal="center" vertical="center"/>
    </xf>
    <xf numFmtId="0" fontId="54" fillId="11" borderId="9" xfId="0" applyFont="1" applyFill="1" applyBorder="1" applyAlignment="1">
      <alignment horizontal="center" vertical="center" wrapText="1"/>
    </xf>
    <xf numFmtId="0" fontId="54" fillId="11" borderId="10" xfId="0" applyFont="1" applyFill="1" applyBorder="1" applyAlignment="1">
      <alignment horizontal="center" vertical="center" wrapText="1"/>
    </xf>
    <xf numFmtId="0" fontId="52" fillId="7" borderId="9" xfId="0" applyFont="1" applyFill="1" applyBorder="1" applyAlignment="1">
      <alignment horizontal="center" vertical="center" wrapText="1"/>
    </xf>
    <xf numFmtId="0" fontId="52" fillId="7" borderId="10" xfId="0" applyFont="1" applyFill="1" applyBorder="1" applyAlignment="1">
      <alignment horizontal="center" vertical="center" wrapText="1"/>
    </xf>
    <xf numFmtId="0" fontId="52" fillId="7" borderId="11" xfId="0" applyFont="1" applyFill="1" applyBorder="1" applyAlignment="1">
      <alignment horizontal="center" vertical="center" wrapText="1"/>
    </xf>
    <xf numFmtId="0" fontId="50" fillId="0" borderId="17" xfId="0" applyFont="1" applyBorder="1" applyAlignment="1">
      <alignment horizontal="center" vertical="center"/>
    </xf>
    <xf numFmtId="0" fontId="50" fillId="0" borderId="14" xfId="0" applyFont="1" applyBorder="1" applyAlignment="1">
      <alignment horizontal="center" vertical="center"/>
    </xf>
    <xf numFmtId="0" fontId="52" fillId="13" borderId="3" xfId="0" applyFont="1" applyFill="1" applyBorder="1" applyAlignment="1">
      <alignment horizontal="center" vertical="center" textRotation="90" wrapText="1"/>
    </xf>
    <xf numFmtId="0" fontId="52" fillId="13" borderId="5" xfId="0" applyFont="1" applyFill="1" applyBorder="1" applyAlignment="1">
      <alignment horizontal="center" vertical="center" textRotation="90" wrapText="1"/>
    </xf>
    <xf numFmtId="0" fontId="53" fillId="3" borderId="3" xfId="0" applyFont="1" applyFill="1" applyBorder="1" applyAlignment="1">
      <alignment horizontal="center" vertical="center" wrapText="1"/>
    </xf>
    <xf numFmtId="0" fontId="53" fillId="3" borderId="5" xfId="0" applyFont="1" applyFill="1" applyBorder="1" applyAlignment="1">
      <alignment horizontal="center" vertical="center" wrapText="1"/>
    </xf>
    <xf numFmtId="0" fontId="59" fillId="0" borderId="14" xfId="0" applyFont="1" applyBorder="1" applyAlignment="1">
      <alignment horizontal="center" vertical="center" wrapText="1"/>
    </xf>
    <xf numFmtId="0" fontId="60" fillId="0" borderId="18" xfId="0" applyFont="1" applyBorder="1" applyAlignment="1">
      <alignment horizontal="center" vertical="center"/>
    </xf>
    <xf numFmtId="0" fontId="64" fillId="7" borderId="9" xfId="0" applyFont="1" applyFill="1" applyBorder="1" applyAlignment="1">
      <alignment horizontal="center" vertical="center" wrapText="1"/>
    </xf>
    <xf numFmtId="0" fontId="64" fillId="7" borderId="10" xfId="0" applyFont="1" applyFill="1" applyBorder="1" applyAlignment="1">
      <alignment horizontal="center" vertical="center" wrapText="1"/>
    </xf>
    <xf numFmtId="0" fontId="66" fillId="0" borderId="0" xfId="0" applyFont="1" applyAlignment="1">
      <alignment horizontal="center" vertical="center"/>
    </xf>
    <xf numFmtId="0" fontId="49" fillId="0" borderId="0" xfId="0" applyFont="1" applyAlignment="1">
      <alignment horizontal="center" vertical="center"/>
    </xf>
    <xf numFmtId="0" fontId="49" fillId="0" borderId="6" xfId="0" applyFont="1" applyBorder="1" applyAlignment="1">
      <alignment horizontal="center" vertical="center"/>
    </xf>
    <xf numFmtId="0" fontId="38" fillId="0" borderId="9"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11" xfId="0" applyFont="1" applyBorder="1" applyAlignment="1">
      <alignment horizontal="center" vertical="center" wrapText="1"/>
    </xf>
    <xf numFmtId="0" fontId="38" fillId="7" borderId="9" xfId="0" applyFont="1" applyFill="1" applyBorder="1" applyAlignment="1">
      <alignment horizontal="center" vertical="center" wrapText="1"/>
    </xf>
    <xf numFmtId="0" fontId="0" fillId="7" borderId="10" xfId="0" applyFont="1" applyFill="1" applyBorder="1" applyAlignment="1">
      <alignment horizontal="center" vertical="center" wrapText="1"/>
    </xf>
    <xf numFmtId="0" fontId="0" fillId="7" borderId="11" xfId="0" applyFont="1" applyFill="1" applyBorder="1" applyAlignment="1">
      <alignment horizontal="center" vertical="center" wrapText="1"/>
    </xf>
    <xf numFmtId="0" fontId="38" fillId="5" borderId="9" xfId="0" applyFont="1" applyFill="1" applyBorder="1" applyAlignment="1">
      <alignment horizontal="center" vertical="center" wrapText="1"/>
    </xf>
    <xf numFmtId="0" fontId="0" fillId="5" borderId="10" xfId="0" applyFont="1" applyFill="1" applyBorder="1" applyAlignment="1">
      <alignment horizontal="center" vertical="center" wrapText="1"/>
    </xf>
    <xf numFmtId="0" fontId="0" fillId="5" borderId="11" xfId="0" applyFont="1" applyFill="1" applyBorder="1" applyAlignment="1">
      <alignment horizontal="center" vertical="center" wrapText="1"/>
    </xf>
    <xf numFmtId="0" fontId="35" fillId="0" borderId="10" xfId="0" applyFont="1" applyBorder="1" applyAlignment="1">
      <alignment horizontal="center" vertical="center" wrapText="1"/>
    </xf>
    <xf numFmtId="0" fontId="35" fillId="0" borderId="11" xfId="0" applyFont="1" applyBorder="1" applyAlignment="1">
      <alignment horizontal="center" vertical="center" wrapText="1"/>
    </xf>
    <xf numFmtId="0" fontId="48" fillId="0" borderId="9" xfId="0" applyFont="1" applyBorder="1" applyAlignment="1">
      <alignment horizontal="center" vertical="center"/>
    </xf>
    <xf numFmtId="0" fontId="48" fillId="0" borderId="10" xfId="0" applyFont="1" applyBorder="1" applyAlignment="1">
      <alignment horizontal="center" vertical="center"/>
    </xf>
    <xf numFmtId="0" fontId="48" fillId="0" borderId="11" xfId="0" applyFont="1" applyBorder="1" applyAlignment="1">
      <alignment horizontal="center" vertical="center"/>
    </xf>
    <xf numFmtId="0" fontId="38" fillId="7" borderId="10" xfId="0" applyFont="1" applyFill="1" applyBorder="1" applyAlignment="1">
      <alignment horizontal="center" vertical="center" wrapText="1"/>
    </xf>
    <xf numFmtId="0" fontId="38" fillId="7" borderId="11" xfId="0" applyFont="1" applyFill="1" applyBorder="1" applyAlignment="1">
      <alignment horizontal="center" vertical="center" wrapText="1"/>
    </xf>
    <xf numFmtId="0" fontId="48" fillId="0" borderId="9" xfId="0" applyFont="1" applyBorder="1" applyAlignment="1">
      <alignment horizontal="center" vertical="center" wrapText="1"/>
    </xf>
    <xf numFmtId="0" fontId="48" fillId="0" borderId="10" xfId="0" applyFont="1" applyBorder="1" applyAlignment="1">
      <alignment horizontal="center" vertical="center" wrapText="1"/>
    </xf>
    <xf numFmtId="0" fontId="48" fillId="0" borderId="11" xfId="0" applyFont="1" applyBorder="1" applyAlignment="1">
      <alignment horizontal="center" vertical="center" wrapText="1"/>
    </xf>
    <xf numFmtId="0" fontId="25" fillId="0" borderId="0" xfId="0" applyFont="1" applyAlignment="1"/>
    <xf numFmtId="0" fontId="44" fillId="7" borderId="10" xfId="0" applyFont="1" applyFill="1" applyBorder="1" applyAlignment="1">
      <alignment horizontal="center" vertical="center"/>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1" xfId="0" applyFont="1" applyBorder="1" applyAlignment="1">
      <alignment horizontal="center" vertical="center" wrapText="1"/>
    </xf>
    <xf numFmtId="0" fontId="48" fillId="7" borderId="9" xfId="0" applyFont="1" applyFill="1" applyBorder="1" applyAlignment="1">
      <alignment horizontal="center" vertical="center"/>
    </xf>
    <xf numFmtId="0" fontId="48" fillId="7" borderId="10" xfId="0" applyFont="1" applyFill="1" applyBorder="1" applyAlignment="1">
      <alignment horizontal="center" vertical="center"/>
    </xf>
    <xf numFmtId="0" fontId="48" fillId="7" borderId="11" xfId="0" applyFont="1" applyFill="1" applyBorder="1" applyAlignment="1">
      <alignment horizontal="center" vertical="center"/>
    </xf>
    <xf numFmtId="0" fontId="28" fillId="7" borderId="9" xfId="0" applyFont="1" applyFill="1" applyBorder="1" applyAlignment="1">
      <alignment horizontal="center" vertical="center" wrapText="1"/>
    </xf>
    <xf numFmtId="0" fontId="28" fillId="7" borderId="10" xfId="0" applyFont="1" applyFill="1" applyBorder="1" applyAlignment="1">
      <alignment horizontal="center" vertical="center" wrapText="1"/>
    </xf>
    <xf numFmtId="168" fontId="47" fillId="7" borderId="29" xfId="0" applyNumberFormat="1" applyFont="1" applyFill="1" applyBorder="1" applyAlignment="1">
      <alignment horizontal="center" vertical="center" wrapText="1"/>
    </xf>
    <xf numFmtId="0" fontId="35" fillId="7" borderId="32" xfId="0" applyFont="1" applyFill="1" applyBorder="1" applyAlignment="1">
      <alignment horizontal="center" vertical="center"/>
    </xf>
    <xf numFmtId="0" fontId="35" fillId="7" borderId="33" xfId="0" applyFont="1" applyFill="1" applyBorder="1" applyAlignment="1">
      <alignment horizontal="center" vertical="center"/>
    </xf>
    <xf numFmtId="0" fontId="0" fillId="0" borderId="0" xfId="0" applyFont="1" applyAlignment="1"/>
    <xf numFmtId="0" fontId="38" fillId="3" borderId="7" xfId="0" applyFont="1" applyFill="1" applyBorder="1" applyAlignment="1">
      <alignment horizontal="center" vertical="center" wrapText="1"/>
    </xf>
    <xf numFmtId="168" fontId="47" fillId="7" borderId="9" xfId="0" applyNumberFormat="1" applyFont="1" applyFill="1" applyBorder="1" applyAlignment="1">
      <alignment horizontal="center" vertical="center" wrapText="1"/>
    </xf>
    <xf numFmtId="168" fontId="47" fillId="7" borderId="11" xfId="0" applyNumberFormat="1" applyFont="1" applyFill="1" applyBorder="1" applyAlignment="1">
      <alignment horizontal="center" vertical="center" wrapText="1"/>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169" fontId="61" fillId="11" borderId="17" xfId="0" applyNumberFormat="1" applyFont="1" applyFill="1" applyBorder="1" applyAlignment="1">
      <alignment horizontal="center" vertical="center"/>
    </xf>
    <xf numFmtId="169" fontId="61" fillId="11" borderId="12" xfId="0" applyNumberFormat="1" applyFont="1" applyFill="1" applyBorder="1" applyAlignment="1">
      <alignment horizontal="center" vertical="center"/>
    </xf>
    <xf numFmtId="169" fontId="61" fillId="11" borderId="13" xfId="0" applyNumberFormat="1" applyFont="1" applyFill="1" applyBorder="1" applyAlignment="1">
      <alignment horizontal="center" vertical="center"/>
    </xf>
    <xf numFmtId="169" fontId="61" fillId="11" borderId="6" xfId="0" applyNumberFormat="1" applyFont="1" applyFill="1" applyBorder="1" applyAlignment="1">
      <alignment horizontal="center" vertical="center"/>
    </xf>
    <xf numFmtId="169" fontId="61" fillId="11" borderId="14" xfId="0" applyNumberFormat="1" applyFont="1" applyFill="1" applyBorder="1" applyAlignment="1">
      <alignment horizontal="center" vertical="center"/>
    </xf>
    <xf numFmtId="169" fontId="61" fillId="11" borderId="8" xfId="0" applyNumberFormat="1" applyFont="1" applyFill="1" applyBorder="1" applyAlignment="1">
      <alignment horizontal="center" vertical="center"/>
    </xf>
    <xf numFmtId="0" fontId="61" fillId="11" borderId="9" xfId="0" applyFont="1" applyFill="1" applyBorder="1" applyAlignment="1">
      <alignment horizontal="center" vertical="center" wrapText="1"/>
    </xf>
    <xf numFmtId="0" fontId="61" fillId="11" borderId="11" xfId="0" applyFont="1" applyFill="1" applyBorder="1" applyAlignment="1">
      <alignment horizontal="center" vertical="center" wrapText="1"/>
    </xf>
    <xf numFmtId="0" fontId="61" fillId="6" borderId="9" xfId="0" applyFont="1" applyFill="1" applyBorder="1" applyAlignment="1">
      <alignment horizontal="center" vertical="center" wrapText="1"/>
    </xf>
    <xf numFmtId="0" fontId="61" fillId="6" borderId="11" xfId="0" applyFont="1" applyFill="1" applyBorder="1" applyAlignment="1">
      <alignment horizontal="center" vertical="center" wrapText="1"/>
    </xf>
    <xf numFmtId="0" fontId="48" fillId="9" borderId="9" xfId="0" applyFont="1" applyFill="1" applyBorder="1" applyAlignment="1">
      <alignment horizontal="center" vertical="center"/>
    </xf>
    <xf numFmtId="0" fontId="48" fillId="9" borderId="10" xfId="0" applyFont="1" applyFill="1" applyBorder="1" applyAlignment="1">
      <alignment horizontal="center" vertical="center"/>
    </xf>
    <xf numFmtId="0" fontId="48" fillId="9" borderId="11" xfId="0" applyFont="1" applyFill="1" applyBorder="1" applyAlignment="1">
      <alignment horizontal="center" vertical="center"/>
    </xf>
    <xf numFmtId="0" fontId="45" fillId="0" borderId="9" xfId="0" applyFont="1" applyBorder="1" applyAlignment="1">
      <alignment horizontal="justify" vertical="center" wrapText="1"/>
    </xf>
    <xf numFmtId="0" fontId="45" fillId="0" borderId="10" xfId="0" applyFont="1" applyBorder="1" applyAlignment="1">
      <alignment horizontal="justify" vertical="center" wrapText="1"/>
    </xf>
    <xf numFmtId="0" fontId="45" fillId="0" borderId="11" xfId="0" applyFont="1" applyBorder="1" applyAlignment="1">
      <alignment horizontal="justify" vertical="center" wrapText="1"/>
    </xf>
    <xf numFmtId="169" fontId="45" fillId="0" borderId="9" xfId="1" applyNumberFormat="1" applyFont="1" applyFill="1" applyBorder="1" applyAlignment="1" applyProtection="1">
      <alignment horizontal="center" vertical="center"/>
    </xf>
    <xf numFmtId="169" fontId="45" fillId="0" borderId="11" xfId="1" applyNumberFormat="1" applyFont="1" applyFill="1" applyBorder="1" applyAlignment="1" applyProtection="1">
      <alignment horizontal="center" vertical="center"/>
    </xf>
    <xf numFmtId="0" fontId="61" fillId="7" borderId="9" xfId="0" applyFont="1" applyFill="1" applyBorder="1" applyAlignment="1">
      <alignment horizontal="center" vertical="center"/>
    </xf>
    <xf numFmtId="0" fontId="61" fillId="7" borderId="10" xfId="0" applyFont="1" applyFill="1" applyBorder="1" applyAlignment="1">
      <alignment horizontal="center" vertical="center"/>
    </xf>
    <xf numFmtId="0" fontId="61" fillId="7" borderId="11" xfId="0" applyFont="1" applyFill="1" applyBorder="1" applyAlignment="1">
      <alignment horizontal="center" vertical="center"/>
    </xf>
    <xf numFmtId="0" fontId="61" fillId="4" borderId="17" xfId="0" applyFont="1" applyFill="1" applyBorder="1" applyAlignment="1">
      <alignment horizontal="center" vertical="center" wrapText="1"/>
    </xf>
    <xf numFmtId="0" fontId="61" fillId="4" borderId="16" xfId="0" applyFont="1" applyFill="1" applyBorder="1" applyAlignment="1">
      <alignment horizontal="center" vertical="center" wrapText="1"/>
    </xf>
    <xf numFmtId="0" fontId="61" fillId="4" borderId="12" xfId="0" applyFont="1" applyFill="1" applyBorder="1" applyAlignment="1">
      <alignment horizontal="center" vertical="center" wrapText="1"/>
    </xf>
    <xf numFmtId="0" fontId="61" fillId="4" borderId="13" xfId="0" applyFont="1" applyFill="1" applyBorder="1" applyAlignment="1">
      <alignment horizontal="center" vertical="center" wrapText="1"/>
    </xf>
    <xf numFmtId="0" fontId="61" fillId="4" borderId="0" xfId="0" applyFont="1" applyFill="1" applyAlignment="1">
      <alignment horizontal="center" vertical="center" wrapText="1"/>
    </xf>
    <xf numFmtId="0" fontId="61" fillId="4" borderId="6" xfId="0" applyFont="1" applyFill="1" applyBorder="1" applyAlignment="1">
      <alignment horizontal="center" vertical="center" wrapText="1"/>
    </xf>
    <xf numFmtId="0" fontId="61" fillId="4" borderId="14" xfId="0" applyFont="1" applyFill="1" applyBorder="1" applyAlignment="1">
      <alignment horizontal="center" vertical="center" wrapText="1"/>
    </xf>
    <xf numFmtId="0" fontId="61" fillId="4" borderId="18" xfId="0" applyFont="1" applyFill="1" applyBorder="1" applyAlignment="1">
      <alignment horizontal="center" vertical="center" wrapText="1"/>
    </xf>
    <xf numFmtId="0" fontId="61" fillId="4" borderId="8" xfId="0" applyFont="1" applyFill="1" applyBorder="1" applyAlignment="1">
      <alignment horizontal="center" vertical="center" wrapText="1"/>
    </xf>
    <xf numFmtId="0" fontId="61" fillId="6" borderId="9" xfId="0" applyFont="1" applyFill="1" applyBorder="1" applyAlignment="1">
      <alignment horizontal="center" vertical="center"/>
    </xf>
    <xf numFmtId="0" fontId="61" fillId="6" borderId="10" xfId="0" applyFont="1" applyFill="1" applyBorder="1" applyAlignment="1">
      <alignment horizontal="center" vertical="center"/>
    </xf>
    <xf numFmtId="0" fontId="61" fillId="6" borderId="11" xfId="0" applyFont="1" applyFill="1" applyBorder="1" applyAlignment="1">
      <alignment horizontal="center" vertical="center"/>
    </xf>
    <xf numFmtId="0" fontId="61" fillId="11" borderId="17" xfId="0" applyFont="1" applyFill="1" applyBorder="1" applyAlignment="1">
      <alignment horizontal="justify" vertical="center" wrapText="1"/>
    </xf>
    <xf numFmtId="0" fontId="61" fillId="11" borderId="16" xfId="0" applyFont="1" applyFill="1" applyBorder="1" applyAlignment="1">
      <alignment horizontal="justify" vertical="center" wrapText="1"/>
    </xf>
    <xf numFmtId="0" fontId="61" fillId="11" borderId="12" xfId="0" applyFont="1" applyFill="1" applyBorder="1" applyAlignment="1">
      <alignment horizontal="justify" vertical="center" wrapText="1"/>
    </xf>
    <xf numFmtId="0" fontId="61" fillId="11" borderId="13" xfId="0" applyFont="1" applyFill="1" applyBorder="1" applyAlignment="1">
      <alignment horizontal="justify" vertical="center" wrapText="1"/>
    </xf>
    <xf numFmtId="0" fontId="61" fillId="11" borderId="0" xfId="0" applyFont="1" applyFill="1" applyAlignment="1">
      <alignment horizontal="justify" vertical="center" wrapText="1"/>
    </xf>
    <xf numFmtId="0" fontId="61" fillId="11" borderId="6" xfId="0" applyFont="1" applyFill="1" applyBorder="1" applyAlignment="1">
      <alignment horizontal="justify" vertical="center" wrapText="1"/>
    </xf>
    <xf numFmtId="0" fontId="61" fillId="11" borderId="14" xfId="0" applyFont="1" applyFill="1" applyBorder="1" applyAlignment="1">
      <alignment horizontal="justify" vertical="center" wrapText="1"/>
    </xf>
    <xf numFmtId="0" fontId="61" fillId="11" borderId="18" xfId="0" applyFont="1" applyFill="1" applyBorder="1" applyAlignment="1">
      <alignment horizontal="justify" vertical="center" wrapText="1"/>
    </xf>
    <xf numFmtId="0" fontId="61" fillId="11" borderId="8" xfId="0" applyFont="1" applyFill="1" applyBorder="1" applyAlignment="1">
      <alignment horizontal="justify" vertical="center" wrapText="1"/>
    </xf>
    <xf numFmtId="0" fontId="45" fillId="0" borderId="0" xfId="0" applyFont="1" applyAlignment="1">
      <alignment horizontal="center" vertical="center"/>
    </xf>
    <xf numFmtId="0" fontId="45" fillId="0" borderId="9" xfId="0" applyFont="1" applyBorder="1" applyAlignment="1">
      <alignment horizontal="justify" vertical="top" wrapText="1"/>
    </xf>
    <xf numFmtId="0" fontId="45" fillId="0" borderId="10" xfId="0" applyFont="1" applyBorder="1" applyAlignment="1">
      <alignment horizontal="justify" vertical="top" wrapText="1"/>
    </xf>
    <xf numFmtId="0" fontId="45" fillId="0" borderId="11" xfId="0" applyFont="1" applyBorder="1" applyAlignment="1">
      <alignment horizontal="justify" vertical="top" wrapText="1"/>
    </xf>
  </cellXfs>
  <cellStyles count="10">
    <cellStyle name="Celda de comprobación" xfId="2" builtinId="23"/>
    <cellStyle name="Hipervínculo" xfId="5" builtinId="8"/>
    <cellStyle name="Moneda" xfId="1" builtinId="4"/>
    <cellStyle name="Moneda 2" xfId="3" xr:uid="{00000000-0005-0000-0000-000002000000}"/>
    <cellStyle name="Moneda 3" xfId="9" xr:uid="{FC771822-188D-4DBE-86EB-0BE262CDFD38}"/>
    <cellStyle name="Normal" xfId="0" builtinId="0"/>
    <cellStyle name="Normal 2" xfId="6" xr:uid="{5B4CDEBC-9B26-4131-B76A-03859A3BC5D7}"/>
    <cellStyle name="Normal 5 16" xfId="4" xr:uid="{56A82A00-A165-41F0-A026-8CE6C1A91B4F}"/>
    <cellStyle name="Normal_HERRAMIENTAS PARA TRANSPORTE" xfId="8" xr:uid="{89C81E56-87BA-4297-AFC4-7FAE56E45F36}"/>
    <cellStyle name="Porcentaje" xfId="7" builtinId="5"/>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5.png"/><Relationship Id="rId1" Type="http://schemas.openxmlformats.org/officeDocument/2006/relationships/image" Target="../media/image4.emf"/></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193096</xdr:rowOff>
    </xdr:from>
    <xdr:to>
      <xdr:col>2</xdr:col>
      <xdr:colOff>1043278</xdr:colOff>
      <xdr:row>3</xdr:row>
      <xdr:rowOff>570594</xdr:rowOff>
    </xdr:to>
    <xdr:pic>
      <xdr:nvPicPr>
        <xdr:cNvPr id="2" name="Imagen 1">
          <a:extLst>
            <a:ext uri="{FF2B5EF4-FFF2-40B4-BE49-F238E27FC236}">
              <a16:creationId xmlns:a16="http://schemas.microsoft.com/office/drawing/2014/main" id="{E4FD1BC0-DD5C-44C0-AACF-5903645E54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9308" y="726496"/>
          <a:ext cx="2667290" cy="1453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209550</xdr:colOff>
      <xdr:row>40</xdr:row>
      <xdr:rowOff>152400</xdr:rowOff>
    </xdr:from>
    <xdr:to>
      <xdr:col>6</xdr:col>
      <xdr:colOff>13803</xdr:colOff>
      <xdr:row>42</xdr:row>
      <xdr:rowOff>233362</xdr:rowOff>
    </xdr:to>
    <xdr:pic>
      <xdr:nvPicPr>
        <xdr:cNvPr id="3" name="Imagen 2">
          <a:extLst>
            <a:ext uri="{FF2B5EF4-FFF2-40B4-BE49-F238E27FC236}">
              <a16:creationId xmlns:a16="http://schemas.microsoft.com/office/drawing/2014/main" id="{BD44C906-AFF8-B46C-3BAA-4DB7ED393ABC}"/>
            </a:ext>
          </a:extLst>
        </xdr:cNvPr>
        <xdr:cNvPicPr>
          <a:picLocks noChangeAspect="1"/>
        </xdr:cNvPicPr>
      </xdr:nvPicPr>
      <xdr:blipFill>
        <a:blip xmlns:r="http://schemas.openxmlformats.org/officeDocument/2006/relationships" r:embed="rId2"/>
        <a:stretch>
          <a:fillRect/>
        </a:stretch>
      </xdr:blipFill>
      <xdr:spPr>
        <a:xfrm>
          <a:off x="209550" y="77819250"/>
          <a:ext cx="13367853" cy="225266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1</xdr:row>
      <xdr:rowOff>203636</xdr:rowOff>
    </xdr:from>
    <xdr:to>
      <xdr:col>1</xdr:col>
      <xdr:colOff>2238375</xdr:colOff>
      <xdr:row>3</xdr:row>
      <xdr:rowOff>402797</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38100" y="803711"/>
          <a:ext cx="2809875" cy="1018311"/>
        </a:xfrm>
        <a:prstGeom prst="rect">
          <a:avLst/>
        </a:prstGeom>
      </xdr:spPr>
    </xdr:pic>
    <xdr:clientData/>
  </xdr:twoCellAnchor>
  <xdr:twoCellAnchor>
    <xdr:from>
      <xdr:col>3</xdr:col>
      <xdr:colOff>371191</xdr:colOff>
      <xdr:row>53</xdr:row>
      <xdr:rowOff>37000</xdr:rowOff>
    </xdr:from>
    <xdr:to>
      <xdr:col>3</xdr:col>
      <xdr:colOff>416910</xdr:colOff>
      <xdr:row>54</xdr:row>
      <xdr:rowOff>0</xdr:rowOff>
    </xdr:to>
    <xdr:sp macro="" textlink="">
      <xdr:nvSpPr>
        <xdr:cNvPr id="3" name="Text Box 4">
          <a:extLst>
            <a:ext uri="{FF2B5EF4-FFF2-40B4-BE49-F238E27FC236}">
              <a16:creationId xmlns:a16="http://schemas.microsoft.com/office/drawing/2014/main" id="{00000000-0008-0000-0000-000003000000}"/>
            </a:ext>
          </a:extLst>
        </xdr:cNvPr>
        <xdr:cNvSpPr txBox="1">
          <a:spLocks noChangeArrowheads="1"/>
        </xdr:cNvSpPr>
      </xdr:nvSpPr>
      <xdr:spPr bwMode="auto">
        <a:xfrm flipH="1">
          <a:off x="6686266" y="38660875"/>
          <a:ext cx="45719" cy="7059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37000</xdr:rowOff>
    </xdr:from>
    <xdr:to>
      <xdr:col>3</xdr:col>
      <xdr:colOff>416910</xdr:colOff>
      <xdr:row>54</xdr:row>
      <xdr:rowOff>0</xdr:rowOff>
    </xdr:to>
    <xdr:sp macro="" textlink="">
      <xdr:nvSpPr>
        <xdr:cNvPr id="4" name="Text Box 4">
          <a:extLst>
            <a:ext uri="{FF2B5EF4-FFF2-40B4-BE49-F238E27FC236}">
              <a16:creationId xmlns:a16="http://schemas.microsoft.com/office/drawing/2014/main" id="{00000000-0008-0000-0000-000004000000}"/>
            </a:ext>
          </a:extLst>
        </xdr:cNvPr>
        <xdr:cNvSpPr txBox="1">
          <a:spLocks noChangeArrowheads="1"/>
        </xdr:cNvSpPr>
      </xdr:nvSpPr>
      <xdr:spPr bwMode="auto">
        <a:xfrm flipH="1">
          <a:off x="6686266" y="38660875"/>
          <a:ext cx="45719" cy="7059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0</xdr:rowOff>
    </xdr:from>
    <xdr:to>
      <xdr:col>3</xdr:col>
      <xdr:colOff>416910</xdr:colOff>
      <xdr:row>54</xdr:row>
      <xdr:rowOff>0</xdr:rowOff>
    </xdr:to>
    <xdr:sp macro="" textlink="">
      <xdr:nvSpPr>
        <xdr:cNvPr id="7" name="Text Box 4">
          <a:extLst>
            <a:ext uri="{FF2B5EF4-FFF2-40B4-BE49-F238E27FC236}">
              <a16:creationId xmlns:a16="http://schemas.microsoft.com/office/drawing/2014/main" id="{00000000-0008-0000-0000-000007000000}"/>
            </a:ext>
          </a:extLst>
        </xdr:cNvPr>
        <xdr:cNvSpPr txBox="1">
          <a:spLocks noChangeArrowheads="1"/>
        </xdr:cNvSpPr>
      </xdr:nvSpPr>
      <xdr:spPr bwMode="auto">
        <a:xfrm flipH="1">
          <a:off x="3885916" y="42137500"/>
          <a:ext cx="45719" cy="20489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0</xdr:rowOff>
    </xdr:from>
    <xdr:to>
      <xdr:col>3</xdr:col>
      <xdr:colOff>416910</xdr:colOff>
      <xdr:row>54</xdr:row>
      <xdr:rowOff>0</xdr:rowOff>
    </xdr:to>
    <xdr:sp macro="" textlink="">
      <xdr:nvSpPr>
        <xdr:cNvPr id="8" name="Text Box 4">
          <a:extLst>
            <a:ext uri="{FF2B5EF4-FFF2-40B4-BE49-F238E27FC236}">
              <a16:creationId xmlns:a16="http://schemas.microsoft.com/office/drawing/2014/main" id="{00000000-0008-0000-0000-000008000000}"/>
            </a:ext>
          </a:extLst>
        </xdr:cNvPr>
        <xdr:cNvSpPr txBox="1">
          <a:spLocks noChangeArrowheads="1"/>
        </xdr:cNvSpPr>
      </xdr:nvSpPr>
      <xdr:spPr bwMode="auto">
        <a:xfrm flipH="1">
          <a:off x="3885916" y="42137500"/>
          <a:ext cx="45719" cy="204897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37000</xdr:rowOff>
    </xdr:from>
    <xdr:to>
      <xdr:col>3</xdr:col>
      <xdr:colOff>416910</xdr:colOff>
      <xdr:row>54</xdr:row>
      <xdr:rowOff>0</xdr:rowOff>
    </xdr:to>
    <xdr:sp macro="" textlink="">
      <xdr:nvSpPr>
        <xdr:cNvPr id="9" name="Text Box 4">
          <a:extLst>
            <a:ext uri="{FF2B5EF4-FFF2-40B4-BE49-F238E27FC236}">
              <a16:creationId xmlns:a16="http://schemas.microsoft.com/office/drawing/2014/main" id="{00000000-0008-0000-0000-000009000000}"/>
            </a:ext>
          </a:extLst>
        </xdr:cNvPr>
        <xdr:cNvSpPr txBox="1">
          <a:spLocks noChangeArrowheads="1"/>
        </xdr:cNvSpPr>
      </xdr:nvSpPr>
      <xdr:spPr bwMode="auto">
        <a:xfrm flipH="1">
          <a:off x="3885916" y="42880450"/>
          <a:ext cx="45719" cy="130602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53</xdr:row>
      <xdr:rowOff>37000</xdr:rowOff>
    </xdr:from>
    <xdr:to>
      <xdr:col>3</xdr:col>
      <xdr:colOff>416910</xdr:colOff>
      <xdr:row>54</xdr:row>
      <xdr:rowOff>0</xdr:rowOff>
    </xdr:to>
    <xdr:sp macro="" textlink="">
      <xdr:nvSpPr>
        <xdr:cNvPr id="10" name="Text Box 4">
          <a:extLst>
            <a:ext uri="{FF2B5EF4-FFF2-40B4-BE49-F238E27FC236}">
              <a16:creationId xmlns:a16="http://schemas.microsoft.com/office/drawing/2014/main" id="{00000000-0008-0000-0000-00000A000000}"/>
            </a:ext>
          </a:extLst>
        </xdr:cNvPr>
        <xdr:cNvSpPr txBox="1">
          <a:spLocks noChangeArrowheads="1"/>
        </xdr:cNvSpPr>
      </xdr:nvSpPr>
      <xdr:spPr bwMode="auto">
        <a:xfrm flipH="1">
          <a:off x="3885916" y="42880450"/>
          <a:ext cx="45719" cy="1306025"/>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62453</xdr:colOff>
      <xdr:row>2</xdr:row>
      <xdr:rowOff>203635</xdr:rowOff>
    </xdr:from>
    <xdr:to>
      <xdr:col>2</xdr:col>
      <xdr:colOff>2127251</xdr:colOff>
      <xdr:row>4</xdr:row>
      <xdr:rowOff>275065</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395828" y="1308535"/>
          <a:ext cx="2674398" cy="868356"/>
        </a:xfrm>
        <a:prstGeom prst="rect">
          <a:avLst/>
        </a:prstGeom>
      </xdr:spPr>
    </xdr:pic>
    <xdr:clientData/>
  </xdr:twoCellAnchor>
  <xdr:twoCellAnchor>
    <xdr:from>
      <xdr:col>3</xdr:col>
      <xdr:colOff>371191</xdr:colOff>
      <xdr:row>68</xdr:row>
      <xdr:rowOff>0</xdr:rowOff>
    </xdr:from>
    <xdr:to>
      <xdr:col>3</xdr:col>
      <xdr:colOff>416910</xdr:colOff>
      <xdr:row>70</xdr:row>
      <xdr:rowOff>0</xdr:rowOff>
    </xdr:to>
    <xdr:sp macro="" textlink="">
      <xdr:nvSpPr>
        <xdr:cNvPr id="8" name="Text Box 4">
          <a:extLst>
            <a:ext uri="{FF2B5EF4-FFF2-40B4-BE49-F238E27FC236}">
              <a16:creationId xmlns:a16="http://schemas.microsoft.com/office/drawing/2014/main" id="{00000000-0008-0000-0100-000008000000}"/>
            </a:ext>
          </a:extLst>
        </xdr:cNvPr>
        <xdr:cNvSpPr txBox="1">
          <a:spLocks noChangeArrowheads="1"/>
        </xdr:cNvSpPr>
      </xdr:nvSpPr>
      <xdr:spPr bwMode="auto">
        <a:xfrm flipH="1">
          <a:off x="6686266" y="36412975"/>
          <a:ext cx="45719" cy="20013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68</xdr:row>
      <xdr:rowOff>0</xdr:rowOff>
    </xdr:from>
    <xdr:to>
      <xdr:col>3</xdr:col>
      <xdr:colOff>416910</xdr:colOff>
      <xdr:row>70</xdr:row>
      <xdr:rowOff>0</xdr:rowOff>
    </xdr:to>
    <xdr:sp macro="" textlink="">
      <xdr:nvSpPr>
        <xdr:cNvPr id="9" name="Text Box 4">
          <a:extLst>
            <a:ext uri="{FF2B5EF4-FFF2-40B4-BE49-F238E27FC236}">
              <a16:creationId xmlns:a16="http://schemas.microsoft.com/office/drawing/2014/main" id="{00000000-0008-0000-0100-000009000000}"/>
            </a:ext>
          </a:extLst>
        </xdr:cNvPr>
        <xdr:cNvSpPr txBox="1">
          <a:spLocks noChangeArrowheads="1"/>
        </xdr:cNvSpPr>
      </xdr:nvSpPr>
      <xdr:spPr bwMode="auto">
        <a:xfrm flipH="1">
          <a:off x="6686266" y="36412975"/>
          <a:ext cx="45719" cy="200135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10" name="Text Box 4">
          <a:extLst>
            <a:ext uri="{FF2B5EF4-FFF2-40B4-BE49-F238E27FC236}">
              <a16:creationId xmlns:a16="http://schemas.microsoft.com/office/drawing/2014/main" id="{00000000-0008-0000-0100-00000A000000}"/>
            </a:ext>
          </a:extLst>
        </xdr:cNvPr>
        <xdr:cNvSpPr txBox="1">
          <a:spLocks noChangeArrowheads="1"/>
        </xdr:cNvSpPr>
      </xdr:nvSpPr>
      <xdr:spPr bwMode="auto">
        <a:xfrm flipH="1">
          <a:off x="6686266" y="37079725"/>
          <a:ext cx="45719" cy="1334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11" name="Text Box 4">
          <a:extLst>
            <a:ext uri="{FF2B5EF4-FFF2-40B4-BE49-F238E27FC236}">
              <a16:creationId xmlns:a16="http://schemas.microsoft.com/office/drawing/2014/main" id="{00000000-0008-0000-0100-00000B000000}"/>
            </a:ext>
          </a:extLst>
        </xdr:cNvPr>
        <xdr:cNvSpPr txBox="1">
          <a:spLocks noChangeArrowheads="1"/>
        </xdr:cNvSpPr>
      </xdr:nvSpPr>
      <xdr:spPr bwMode="auto">
        <a:xfrm flipH="1">
          <a:off x="6686266" y="37079725"/>
          <a:ext cx="45719" cy="13346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3" name="Text Box 4">
          <a:extLst>
            <a:ext uri="{FF2B5EF4-FFF2-40B4-BE49-F238E27FC236}">
              <a16:creationId xmlns:a16="http://schemas.microsoft.com/office/drawing/2014/main" id="{EA42B5D3-0959-4D87-BFC1-E0B0A5BD7367}"/>
            </a:ext>
          </a:extLst>
        </xdr:cNvPr>
        <xdr:cNvSpPr txBox="1">
          <a:spLocks noChangeArrowheads="1"/>
        </xdr:cNvSpPr>
      </xdr:nvSpPr>
      <xdr:spPr bwMode="auto">
        <a:xfrm flipH="1">
          <a:off x="6863431" y="36254860"/>
          <a:ext cx="45719" cy="183752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69</xdr:row>
      <xdr:rowOff>37000</xdr:rowOff>
    </xdr:from>
    <xdr:to>
      <xdr:col>3</xdr:col>
      <xdr:colOff>416910</xdr:colOff>
      <xdr:row>70</xdr:row>
      <xdr:rowOff>0</xdr:rowOff>
    </xdr:to>
    <xdr:sp macro="" textlink="">
      <xdr:nvSpPr>
        <xdr:cNvPr id="4" name="Text Box 4">
          <a:extLst>
            <a:ext uri="{FF2B5EF4-FFF2-40B4-BE49-F238E27FC236}">
              <a16:creationId xmlns:a16="http://schemas.microsoft.com/office/drawing/2014/main" id="{64008DB7-3578-4331-8D49-59EBF68C1C06}"/>
            </a:ext>
          </a:extLst>
        </xdr:cNvPr>
        <xdr:cNvSpPr txBox="1">
          <a:spLocks noChangeArrowheads="1"/>
        </xdr:cNvSpPr>
      </xdr:nvSpPr>
      <xdr:spPr bwMode="auto">
        <a:xfrm flipH="1">
          <a:off x="6863431" y="36254860"/>
          <a:ext cx="45719" cy="183752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650876</xdr:colOff>
      <xdr:row>0</xdr:row>
      <xdr:rowOff>439190</xdr:rowOff>
    </xdr:from>
    <xdr:to>
      <xdr:col>2</xdr:col>
      <xdr:colOff>1476375</xdr:colOff>
      <xdr:row>4</xdr:row>
      <xdr:rowOff>15875</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650876" y="439190"/>
          <a:ext cx="3857624" cy="1084810"/>
        </a:xfrm>
        <a:prstGeom prst="rect">
          <a:avLst/>
        </a:prstGeom>
      </xdr:spPr>
    </xdr:pic>
    <xdr:clientData/>
  </xdr:twoCellAnchor>
  <xdr:twoCellAnchor>
    <xdr:from>
      <xdr:col>3</xdr:col>
      <xdr:colOff>371191</xdr:colOff>
      <xdr:row>57</xdr:row>
      <xdr:rowOff>0</xdr:rowOff>
    </xdr:from>
    <xdr:to>
      <xdr:col>3</xdr:col>
      <xdr:colOff>416910</xdr:colOff>
      <xdr:row>58</xdr:row>
      <xdr:rowOff>0</xdr:rowOff>
    </xdr:to>
    <xdr:sp macro="" textlink="">
      <xdr:nvSpPr>
        <xdr:cNvPr id="6" name="Text Box 4">
          <a:extLst>
            <a:ext uri="{FF2B5EF4-FFF2-40B4-BE49-F238E27FC236}">
              <a16:creationId xmlns:a16="http://schemas.microsoft.com/office/drawing/2014/main" id="{00000000-0008-0000-0200-000006000000}"/>
            </a:ext>
          </a:extLst>
        </xdr:cNvPr>
        <xdr:cNvSpPr txBox="1">
          <a:spLocks noChangeArrowheads="1"/>
        </xdr:cNvSpPr>
      </xdr:nvSpPr>
      <xdr:spPr bwMode="auto">
        <a:xfrm flipH="1">
          <a:off x="3657316" y="50910025"/>
          <a:ext cx="45719" cy="25538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57</xdr:row>
      <xdr:rowOff>0</xdr:rowOff>
    </xdr:from>
    <xdr:to>
      <xdr:col>3</xdr:col>
      <xdr:colOff>416910</xdr:colOff>
      <xdr:row>58</xdr:row>
      <xdr:rowOff>0</xdr:rowOff>
    </xdr:to>
    <xdr:sp macro="" textlink="">
      <xdr:nvSpPr>
        <xdr:cNvPr id="7" name="Text Box 4">
          <a:extLst>
            <a:ext uri="{FF2B5EF4-FFF2-40B4-BE49-F238E27FC236}">
              <a16:creationId xmlns:a16="http://schemas.microsoft.com/office/drawing/2014/main" id="{00000000-0008-0000-0200-000007000000}"/>
            </a:ext>
          </a:extLst>
        </xdr:cNvPr>
        <xdr:cNvSpPr txBox="1">
          <a:spLocks noChangeArrowheads="1"/>
        </xdr:cNvSpPr>
      </xdr:nvSpPr>
      <xdr:spPr bwMode="auto">
        <a:xfrm flipH="1">
          <a:off x="3657316" y="50910025"/>
          <a:ext cx="45719" cy="255380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58</xdr:row>
      <xdr:rowOff>37000</xdr:rowOff>
    </xdr:from>
    <xdr:to>
      <xdr:col>3</xdr:col>
      <xdr:colOff>416910</xdr:colOff>
      <xdr:row>59</xdr:row>
      <xdr:rowOff>0</xdr:rowOff>
    </xdr:to>
    <xdr:sp macro="" textlink="">
      <xdr:nvSpPr>
        <xdr:cNvPr id="3" name="Text Box 4">
          <a:extLst>
            <a:ext uri="{FF2B5EF4-FFF2-40B4-BE49-F238E27FC236}">
              <a16:creationId xmlns:a16="http://schemas.microsoft.com/office/drawing/2014/main" id="{BBBEB6AD-9879-4F52-8F00-6CDF76DC528D}"/>
            </a:ext>
          </a:extLst>
        </xdr:cNvPr>
        <xdr:cNvSpPr txBox="1">
          <a:spLocks noChangeArrowheads="1"/>
        </xdr:cNvSpPr>
      </xdr:nvSpPr>
      <xdr:spPr bwMode="auto">
        <a:xfrm flipH="1">
          <a:off x="6863431" y="36254860"/>
          <a:ext cx="45719" cy="183752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3</xdr:col>
      <xdr:colOff>371191</xdr:colOff>
      <xdr:row>58</xdr:row>
      <xdr:rowOff>37000</xdr:rowOff>
    </xdr:from>
    <xdr:to>
      <xdr:col>3</xdr:col>
      <xdr:colOff>416910</xdr:colOff>
      <xdr:row>59</xdr:row>
      <xdr:rowOff>0</xdr:rowOff>
    </xdr:to>
    <xdr:sp macro="" textlink="">
      <xdr:nvSpPr>
        <xdr:cNvPr id="4" name="Text Box 4">
          <a:extLst>
            <a:ext uri="{FF2B5EF4-FFF2-40B4-BE49-F238E27FC236}">
              <a16:creationId xmlns:a16="http://schemas.microsoft.com/office/drawing/2014/main" id="{B49BE12E-9C76-41F6-8B18-E999841E45F0}"/>
            </a:ext>
          </a:extLst>
        </xdr:cNvPr>
        <xdr:cNvSpPr txBox="1">
          <a:spLocks noChangeArrowheads="1"/>
        </xdr:cNvSpPr>
      </xdr:nvSpPr>
      <xdr:spPr bwMode="auto">
        <a:xfrm flipH="1">
          <a:off x="6863431" y="36254860"/>
          <a:ext cx="45719" cy="1837520"/>
        </a:xfrm>
        <a:prstGeom prst="rect">
          <a:avLst/>
        </a:prstGeom>
        <a:solidFill>
          <a:srgbClr val="FFFFFF"/>
        </a:solidFill>
        <a:ln w="9525">
          <a:solidFill>
            <a:schemeClr val="bg1"/>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0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xdr:colOff>
      <xdr:row>1</xdr:row>
      <xdr:rowOff>167178</xdr:rowOff>
    </xdr:from>
    <xdr:to>
      <xdr:col>1</xdr:col>
      <xdr:colOff>2762251</xdr:colOff>
      <xdr:row>3</xdr:row>
      <xdr:rowOff>368180</xdr:rowOff>
    </xdr:to>
    <xdr:pic>
      <xdr:nvPicPr>
        <xdr:cNvPr id="2" name="Picture 1">
          <a:extLst>
            <a:ext uri="{FF2B5EF4-FFF2-40B4-BE49-F238E27FC236}">
              <a16:creationId xmlns:a16="http://schemas.microsoft.com/office/drawing/2014/main" id="{627856BE-5055-46FC-AA03-ACA1E36F94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19276" y="405303"/>
          <a:ext cx="2762250" cy="591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733425</xdr:colOff>
      <xdr:row>2</xdr:row>
      <xdr:rowOff>85724</xdr:rowOff>
    </xdr:from>
    <xdr:to>
      <xdr:col>33</xdr:col>
      <xdr:colOff>416852</xdr:colOff>
      <xdr:row>7</xdr:row>
      <xdr:rowOff>1238249</xdr:rowOff>
    </xdr:to>
    <xdr:pic>
      <xdr:nvPicPr>
        <xdr:cNvPr id="3" name="Imagen 2">
          <a:extLst>
            <a:ext uri="{FF2B5EF4-FFF2-40B4-BE49-F238E27FC236}">
              <a16:creationId xmlns:a16="http://schemas.microsoft.com/office/drawing/2014/main" id="{F28BC00D-75EF-4870-A502-1FBFC4EB087D}"/>
            </a:ext>
          </a:extLst>
        </xdr:cNvPr>
        <xdr:cNvPicPr>
          <a:picLocks noChangeAspect="1"/>
        </xdr:cNvPicPr>
      </xdr:nvPicPr>
      <xdr:blipFill>
        <a:blip xmlns:r="http://schemas.openxmlformats.org/officeDocument/2006/relationships" r:embed="rId2"/>
        <a:stretch>
          <a:fillRect/>
        </a:stretch>
      </xdr:blipFill>
      <xdr:spPr>
        <a:xfrm>
          <a:off x="18354675" y="561974"/>
          <a:ext cx="11875427" cy="4295775"/>
        </a:xfrm>
        <a:prstGeom prst="rect">
          <a:avLst/>
        </a:prstGeom>
        <a:solidFill>
          <a:schemeClr val="accent2"/>
        </a:solidFill>
      </xdr:spPr>
    </xdr:pic>
    <xdr:clientData/>
  </xdr:twoCellAnchor>
  <xdr:twoCellAnchor editAs="oneCell">
    <xdr:from>
      <xdr:col>1</xdr:col>
      <xdr:colOff>0</xdr:colOff>
      <xdr:row>2</xdr:row>
      <xdr:rowOff>193096</xdr:rowOff>
    </xdr:from>
    <xdr:to>
      <xdr:col>1</xdr:col>
      <xdr:colOff>2110078</xdr:colOff>
      <xdr:row>5</xdr:row>
      <xdr:rowOff>27669</xdr:rowOff>
    </xdr:to>
    <xdr:pic>
      <xdr:nvPicPr>
        <xdr:cNvPr id="4" name="Imagen 3">
          <a:extLst>
            <a:ext uri="{FF2B5EF4-FFF2-40B4-BE49-F238E27FC236}">
              <a16:creationId xmlns:a16="http://schemas.microsoft.com/office/drawing/2014/main" id="{B2DC82E6-96FF-40C2-B2C8-D6914DF0F64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57325" y="793171"/>
          <a:ext cx="2662528" cy="1453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963193</xdr:colOff>
      <xdr:row>2</xdr:row>
      <xdr:rowOff>443314</xdr:rowOff>
    </xdr:from>
    <xdr:to>
      <xdr:col>3</xdr:col>
      <xdr:colOff>3542498</xdr:colOff>
      <xdr:row>2</xdr:row>
      <xdr:rowOff>1181420</xdr:rowOff>
    </xdr:to>
    <xdr:pic>
      <xdr:nvPicPr>
        <xdr:cNvPr id="2" name="Imagen 1">
          <a:extLst>
            <a:ext uri="{FF2B5EF4-FFF2-40B4-BE49-F238E27FC236}">
              <a16:creationId xmlns:a16="http://schemas.microsoft.com/office/drawing/2014/main" id="{C65C8635-71D5-4CC8-AFC3-F20AAFB53B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97586" y="1205314"/>
          <a:ext cx="2579305" cy="7381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514350</xdr:colOff>
      <xdr:row>42</xdr:row>
      <xdr:rowOff>152400</xdr:rowOff>
    </xdr:from>
    <xdr:to>
      <xdr:col>7</xdr:col>
      <xdr:colOff>890103</xdr:colOff>
      <xdr:row>53</xdr:row>
      <xdr:rowOff>100012</xdr:rowOff>
    </xdr:to>
    <xdr:pic>
      <xdr:nvPicPr>
        <xdr:cNvPr id="3" name="Imagen 2">
          <a:extLst>
            <a:ext uri="{FF2B5EF4-FFF2-40B4-BE49-F238E27FC236}">
              <a16:creationId xmlns:a16="http://schemas.microsoft.com/office/drawing/2014/main" id="{38666B36-68DB-412A-9652-F449CA0FB212}"/>
            </a:ext>
          </a:extLst>
        </xdr:cNvPr>
        <xdr:cNvPicPr>
          <a:picLocks noChangeAspect="1"/>
        </xdr:cNvPicPr>
      </xdr:nvPicPr>
      <xdr:blipFill>
        <a:blip xmlns:r="http://schemas.openxmlformats.org/officeDocument/2006/relationships" r:embed="rId2"/>
        <a:stretch>
          <a:fillRect/>
        </a:stretch>
      </xdr:blipFill>
      <xdr:spPr>
        <a:xfrm>
          <a:off x="514350" y="50825400"/>
          <a:ext cx="13367853" cy="225266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2</xdr:row>
      <xdr:rowOff>193096</xdr:rowOff>
    </xdr:from>
    <xdr:to>
      <xdr:col>2</xdr:col>
      <xdr:colOff>1424278</xdr:colOff>
      <xdr:row>3</xdr:row>
      <xdr:rowOff>970644</xdr:rowOff>
    </xdr:to>
    <xdr:pic>
      <xdr:nvPicPr>
        <xdr:cNvPr id="2" name="Imagen 1">
          <a:extLst>
            <a:ext uri="{FF2B5EF4-FFF2-40B4-BE49-F238E27FC236}">
              <a16:creationId xmlns:a16="http://schemas.microsoft.com/office/drawing/2014/main" id="{30BBC9F1-D592-47F2-AD0C-4B6E199C24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7325" y="793171"/>
          <a:ext cx="2662528" cy="1453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247650</xdr:colOff>
      <xdr:row>26</xdr:row>
      <xdr:rowOff>76200</xdr:rowOff>
    </xdr:from>
    <xdr:to>
      <xdr:col>6</xdr:col>
      <xdr:colOff>509103</xdr:colOff>
      <xdr:row>34</xdr:row>
      <xdr:rowOff>195262</xdr:rowOff>
    </xdr:to>
    <xdr:pic>
      <xdr:nvPicPr>
        <xdr:cNvPr id="3" name="Imagen 2">
          <a:extLst>
            <a:ext uri="{FF2B5EF4-FFF2-40B4-BE49-F238E27FC236}">
              <a16:creationId xmlns:a16="http://schemas.microsoft.com/office/drawing/2014/main" id="{41E67FE7-360C-4110-A7A8-BADD8B5127F8}"/>
            </a:ext>
          </a:extLst>
        </xdr:cNvPr>
        <xdr:cNvPicPr>
          <a:picLocks noChangeAspect="1"/>
        </xdr:cNvPicPr>
      </xdr:nvPicPr>
      <xdr:blipFill>
        <a:blip xmlns:r="http://schemas.openxmlformats.org/officeDocument/2006/relationships" r:embed="rId2"/>
        <a:stretch>
          <a:fillRect/>
        </a:stretch>
      </xdr:blipFill>
      <xdr:spPr>
        <a:xfrm>
          <a:off x="247650" y="36652200"/>
          <a:ext cx="13367853" cy="2252662"/>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2</xdr:row>
      <xdr:rowOff>193096</xdr:rowOff>
    </xdr:from>
    <xdr:to>
      <xdr:col>2</xdr:col>
      <xdr:colOff>1833853</xdr:colOff>
      <xdr:row>3</xdr:row>
      <xdr:rowOff>970644</xdr:rowOff>
    </xdr:to>
    <xdr:pic>
      <xdr:nvPicPr>
        <xdr:cNvPr id="2" name="Imagen 1">
          <a:extLst>
            <a:ext uri="{FF2B5EF4-FFF2-40B4-BE49-F238E27FC236}">
              <a16:creationId xmlns:a16="http://schemas.microsoft.com/office/drawing/2014/main" id="{6B146542-6C8C-44D7-8B63-D5ABC4AFCA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57325" y="793171"/>
          <a:ext cx="2662528" cy="1453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xdr:colOff>
      <xdr:row>15</xdr:row>
      <xdr:rowOff>0</xdr:rowOff>
    </xdr:from>
    <xdr:to>
      <xdr:col>3</xdr:col>
      <xdr:colOff>1446149</xdr:colOff>
      <xdr:row>21</xdr:row>
      <xdr:rowOff>142875</xdr:rowOff>
    </xdr:to>
    <xdr:pic>
      <xdr:nvPicPr>
        <xdr:cNvPr id="3" name="Imagen 2">
          <a:extLst>
            <a:ext uri="{FF2B5EF4-FFF2-40B4-BE49-F238E27FC236}">
              <a16:creationId xmlns:a16="http://schemas.microsoft.com/office/drawing/2014/main" id="{9840FACE-74EF-4D8E-B002-A54534649F32}"/>
            </a:ext>
          </a:extLst>
        </xdr:cNvPr>
        <xdr:cNvPicPr>
          <a:picLocks noChangeAspect="1"/>
        </xdr:cNvPicPr>
      </xdr:nvPicPr>
      <xdr:blipFill>
        <a:blip xmlns:r="http://schemas.openxmlformats.org/officeDocument/2006/relationships" r:embed="rId2"/>
        <a:stretch>
          <a:fillRect/>
        </a:stretch>
      </xdr:blipFill>
      <xdr:spPr>
        <a:xfrm>
          <a:off x="1" y="17446625"/>
          <a:ext cx="9891648" cy="166687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206376</xdr:colOff>
      <xdr:row>2</xdr:row>
      <xdr:rowOff>129597</xdr:rowOff>
    </xdr:from>
    <xdr:to>
      <xdr:col>2</xdr:col>
      <xdr:colOff>21733</xdr:colOff>
      <xdr:row>3</xdr:row>
      <xdr:rowOff>539750</xdr:rowOff>
    </xdr:to>
    <xdr:pic>
      <xdr:nvPicPr>
        <xdr:cNvPr id="2" name="Imagen 1">
          <a:extLst>
            <a:ext uri="{FF2B5EF4-FFF2-40B4-BE49-F238E27FC236}">
              <a16:creationId xmlns:a16="http://schemas.microsoft.com/office/drawing/2014/main" id="{3021B6CF-F43E-4F5C-AEB5-020DDF0FA6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376" y="1002722"/>
          <a:ext cx="1990232" cy="10927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22</xdr:row>
      <xdr:rowOff>190500</xdr:rowOff>
    </xdr:from>
    <xdr:to>
      <xdr:col>3</xdr:col>
      <xdr:colOff>696674</xdr:colOff>
      <xdr:row>28</xdr:row>
      <xdr:rowOff>142875</xdr:rowOff>
    </xdr:to>
    <xdr:pic>
      <xdr:nvPicPr>
        <xdr:cNvPr id="3" name="Imagen 2">
          <a:extLst>
            <a:ext uri="{FF2B5EF4-FFF2-40B4-BE49-F238E27FC236}">
              <a16:creationId xmlns:a16="http://schemas.microsoft.com/office/drawing/2014/main" id="{AD51D52D-E9AB-4DC3-8494-F89D0C84AB00}"/>
            </a:ext>
          </a:extLst>
        </xdr:cNvPr>
        <xdr:cNvPicPr>
          <a:picLocks noChangeAspect="1"/>
        </xdr:cNvPicPr>
      </xdr:nvPicPr>
      <xdr:blipFill>
        <a:blip xmlns:r="http://schemas.openxmlformats.org/officeDocument/2006/relationships" r:embed="rId2"/>
        <a:stretch>
          <a:fillRect/>
        </a:stretch>
      </xdr:blipFill>
      <xdr:spPr>
        <a:xfrm>
          <a:off x="0" y="21240750"/>
          <a:ext cx="8761174" cy="147637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245644</xdr:colOff>
      <xdr:row>2</xdr:row>
      <xdr:rowOff>162193</xdr:rowOff>
    </xdr:from>
    <xdr:to>
      <xdr:col>2</xdr:col>
      <xdr:colOff>1607388</xdr:colOff>
      <xdr:row>4</xdr:row>
      <xdr:rowOff>259548</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007644" y="1495693"/>
          <a:ext cx="2768904" cy="913965"/>
        </a:xfrm>
        <a:prstGeom prst="rect">
          <a:avLst/>
        </a:prstGeom>
      </xdr:spPr>
    </xdr:pic>
    <xdr:clientData/>
  </xdr:twoCellAnchor>
  <xdr:twoCellAnchor editAs="oneCell">
    <xdr:from>
      <xdr:col>1</xdr:col>
      <xdr:colOff>0</xdr:colOff>
      <xdr:row>19</xdr:row>
      <xdr:rowOff>0</xdr:rowOff>
    </xdr:from>
    <xdr:to>
      <xdr:col>10</xdr:col>
      <xdr:colOff>1062203</xdr:colOff>
      <xdr:row>26</xdr:row>
      <xdr:rowOff>30538</xdr:rowOff>
    </xdr:to>
    <xdr:pic>
      <xdr:nvPicPr>
        <xdr:cNvPr id="3" name="Imagen 2">
          <a:extLst>
            <a:ext uri="{FF2B5EF4-FFF2-40B4-BE49-F238E27FC236}">
              <a16:creationId xmlns:a16="http://schemas.microsoft.com/office/drawing/2014/main" id="{FD37EF0E-7044-4C05-8D31-0F141BEE569A}"/>
            </a:ext>
          </a:extLst>
        </xdr:cNvPr>
        <xdr:cNvPicPr>
          <a:picLocks noChangeAspect="1"/>
        </xdr:cNvPicPr>
      </xdr:nvPicPr>
      <xdr:blipFill>
        <a:blip xmlns:r="http://schemas.openxmlformats.org/officeDocument/2006/relationships" r:embed="rId2"/>
        <a:stretch>
          <a:fillRect/>
        </a:stretch>
      </xdr:blipFill>
      <xdr:spPr>
        <a:xfrm>
          <a:off x="762000" y="14772409"/>
          <a:ext cx="8761174" cy="147637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www.dane.gov.co/index.php/estadisticas-por-tema/precios-y-costos/indice-de-precios-al-consumidor-ipc"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9E22A-EA19-451D-9B85-F4B05EDAA2C3}">
  <dimension ref="A1:AX39"/>
  <sheetViews>
    <sheetView showGridLines="0" topLeftCell="P30" zoomScale="40" zoomScaleNormal="40" workbookViewId="0">
      <selection activeCell="R6" sqref="R6:U6"/>
    </sheetView>
  </sheetViews>
  <sheetFormatPr baseColWidth="10" defaultColWidth="11.44140625" defaultRowHeight="84.75" customHeight="1" outlineLevelCol="1" x14ac:dyDescent="0.35"/>
  <cols>
    <col min="1" max="1" width="16.6640625" style="267" customWidth="1"/>
    <col min="2" max="2" width="24.33203125" style="267" customWidth="1"/>
    <col min="3" max="3" width="121.88671875" style="154" customWidth="1"/>
    <col min="4" max="4" width="23" style="267" customWidth="1"/>
    <col min="5" max="5" width="12.6640625" style="267" customWidth="1"/>
    <col min="6" max="6" width="4.109375" style="337" customWidth="1"/>
    <col min="7" max="7" width="27" style="110" customWidth="1"/>
    <col min="8" max="8" width="26.88671875" style="110" customWidth="1"/>
    <col min="9" max="9" width="29.109375" style="110" customWidth="1"/>
    <col min="10" max="10" width="40" style="110" customWidth="1"/>
    <col min="11" max="11" width="2.33203125" style="110" customWidth="1"/>
    <col min="12" max="12" width="29" style="110" customWidth="1"/>
    <col min="13" max="13" width="27.5546875" style="110" customWidth="1"/>
    <col min="14" max="14" width="29.6640625" style="110" customWidth="1"/>
    <col min="15" max="15" width="40" style="110" customWidth="1"/>
    <col min="16" max="16" width="13.5546875" style="111" customWidth="1"/>
    <col min="17" max="17" width="27.109375" style="110" customWidth="1"/>
    <col min="18" max="18" width="27.5546875" style="110" customWidth="1"/>
    <col min="19" max="19" width="28.109375" style="110" customWidth="1"/>
    <col min="20" max="20" width="37.88671875" style="110" customWidth="1"/>
    <col min="21" max="21" width="4.44140625" style="111" customWidth="1"/>
    <col min="22" max="22" width="34.109375" style="110" customWidth="1"/>
    <col min="23" max="23" width="30.6640625" style="110" customWidth="1"/>
    <col min="24" max="24" width="30.5546875" style="110" customWidth="1"/>
    <col min="25" max="25" width="39.6640625" style="110" customWidth="1"/>
    <col min="26" max="26" width="5.44140625" style="111" customWidth="1"/>
    <col min="27" max="27" width="34.109375" style="110" customWidth="1"/>
    <col min="28" max="28" width="30.6640625" style="110" customWidth="1"/>
    <col min="29" max="29" width="30.5546875" style="110" customWidth="1"/>
    <col min="30" max="30" width="39.6640625" style="110" customWidth="1"/>
    <col min="31" max="31" width="3.44140625" style="110" customWidth="1"/>
    <col min="32" max="34" width="27.6640625" style="110" bestFit="1" customWidth="1" outlineLevel="1"/>
    <col min="35" max="35" width="31.33203125" style="110" customWidth="1" outlineLevel="1"/>
    <col min="36" max="36" width="5.109375" style="110" customWidth="1"/>
    <col min="37" max="37" width="28.33203125" style="135" customWidth="1"/>
    <col min="38" max="38" width="27" style="135" customWidth="1"/>
    <col min="39" max="39" width="29.88671875" style="135" customWidth="1"/>
    <col min="40" max="40" width="40.109375" style="135" customWidth="1"/>
    <col min="41" max="50" width="11.44140625" style="110"/>
    <col min="51" max="16384" width="11.44140625" style="267"/>
  </cols>
  <sheetData>
    <row r="1" spans="1:40" ht="84.75" customHeight="1" thickBot="1" x14ac:dyDescent="0.4"/>
    <row r="2" spans="1:40" ht="84.75" customHeight="1" thickBot="1" x14ac:dyDescent="0.4">
      <c r="A2" s="385" t="s">
        <v>171</v>
      </c>
      <c r="B2" s="385"/>
      <c r="C2" s="385"/>
      <c r="D2" s="385"/>
      <c r="E2" s="385"/>
      <c r="F2" s="385"/>
      <c r="G2" s="385"/>
      <c r="H2" s="385"/>
      <c r="I2" s="385"/>
      <c r="J2" s="385"/>
      <c r="K2" s="385"/>
      <c r="L2" s="385"/>
      <c r="M2" s="385"/>
      <c r="N2" s="385"/>
      <c r="O2" s="385"/>
      <c r="P2" s="385"/>
      <c r="Q2" s="385"/>
      <c r="R2" s="385"/>
      <c r="S2" s="385"/>
      <c r="T2" s="385"/>
      <c r="U2" s="385"/>
      <c r="V2" s="385"/>
      <c r="W2" s="385"/>
      <c r="X2" s="385"/>
      <c r="Y2" s="385"/>
      <c r="Z2" s="385"/>
      <c r="AA2" s="385"/>
      <c r="AB2" s="385"/>
      <c r="AC2" s="385"/>
      <c r="AD2" s="385"/>
      <c r="AE2" s="385"/>
      <c r="AF2" s="385"/>
      <c r="AG2" s="385"/>
      <c r="AH2" s="385"/>
      <c r="AI2" s="385"/>
      <c r="AJ2" s="385"/>
      <c r="AK2" s="385"/>
      <c r="AL2" s="385"/>
      <c r="AM2" s="385"/>
      <c r="AN2" s="385"/>
    </row>
    <row r="3" spans="1:40" ht="84.75" customHeight="1" thickBot="1" x14ac:dyDescent="0.4">
      <c r="A3" s="386"/>
      <c r="B3" s="388" t="s">
        <v>172</v>
      </c>
      <c r="C3" s="389"/>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89"/>
      <c r="AM3" s="389"/>
      <c r="AN3" s="390"/>
    </row>
    <row r="4" spans="1:40" ht="210.75" customHeight="1" thickBot="1" x14ac:dyDescent="0.4">
      <c r="A4" s="387"/>
      <c r="B4" s="391" t="s">
        <v>184</v>
      </c>
      <c r="C4" s="392"/>
      <c r="D4" s="392"/>
      <c r="E4" s="392"/>
      <c r="F4" s="392"/>
      <c r="G4" s="392"/>
      <c r="H4" s="392"/>
      <c r="I4" s="392"/>
      <c r="J4" s="392"/>
      <c r="K4" s="392"/>
      <c r="L4" s="392"/>
      <c r="M4" s="392"/>
      <c r="N4" s="392"/>
      <c r="O4" s="392"/>
      <c r="P4" s="392"/>
      <c r="Q4" s="392"/>
      <c r="R4" s="392"/>
      <c r="S4" s="392"/>
      <c r="T4" s="392"/>
      <c r="U4" s="392"/>
      <c r="V4" s="392"/>
      <c r="W4" s="392"/>
      <c r="X4" s="392"/>
      <c r="Y4" s="392"/>
      <c r="Z4" s="393"/>
      <c r="AA4" s="393"/>
      <c r="AB4" s="393"/>
      <c r="AC4" s="393"/>
      <c r="AD4" s="393"/>
      <c r="AE4" s="393"/>
      <c r="AF4" s="392"/>
      <c r="AG4" s="392"/>
      <c r="AH4" s="392"/>
      <c r="AI4" s="392"/>
      <c r="AJ4" s="392"/>
      <c r="AK4" s="392"/>
      <c r="AL4" s="392"/>
      <c r="AM4" s="392"/>
      <c r="AN4" s="394"/>
    </row>
    <row r="5" spans="1:40" ht="84.75" customHeight="1" thickBot="1" x14ac:dyDescent="0.45">
      <c r="A5" s="416" t="s">
        <v>162</v>
      </c>
      <c r="B5" s="410" t="s">
        <v>30</v>
      </c>
      <c r="C5" s="268"/>
      <c r="D5" s="410" t="s">
        <v>29</v>
      </c>
      <c r="E5" s="206"/>
      <c r="F5" s="109"/>
      <c r="G5" s="395" t="s">
        <v>220</v>
      </c>
      <c r="H5" s="396"/>
      <c r="I5" s="396"/>
      <c r="J5" s="397"/>
      <c r="K5" s="112"/>
      <c r="L5" s="395" t="s">
        <v>226</v>
      </c>
      <c r="M5" s="396"/>
      <c r="N5" s="396"/>
      <c r="O5" s="397"/>
      <c r="P5" s="113"/>
      <c r="Q5" s="395" t="s">
        <v>221</v>
      </c>
      <c r="R5" s="396"/>
      <c r="S5" s="396"/>
      <c r="T5" s="397"/>
      <c r="U5" s="113"/>
      <c r="V5" s="395" t="s">
        <v>223</v>
      </c>
      <c r="W5" s="396"/>
      <c r="X5" s="396"/>
      <c r="Y5" s="397"/>
      <c r="Z5" s="338"/>
      <c r="AA5" s="395" t="s">
        <v>224</v>
      </c>
      <c r="AB5" s="396"/>
      <c r="AC5" s="396"/>
      <c r="AD5" s="397"/>
      <c r="AE5" s="114"/>
      <c r="AF5" s="398" t="s">
        <v>173</v>
      </c>
      <c r="AG5" s="399"/>
      <c r="AH5" s="399"/>
      <c r="AI5" s="400"/>
      <c r="AJ5" s="115"/>
      <c r="AK5" s="404" t="s">
        <v>174</v>
      </c>
      <c r="AL5" s="405"/>
      <c r="AM5" s="405"/>
      <c r="AN5" s="406"/>
    </row>
    <row r="6" spans="1:40" ht="84.75" customHeight="1" thickBot="1" x14ac:dyDescent="0.45">
      <c r="A6" s="417"/>
      <c r="B6" s="411"/>
      <c r="C6" s="269"/>
      <c r="D6" s="411"/>
      <c r="E6" s="206"/>
      <c r="F6" s="109"/>
      <c r="G6" s="412" t="s">
        <v>175</v>
      </c>
      <c r="H6" s="413"/>
      <c r="I6" s="413"/>
      <c r="J6" s="414"/>
      <c r="K6" s="116"/>
      <c r="L6" s="412" t="s">
        <v>176</v>
      </c>
      <c r="M6" s="413"/>
      <c r="N6" s="413"/>
      <c r="O6" s="414"/>
      <c r="P6" s="113"/>
      <c r="Q6" s="248"/>
      <c r="R6" s="413" t="s">
        <v>177</v>
      </c>
      <c r="S6" s="413"/>
      <c r="T6" s="413"/>
      <c r="U6" s="415"/>
      <c r="V6" s="413" t="s">
        <v>222</v>
      </c>
      <c r="W6" s="413"/>
      <c r="X6" s="413"/>
      <c r="Y6" s="415"/>
      <c r="Z6" s="266"/>
      <c r="AA6" s="435" t="s">
        <v>225</v>
      </c>
      <c r="AB6" s="435"/>
      <c r="AC6" s="435"/>
      <c r="AD6" s="436"/>
      <c r="AE6" s="117"/>
      <c r="AF6" s="401"/>
      <c r="AG6" s="402"/>
      <c r="AH6" s="402"/>
      <c r="AI6" s="403"/>
      <c r="AJ6" s="115"/>
      <c r="AK6" s="407"/>
      <c r="AL6" s="408"/>
      <c r="AM6" s="408"/>
      <c r="AN6" s="409"/>
    </row>
    <row r="7" spans="1:40" ht="84.75" customHeight="1" thickBot="1" x14ac:dyDescent="0.45">
      <c r="A7" s="418" t="s">
        <v>185</v>
      </c>
      <c r="B7" s="419"/>
      <c r="C7" s="419"/>
      <c r="D7" s="419"/>
      <c r="E7" s="206"/>
      <c r="F7" s="109"/>
      <c r="G7" s="239" t="s">
        <v>90</v>
      </c>
      <c r="H7" s="239" t="s">
        <v>91</v>
      </c>
      <c r="I7" s="239" t="s">
        <v>218</v>
      </c>
      <c r="J7" s="239" t="s">
        <v>219</v>
      </c>
      <c r="K7" s="118"/>
      <c r="L7" s="239" t="s">
        <v>90</v>
      </c>
      <c r="M7" s="239" t="s">
        <v>91</v>
      </c>
      <c r="N7" s="239" t="s">
        <v>218</v>
      </c>
      <c r="O7" s="239" t="s">
        <v>219</v>
      </c>
      <c r="P7" s="245"/>
      <c r="Q7" s="239" t="s">
        <v>90</v>
      </c>
      <c r="R7" s="239" t="s">
        <v>91</v>
      </c>
      <c r="S7" s="239" t="s">
        <v>218</v>
      </c>
      <c r="T7" s="239" t="s">
        <v>219</v>
      </c>
      <c r="U7" s="118"/>
      <c r="V7" s="239" t="s">
        <v>90</v>
      </c>
      <c r="W7" s="239" t="s">
        <v>91</v>
      </c>
      <c r="X7" s="239" t="s">
        <v>218</v>
      </c>
      <c r="Y7" s="239" t="s">
        <v>219</v>
      </c>
      <c r="Z7" s="245"/>
      <c r="AA7" s="239" t="s">
        <v>90</v>
      </c>
      <c r="AB7" s="239" t="s">
        <v>91</v>
      </c>
      <c r="AC7" s="239" t="s">
        <v>218</v>
      </c>
      <c r="AD7" s="239" t="s">
        <v>219</v>
      </c>
      <c r="AE7" s="119"/>
      <c r="AF7" s="120" t="s">
        <v>178</v>
      </c>
      <c r="AG7" s="120" t="s">
        <v>179</v>
      </c>
      <c r="AH7" s="120" t="s">
        <v>180</v>
      </c>
      <c r="AI7" s="120" t="s">
        <v>181</v>
      </c>
      <c r="AJ7" s="121"/>
      <c r="AK7" s="239" t="s">
        <v>90</v>
      </c>
      <c r="AL7" s="239" t="s">
        <v>91</v>
      </c>
      <c r="AM7" s="239" t="s">
        <v>218</v>
      </c>
      <c r="AN7" s="239" t="s">
        <v>219</v>
      </c>
    </row>
    <row r="8" spans="1:40" ht="84.75" customHeight="1" thickBot="1" x14ac:dyDescent="0.5">
      <c r="A8" s="270">
        <v>1</v>
      </c>
      <c r="B8" s="423" t="s">
        <v>186</v>
      </c>
      <c r="C8" s="339" t="s">
        <v>253</v>
      </c>
      <c r="D8" s="340">
        <v>1</v>
      </c>
      <c r="E8" s="99"/>
      <c r="F8" s="108"/>
      <c r="G8" s="240"/>
      <c r="H8" s="241">
        <f>ROUND(G8*19%,2)</f>
        <v>0</v>
      </c>
      <c r="I8" s="241">
        <f>ROUND(G8+H8,2)</f>
        <v>0</v>
      </c>
      <c r="J8" s="242">
        <f>ROUND(I8*D8,2)</f>
        <v>0</v>
      </c>
      <c r="K8" s="432"/>
      <c r="L8" s="240"/>
      <c r="M8" s="241">
        <f>ROUND(L8*19%,2)</f>
        <v>0</v>
      </c>
      <c r="N8" s="241">
        <f>ROUND(L8+M8,2)</f>
        <v>0</v>
      </c>
      <c r="O8" s="242">
        <f>ROUND(N8*D8,2)</f>
        <v>0</v>
      </c>
      <c r="P8" s="244"/>
      <c r="Q8" s="240"/>
      <c r="R8" s="241">
        <f>ROUND(Q8*19%,2)</f>
        <v>0</v>
      </c>
      <c r="S8" s="241">
        <f>ROUND(Q8+R8,2)</f>
        <v>0</v>
      </c>
      <c r="T8" s="242">
        <f>ROUND(S8*I8,2)</f>
        <v>0</v>
      </c>
      <c r="U8" s="136"/>
      <c r="V8" s="249">
        <v>89939808.571428597</v>
      </c>
      <c r="W8" s="156">
        <f>ROUND(V8*19%,2)</f>
        <v>17088563.629999999</v>
      </c>
      <c r="X8" s="156">
        <f>ROUND(V8+W8,2)</f>
        <v>107028372.2</v>
      </c>
      <c r="Y8" s="157">
        <f>ROUND(X8*D8,2)</f>
        <v>107028372.2</v>
      </c>
      <c r="Z8" s="157"/>
      <c r="AA8" s="240"/>
      <c r="AB8" s="241">
        <f>ROUND(AA8*19%,2)</f>
        <v>0</v>
      </c>
      <c r="AC8" s="241">
        <f>ROUND(AA8+AB8,2)</f>
        <v>0</v>
      </c>
      <c r="AD8" s="242">
        <f>ROUND(AC8*D8,2)</f>
        <v>0</v>
      </c>
      <c r="AE8" s="136"/>
      <c r="AF8" s="249">
        <f>ROUND(MIN(V8),2)</f>
        <v>89939808.569999993</v>
      </c>
      <c r="AG8" s="249">
        <f>ROUND(MAX(V8),2)</f>
        <v>89939808.569999993</v>
      </c>
      <c r="AH8" s="249">
        <f>ROUND(AVERAGE(V8),2)</f>
        <v>89939808.569999993</v>
      </c>
      <c r="AI8" s="341">
        <f>ROUND(AVERAGE(AF8,AH8),2)</f>
        <v>89939808.569999993</v>
      </c>
      <c r="AJ8" s="135"/>
      <c r="AK8" s="155">
        <f>AI8</f>
        <v>89939808.569999993</v>
      </c>
      <c r="AL8" s="156">
        <f>ROUND(AK8*19%,2)</f>
        <v>17088563.629999999</v>
      </c>
      <c r="AM8" s="156">
        <f>ROUND(AK8+AL8,2)</f>
        <v>107028372.2</v>
      </c>
      <c r="AN8" s="157">
        <f>ROUND(AM8*D8,2)</f>
        <v>107028372.2</v>
      </c>
    </row>
    <row r="9" spans="1:40" ht="84.75" customHeight="1" thickBot="1" x14ac:dyDescent="0.5">
      <c r="A9" s="270">
        <v>2</v>
      </c>
      <c r="B9" s="424"/>
      <c r="C9" s="342" t="s">
        <v>187</v>
      </c>
      <c r="D9" s="340">
        <v>1</v>
      </c>
      <c r="E9" s="99"/>
      <c r="F9" s="108"/>
      <c r="G9" s="240"/>
      <c r="H9" s="241"/>
      <c r="I9" s="241"/>
      <c r="J9" s="242"/>
      <c r="K9" s="432"/>
      <c r="L9" s="240"/>
      <c r="M9" s="241"/>
      <c r="N9" s="241"/>
      <c r="O9" s="242"/>
      <c r="P9" s="244"/>
      <c r="Q9" s="240"/>
      <c r="R9" s="241"/>
      <c r="S9" s="241"/>
      <c r="T9" s="242"/>
      <c r="U9" s="136"/>
      <c r="V9" s="249">
        <v>94973822.857142895</v>
      </c>
      <c r="W9" s="156">
        <f t="shared" ref="W9:W19" si="0">ROUND(V9*19%,2)</f>
        <v>18045026.34</v>
      </c>
      <c r="X9" s="156">
        <f t="shared" ref="X9:X19" si="1">ROUND(V9+W9,2)</f>
        <v>113018849.2</v>
      </c>
      <c r="Y9" s="157">
        <f t="shared" ref="Y9:Y19" si="2">ROUND(X9*D9,2)</f>
        <v>113018849.2</v>
      </c>
      <c r="Z9" s="157"/>
      <c r="AA9" s="249">
        <v>78902417</v>
      </c>
      <c r="AB9" s="156">
        <f t="shared" ref="AB9:AB19" si="3">ROUND(AA9*19%,2)</f>
        <v>14991459.23</v>
      </c>
      <c r="AC9" s="156">
        <f t="shared" ref="AC9:AC19" si="4">ROUND(AA9+AB9,2)</f>
        <v>93893876.230000004</v>
      </c>
      <c r="AD9" s="157">
        <f t="shared" ref="AD9:AD19" si="5">ROUND(AC9*D9,2)</f>
        <v>93893876.230000004</v>
      </c>
      <c r="AE9" s="136"/>
      <c r="AF9" s="249">
        <f t="shared" ref="AF9:AF19" si="6">ROUND(MIN(V9,AA9),2)</f>
        <v>78902417</v>
      </c>
      <c r="AG9" s="249">
        <f>ROUND(MAX(V9,AA9),2)</f>
        <v>94973822.859999999</v>
      </c>
      <c r="AH9" s="249">
        <f>ROUND(AVERAGE(V9,AA9),2)</f>
        <v>86938119.930000007</v>
      </c>
      <c r="AI9" s="341">
        <f>ROUND(AVERAGE(AF9,AH9),2)</f>
        <v>82920268.469999999</v>
      </c>
      <c r="AJ9" s="135"/>
      <c r="AK9" s="155">
        <f t="shared" ref="AK9:AK19" si="7">AI9</f>
        <v>82920268.469999999</v>
      </c>
      <c r="AL9" s="156">
        <f t="shared" ref="AL9:AL19" si="8">ROUND(AK9*19%,2)</f>
        <v>15754851.01</v>
      </c>
      <c r="AM9" s="156">
        <f t="shared" ref="AM9:AM19" si="9">ROUND(AK9+AL9,2)</f>
        <v>98675119.480000004</v>
      </c>
      <c r="AN9" s="157">
        <f t="shared" ref="AN9:AN19" si="10">ROUND(AM9*D9,2)</f>
        <v>98675119.480000004</v>
      </c>
    </row>
    <row r="10" spans="1:40" ht="84.75" customHeight="1" thickBot="1" x14ac:dyDescent="0.5">
      <c r="A10" s="270">
        <v>3</v>
      </c>
      <c r="B10" s="424"/>
      <c r="C10" s="343" t="s">
        <v>254</v>
      </c>
      <c r="D10" s="340">
        <v>1</v>
      </c>
      <c r="E10" s="99"/>
      <c r="F10" s="108"/>
      <c r="G10" s="240"/>
      <c r="H10" s="241"/>
      <c r="I10" s="241"/>
      <c r="J10" s="242"/>
      <c r="K10" s="432"/>
      <c r="L10" s="240"/>
      <c r="M10" s="241"/>
      <c r="N10" s="241"/>
      <c r="O10" s="242"/>
      <c r="P10" s="244"/>
      <c r="Q10" s="240"/>
      <c r="R10" s="241"/>
      <c r="S10" s="241"/>
      <c r="T10" s="242"/>
      <c r="U10" s="136"/>
      <c r="V10" s="249">
        <v>98630285.714285702</v>
      </c>
      <c r="W10" s="156">
        <f t="shared" si="0"/>
        <v>18739754.289999999</v>
      </c>
      <c r="X10" s="156">
        <f t="shared" si="1"/>
        <v>117370040</v>
      </c>
      <c r="Y10" s="157">
        <f t="shared" si="2"/>
        <v>117370040</v>
      </c>
      <c r="Z10" s="157"/>
      <c r="AA10" s="249">
        <v>79218206</v>
      </c>
      <c r="AB10" s="156">
        <f t="shared" si="3"/>
        <v>15051459.140000001</v>
      </c>
      <c r="AC10" s="156">
        <f t="shared" si="4"/>
        <v>94269665.140000001</v>
      </c>
      <c r="AD10" s="157">
        <f t="shared" si="5"/>
        <v>94269665.140000001</v>
      </c>
      <c r="AE10" s="136"/>
      <c r="AF10" s="249">
        <f t="shared" si="6"/>
        <v>79218206</v>
      </c>
      <c r="AG10" s="249">
        <f>ROUND(MAX(V10,AA10),2)</f>
        <v>98630285.709999993</v>
      </c>
      <c r="AH10" s="249">
        <f t="shared" ref="AH10:AH19" si="11">ROUND(AVERAGE(V10,AA10),2)</f>
        <v>88924245.859999999</v>
      </c>
      <c r="AI10" s="341">
        <f t="shared" ref="AI10:AI19" si="12">ROUND(AVERAGE(AF10,AH10),2)</f>
        <v>84071225.930000007</v>
      </c>
      <c r="AJ10" s="135"/>
      <c r="AK10" s="155">
        <f t="shared" si="7"/>
        <v>84071225.930000007</v>
      </c>
      <c r="AL10" s="156">
        <f t="shared" si="8"/>
        <v>15973532.93</v>
      </c>
      <c r="AM10" s="156">
        <f t="shared" si="9"/>
        <v>100044758.86</v>
      </c>
      <c r="AN10" s="157">
        <f t="shared" si="10"/>
        <v>100044758.86</v>
      </c>
    </row>
    <row r="11" spans="1:40" ht="84.75" customHeight="1" thickBot="1" x14ac:dyDescent="0.5">
      <c r="A11" s="270">
        <v>4</v>
      </c>
      <c r="B11" s="424"/>
      <c r="C11" s="343" t="s">
        <v>255</v>
      </c>
      <c r="D11" s="316">
        <v>1</v>
      </c>
      <c r="E11" s="99"/>
      <c r="F11" s="108"/>
      <c r="G11" s="240"/>
      <c r="H11" s="241"/>
      <c r="I11" s="241"/>
      <c r="J11" s="242"/>
      <c r="K11" s="432"/>
      <c r="L11" s="240"/>
      <c r="M11" s="241"/>
      <c r="N11" s="241"/>
      <c r="O11" s="242"/>
      <c r="P11" s="244"/>
      <c r="Q11" s="240"/>
      <c r="R11" s="241"/>
      <c r="S11" s="241"/>
      <c r="T11" s="242"/>
      <c r="U11" s="136"/>
      <c r="V11" s="249">
        <v>117882094.2857143</v>
      </c>
      <c r="W11" s="156">
        <f t="shared" si="0"/>
        <v>22397597.91</v>
      </c>
      <c r="X11" s="156">
        <f t="shared" si="1"/>
        <v>140279692.19999999</v>
      </c>
      <c r="Y11" s="157">
        <f t="shared" si="2"/>
        <v>140279692.19999999</v>
      </c>
      <c r="Z11" s="157"/>
      <c r="AA11" s="249">
        <v>83844253</v>
      </c>
      <c r="AB11" s="156">
        <f t="shared" si="3"/>
        <v>15930408.07</v>
      </c>
      <c r="AC11" s="156">
        <f t="shared" si="4"/>
        <v>99774661.069999993</v>
      </c>
      <c r="AD11" s="157">
        <f t="shared" si="5"/>
        <v>99774661.069999993</v>
      </c>
      <c r="AE11" s="136"/>
      <c r="AF11" s="249">
        <f t="shared" si="6"/>
        <v>83844253</v>
      </c>
      <c r="AG11" s="249">
        <f t="shared" ref="AG11:AG19" si="13">ROUND(MAX(V11,AA11),2)</f>
        <v>117882094.29000001</v>
      </c>
      <c r="AH11" s="249">
        <f>ROUND(AVERAGE(V11,AA11),2)</f>
        <v>100863173.64</v>
      </c>
      <c r="AI11" s="341">
        <f t="shared" si="12"/>
        <v>92353713.319999993</v>
      </c>
      <c r="AJ11" s="135"/>
      <c r="AK11" s="155">
        <f t="shared" si="7"/>
        <v>92353713.319999993</v>
      </c>
      <c r="AL11" s="156">
        <f t="shared" si="8"/>
        <v>17547205.530000001</v>
      </c>
      <c r="AM11" s="156">
        <f t="shared" si="9"/>
        <v>109900918.84999999</v>
      </c>
      <c r="AN11" s="157">
        <f t="shared" si="10"/>
        <v>109900918.84999999</v>
      </c>
    </row>
    <row r="12" spans="1:40" ht="84.75" customHeight="1" thickBot="1" x14ac:dyDescent="0.5">
      <c r="A12" s="270">
        <v>5</v>
      </c>
      <c r="B12" s="424"/>
      <c r="C12" s="343" t="s">
        <v>256</v>
      </c>
      <c r="D12" s="344">
        <v>1</v>
      </c>
      <c r="E12" s="99"/>
      <c r="F12" s="108"/>
      <c r="G12" s="240"/>
      <c r="H12" s="241"/>
      <c r="I12" s="241"/>
      <c r="J12" s="242"/>
      <c r="K12" s="432"/>
      <c r="L12" s="240"/>
      <c r="M12" s="241"/>
      <c r="N12" s="241"/>
      <c r="O12" s="242"/>
      <c r="P12" s="244"/>
      <c r="Q12" s="240"/>
      <c r="R12" s="241"/>
      <c r="S12" s="241"/>
      <c r="T12" s="242"/>
      <c r="U12" s="136"/>
      <c r="V12" s="249">
        <v>137044702.8571429</v>
      </c>
      <c r="W12" s="156">
        <f t="shared" si="0"/>
        <v>26038493.539999999</v>
      </c>
      <c r="X12" s="156">
        <f t="shared" si="1"/>
        <v>163083196.40000001</v>
      </c>
      <c r="Y12" s="157">
        <f t="shared" si="2"/>
        <v>163083196.40000001</v>
      </c>
      <c r="Z12" s="157"/>
      <c r="AA12" s="249">
        <v>90728521</v>
      </c>
      <c r="AB12" s="156">
        <f t="shared" si="3"/>
        <v>17238418.989999998</v>
      </c>
      <c r="AC12" s="156">
        <f t="shared" si="4"/>
        <v>107966939.98999999</v>
      </c>
      <c r="AD12" s="157">
        <f t="shared" si="5"/>
        <v>107966939.98999999</v>
      </c>
      <c r="AE12" s="136"/>
      <c r="AF12" s="249">
        <f t="shared" si="6"/>
        <v>90728521</v>
      </c>
      <c r="AG12" s="249">
        <f>ROUND(MAX(V12,AA12),2)</f>
        <v>137044702.86000001</v>
      </c>
      <c r="AH12" s="249">
        <f>ROUND(AVERAGE(V12,AA12),2)</f>
        <v>113886611.93000001</v>
      </c>
      <c r="AI12" s="341">
        <f t="shared" si="12"/>
        <v>102307566.47</v>
      </c>
      <c r="AJ12" s="135"/>
      <c r="AK12" s="155">
        <f t="shared" si="7"/>
        <v>102307566.47</v>
      </c>
      <c r="AL12" s="156">
        <f t="shared" si="8"/>
        <v>19438437.629999999</v>
      </c>
      <c r="AM12" s="156">
        <f t="shared" si="9"/>
        <v>121746004.09999999</v>
      </c>
      <c r="AN12" s="157">
        <f t="shared" si="10"/>
        <v>121746004.09999999</v>
      </c>
    </row>
    <row r="13" spans="1:40" ht="84.75" customHeight="1" thickBot="1" x14ac:dyDescent="0.5">
      <c r="A13" s="270">
        <v>6</v>
      </c>
      <c r="B13" s="424"/>
      <c r="C13" s="343" t="s">
        <v>257</v>
      </c>
      <c r="D13" s="316">
        <v>1</v>
      </c>
      <c r="E13" s="99"/>
      <c r="F13" s="108"/>
      <c r="G13" s="240"/>
      <c r="H13" s="241"/>
      <c r="I13" s="241"/>
      <c r="J13" s="242"/>
      <c r="K13" s="432"/>
      <c r="L13" s="240"/>
      <c r="M13" s="241"/>
      <c r="N13" s="241"/>
      <c r="O13" s="242"/>
      <c r="P13" s="244"/>
      <c r="Q13" s="240"/>
      <c r="R13" s="241"/>
      <c r="S13" s="241"/>
      <c r="T13" s="242"/>
      <c r="U13" s="136"/>
      <c r="V13" s="249">
        <v>159038857.1428571</v>
      </c>
      <c r="W13" s="156">
        <f t="shared" si="0"/>
        <v>30217382.859999999</v>
      </c>
      <c r="X13" s="156">
        <f t="shared" si="1"/>
        <v>189256240</v>
      </c>
      <c r="Y13" s="157">
        <f t="shared" si="2"/>
        <v>189256240</v>
      </c>
      <c r="Z13" s="157"/>
      <c r="AA13" s="249">
        <v>98474509</v>
      </c>
      <c r="AB13" s="156">
        <f t="shared" si="3"/>
        <v>18710156.710000001</v>
      </c>
      <c r="AC13" s="156">
        <f t="shared" si="4"/>
        <v>117184665.70999999</v>
      </c>
      <c r="AD13" s="157">
        <f t="shared" si="5"/>
        <v>117184665.70999999</v>
      </c>
      <c r="AE13" s="136"/>
      <c r="AF13" s="249">
        <f t="shared" si="6"/>
        <v>98474509</v>
      </c>
      <c r="AG13" s="249">
        <f>ROUND(MAX(V13,AA13),2)</f>
        <v>159038857.13999999</v>
      </c>
      <c r="AH13" s="249">
        <f>ROUND(AVERAGE(V13,AA13),2)</f>
        <v>128756683.06999999</v>
      </c>
      <c r="AI13" s="341">
        <f t="shared" si="12"/>
        <v>113615596.04000001</v>
      </c>
      <c r="AJ13" s="135"/>
      <c r="AK13" s="155">
        <f t="shared" si="7"/>
        <v>113615596.04000001</v>
      </c>
      <c r="AL13" s="156">
        <f t="shared" si="8"/>
        <v>21586963.25</v>
      </c>
      <c r="AM13" s="156">
        <f t="shared" si="9"/>
        <v>135202559.28999999</v>
      </c>
      <c r="AN13" s="157">
        <f t="shared" si="10"/>
        <v>135202559.28999999</v>
      </c>
    </row>
    <row r="14" spans="1:40" ht="84.75" customHeight="1" thickBot="1" x14ac:dyDescent="0.5">
      <c r="A14" s="270">
        <v>7</v>
      </c>
      <c r="B14" s="424"/>
      <c r="C14" s="343" t="s">
        <v>258</v>
      </c>
      <c r="D14" s="344">
        <v>1</v>
      </c>
      <c r="E14" s="99"/>
      <c r="F14" s="108"/>
      <c r="G14" s="240"/>
      <c r="H14" s="241"/>
      <c r="I14" s="241"/>
      <c r="J14" s="242"/>
      <c r="K14" s="432"/>
      <c r="L14" s="240"/>
      <c r="M14" s="241"/>
      <c r="N14" s="241"/>
      <c r="O14" s="242"/>
      <c r="P14" s="244"/>
      <c r="Q14" s="240"/>
      <c r="R14" s="241"/>
      <c r="S14" s="241"/>
      <c r="T14" s="242"/>
      <c r="U14" s="136"/>
      <c r="V14" s="249">
        <v>187365904.2857143</v>
      </c>
      <c r="W14" s="156">
        <f t="shared" si="0"/>
        <v>35599521.810000002</v>
      </c>
      <c r="X14" s="156">
        <f t="shared" si="1"/>
        <v>222965426.09999999</v>
      </c>
      <c r="Y14" s="157">
        <f t="shared" si="2"/>
        <v>222965426.09999999</v>
      </c>
      <c r="Z14" s="157"/>
      <c r="AA14" s="249">
        <v>122910749</v>
      </c>
      <c r="AB14" s="156">
        <f t="shared" si="3"/>
        <v>23353042.309999999</v>
      </c>
      <c r="AC14" s="156">
        <f t="shared" si="4"/>
        <v>146263791.31</v>
      </c>
      <c r="AD14" s="157">
        <f t="shared" si="5"/>
        <v>146263791.31</v>
      </c>
      <c r="AE14" s="136"/>
      <c r="AF14" s="249">
        <f t="shared" si="6"/>
        <v>122910749</v>
      </c>
      <c r="AG14" s="249">
        <f>ROUND(MAX(V14,AA14),2)</f>
        <v>187365904.28999999</v>
      </c>
      <c r="AH14" s="249">
        <f>ROUND(AVERAGE(V14,AA14),2)</f>
        <v>155138326.63999999</v>
      </c>
      <c r="AI14" s="341">
        <f t="shared" si="12"/>
        <v>139024537.81999999</v>
      </c>
      <c r="AJ14" s="135"/>
      <c r="AK14" s="155">
        <f t="shared" si="7"/>
        <v>139024537.81999999</v>
      </c>
      <c r="AL14" s="156">
        <f t="shared" si="8"/>
        <v>26414662.190000001</v>
      </c>
      <c r="AM14" s="156">
        <f t="shared" si="9"/>
        <v>165439200.00999999</v>
      </c>
      <c r="AN14" s="157">
        <f t="shared" si="10"/>
        <v>165439200.00999999</v>
      </c>
    </row>
    <row r="15" spans="1:40" ht="84.75" customHeight="1" thickBot="1" x14ac:dyDescent="0.4">
      <c r="A15" s="270">
        <v>8</v>
      </c>
      <c r="B15" s="424"/>
      <c r="C15" s="343" t="s">
        <v>259</v>
      </c>
      <c r="D15" s="316">
        <v>1</v>
      </c>
      <c r="E15" s="99"/>
      <c r="G15" s="240"/>
      <c r="H15" s="241"/>
      <c r="I15" s="241"/>
      <c r="J15" s="242"/>
      <c r="K15" s="432"/>
      <c r="L15" s="240"/>
      <c r="M15" s="241"/>
      <c r="N15" s="241"/>
      <c r="O15" s="242"/>
      <c r="P15" s="244"/>
      <c r="Q15" s="240"/>
      <c r="R15" s="241"/>
      <c r="S15" s="241"/>
      <c r="T15" s="242"/>
      <c r="U15" s="136"/>
      <c r="V15" s="249">
        <v>194949142.8571429</v>
      </c>
      <c r="W15" s="156">
        <f t="shared" si="0"/>
        <v>37040337.140000001</v>
      </c>
      <c r="X15" s="156">
        <f t="shared" si="1"/>
        <v>231989480</v>
      </c>
      <c r="Y15" s="157">
        <f t="shared" si="2"/>
        <v>231989480</v>
      </c>
      <c r="Z15" s="157"/>
      <c r="AA15" s="249">
        <v>140555212</v>
      </c>
      <c r="AB15" s="156">
        <f t="shared" si="3"/>
        <v>26705490.280000001</v>
      </c>
      <c r="AC15" s="156">
        <f t="shared" si="4"/>
        <v>167260702.28</v>
      </c>
      <c r="AD15" s="157">
        <f t="shared" si="5"/>
        <v>167260702.28</v>
      </c>
      <c r="AE15" s="135"/>
      <c r="AF15" s="249">
        <f t="shared" si="6"/>
        <v>140555212</v>
      </c>
      <c r="AG15" s="249">
        <f>ROUND(MAX(V15,AA15),2)</f>
        <v>194949142.86000001</v>
      </c>
      <c r="AH15" s="249">
        <f>ROUND(AVERAGE(V15,AA15),2)</f>
        <v>167752177.43000001</v>
      </c>
      <c r="AI15" s="341">
        <f t="shared" si="12"/>
        <v>154153694.72</v>
      </c>
      <c r="AJ15" s="135"/>
      <c r="AK15" s="155">
        <f t="shared" si="7"/>
        <v>154153694.72</v>
      </c>
      <c r="AL15" s="156">
        <f t="shared" si="8"/>
        <v>29289202</v>
      </c>
      <c r="AM15" s="156">
        <f t="shared" si="9"/>
        <v>183442896.72</v>
      </c>
      <c r="AN15" s="157">
        <f t="shared" si="10"/>
        <v>183442896.72</v>
      </c>
    </row>
    <row r="16" spans="1:40" ht="84.75" customHeight="1" thickBot="1" x14ac:dyDescent="0.4">
      <c r="A16" s="270">
        <v>9</v>
      </c>
      <c r="B16" s="424"/>
      <c r="C16" s="343" t="s">
        <v>260</v>
      </c>
      <c r="D16" s="344">
        <v>1</v>
      </c>
      <c r="E16" s="99"/>
      <c r="G16" s="240"/>
      <c r="H16" s="241"/>
      <c r="I16" s="241"/>
      <c r="J16" s="242"/>
      <c r="K16" s="432"/>
      <c r="L16" s="240"/>
      <c r="M16" s="241"/>
      <c r="N16" s="241"/>
      <c r="O16" s="242"/>
      <c r="P16" s="244"/>
      <c r="Q16" s="240"/>
      <c r="R16" s="241"/>
      <c r="S16" s="241"/>
      <c r="T16" s="242"/>
      <c r="U16" s="136"/>
      <c r="V16" s="249">
        <v>368368000</v>
      </c>
      <c r="W16" s="156">
        <f t="shared" si="0"/>
        <v>69989920</v>
      </c>
      <c r="X16" s="156">
        <f t="shared" si="1"/>
        <v>438357920</v>
      </c>
      <c r="Y16" s="157">
        <f t="shared" si="2"/>
        <v>438357920</v>
      </c>
      <c r="Z16" s="157"/>
      <c r="AA16" s="249">
        <v>184983418</v>
      </c>
      <c r="AB16" s="156">
        <f t="shared" si="3"/>
        <v>35146849.420000002</v>
      </c>
      <c r="AC16" s="156">
        <f t="shared" si="4"/>
        <v>220130267.41999999</v>
      </c>
      <c r="AD16" s="157">
        <f t="shared" si="5"/>
        <v>220130267.41999999</v>
      </c>
      <c r="AE16" s="135"/>
      <c r="AF16" s="249">
        <f t="shared" si="6"/>
        <v>184983418</v>
      </c>
      <c r="AG16" s="249">
        <f t="shared" si="13"/>
        <v>368368000</v>
      </c>
      <c r="AH16" s="249">
        <f t="shared" si="11"/>
        <v>276675709</v>
      </c>
      <c r="AI16" s="341">
        <f t="shared" si="12"/>
        <v>230829563.5</v>
      </c>
      <c r="AJ16" s="135"/>
      <c r="AK16" s="155">
        <f t="shared" si="7"/>
        <v>230829563.5</v>
      </c>
      <c r="AL16" s="156">
        <f t="shared" si="8"/>
        <v>43857617.07</v>
      </c>
      <c r="AM16" s="156">
        <f t="shared" si="9"/>
        <v>274687180.56999999</v>
      </c>
      <c r="AN16" s="157">
        <f t="shared" si="10"/>
        <v>274687180.56999999</v>
      </c>
    </row>
    <row r="17" spans="1:40" ht="84.75" customHeight="1" thickBot="1" x14ac:dyDescent="0.4">
      <c r="A17" s="270">
        <v>10</v>
      </c>
      <c r="B17" s="424"/>
      <c r="C17" s="343" t="s">
        <v>261</v>
      </c>
      <c r="D17" s="316">
        <v>1</v>
      </c>
      <c r="E17" s="99"/>
      <c r="G17" s="240"/>
      <c r="H17" s="241"/>
      <c r="I17" s="241"/>
      <c r="J17" s="242"/>
      <c r="K17" s="432"/>
      <c r="L17" s="240"/>
      <c r="M17" s="241"/>
      <c r="N17" s="241"/>
      <c r="O17" s="242"/>
      <c r="P17" s="244"/>
      <c r="Q17" s="240"/>
      <c r="R17" s="241"/>
      <c r="S17" s="241"/>
      <c r="T17" s="242"/>
      <c r="U17" s="136"/>
      <c r="V17" s="249">
        <v>355558285.71428597</v>
      </c>
      <c r="W17" s="156">
        <f t="shared" si="0"/>
        <v>67556074.290000007</v>
      </c>
      <c r="X17" s="156">
        <f t="shared" si="1"/>
        <v>423114360</v>
      </c>
      <c r="Y17" s="157">
        <f t="shared" si="2"/>
        <v>423114360</v>
      </c>
      <c r="Z17" s="157"/>
      <c r="AA17" s="249">
        <v>214747700</v>
      </c>
      <c r="AB17" s="156">
        <f t="shared" si="3"/>
        <v>40802063</v>
      </c>
      <c r="AC17" s="156">
        <f t="shared" si="4"/>
        <v>255549763</v>
      </c>
      <c r="AD17" s="157">
        <f t="shared" si="5"/>
        <v>255549763</v>
      </c>
      <c r="AE17" s="135"/>
      <c r="AF17" s="249">
        <f t="shared" si="6"/>
        <v>214747700</v>
      </c>
      <c r="AG17" s="249">
        <f t="shared" si="13"/>
        <v>355558285.70999998</v>
      </c>
      <c r="AH17" s="249">
        <f t="shared" si="11"/>
        <v>285152992.86000001</v>
      </c>
      <c r="AI17" s="341">
        <f t="shared" si="12"/>
        <v>249950346.43000001</v>
      </c>
      <c r="AJ17" s="135"/>
      <c r="AK17" s="155">
        <f t="shared" si="7"/>
        <v>249950346.43000001</v>
      </c>
      <c r="AL17" s="156">
        <f t="shared" si="8"/>
        <v>47490565.82</v>
      </c>
      <c r="AM17" s="156">
        <f t="shared" si="9"/>
        <v>297440912.25</v>
      </c>
      <c r="AN17" s="157">
        <f t="shared" si="10"/>
        <v>297440912.25</v>
      </c>
    </row>
    <row r="18" spans="1:40" ht="84.75" customHeight="1" thickBot="1" x14ac:dyDescent="0.4">
      <c r="A18" s="270">
        <v>11</v>
      </c>
      <c r="B18" s="424"/>
      <c r="C18" s="343" t="s">
        <v>262</v>
      </c>
      <c r="D18" s="345">
        <v>1</v>
      </c>
      <c r="E18" s="99"/>
      <c r="G18" s="240"/>
      <c r="H18" s="241"/>
      <c r="I18" s="241"/>
      <c r="J18" s="242"/>
      <c r="K18" s="432"/>
      <c r="L18" s="240"/>
      <c r="M18" s="241"/>
      <c r="N18" s="241"/>
      <c r="O18" s="242"/>
      <c r="P18" s="244"/>
      <c r="Q18" s="240"/>
      <c r="R18" s="241"/>
      <c r="S18" s="241"/>
      <c r="T18" s="242"/>
      <c r="U18" s="136"/>
      <c r="V18" s="249">
        <v>517032571.42857099</v>
      </c>
      <c r="W18" s="156">
        <f t="shared" si="0"/>
        <v>98236188.569999993</v>
      </c>
      <c r="X18" s="156">
        <f t="shared" si="1"/>
        <v>615268760</v>
      </c>
      <c r="Y18" s="157">
        <f t="shared" si="2"/>
        <v>615268760</v>
      </c>
      <c r="Z18" s="157"/>
      <c r="AA18" s="249">
        <v>303565924</v>
      </c>
      <c r="AB18" s="156">
        <f t="shared" si="3"/>
        <v>57677525.560000002</v>
      </c>
      <c r="AC18" s="156">
        <f t="shared" si="4"/>
        <v>361243449.56</v>
      </c>
      <c r="AD18" s="157">
        <f t="shared" si="5"/>
        <v>361243449.56</v>
      </c>
      <c r="AE18" s="135"/>
      <c r="AF18" s="249">
        <f t="shared" si="6"/>
        <v>303565924</v>
      </c>
      <c r="AG18" s="249">
        <f t="shared" si="13"/>
        <v>517032571.43000001</v>
      </c>
      <c r="AH18" s="249">
        <f>ROUND(AVERAGE(V18,AA18),2)</f>
        <v>410299247.70999998</v>
      </c>
      <c r="AI18" s="341">
        <f t="shared" si="12"/>
        <v>356932585.86000001</v>
      </c>
      <c r="AJ18" s="135"/>
      <c r="AK18" s="155">
        <f t="shared" si="7"/>
        <v>356932585.86000001</v>
      </c>
      <c r="AL18" s="156">
        <f t="shared" si="8"/>
        <v>67817191.310000002</v>
      </c>
      <c r="AM18" s="156">
        <f t="shared" si="9"/>
        <v>424749777.17000002</v>
      </c>
      <c r="AN18" s="157">
        <f t="shared" si="10"/>
        <v>424749777.17000002</v>
      </c>
    </row>
    <row r="19" spans="1:40" ht="84.75" customHeight="1" thickBot="1" x14ac:dyDescent="0.4">
      <c r="A19" s="270">
        <v>12</v>
      </c>
      <c r="B19" s="424"/>
      <c r="C19" s="346" t="s">
        <v>263</v>
      </c>
      <c r="D19" s="345">
        <v>1</v>
      </c>
      <c r="E19" s="99"/>
      <c r="G19" s="240"/>
      <c r="H19" s="243">
        <f>ROUND(G19*19%,2)</f>
        <v>0</v>
      </c>
      <c r="I19" s="243">
        <f>ROUND(G19+H19,2)</f>
        <v>0</v>
      </c>
      <c r="J19" s="243">
        <f>ROUND(I19*D19,2)</f>
        <v>0</v>
      </c>
      <c r="K19" s="158"/>
      <c r="L19" s="243"/>
      <c r="M19" s="243">
        <f>ROUND(L19*19%,2)</f>
        <v>0</v>
      </c>
      <c r="N19" s="243">
        <f>ROUND(L19+M19,2)</f>
        <v>0</v>
      </c>
      <c r="O19" s="243">
        <f>ROUND(N19*D19,2)</f>
        <v>0</v>
      </c>
      <c r="P19" s="136"/>
      <c r="Q19" s="243"/>
      <c r="R19" s="243">
        <f>ROUND(Q19*19%,2)</f>
        <v>0</v>
      </c>
      <c r="S19" s="243">
        <f>ROUND(Q19+R19,2)</f>
        <v>0</v>
      </c>
      <c r="T19" s="243">
        <f>ROUND(S19*I19,2)</f>
        <v>0</v>
      </c>
      <c r="U19" s="136"/>
      <c r="V19" s="250">
        <v>506113142.85714298</v>
      </c>
      <c r="W19" s="156">
        <f t="shared" si="0"/>
        <v>96161497.140000001</v>
      </c>
      <c r="X19" s="156">
        <f t="shared" si="1"/>
        <v>602274640</v>
      </c>
      <c r="Y19" s="157">
        <f t="shared" si="2"/>
        <v>602274640</v>
      </c>
      <c r="Z19" s="157"/>
      <c r="AA19" s="250">
        <v>384965072</v>
      </c>
      <c r="AB19" s="156">
        <f t="shared" si="3"/>
        <v>73143363.680000007</v>
      </c>
      <c r="AC19" s="156">
        <f t="shared" si="4"/>
        <v>458108435.68000001</v>
      </c>
      <c r="AD19" s="157">
        <f t="shared" si="5"/>
        <v>458108435.68000001</v>
      </c>
      <c r="AE19" s="135"/>
      <c r="AF19" s="249">
        <f t="shared" si="6"/>
        <v>384965072</v>
      </c>
      <c r="AG19" s="249">
        <f t="shared" si="13"/>
        <v>506113142.86000001</v>
      </c>
      <c r="AH19" s="249">
        <f t="shared" si="11"/>
        <v>445539107.43000001</v>
      </c>
      <c r="AI19" s="341">
        <f t="shared" si="12"/>
        <v>415252089.72000003</v>
      </c>
      <c r="AJ19" s="135"/>
      <c r="AK19" s="155">
        <f t="shared" si="7"/>
        <v>415252089.72000003</v>
      </c>
      <c r="AL19" s="156">
        <f t="shared" si="8"/>
        <v>78897897.049999997</v>
      </c>
      <c r="AM19" s="156">
        <f t="shared" si="9"/>
        <v>494149986.76999998</v>
      </c>
      <c r="AN19" s="157">
        <f t="shared" si="10"/>
        <v>494149986.76999998</v>
      </c>
    </row>
    <row r="20" spans="1:40" ht="84.75" customHeight="1" thickBot="1" x14ac:dyDescent="0.4">
      <c r="A20" s="275"/>
      <c r="B20" s="425" t="s">
        <v>188</v>
      </c>
      <c r="C20" s="426"/>
      <c r="D20" s="427"/>
      <c r="E20" s="99"/>
      <c r="H20" s="428" t="s">
        <v>202</v>
      </c>
      <c r="I20" s="429"/>
      <c r="J20" s="161">
        <f>SUM(J8:J19)</f>
        <v>0</v>
      </c>
      <c r="M20" s="428" t="s">
        <v>202</v>
      </c>
      <c r="N20" s="429"/>
      <c r="O20" s="161">
        <f>SUM(O8:O19)</f>
        <v>0</v>
      </c>
      <c r="P20" s="246"/>
      <c r="R20" s="428" t="s">
        <v>202</v>
      </c>
      <c r="S20" s="429"/>
      <c r="T20" s="161">
        <f>SUM(T8:T19)</f>
        <v>0</v>
      </c>
      <c r="W20" s="428" t="s">
        <v>202</v>
      </c>
      <c r="X20" s="429"/>
      <c r="Y20" s="161">
        <f>SUM(Y8:Y19)</f>
        <v>3364006976.0999999</v>
      </c>
      <c r="Z20" s="246"/>
      <c r="AB20" s="428" t="s">
        <v>202</v>
      </c>
      <c r="AC20" s="429"/>
      <c r="AD20" s="161">
        <f>SUM(AD9:AD19)</f>
        <v>2121646217.3900001</v>
      </c>
      <c r="AH20" s="111"/>
      <c r="AI20" s="111"/>
      <c r="AL20" s="428" t="s">
        <v>202</v>
      </c>
      <c r="AM20" s="429"/>
      <c r="AN20" s="161">
        <f>SUM(AN8:AN19)</f>
        <v>2512507686.27</v>
      </c>
    </row>
    <row r="21" spans="1:40" ht="84.75" customHeight="1" thickBot="1" x14ac:dyDescent="0.4">
      <c r="A21" s="275"/>
      <c r="B21" s="418" t="s">
        <v>189</v>
      </c>
      <c r="C21" s="419"/>
      <c r="D21" s="419"/>
      <c r="E21" s="99"/>
      <c r="AH21" s="111"/>
      <c r="AI21" s="111"/>
    </row>
    <row r="22" spans="1:40" ht="84.75" customHeight="1" thickBot="1" x14ac:dyDescent="0.4">
      <c r="A22" s="270">
        <v>1</v>
      </c>
      <c r="B22" s="310"/>
      <c r="C22" s="347" t="s">
        <v>264</v>
      </c>
      <c r="D22" s="348">
        <v>2</v>
      </c>
      <c r="E22" s="99"/>
      <c r="G22" s="349">
        <v>153330463.18681318</v>
      </c>
      <c r="H22" s="158">
        <f>ROUND(G22*19%,2)</f>
        <v>29132788.010000002</v>
      </c>
      <c r="I22" s="158">
        <f>ROUND(G22+H22,2)</f>
        <v>182463251.19999999</v>
      </c>
      <c r="J22" s="158">
        <f>ROUND(I22*D22,2)</f>
        <v>364926502.39999998</v>
      </c>
      <c r="L22" s="350">
        <v>191512431.16</v>
      </c>
      <c r="M22" s="158">
        <f>ROUND(L22*19%,2)</f>
        <v>36387361.920000002</v>
      </c>
      <c r="N22" s="158">
        <f>ROUND(L22+M22,2)</f>
        <v>227899793.08000001</v>
      </c>
      <c r="O22" s="158">
        <f>ROUND(N22*D22,2)</f>
        <v>455799586.16000003</v>
      </c>
      <c r="P22" s="136"/>
      <c r="Q22" s="350">
        <v>177887952.02020204</v>
      </c>
      <c r="R22" s="158">
        <f>ROUND(Q22*19%,2)</f>
        <v>33798710.880000003</v>
      </c>
      <c r="S22" s="158">
        <f>ROUND(Q22+R22,2)</f>
        <v>211686662.90000001</v>
      </c>
      <c r="T22" s="158">
        <f>ROUND(S22*D22,2)</f>
        <v>423373325.80000001</v>
      </c>
      <c r="V22" s="351"/>
      <c r="W22" s="243">
        <f>ROUND(V22*19%,2)</f>
        <v>0</v>
      </c>
      <c r="X22" s="243">
        <f>ROUND(V22+W22,2)</f>
        <v>0</v>
      </c>
      <c r="Y22" s="243">
        <f>ROUND(X22*I22,2)</f>
        <v>0</v>
      </c>
      <c r="Z22" s="136"/>
      <c r="AA22" s="351"/>
      <c r="AB22" s="243">
        <f>ROUND(AA22*19%,2)</f>
        <v>0</v>
      </c>
      <c r="AC22" s="243">
        <f>ROUND(AA22+AB22,2)</f>
        <v>0</v>
      </c>
      <c r="AD22" s="243">
        <f>ROUND(AC22*M22,2)</f>
        <v>0</v>
      </c>
      <c r="AF22" s="158">
        <f>ROUND(MIN(G22,L22,Q22),2)</f>
        <v>153330463.19</v>
      </c>
      <c r="AG22" s="158">
        <f>ROUND(MAX(G22,L22,Q22),2)</f>
        <v>191512431.16</v>
      </c>
      <c r="AH22" s="250">
        <f>ROUND(AVERAGE(G22,L22,Q22),2)</f>
        <v>174243615.46000001</v>
      </c>
      <c r="AI22" s="352">
        <f>ROUND(AVERAGE(AF22,AH22),2)</f>
        <v>163787039.33000001</v>
      </c>
      <c r="AK22" s="158">
        <f>AI22</f>
        <v>163787039.33000001</v>
      </c>
      <c r="AL22" s="158">
        <f>ROUND(AK22*19%,2)</f>
        <v>31119537.469999999</v>
      </c>
      <c r="AM22" s="158">
        <f>ROUND(AK22+AL22,2)</f>
        <v>194906576.80000001</v>
      </c>
      <c r="AN22" s="158">
        <f>ROUND(AM22*D22,2)</f>
        <v>389813153.60000002</v>
      </c>
    </row>
    <row r="23" spans="1:40" ht="84.75" customHeight="1" thickBot="1" x14ac:dyDescent="0.4">
      <c r="A23" s="270">
        <v>2</v>
      </c>
      <c r="B23" s="275"/>
      <c r="C23" s="353" t="s">
        <v>265</v>
      </c>
      <c r="D23" s="348">
        <v>1</v>
      </c>
      <c r="E23" s="99"/>
      <c r="G23" s="349">
        <v>388144012.07892859</v>
      </c>
      <c r="H23" s="158">
        <f t="shared" ref="H23:H35" si="14">ROUND(G23*19%,2)</f>
        <v>73747362.290000007</v>
      </c>
      <c r="I23" s="158">
        <f t="shared" ref="I23:I35" si="15">ROUND(G23+H23,2)</f>
        <v>461891374.37</v>
      </c>
      <c r="J23" s="158">
        <f t="shared" ref="J23:J35" si="16">ROUND(I23*D23,2)</f>
        <v>461891374.37</v>
      </c>
      <c r="L23" s="350">
        <v>543048040.26999998</v>
      </c>
      <c r="M23" s="158">
        <f t="shared" ref="M23:M35" si="17">ROUND(L23*19%,2)</f>
        <v>103179127.65000001</v>
      </c>
      <c r="N23" s="158">
        <f t="shared" ref="N23:N35" si="18">ROUND(L23+M23,2)</f>
        <v>646227167.91999996</v>
      </c>
      <c r="O23" s="158">
        <f t="shared" ref="O23:O35" si="19">ROUND(N23*D23,2)</f>
        <v>646227167.91999996</v>
      </c>
      <c r="P23" s="136"/>
      <c r="Q23" s="350">
        <v>396110664.14141411</v>
      </c>
      <c r="R23" s="158">
        <f t="shared" ref="R23:R24" si="20">ROUND(Q23*19%,2)</f>
        <v>75261026.189999998</v>
      </c>
      <c r="S23" s="158">
        <f t="shared" ref="S23:S24" si="21">ROUND(Q23+R23,2)</f>
        <v>471371690.32999998</v>
      </c>
      <c r="T23" s="158">
        <f t="shared" ref="T23:T24" si="22">ROUND(S23*D23,2)</f>
        <v>471371690.32999998</v>
      </c>
      <c r="V23" s="351"/>
      <c r="W23" s="243">
        <f t="shared" ref="W23:W24" si="23">ROUND(V23*19%,2)</f>
        <v>0</v>
      </c>
      <c r="X23" s="243">
        <f t="shared" ref="X23:X24" si="24">ROUND(V23+W23,2)</f>
        <v>0</v>
      </c>
      <c r="Y23" s="243">
        <f t="shared" ref="Y23:Y24" si="25">ROUND(X23*I23,2)</f>
        <v>0</v>
      </c>
      <c r="Z23" s="136"/>
      <c r="AA23" s="351"/>
      <c r="AB23" s="243">
        <f t="shared" ref="AB23:AB24" si="26">ROUND(AA23*19%,2)</f>
        <v>0</v>
      </c>
      <c r="AC23" s="243">
        <f t="shared" ref="AC23:AC24" si="27">ROUND(AA23+AB23,2)</f>
        <v>0</v>
      </c>
      <c r="AD23" s="243">
        <f t="shared" ref="AD23:AD24" si="28">ROUND(AC23*M23,2)</f>
        <v>0</v>
      </c>
      <c r="AF23" s="158">
        <f t="shared" ref="AF23:AF24" si="29">ROUND(MIN(G23,L23,Q23),2)</f>
        <v>388144012.07999998</v>
      </c>
      <c r="AG23" s="158">
        <f t="shared" ref="AG23:AG24" si="30">ROUND(MAX(G23,L23,Q23),2)</f>
        <v>543048040.26999998</v>
      </c>
      <c r="AH23" s="250">
        <f t="shared" ref="AH23:AH24" si="31">ROUND(AVERAGE(G23,L23,Q23),2)</f>
        <v>442434238.82999998</v>
      </c>
      <c r="AI23" s="352">
        <f t="shared" ref="AI23:AI24" si="32">ROUND(AVERAGE(AF23,AH23),2)</f>
        <v>415289125.45999998</v>
      </c>
      <c r="AK23" s="158">
        <f t="shared" ref="AK23:AK24" si="33">AI23</f>
        <v>415289125.45999998</v>
      </c>
      <c r="AL23" s="158">
        <f t="shared" ref="AL23:AL24" si="34">ROUND(AK23*19%,2)</f>
        <v>78904933.840000004</v>
      </c>
      <c r="AM23" s="158">
        <f t="shared" ref="AM23:AM24" si="35">ROUND(AK23+AL23,2)</f>
        <v>494194059.30000001</v>
      </c>
      <c r="AN23" s="158">
        <f t="shared" ref="AN23:AN24" si="36">ROUND(AM23*D23,2)</f>
        <v>494194059.30000001</v>
      </c>
    </row>
    <row r="24" spans="1:40" ht="84.75" customHeight="1" thickBot="1" x14ac:dyDescent="0.4">
      <c r="A24" s="270">
        <v>3</v>
      </c>
      <c r="B24" s="275"/>
      <c r="C24" s="347" t="s">
        <v>190</v>
      </c>
      <c r="D24" s="348">
        <v>1</v>
      </c>
      <c r="E24" s="99"/>
      <c r="G24" s="349">
        <v>401755002.74376422</v>
      </c>
      <c r="H24" s="158">
        <f t="shared" si="14"/>
        <v>76333450.519999996</v>
      </c>
      <c r="I24" s="158">
        <f t="shared" si="15"/>
        <v>478088453.25999999</v>
      </c>
      <c r="J24" s="158">
        <f t="shared" si="16"/>
        <v>478088453.25999999</v>
      </c>
      <c r="L24" s="350">
        <v>626507311.79999995</v>
      </c>
      <c r="M24" s="158">
        <f t="shared" si="17"/>
        <v>119036389.23999999</v>
      </c>
      <c r="N24" s="158">
        <f t="shared" si="18"/>
        <v>745543701.03999996</v>
      </c>
      <c r="O24" s="158">
        <f t="shared" si="19"/>
        <v>745543701.03999996</v>
      </c>
      <c r="P24" s="136"/>
      <c r="Q24" s="350">
        <v>504065181.81818181</v>
      </c>
      <c r="R24" s="158">
        <f t="shared" si="20"/>
        <v>95772384.549999997</v>
      </c>
      <c r="S24" s="158">
        <f t="shared" si="21"/>
        <v>599837566.37</v>
      </c>
      <c r="T24" s="158">
        <f t="shared" si="22"/>
        <v>599837566.37</v>
      </c>
      <c r="V24" s="351"/>
      <c r="W24" s="243">
        <f t="shared" si="23"/>
        <v>0</v>
      </c>
      <c r="X24" s="243">
        <f t="shared" si="24"/>
        <v>0</v>
      </c>
      <c r="Y24" s="243">
        <f t="shared" si="25"/>
        <v>0</v>
      </c>
      <c r="Z24" s="136"/>
      <c r="AA24" s="351"/>
      <c r="AB24" s="243">
        <f t="shared" si="26"/>
        <v>0</v>
      </c>
      <c r="AC24" s="243">
        <f t="shared" si="27"/>
        <v>0</v>
      </c>
      <c r="AD24" s="243">
        <f t="shared" si="28"/>
        <v>0</v>
      </c>
      <c r="AF24" s="158">
        <f t="shared" si="29"/>
        <v>401755002.74000001</v>
      </c>
      <c r="AG24" s="158">
        <f t="shared" si="30"/>
        <v>626507311.79999995</v>
      </c>
      <c r="AH24" s="250">
        <f t="shared" si="31"/>
        <v>510775832.12</v>
      </c>
      <c r="AI24" s="352">
        <f t="shared" si="32"/>
        <v>456265417.43000001</v>
      </c>
      <c r="AK24" s="158">
        <f t="shared" si="33"/>
        <v>456265417.43000001</v>
      </c>
      <c r="AL24" s="158">
        <f t="shared" si="34"/>
        <v>86690429.310000002</v>
      </c>
      <c r="AM24" s="158">
        <f t="shared" si="35"/>
        <v>542955846.74000001</v>
      </c>
      <c r="AN24" s="158">
        <f t="shared" si="36"/>
        <v>542955846.74000001</v>
      </c>
    </row>
    <row r="25" spans="1:40" ht="84.75" customHeight="1" thickBot="1" x14ac:dyDescent="0.4">
      <c r="A25" s="207"/>
      <c r="B25" s="275"/>
      <c r="C25" s="354"/>
      <c r="D25" s="355"/>
      <c r="E25" s="99"/>
      <c r="G25" s="159"/>
      <c r="H25" s="428" t="s">
        <v>201</v>
      </c>
      <c r="I25" s="429"/>
      <c r="J25" s="161">
        <f>SUM(J22:J24)</f>
        <v>1304906330.03</v>
      </c>
      <c r="L25" s="160"/>
      <c r="M25" s="428" t="s">
        <v>201</v>
      </c>
      <c r="N25" s="429"/>
      <c r="O25" s="161">
        <f>SUM(O22:O24)</f>
        <v>1847570455.1199999</v>
      </c>
      <c r="P25" s="246"/>
      <c r="Q25" s="160"/>
      <c r="R25" s="428" t="s">
        <v>201</v>
      </c>
      <c r="S25" s="429"/>
      <c r="T25" s="161">
        <f>SUM(T22:T24)</f>
        <v>1494582582.5</v>
      </c>
      <c r="V25" s="160"/>
      <c r="W25" s="428" t="s">
        <v>201</v>
      </c>
      <c r="X25" s="429"/>
      <c r="Y25" s="161">
        <f>SUM(Y22:Y24)</f>
        <v>0</v>
      </c>
      <c r="Z25" s="246"/>
      <c r="AA25" s="160"/>
      <c r="AB25" s="428" t="s">
        <v>201</v>
      </c>
      <c r="AC25" s="429"/>
      <c r="AD25" s="161">
        <f>SUM(AD22:AD24)</f>
        <v>0</v>
      </c>
      <c r="AH25" s="111"/>
      <c r="AI25" s="111"/>
      <c r="AL25" s="428" t="s">
        <v>201</v>
      </c>
      <c r="AM25" s="429"/>
      <c r="AN25" s="161">
        <f>SUM(AN22:AN24)</f>
        <v>1426963059.6400001</v>
      </c>
    </row>
    <row r="26" spans="1:40" ht="84.75" customHeight="1" thickBot="1" x14ac:dyDescent="0.4">
      <c r="A26" s="275"/>
      <c r="B26" s="418" t="s">
        <v>191</v>
      </c>
      <c r="C26" s="419"/>
      <c r="D26" s="419"/>
      <c r="E26" s="99"/>
      <c r="AH26" s="111"/>
      <c r="AI26" s="111"/>
    </row>
    <row r="27" spans="1:40" ht="84.75" customHeight="1" thickBot="1" x14ac:dyDescent="0.4">
      <c r="A27" s="270">
        <v>1</v>
      </c>
      <c r="B27" s="316"/>
      <c r="C27" s="356" t="s">
        <v>192</v>
      </c>
      <c r="D27" s="344">
        <v>1</v>
      </c>
      <c r="E27" s="99"/>
      <c r="G27" s="349">
        <v>10417721.6</v>
      </c>
      <c r="H27" s="158">
        <f t="shared" si="14"/>
        <v>1979367.1</v>
      </c>
      <c r="I27" s="158">
        <f t="shared" si="15"/>
        <v>12397088.699999999</v>
      </c>
      <c r="J27" s="158">
        <f t="shared" si="16"/>
        <v>12397088.699999999</v>
      </c>
      <c r="L27" s="350">
        <v>13787349.699999999</v>
      </c>
      <c r="M27" s="158">
        <f t="shared" si="17"/>
        <v>2619596.44</v>
      </c>
      <c r="N27" s="158">
        <f>ROUND(L27+M27,2)</f>
        <v>16406946.140000001</v>
      </c>
      <c r="O27" s="158">
        <f>ROUND(N27*D27,2)</f>
        <v>16406946.140000001</v>
      </c>
      <c r="P27" s="136"/>
      <c r="Q27" s="350">
        <v>12340884.090909092</v>
      </c>
      <c r="R27" s="158">
        <f t="shared" ref="R27:R35" si="37">ROUND(Q27*19%,2)</f>
        <v>2344767.98</v>
      </c>
      <c r="S27" s="158">
        <f>ROUND(Q27+R27,2)</f>
        <v>14685652.07</v>
      </c>
      <c r="T27" s="158">
        <f>ROUND(S27*D27,2)</f>
        <v>14685652.07</v>
      </c>
      <c r="V27" s="351"/>
      <c r="W27" s="243">
        <f t="shared" ref="W27:W35" si="38">ROUND(V27*19%,2)</f>
        <v>0</v>
      </c>
      <c r="X27" s="243">
        <f>ROUND(V27+W27,2)</f>
        <v>0</v>
      </c>
      <c r="Y27" s="243">
        <f>ROUND(X27*I27,2)</f>
        <v>0</v>
      </c>
      <c r="Z27" s="136"/>
      <c r="AA27" s="351"/>
      <c r="AB27" s="243">
        <f t="shared" ref="AB27:AB35" si="39">ROUND(AA27*19%,2)</f>
        <v>0</v>
      </c>
      <c r="AC27" s="243">
        <f>ROUND(AA27+AB27,2)</f>
        <v>0</v>
      </c>
      <c r="AD27" s="243">
        <f>ROUND(AC27*M27,2)</f>
        <v>0</v>
      </c>
      <c r="AF27" s="158">
        <f>ROUND(MIN(G27,L27,Q27),2)</f>
        <v>10417721.6</v>
      </c>
      <c r="AG27" s="158">
        <f>ROUND(MAX(G27,L27,Q27),2)</f>
        <v>13787349.699999999</v>
      </c>
      <c r="AH27" s="250">
        <f t="shared" ref="AH27" si="40">ROUND(AVERAGE(G27,L27,Q27),2)</f>
        <v>12181985.130000001</v>
      </c>
      <c r="AI27" s="352">
        <f t="shared" ref="AI27" si="41">ROUND(AVERAGE(AF27,AH27),2)</f>
        <v>11299853.369999999</v>
      </c>
      <c r="AK27" s="158">
        <f>AI27</f>
        <v>11299853.369999999</v>
      </c>
      <c r="AL27" s="158">
        <f t="shared" ref="AL27" si="42">ROUND(AK27*19%,2)</f>
        <v>2146972.14</v>
      </c>
      <c r="AM27" s="158">
        <f t="shared" ref="AM27" si="43">ROUND(AK27+AL27,2)</f>
        <v>13446825.51</v>
      </c>
      <c r="AN27" s="158">
        <f>ROUND(AM27*D27,2)</f>
        <v>13446825.51</v>
      </c>
    </row>
    <row r="28" spans="1:40" ht="84.75" customHeight="1" thickBot="1" x14ac:dyDescent="0.4">
      <c r="A28" s="270">
        <v>2</v>
      </c>
      <c r="B28" s="316"/>
      <c r="C28" s="343" t="s">
        <v>193</v>
      </c>
      <c r="D28" s="340">
        <v>2</v>
      </c>
      <c r="E28" s="99"/>
      <c r="G28" s="349">
        <v>13366496</v>
      </c>
      <c r="H28" s="158">
        <f t="shared" si="14"/>
        <v>2539634.2400000002</v>
      </c>
      <c r="I28" s="158">
        <f t="shared" si="15"/>
        <v>15906130.24</v>
      </c>
      <c r="J28" s="158">
        <f t="shared" si="16"/>
        <v>31812260.48</v>
      </c>
      <c r="L28" s="350">
        <v>16850252.370000001</v>
      </c>
      <c r="M28" s="158">
        <f t="shared" si="17"/>
        <v>3201547.95</v>
      </c>
      <c r="N28" s="158">
        <f t="shared" si="18"/>
        <v>20051800.32</v>
      </c>
      <c r="O28" s="158">
        <f t="shared" si="19"/>
        <v>40103600.640000001</v>
      </c>
      <c r="P28" s="136"/>
      <c r="Q28" s="350">
        <v>15721884.090909092</v>
      </c>
      <c r="R28" s="158">
        <f t="shared" si="37"/>
        <v>2987157.98</v>
      </c>
      <c r="S28" s="158">
        <f t="shared" ref="S28:S35" si="44">ROUND(Q28+R28,2)</f>
        <v>18709042.07</v>
      </c>
      <c r="T28" s="158">
        <f t="shared" ref="T28:T35" si="45">ROUND(S28*D28,2)</f>
        <v>37418084.140000001</v>
      </c>
      <c r="V28" s="351"/>
      <c r="W28" s="243">
        <f t="shared" si="38"/>
        <v>0</v>
      </c>
      <c r="X28" s="243">
        <f t="shared" ref="X28:X35" si="46">ROUND(V28+W28,2)</f>
        <v>0</v>
      </c>
      <c r="Y28" s="243">
        <f t="shared" ref="Y28:Y35" si="47">ROUND(X28*I28,2)</f>
        <v>0</v>
      </c>
      <c r="Z28" s="136"/>
      <c r="AA28" s="351"/>
      <c r="AB28" s="243">
        <f t="shared" si="39"/>
        <v>0</v>
      </c>
      <c r="AC28" s="243">
        <f t="shared" ref="AC28:AC35" si="48">ROUND(AA28+AB28,2)</f>
        <v>0</v>
      </c>
      <c r="AD28" s="243">
        <f t="shared" ref="AD28:AD35" si="49">ROUND(AC28*M28,2)</f>
        <v>0</v>
      </c>
      <c r="AF28" s="357">
        <f t="shared" ref="AF28:AF35" si="50">ROUND(MIN(G28,L28),2)</f>
        <v>13366496</v>
      </c>
      <c r="AG28" s="357">
        <f t="shared" ref="AG28:AG35" si="51">ROUND(MAX(G28,L28),2)</f>
        <v>16850252.370000001</v>
      </c>
      <c r="AH28" s="358">
        <f t="shared" ref="AH28:AH35" si="52">ROUND(AVERAGE(G28,L28),2)</f>
        <v>15108374.189999999</v>
      </c>
      <c r="AI28" s="359">
        <f t="shared" ref="AI28:AI35" si="53">ROUND(AVERAGE(AF28,AH28),2)</f>
        <v>14237435.1</v>
      </c>
      <c r="AK28" s="158">
        <f t="shared" ref="AK28:AK35" si="54">AI28</f>
        <v>14237435.1</v>
      </c>
      <c r="AL28" s="158">
        <f t="shared" ref="AL28:AL35" si="55">ROUND(AK28*19%,2)</f>
        <v>2705112.67</v>
      </c>
      <c r="AM28" s="158">
        <f t="shared" ref="AM28:AM35" si="56">ROUND(AK28+AL28,2)</f>
        <v>16942547.77</v>
      </c>
      <c r="AN28" s="158">
        <f t="shared" ref="AN28:AN35" si="57">ROUND(AM28*D28,2)</f>
        <v>33885095.539999999</v>
      </c>
    </row>
    <row r="29" spans="1:40" ht="84.75" customHeight="1" thickBot="1" x14ac:dyDescent="0.4">
      <c r="A29" s="270">
        <v>3</v>
      </c>
      <c r="B29" s="316"/>
      <c r="C29" s="343" t="s">
        <v>194</v>
      </c>
      <c r="D29" s="340">
        <v>1</v>
      </c>
      <c r="E29" s="99"/>
      <c r="G29" s="349">
        <v>29597075.200000003</v>
      </c>
      <c r="H29" s="158">
        <f t="shared" si="14"/>
        <v>5623444.29</v>
      </c>
      <c r="I29" s="158">
        <f t="shared" si="15"/>
        <v>35220519.490000002</v>
      </c>
      <c r="J29" s="158">
        <f t="shared" si="16"/>
        <v>35220519.490000002</v>
      </c>
      <c r="L29" s="350">
        <v>24685919.969999999</v>
      </c>
      <c r="M29" s="158">
        <f t="shared" si="17"/>
        <v>4690324.79</v>
      </c>
      <c r="N29" s="158">
        <f t="shared" si="18"/>
        <v>29376244.760000002</v>
      </c>
      <c r="O29" s="158">
        <f t="shared" si="19"/>
        <v>29376244.760000002</v>
      </c>
      <c r="P29" s="136"/>
      <c r="Q29" s="350">
        <v>16117254.545454545</v>
      </c>
      <c r="R29" s="158">
        <f t="shared" si="37"/>
        <v>3062278.36</v>
      </c>
      <c r="S29" s="158">
        <f t="shared" si="44"/>
        <v>19179532.91</v>
      </c>
      <c r="T29" s="158">
        <f t="shared" si="45"/>
        <v>19179532.91</v>
      </c>
      <c r="V29" s="351"/>
      <c r="W29" s="243">
        <f t="shared" si="38"/>
        <v>0</v>
      </c>
      <c r="X29" s="243">
        <f t="shared" si="46"/>
        <v>0</v>
      </c>
      <c r="Y29" s="243">
        <f t="shared" si="47"/>
        <v>0</v>
      </c>
      <c r="Z29" s="136"/>
      <c r="AA29" s="351"/>
      <c r="AB29" s="243">
        <f t="shared" si="39"/>
        <v>0</v>
      </c>
      <c r="AC29" s="243">
        <f t="shared" si="48"/>
        <v>0</v>
      </c>
      <c r="AD29" s="243">
        <f t="shared" si="49"/>
        <v>0</v>
      </c>
      <c r="AF29" s="357">
        <f t="shared" si="50"/>
        <v>24685919.969999999</v>
      </c>
      <c r="AG29" s="357">
        <f t="shared" si="51"/>
        <v>29597075.199999999</v>
      </c>
      <c r="AH29" s="358">
        <f t="shared" si="52"/>
        <v>27141497.59</v>
      </c>
      <c r="AI29" s="359">
        <f t="shared" si="53"/>
        <v>25913708.780000001</v>
      </c>
      <c r="AK29" s="158">
        <f t="shared" si="54"/>
        <v>25913708.780000001</v>
      </c>
      <c r="AL29" s="158">
        <f t="shared" si="55"/>
        <v>4923604.67</v>
      </c>
      <c r="AM29" s="158">
        <f t="shared" si="56"/>
        <v>30837313.449999999</v>
      </c>
      <c r="AN29" s="158">
        <f t="shared" si="57"/>
        <v>30837313.449999999</v>
      </c>
    </row>
    <row r="30" spans="1:40" ht="84.75" customHeight="1" thickBot="1" x14ac:dyDescent="0.4">
      <c r="A30" s="270">
        <v>4</v>
      </c>
      <c r="B30" s="316"/>
      <c r="C30" s="343" t="s">
        <v>195</v>
      </c>
      <c r="D30" s="340">
        <v>2</v>
      </c>
      <c r="G30" s="349">
        <v>27482998.399999999</v>
      </c>
      <c r="H30" s="158">
        <f t="shared" si="14"/>
        <v>5221769.7</v>
      </c>
      <c r="I30" s="158">
        <f t="shared" si="15"/>
        <v>32704768.100000001</v>
      </c>
      <c r="J30" s="158">
        <f t="shared" si="16"/>
        <v>65409536.200000003</v>
      </c>
      <c r="L30" s="350">
        <v>31530772.899999999</v>
      </c>
      <c r="M30" s="158">
        <f t="shared" si="17"/>
        <v>5990846.8499999996</v>
      </c>
      <c r="N30" s="158">
        <f t="shared" si="18"/>
        <v>37521619.75</v>
      </c>
      <c r="O30" s="158">
        <f t="shared" si="19"/>
        <v>75043239.5</v>
      </c>
      <c r="P30" s="136"/>
      <c r="Q30" s="350">
        <v>26131034.09090909</v>
      </c>
      <c r="R30" s="158">
        <f t="shared" si="37"/>
        <v>4964896.4800000004</v>
      </c>
      <c r="S30" s="158">
        <f t="shared" si="44"/>
        <v>31095930.57</v>
      </c>
      <c r="T30" s="158">
        <f t="shared" si="45"/>
        <v>62191861.140000001</v>
      </c>
      <c r="V30" s="351"/>
      <c r="W30" s="243">
        <f t="shared" si="38"/>
        <v>0</v>
      </c>
      <c r="X30" s="243">
        <f t="shared" si="46"/>
        <v>0</v>
      </c>
      <c r="Y30" s="243">
        <f t="shared" si="47"/>
        <v>0</v>
      </c>
      <c r="Z30" s="136"/>
      <c r="AA30" s="351"/>
      <c r="AB30" s="243">
        <f t="shared" si="39"/>
        <v>0</v>
      </c>
      <c r="AC30" s="243">
        <f t="shared" si="48"/>
        <v>0</v>
      </c>
      <c r="AD30" s="243">
        <f t="shared" si="49"/>
        <v>0</v>
      </c>
      <c r="AF30" s="357">
        <f t="shared" si="50"/>
        <v>27482998.399999999</v>
      </c>
      <c r="AG30" s="357">
        <f t="shared" si="51"/>
        <v>31530772.899999999</v>
      </c>
      <c r="AH30" s="358">
        <f t="shared" si="52"/>
        <v>29506885.649999999</v>
      </c>
      <c r="AI30" s="359">
        <f t="shared" si="53"/>
        <v>28494942.030000001</v>
      </c>
      <c r="AK30" s="158">
        <f t="shared" si="54"/>
        <v>28494942.030000001</v>
      </c>
      <c r="AL30" s="158">
        <f t="shared" si="55"/>
        <v>5414038.9900000002</v>
      </c>
      <c r="AM30" s="158">
        <f t="shared" si="56"/>
        <v>33908981.020000003</v>
      </c>
      <c r="AN30" s="158">
        <f t="shared" si="57"/>
        <v>67817962.040000007</v>
      </c>
    </row>
    <row r="31" spans="1:40" ht="84.75" customHeight="1" thickBot="1" x14ac:dyDescent="0.4">
      <c r="A31" s="270">
        <v>5</v>
      </c>
      <c r="B31" s="316"/>
      <c r="C31" s="343" t="s">
        <v>196</v>
      </c>
      <c r="D31" s="340">
        <v>1</v>
      </c>
      <c r="G31" s="349">
        <v>8167500</v>
      </c>
      <c r="H31" s="158">
        <f t="shared" si="14"/>
        <v>1551825</v>
      </c>
      <c r="I31" s="158">
        <f t="shared" si="15"/>
        <v>9719325</v>
      </c>
      <c r="J31" s="158">
        <f t="shared" si="16"/>
        <v>9719325</v>
      </c>
      <c r="L31" s="350">
        <v>12341726.51</v>
      </c>
      <c r="M31" s="158">
        <f t="shared" si="17"/>
        <v>2344928.04</v>
      </c>
      <c r="N31" s="158">
        <f t="shared" si="18"/>
        <v>14686654.550000001</v>
      </c>
      <c r="O31" s="158">
        <f t="shared" si="19"/>
        <v>14686654.550000001</v>
      </c>
      <c r="P31" s="136"/>
      <c r="Q31" s="350">
        <v>10161454.545454545</v>
      </c>
      <c r="R31" s="158">
        <f t="shared" si="37"/>
        <v>1930676.36</v>
      </c>
      <c r="S31" s="158">
        <f t="shared" si="44"/>
        <v>12092130.91</v>
      </c>
      <c r="T31" s="158">
        <f t="shared" si="45"/>
        <v>12092130.91</v>
      </c>
      <c r="V31" s="351"/>
      <c r="W31" s="243">
        <f t="shared" si="38"/>
        <v>0</v>
      </c>
      <c r="X31" s="243">
        <f t="shared" si="46"/>
        <v>0</v>
      </c>
      <c r="Y31" s="243">
        <f t="shared" si="47"/>
        <v>0</v>
      </c>
      <c r="Z31" s="136"/>
      <c r="AA31" s="351"/>
      <c r="AB31" s="243">
        <f t="shared" si="39"/>
        <v>0</v>
      </c>
      <c r="AC31" s="243">
        <f t="shared" si="48"/>
        <v>0</v>
      </c>
      <c r="AD31" s="243">
        <f t="shared" si="49"/>
        <v>0</v>
      </c>
      <c r="AF31" s="357">
        <f t="shared" si="50"/>
        <v>8167500</v>
      </c>
      <c r="AG31" s="357">
        <f t="shared" si="51"/>
        <v>12341726.51</v>
      </c>
      <c r="AH31" s="358">
        <f t="shared" si="52"/>
        <v>10254613.26</v>
      </c>
      <c r="AI31" s="359">
        <f t="shared" si="53"/>
        <v>9211056.6300000008</v>
      </c>
      <c r="AK31" s="158">
        <f t="shared" si="54"/>
        <v>9211056.6300000008</v>
      </c>
      <c r="AL31" s="158">
        <f t="shared" si="55"/>
        <v>1750100.76</v>
      </c>
      <c r="AM31" s="158">
        <f t="shared" si="56"/>
        <v>10961157.390000001</v>
      </c>
      <c r="AN31" s="158">
        <f t="shared" si="57"/>
        <v>10961157.390000001</v>
      </c>
    </row>
    <row r="32" spans="1:40" ht="84.75" customHeight="1" thickBot="1" x14ac:dyDescent="0.4">
      <c r="A32" s="270">
        <v>6</v>
      </c>
      <c r="B32" s="316"/>
      <c r="C32" s="343" t="s">
        <v>197</v>
      </c>
      <c r="D32" s="340">
        <v>4</v>
      </c>
      <c r="G32" s="349">
        <v>44559944</v>
      </c>
      <c r="H32" s="158">
        <f t="shared" si="14"/>
        <v>8466389.3599999994</v>
      </c>
      <c r="I32" s="158">
        <f t="shared" si="15"/>
        <v>53026333.359999999</v>
      </c>
      <c r="J32" s="158">
        <f t="shared" si="16"/>
        <v>212105333.44</v>
      </c>
      <c r="L32" s="350">
        <v>40768780.030000001</v>
      </c>
      <c r="M32" s="158">
        <f t="shared" si="17"/>
        <v>7746068.21</v>
      </c>
      <c r="N32" s="158">
        <f t="shared" si="18"/>
        <v>48514848.240000002</v>
      </c>
      <c r="O32" s="158">
        <f t="shared" si="19"/>
        <v>194059392.96000001</v>
      </c>
      <c r="P32" s="136"/>
      <c r="Q32" s="350">
        <v>34181909.090909086</v>
      </c>
      <c r="R32" s="158">
        <f t="shared" si="37"/>
        <v>6494562.7300000004</v>
      </c>
      <c r="S32" s="158">
        <f t="shared" si="44"/>
        <v>40676471.82</v>
      </c>
      <c r="T32" s="158">
        <f t="shared" si="45"/>
        <v>162705887.28</v>
      </c>
      <c r="V32" s="351"/>
      <c r="W32" s="243">
        <f t="shared" si="38"/>
        <v>0</v>
      </c>
      <c r="X32" s="243">
        <f t="shared" si="46"/>
        <v>0</v>
      </c>
      <c r="Y32" s="243">
        <f t="shared" si="47"/>
        <v>0</v>
      </c>
      <c r="Z32" s="136"/>
      <c r="AA32" s="351"/>
      <c r="AB32" s="243">
        <f t="shared" si="39"/>
        <v>0</v>
      </c>
      <c r="AC32" s="243">
        <f t="shared" si="48"/>
        <v>0</v>
      </c>
      <c r="AD32" s="243">
        <f t="shared" si="49"/>
        <v>0</v>
      </c>
      <c r="AF32" s="357">
        <f t="shared" si="50"/>
        <v>40768780.030000001</v>
      </c>
      <c r="AG32" s="357">
        <f t="shared" si="51"/>
        <v>44559944</v>
      </c>
      <c r="AH32" s="358">
        <f t="shared" si="52"/>
        <v>42664362.020000003</v>
      </c>
      <c r="AI32" s="359">
        <f t="shared" si="53"/>
        <v>41716571.030000001</v>
      </c>
      <c r="AK32" s="158">
        <f t="shared" si="54"/>
        <v>41716571.030000001</v>
      </c>
      <c r="AL32" s="158">
        <f t="shared" si="55"/>
        <v>7926148.5</v>
      </c>
      <c r="AM32" s="158">
        <f t="shared" si="56"/>
        <v>49642719.530000001</v>
      </c>
      <c r="AN32" s="158">
        <f t="shared" si="57"/>
        <v>198570878.12</v>
      </c>
    </row>
    <row r="33" spans="1:50" ht="84.75" customHeight="1" thickBot="1" x14ac:dyDescent="0.4">
      <c r="A33" s="270">
        <v>7</v>
      </c>
      <c r="B33" s="316"/>
      <c r="C33" s="343" t="s">
        <v>198</v>
      </c>
      <c r="D33" s="340">
        <v>1</v>
      </c>
      <c r="G33" s="349">
        <v>49272766.399999999</v>
      </c>
      <c r="H33" s="158">
        <f t="shared" si="14"/>
        <v>9361825.6199999992</v>
      </c>
      <c r="I33" s="158">
        <f t="shared" si="15"/>
        <v>58634592.020000003</v>
      </c>
      <c r="J33" s="158">
        <f t="shared" si="16"/>
        <v>58634592.020000003</v>
      </c>
      <c r="L33" s="350">
        <v>55113655.409999996</v>
      </c>
      <c r="M33" s="158">
        <f t="shared" si="17"/>
        <v>10471594.529999999</v>
      </c>
      <c r="N33" s="158">
        <f t="shared" si="18"/>
        <v>65585249.939999998</v>
      </c>
      <c r="O33" s="158">
        <f t="shared" si="19"/>
        <v>65585249.939999998</v>
      </c>
      <c r="P33" s="136"/>
      <c r="Q33" s="350">
        <v>49745284.090909086</v>
      </c>
      <c r="R33" s="158">
        <f t="shared" si="37"/>
        <v>9451603.9800000004</v>
      </c>
      <c r="S33" s="158">
        <f t="shared" si="44"/>
        <v>59196888.07</v>
      </c>
      <c r="T33" s="158">
        <f t="shared" si="45"/>
        <v>59196888.07</v>
      </c>
      <c r="V33" s="351"/>
      <c r="W33" s="243">
        <f t="shared" si="38"/>
        <v>0</v>
      </c>
      <c r="X33" s="243">
        <f t="shared" si="46"/>
        <v>0</v>
      </c>
      <c r="Y33" s="243">
        <f t="shared" si="47"/>
        <v>0</v>
      </c>
      <c r="Z33" s="136"/>
      <c r="AA33" s="351"/>
      <c r="AB33" s="243">
        <f t="shared" si="39"/>
        <v>0</v>
      </c>
      <c r="AC33" s="243">
        <f t="shared" si="48"/>
        <v>0</v>
      </c>
      <c r="AD33" s="243">
        <f t="shared" si="49"/>
        <v>0</v>
      </c>
      <c r="AF33" s="357">
        <f t="shared" si="50"/>
        <v>49272766.399999999</v>
      </c>
      <c r="AG33" s="357">
        <f t="shared" si="51"/>
        <v>55113655.409999996</v>
      </c>
      <c r="AH33" s="358">
        <f t="shared" si="52"/>
        <v>52193210.909999996</v>
      </c>
      <c r="AI33" s="359">
        <f t="shared" si="53"/>
        <v>50732988.659999996</v>
      </c>
      <c r="AK33" s="158">
        <f t="shared" si="54"/>
        <v>50732988.659999996</v>
      </c>
      <c r="AL33" s="158">
        <f t="shared" si="55"/>
        <v>9639267.8499999996</v>
      </c>
      <c r="AM33" s="158">
        <f t="shared" si="56"/>
        <v>60372256.509999998</v>
      </c>
      <c r="AN33" s="158">
        <f t="shared" si="57"/>
        <v>60372256.509999998</v>
      </c>
    </row>
    <row r="34" spans="1:50" ht="84.75" customHeight="1" thickBot="1" x14ac:dyDescent="0.4">
      <c r="A34" s="270">
        <v>8</v>
      </c>
      <c r="B34" s="316"/>
      <c r="C34" s="343" t="s">
        <v>199</v>
      </c>
      <c r="D34" s="340">
        <v>1</v>
      </c>
      <c r="G34" s="349">
        <v>59274072</v>
      </c>
      <c r="H34" s="158">
        <f>ROUND(G34*19%,2)</f>
        <v>11262073.68</v>
      </c>
      <c r="I34" s="158">
        <f>ROUND(G34+H34,2)</f>
        <v>70536145.680000007</v>
      </c>
      <c r="J34" s="158">
        <f t="shared" si="16"/>
        <v>70536145.680000007</v>
      </c>
      <c r="L34" s="350">
        <v>67710693.640000001</v>
      </c>
      <c r="M34" s="158">
        <f t="shared" si="17"/>
        <v>12865031.789999999</v>
      </c>
      <c r="N34" s="158">
        <f t="shared" si="18"/>
        <v>80575725.430000007</v>
      </c>
      <c r="O34" s="158">
        <f t="shared" si="19"/>
        <v>80575725.430000007</v>
      </c>
      <c r="P34" s="136"/>
      <c r="Q34" s="350">
        <v>58782784.090909086</v>
      </c>
      <c r="R34" s="158">
        <f t="shared" si="37"/>
        <v>11168728.98</v>
      </c>
      <c r="S34" s="158">
        <f t="shared" si="44"/>
        <v>69951513.069999993</v>
      </c>
      <c r="T34" s="158">
        <f t="shared" si="45"/>
        <v>69951513.069999993</v>
      </c>
      <c r="V34" s="351"/>
      <c r="W34" s="243">
        <f t="shared" si="38"/>
        <v>0</v>
      </c>
      <c r="X34" s="243">
        <f t="shared" si="46"/>
        <v>0</v>
      </c>
      <c r="Y34" s="243">
        <f t="shared" si="47"/>
        <v>0</v>
      </c>
      <c r="Z34" s="136"/>
      <c r="AA34" s="351"/>
      <c r="AB34" s="243">
        <f t="shared" si="39"/>
        <v>0</v>
      </c>
      <c r="AC34" s="243">
        <f t="shared" si="48"/>
        <v>0</v>
      </c>
      <c r="AD34" s="243">
        <f t="shared" si="49"/>
        <v>0</v>
      </c>
      <c r="AF34" s="357">
        <f t="shared" si="50"/>
        <v>59274072</v>
      </c>
      <c r="AG34" s="357">
        <f t="shared" si="51"/>
        <v>67710693.640000001</v>
      </c>
      <c r="AH34" s="358">
        <f t="shared" si="52"/>
        <v>63492382.82</v>
      </c>
      <c r="AI34" s="359">
        <f t="shared" si="53"/>
        <v>61383227.409999996</v>
      </c>
      <c r="AK34" s="158">
        <f t="shared" si="54"/>
        <v>61383227.409999996</v>
      </c>
      <c r="AL34" s="158">
        <f t="shared" si="55"/>
        <v>11662813.210000001</v>
      </c>
      <c r="AM34" s="158">
        <f t="shared" si="56"/>
        <v>73046040.620000005</v>
      </c>
      <c r="AN34" s="158">
        <f t="shared" si="57"/>
        <v>73046040.620000005</v>
      </c>
    </row>
    <row r="35" spans="1:50" ht="84.75" customHeight="1" thickBot="1" x14ac:dyDescent="0.4">
      <c r="A35" s="270">
        <v>9</v>
      </c>
      <c r="B35" s="316"/>
      <c r="C35" s="346" t="s">
        <v>200</v>
      </c>
      <c r="D35" s="340">
        <v>1</v>
      </c>
      <c r="G35" s="349">
        <v>26128278</v>
      </c>
      <c r="H35" s="158">
        <f t="shared" si="14"/>
        <v>4964372.82</v>
      </c>
      <c r="I35" s="158">
        <f t="shared" si="15"/>
        <v>31092650.82</v>
      </c>
      <c r="J35" s="158">
        <f t="shared" si="16"/>
        <v>31092650.82</v>
      </c>
      <c r="L35" s="350">
        <v>63212187.399999999</v>
      </c>
      <c r="M35" s="158">
        <f t="shared" si="17"/>
        <v>12010315.609999999</v>
      </c>
      <c r="N35" s="158">
        <f t="shared" si="18"/>
        <v>75222503.010000005</v>
      </c>
      <c r="O35" s="158">
        <f t="shared" si="19"/>
        <v>75222503.010000005</v>
      </c>
      <c r="P35" s="136"/>
      <c r="Q35" s="350">
        <v>26918609.09090909</v>
      </c>
      <c r="R35" s="158">
        <f t="shared" si="37"/>
        <v>5114535.7300000004</v>
      </c>
      <c r="S35" s="158">
        <f t="shared" si="44"/>
        <v>32033144.82</v>
      </c>
      <c r="T35" s="158">
        <f t="shared" si="45"/>
        <v>32033144.82</v>
      </c>
      <c r="V35" s="351"/>
      <c r="W35" s="243">
        <f t="shared" si="38"/>
        <v>0</v>
      </c>
      <c r="X35" s="243">
        <f t="shared" si="46"/>
        <v>0</v>
      </c>
      <c r="Y35" s="243">
        <f t="shared" si="47"/>
        <v>0</v>
      </c>
      <c r="Z35" s="136"/>
      <c r="AA35" s="351"/>
      <c r="AB35" s="243">
        <f t="shared" si="39"/>
        <v>0</v>
      </c>
      <c r="AC35" s="243">
        <f t="shared" si="48"/>
        <v>0</v>
      </c>
      <c r="AD35" s="243">
        <f t="shared" si="49"/>
        <v>0</v>
      </c>
      <c r="AF35" s="357">
        <f t="shared" si="50"/>
        <v>26128278</v>
      </c>
      <c r="AG35" s="357">
        <f t="shared" si="51"/>
        <v>63212187.399999999</v>
      </c>
      <c r="AH35" s="358">
        <f t="shared" si="52"/>
        <v>44670232.700000003</v>
      </c>
      <c r="AI35" s="359">
        <f t="shared" si="53"/>
        <v>35399255.350000001</v>
      </c>
      <c r="AK35" s="158">
        <f t="shared" si="54"/>
        <v>35399255.350000001</v>
      </c>
      <c r="AL35" s="158">
        <f t="shared" si="55"/>
        <v>6725858.5199999996</v>
      </c>
      <c r="AM35" s="158">
        <f t="shared" si="56"/>
        <v>42125113.869999997</v>
      </c>
      <c r="AN35" s="158">
        <f t="shared" si="57"/>
        <v>42125113.869999997</v>
      </c>
    </row>
    <row r="36" spans="1:50" ht="84.75" customHeight="1" thickBot="1" x14ac:dyDescent="0.45">
      <c r="A36" s="322"/>
      <c r="B36" s="420" t="s">
        <v>188</v>
      </c>
      <c r="C36" s="421"/>
      <c r="D36" s="422"/>
      <c r="G36" s="360"/>
      <c r="H36" s="430" t="s">
        <v>191</v>
      </c>
      <c r="I36" s="431"/>
      <c r="J36" s="122">
        <f>SUM(J27:J35)</f>
        <v>526927451.82999998</v>
      </c>
      <c r="K36" s="162"/>
      <c r="L36" s="163"/>
      <c r="M36" s="430" t="s">
        <v>191</v>
      </c>
      <c r="N36" s="431"/>
      <c r="O36" s="122">
        <f>SUM(O27:O35)</f>
        <v>591059556.93000007</v>
      </c>
      <c r="P36" s="247"/>
      <c r="Q36" s="163"/>
      <c r="R36" s="430" t="s">
        <v>191</v>
      </c>
      <c r="S36" s="431"/>
      <c r="T36" s="122">
        <f>SUM(T27:T35)</f>
        <v>469454694.41000003</v>
      </c>
      <c r="V36" s="163"/>
      <c r="W36" s="430" t="s">
        <v>191</v>
      </c>
      <c r="X36" s="431"/>
      <c r="Y36" s="122">
        <f>SUM(Y27:Y35)</f>
        <v>0</v>
      </c>
      <c r="Z36" s="247"/>
      <c r="AA36" s="163"/>
      <c r="AB36" s="430" t="s">
        <v>191</v>
      </c>
      <c r="AC36" s="431"/>
      <c r="AD36" s="122">
        <f>SUM(AD27:AD35)</f>
        <v>0</v>
      </c>
      <c r="AK36" s="233"/>
      <c r="AL36" s="433" t="s">
        <v>191</v>
      </c>
      <c r="AM36" s="434"/>
      <c r="AN36" s="234">
        <f>SUM(AN27:AN35)</f>
        <v>531062643.05000001</v>
      </c>
    </row>
    <row r="39" spans="1:50" s="154" customFormat="1" ht="84.75" customHeight="1" x14ac:dyDescent="0.3">
      <c r="A39" s="281" t="s">
        <v>238</v>
      </c>
      <c r="B39" s="282">
        <v>46198</v>
      </c>
      <c r="F39" s="277"/>
      <c r="G39" s="278"/>
      <c r="H39" s="278"/>
      <c r="I39" s="278"/>
      <c r="J39" s="278"/>
      <c r="K39" s="278"/>
      <c r="L39" s="278"/>
      <c r="M39" s="278"/>
      <c r="N39" s="278"/>
      <c r="O39" s="278"/>
      <c r="P39" s="279"/>
      <c r="Q39" s="278"/>
      <c r="R39" s="278"/>
      <c r="S39" s="278"/>
      <c r="T39" s="278"/>
      <c r="U39" s="279"/>
      <c r="V39" s="278"/>
      <c r="W39" s="278"/>
      <c r="X39" s="278"/>
      <c r="Y39" s="278"/>
      <c r="Z39" s="279"/>
      <c r="AA39" s="278"/>
      <c r="AB39" s="278"/>
      <c r="AC39" s="278"/>
      <c r="AD39" s="278"/>
      <c r="AE39" s="278"/>
      <c r="AF39" s="278"/>
      <c r="AG39" s="278"/>
      <c r="AH39" s="278"/>
      <c r="AI39" s="278"/>
      <c r="AJ39" s="278"/>
      <c r="AK39" s="280"/>
      <c r="AL39" s="280"/>
      <c r="AM39" s="280"/>
      <c r="AN39" s="280"/>
      <c r="AO39" s="278"/>
      <c r="AP39" s="278"/>
      <c r="AQ39" s="278"/>
      <c r="AR39" s="278"/>
      <c r="AS39" s="278"/>
      <c r="AT39" s="278"/>
      <c r="AU39" s="278"/>
      <c r="AV39" s="278"/>
      <c r="AW39" s="278"/>
      <c r="AX39" s="278"/>
    </row>
  </sheetData>
  <mergeCells count="44">
    <mergeCell ref="Q5:T5"/>
    <mergeCell ref="R20:S20"/>
    <mergeCell ref="R25:S25"/>
    <mergeCell ref="R36:S36"/>
    <mergeCell ref="AL25:AM25"/>
    <mergeCell ref="AL20:AM20"/>
    <mergeCell ref="AL36:AM36"/>
    <mergeCell ref="W20:X20"/>
    <mergeCell ref="W25:X25"/>
    <mergeCell ref="W36:X36"/>
    <mergeCell ref="AA5:AD5"/>
    <mergeCell ref="AB20:AC20"/>
    <mergeCell ref="AB25:AC25"/>
    <mergeCell ref="AB36:AC36"/>
    <mergeCell ref="AA6:AD6"/>
    <mergeCell ref="M25:N25"/>
    <mergeCell ref="M20:N20"/>
    <mergeCell ref="M36:N36"/>
    <mergeCell ref="K8:K18"/>
    <mergeCell ref="H25:I25"/>
    <mergeCell ref="H20:I20"/>
    <mergeCell ref="H36:I36"/>
    <mergeCell ref="A7:D7"/>
    <mergeCell ref="B36:D36"/>
    <mergeCell ref="B8:B19"/>
    <mergeCell ref="B20:D20"/>
    <mergeCell ref="B21:D21"/>
    <mergeCell ref="B26:D26"/>
    <mergeCell ref="A2:AN2"/>
    <mergeCell ref="A3:A4"/>
    <mergeCell ref="B3:AN3"/>
    <mergeCell ref="B4:AN4"/>
    <mergeCell ref="G5:J5"/>
    <mergeCell ref="L5:O5"/>
    <mergeCell ref="V5:Y5"/>
    <mergeCell ref="AF5:AI6"/>
    <mergeCell ref="AK5:AN6"/>
    <mergeCell ref="D5:D6"/>
    <mergeCell ref="G6:J6"/>
    <mergeCell ref="L6:O6"/>
    <mergeCell ref="V6:Y6"/>
    <mergeCell ref="A5:A6"/>
    <mergeCell ref="B5:B6"/>
    <mergeCell ref="R6:U6"/>
  </mergeCells>
  <pageMargins left="0.7" right="0.7" top="0.75" bottom="0.75" header="0.3" footer="0.3"/>
  <pageSetup paperSize="9" orientation="portrait"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P82"/>
  <sheetViews>
    <sheetView showGridLines="0" view="pageBreakPreview" topLeftCell="C13" zoomScale="60" zoomScaleNormal="60" workbookViewId="0">
      <selection activeCell="L5" sqref="L1:V1048576"/>
    </sheetView>
  </sheetViews>
  <sheetFormatPr baseColWidth="10" defaultColWidth="11.44140625" defaultRowHeight="15.6" x14ac:dyDescent="0.3"/>
  <cols>
    <col min="1" max="1" width="9.109375" style="2" customWidth="1"/>
    <col min="2" max="2" width="40.44140625" style="2" customWidth="1"/>
    <col min="3" max="3" width="45.109375" style="2" customWidth="1"/>
    <col min="4" max="4" width="47.109375" style="4" customWidth="1"/>
    <col min="5" max="6" width="17.33203125" style="5" customWidth="1"/>
    <col min="7" max="7" width="17.33203125" style="9" customWidth="1"/>
    <col min="8" max="8" width="5.5546875" style="9" customWidth="1"/>
    <col min="9" max="9" width="21.44140625" style="2" customWidth="1"/>
    <col min="10" max="10" width="20" style="2" customWidth="1"/>
    <col min="11" max="11" width="19" style="2" customWidth="1"/>
    <col min="12" max="16384" width="11.44140625" style="2"/>
  </cols>
  <sheetData>
    <row r="1" spans="1:68" s="8" customFormat="1" ht="39.75" customHeight="1" thickBot="1" x14ac:dyDescent="0.5">
      <c r="A1" s="503" t="s">
        <v>132</v>
      </c>
      <c r="B1" s="504"/>
      <c r="C1" s="504"/>
      <c r="D1" s="504"/>
      <c r="E1" s="504"/>
      <c r="F1" s="504"/>
      <c r="G1" s="504"/>
      <c r="H1" s="504"/>
      <c r="I1" s="504"/>
      <c r="J1" s="504"/>
      <c r="K1" s="505"/>
    </row>
    <row r="2" spans="1:68" s="8" customFormat="1" ht="32.25" customHeight="1" x14ac:dyDescent="0.45">
      <c r="A2" s="12"/>
      <c r="B2" s="11"/>
      <c r="C2" s="485" t="s">
        <v>131</v>
      </c>
      <c r="D2" s="486"/>
      <c r="E2" s="486"/>
      <c r="F2" s="486"/>
      <c r="G2" s="486"/>
      <c r="H2" s="486"/>
      <c r="I2" s="486"/>
      <c r="J2" s="486"/>
      <c r="K2" s="487"/>
    </row>
    <row r="3" spans="1:68" s="8" customFormat="1" ht="32.25" customHeight="1" x14ac:dyDescent="0.45">
      <c r="A3" s="12"/>
      <c r="B3" s="11"/>
      <c r="C3" s="488"/>
      <c r="D3" s="489"/>
      <c r="E3" s="489"/>
      <c r="F3" s="489"/>
      <c r="G3" s="489"/>
      <c r="H3" s="489"/>
      <c r="I3" s="489"/>
      <c r="J3" s="489"/>
      <c r="K3" s="490"/>
    </row>
    <row r="4" spans="1:68" s="8" customFormat="1" ht="40.5" customHeight="1" thickBot="1" x14ac:dyDescent="0.5">
      <c r="A4" s="13"/>
      <c r="B4" s="14"/>
      <c r="C4" s="491"/>
      <c r="D4" s="492"/>
      <c r="E4" s="492"/>
      <c r="F4" s="492"/>
      <c r="G4" s="492"/>
      <c r="H4" s="492"/>
      <c r="I4" s="492"/>
      <c r="J4" s="492"/>
      <c r="K4" s="493"/>
    </row>
    <row r="5" spans="1:68" s="8" customFormat="1" ht="10.5" customHeight="1" thickBot="1" x14ac:dyDescent="0.5">
      <c r="A5" s="11"/>
      <c r="B5" s="39"/>
      <c r="C5" s="10"/>
      <c r="D5" s="10"/>
      <c r="E5" s="10"/>
      <c r="F5" s="10"/>
      <c r="G5" s="10"/>
      <c r="H5" s="10"/>
      <c r="I5" s="11"/>
      <c r="J5" s="11"/>
      <c r="K5" s="11"/>
    </row>
    <row r="6" spans="1:68" s="51" customFormat="1" ht="69" customHeight="1" thickBot="1" x14ac:dyDescent="0.5">
      <c r="A6" s="482" t="s">
        <v>95</v>
      </c>
      <c r="B6" s="483"/>
      <c r="C6" s="483"/>
      <c r="D6" s="483"/>
      <c r="E6" s="483"/>
      <c r="F6" s="483"/>
      <c r="G6" s="483"/>
      <c r="H6" s="483"/>
      <c r="I6" s="483"/>
      <c r="J6" s="483"/>
      <c r="K6" s="484"/>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row>
    <row r="7" spans="1:68" s="8" customFormat="1" ht="30" customHeight="1" thickBot="1" x14ac:dyDescent="0.5">
      <c r="A7" s="11"/>
      <c r="B7" s="11"/>
      <c r="C7" s="11"/>
      <c r="D7" s="11"/>
      <c r="E7" s="11"/>
      <c r="F7" s="11"/>
      <c r="G7" s="39"/>
      <c r="H7" s="11"/>
      <c r="I7" s="11"/>
      <c r="J7" s="11"/>
      <c r="K7" s="11"/>
    </row>
    <row r="8" spans="1:68" s="8" customFormat="1" ht="36" customHeight="1" x14ac:dyDescent="0.45">
      <c r="A8" s="18"/>
      <c r="B8" s="19"/>
      <c r="C8" s="19"/>
      <c r="D8" s="19"/>
      <c r="E8" s="19"/>
      <c r="F8" s="19"/>
      <c r="G8" s="10"/>
      <c r="H8" s="10"/>
      <c r="I8" s="507" t="s">
        <v>93</v>
      </c>
      <c r="J8" s="508"/>
      <c r="K8" s="509"/>
    </row>
    <row r="9" spans="1:68" s="8" customFormat="1" ht="8.25" customHeight="1" thickBot="1" x14ac:dyDescent="0.5">
      <c r="A9" s="18"/>
      <c r="B9" s="19"/>
      <c r="C9" s="19"/>
      <c r="D9" s="19"/>
      <c r="E9" s="19"/>
      <c r="F9" s="19"/>
      <c r="G9" s="10"/>
      <c r="H9" s="10"/>
      <c r="I9" s="510"/>
      <c r="J9" s="511"/>
      <c r="K9" s="512"/>
    </row>
    <row r="10" spans="1:68" s="8" customFormat="1" ht="51" customHeight="1" x14ac:dyDescent="0.45">
      <c r="A10" s="494" t="s">
        <v>0</v>
      </c>
      <c r="B10" s="494" t="s">
        <v>4</v>
      </c>
      <c r="C10" s="494" t="s">
        <v>3</v>
      </c>
      <c r="D10" s="494" t="s">
        <v>1</v>
      </c>
      <c r="E10" s="480" t="s">
        <v>30</v>
      </c>
      <c r="F10" s="480" t="s">
        <v>29</v>
      </c>
      <c r="G10" s="10"/>
      <c r="H10" s="10"/>
      <c r="I10" s="497" t="s">
        <v>90</v>
      </c>
      <c r="J10" s="497" t="s">
        <v>91</v>
      </c>
      <c r="K10" s="498" t="s">
        <v>92</v>
      </c>
    </row>
    <row r="11" spans="1:68" s="8" customFormat="1" ht="55.5" customHeight="1" thickBot="1" x14ac:dyDescent="0.5">
      <c r="A11" s="495"/>
      <c r="B11" s="496"/>
      <c r="C11" s="496"/>
      <c r="D11" s="496"/>
      <c r="E11" s="481"/>
      <c r="F11" s="481"/>
      <c r="G11" s="10"/>
      <c r="H11" s="10"/>
      <c r="I11" s="481"/>
      <c r="J11" s="481"/>
      <c r="K11" s="499"/>
    </row>
    <row r="12" spans="1:68" s="8" customFormat="1" ht="24" customHeight="1" thickBot="1" x14ac:dyDescent="0.5">
      <c r="A12" s="26">
        <v>1</v>
      </c>
      <c r="B12" s="545" t="s">
        <v>133</v>
      </c>
      <c r="C12" s="548" t="s">
        <v>135</v>
      </c>
      <c r="D12" s="27" t="s">
        <v>2</v>
      </c>
      <c r="E12" s="550" t="s">
        <v>31</v>
      </c>
      <c r="F12" s="551">
        <v>1</v>
      </c>
      <c r="G12" s="17"/>
      <c r="H12" s="17"/>
      <c r="I12" s="524"/>
      <c r="J12" s="526">
        <f>ROUND(I12*19%,2)</f>
        <v>0</v>
      </c>
      <c r="K12" s="522">
        <f>ROUND(I12+J12,2)</f>
        <v>0</v>
      </c>
    </row>
    <row r="13" spans="1:68" s="8" customFormat="1" ht="62.25" customHeight="1" thickBot="1" x14ac:dyDescent="0.5">
      <c r="A13" s="26">
        <v>2</v>
      </c>
      <c r="B13" s="546"/>
      <c r="C13" s="549"/>
      <c r="D13" s="27" t="s">
        <v>104</v>
      </c>
      <c r="E13" s="549"/>
      <c r="F13" s="552"/>
      <c r="G13" s="17"/>
      <c r="H13" s="17"/>
      <c r="I13" s="525"/>
      <c r="J13" s="527"/>
      <c r="K13" s="523"/>
    </row>
    <row r="14" spans="1:68" s="8" customFormat="1" ht="36.75" customHeight="1" thickBot="1" x14ac:dyDescent="0.5">
      <c r="A14" s="540"/>
      <c r="B14" s="546"/>
      <c r="C14" s="537" t="s">
        <v>110</v>
      </c>
      <c r="D14" s="538"/>
      <c r="E14" s="538"/>
      <c r="F14" s="539"/>
      <c r="G14" s="10"/>
      <c r="H14" s="10"/>
      <c r="I14" s="50"/>
      <c r="J14" s="56"/>
      <c r="K14" s="59">
        <f>ROUND(SUM(K12),2)</f>
        <v>0</v>
      </c>
    </row>
    <row r="15" spans="1:68" s="8" customFormat="1" ht="50.25" customHeight="1" thickBot="1" x14ac:dyDescent="0.5">
      <c r="A15" s="541"/>
      <c r="B15" s="546"/>
      <c r="C15" s="18"/>
      <c r="D15" s="19"/>
      <c r="E15" s="19"/>
      <c r="F15" s="23"/>
      <c r="G15" s="24"/>
      <c r="H15" s="24"/>
      <c r="I15" s="55"/>
      <c r="J15" s="55"/>
      <c r="K15" s="55"/>
    </row>
    <row r="16" spans="1:68" s="8" customFormat="1" ht="24" customHeight="1" thickBot="1" x14ac:dyDescent="0.5">
      <c r="A16" s="26">
        <v>1</v>
      </c>
      <c r="B16" s="546"/>
      <c r="C16" s="553" t="s">
        <v>105</v>
      </c>
      <c r="D16" s="27" t="s">
        <v>5</v>
      </c>
      <c r="E16" s="555" t="s">
        <v>31</v>
      </c>
      <c r="F16" s="555">
        <v>1</v>
      </c>
      <c r="G16" s="17"/>
      <c r="H16" s="17"/>
      <c r="I16" s="528"/>
      <c r="J16" s="531">
        <f>ROUND(I16*19%,2)</f>
        <v>0</v>
      </c>
      <c r="K16" s="534">
        <f>ROUND(I16+J16,2)</f>
        <v>0</v>
      </c>
    </row>
    <row r="17" spans="1:11" s="8" customFormat="1" ht="67.5" customHeight="1" thickBot="1" x14ac:dyDescent="0.5">
      <c r="A17" s="26">
        <v>2</v>
      </c>
      <c r="B17" s="546"/>
      <c r="C17" s="554"/>
      <c r="D17" s="27" t="s">
        <v>6</v>
      </c>
      <c r="E17" s="520"/>
      <c r="F17" s="520"/>
      <c r="G17" s="17"/>
      <c r="H17" s="17"/>
      <c r="I17" s="529"/>
      <c r="J17" s="532"/>
      <c r="K17" s="535"/>
    </row>
    <row r="18" spans="1:11" s="8" customFormat="1" ht="61.5" customHeight="1" thickBot="1" x14ac:dyDescent="0.5">
      <c r="A18" s="26">
        <v>3</v>
      </c>
      <c r="B18" s="546"/>
      <c r="C18" s="554"/>
      <c r="D18" s="27" t="s">
        <v>106</v>
      </c>
      <c r="E18" s="520"/>
      <c r="F18" s="520"/>
      <c r="G18" s="17"/>
      <c r="H18" s="17"/>
      <c r="I18" s="529"/>
      <c r="J18" s="532"/>
      <c r="K18" s="535"/>
    </row>
    <row r="19" spans="1:11" s="8" customFormat="1" ht="24" customHeight="1" thickBot="1" x14ac:dyDescent="0.5">
      <c r="A19" s="26">
        <v>4</v>
      </c>
      <c r="B19" s="546"/>
      <c r="C19" s="554"/>
      <c r="D19" s="27" t="s">
        <v>7</v>
      </c>
      <c r="E19" s="520"/>
      <c r="F19" s="520"/>
      <c r="G19" s="17"/>
      <c r="H19" s="17"/>
      <c r="I19" s="529"/>
      <c r="J19" s="532"/>
      <c r="K19" s="535"/>
    </row>
    <row r="20" spans="1:11" s="8" customFormat="1" ht="24" customHeight="1" thickBot="1" x14ac:dyDescent="0.5">
      <c r="A20" s="26">
        <v>5</v>
      </c>
      <c r="B20" s="546"/>
      <c r="C20" s="554"/>
      <c r="D20" s="27" t="s">
        <v>8</v>
      </c>
      <c r="E20" s="520"/>
      <c r="F20" s="520"/>
      <c r="G20" s="17"/>
      <c r="H20" s="17"/>
      <c r="I20" s="529"/>
      <c r="J20" s="532"/>
      <c r="K20" s="535"/>
    </row>
    <row r="21" spans="1:11" s="8" customFormat="1" ht="69" customHeight="1" thickBot="1" x14ac:dyDescent="0.5">
      <c r="A21" s="26">
        <v>6</v>
      </c>
      <c r="B21" s="546"/>
      <c r="C21" s="554"/>
      <c r="D21" s="27" t="s">
        <v>127</v>
      </c>
      <c r="E21" s="520"/>
      <c r="F21" s="520"/>
      <c r="G21" s="17"/>
      <c r="H21" s="17"/>
      <c r="I21" s="529"/>
      <c r="J21" s="532"/>
      <c r="K21" s="535"/>
    </row>
    <row r="22" spans="1:11" s="8" customFormat="1" ht="63.75" customHeight="1" thickBot="1" x14ac:dyDescent="0.5">
      <c r="A22" s="26">
        <v>7</v>
      </c>
      <c r="B22" s="546"/>
      <c r="C22" s="554"/>
      <c r="D22" s="27" t="s">
        <v>128</v>
      </c>
      <c r="E22" s="520"/>
      <c r="F22" s="520"/>
      <c r="G22" s="17"/>
      <c r="H22" s="17"/>
      <c r="I22" s="529"/>
      <c r="J22" s="532"/>
      <c r="K22" s="535"/>
    </row>
    <row r="23" spans="1:11" s="8" customFormat="1" ht="63" customHeight="1" thickBot="1" x14ac:dyDescent="0.5">
      <c r="A23" s="26">
        <v>8</v>
      </c>
      <c r="B23" s="546"/>
      <c r="C23" s="554"/>
      <c r="D23" s="27" t="s">
        <v>10</v>
      </c>
      <c r="E23" s="520"/>
      <c r="F23" s="520"/>
      <c r="G23" s="17"/>
      <c r="H23" s="17"/>
      <c r="I23" s="529"/>
      <c r="J23" s="532"/>
      <c r="K23" s="535"/>
    </row>
    <row r="24" spans="1:11" s="8" customFormat="1" ht="40.5" customHeight="1" thickBot="1" x14ac:dyDescent="0.5">
      <c r="A24" s="26">
        <v>9</v>
      </c>
      <c r="B24" s="546"/>
      <c r="C24" s="554"/>
      <c r="D24" s="27" t="s">
        <v>94</v>
      </c>
      <c r="E24" s="520"/>
      <c r="F24" s="520"/>
      <c r="G24" s="17"/>
      <c r="H24" s="17"/>
      <c r="I24" s="529"/>
      <c r="J24" s="532"/>
      <c r="K24" s="535"/>
    </row>
    <row r="25" spans="1:11" s="8" customFormat="1" ht="41.25" customHeight="1" thickBot="1" x14ac:dyDescent="0.5">
      <c r="A25" s="26">
        <v>10</v>
      </c>
      <c r="B25" s="546"/>
      <c r="C25" s="554"/>
      <c r="D25" s="27" t="s">
        <v>12</v>
      </c>
      <c r="E25" s="520"/>
      <c r="F25" s="520"/>
      <c r="G25" s="17"/>
      <c r="H25" s="17"/>
      <c r="I25" s="529"/>
      <c r="J25" s="532"/>
      <c r="K25" s="535"/>
    </row>
    <row r="26" spans="1:11" s="8" customFormat="1" ht="46.5" customHeight="1" thickBot="1" x14ac:dyDescent="0.5">
      <c r="A26" s="26">
        <v>11</v>
      </c>
      <c r="B26" s="546"/>
      <c r="C26" s="554"/>
      <c r="D26" s="74" t="s">
        <v>129</v>
      </c>
      <c r="E26" s="521"/>
      <c r="F26" s="521"/>
      <c r="G26" s="17"/>
      <c r="H26" s="17"/>
      <c r="I26" s="530"/>
      <c r="J26" s="533"/>
      <c r="K26" s="536"/>
    </row>
    <row r="27" spans="1:11" s="8" customFormat="1" ht="24" customHeight="1" thickBot="1" x14ac:dyDescent="0.5">
      <c r="A27" s="26">
        <v>12</v>
      </c>
      <c r="B27" s="546"/>
      <c r="C27" s="554"/>
      <c r="D27" s="75" t="s">
        <v>130</v>
      </c>
      <c r="E27" s="555" t="s">
        <v>31</v>
      </c>
      <c r="F27" s="555">
        <v>1</v>
      </c>
      <c r="G27" s="17"/>
      <c r="H27" s="17"/>
      <c r="I27" s="542"/>
      <c r="J27" s="500">
        <f>ROUND(I27*19%,2)</f>
        <v>0</v>
      </c>
      <c r="K27" s="500">
        <f>ROUND(I27+J27,2)</f>
        <v>0</v>
      </c>
    </row>
    <row r="28" spans="1:11" s="8" customFormat="1" ht="48" customHeight="1" thickBot="1" x14ac:dyDescent="0.5">
      <c r="A28" s="26">
        <v>13</v>
      </c>
      <c r="B28" s="546"/>
      <c r="C28" s="554"/>
      <c r="D28" s="75" t="s">
        <v>13</v>
      </c>
      <c r="E28" s="520"/>
      <c r="F28" s="520"/>
      <c r="G28" s="17"/>
      <c r="H28" s="17"/>
      <c r="I28" s="543"/>
      <c r="J28" s="501"/>
      <c r="K28" s="501"/>
    </row>
    <row r="29" spans="1:11" s="8" customFormat="1" ht="24" customHeight="1" thickBot="1" x14ac:dyDescent="0.5">
      <c r="A29" s="26">
        <v>14</v>
      </c>
      <c r="B29" s="546"/>
      <c r="C29" s="554"/>
      <c r="D29" s="75" t="s">
        <v>14</v>
      </c>
      <c r="E29" s="521"/>
      <c r="F29" s="521"/>
      <c r="G29" s="17"/>
      <c r="H29" s="17"/>
      <c r="I29" s="544"/>
      <c r="J29" s="502"/>
      <c r="K29" s="502"/>
    </row>
    <row r="30" spans="1:11" s="8" customFormat="1" ht="48" customHeight="1" thickBot="1" x14ac:dyDescent="0.5">
      <c r="A30" s="28"/>
      <c r="B30" s="546"/>
      <c r="C30" s="513" t="s">
        <v>111</v>
      </c>
      <c r="D30" s="514"/>
      <c r="E30" s="514"/>
      <c r="F30" s="515"/>
      <c r="G30" s="10"/>
      <c r="H30" s="10"/>
      <c r="I30" s="50"/>
      <c r="J30" s="56"/>
      <c r="K30" s="59">
        <f>ROUND(SUM(K16:K29),2)</f>
        <v>0</v>
      </c>
    </row>
    <row r="31" spans="1:11" s="8" customFormat="1" ht="33.75" customHeight="1" thickBot="1" x14ac:dyDescent="0.5">
      <c r="A31" s="28"/>
      <c r="B31" s="546"/>
      <c r="C31" s="29"/>
      <c r="D31" s="25"/>
      <c r="E31" s="25"/>
      <c r="F31" s="23"/>
      <c r="G31" s="24"/>
      <c r="H31" s="24"/>
      <c r="I31" s="11"/>
      <c r="J31" s="11"/>
      <c r="K31" s="11"/>
    </row>
    <row r="32" spans="1:11" s="8" customFormat="1" ht="23.25" customHeight="1" thickBot="1" x14ac:dyDescent="0.5">
      <c r="A32" s="26">
        <v>1</v>
      </c>
      <c r="B32" s="546"/>
      <c r="C32" s="519" t="s">
        <v>123</v>
      </c>
      <c r="D32" s="27" t="s">
        <v>15</v>
      </c>
      <c r="E32" s="30" t="s">
        <v>31</v>
      </c>
      <c r="F32" s="31">
        <v>1</v>
      </c>
      <c r="G32" s="17"/>
      <c r="H32" s="17"/>
      <c r="I32" s="53"/>
      <c r="J32" s="53">
        <f>ROUND(I32*19%,2)</f>
        <v>0</v>
      </c>
      <c r="K32" s="54">
        <f>ROUND(I32+J32,2)</f>
        <v>0</v>
      </c>
    </row>
    <row r="33" spans="1:11" s="8" customFormat="1" ht="23.25" customHeight="1" thickBot="1" x14ac:dyDescent="0.5">
      <c r="A33" s="26">
        <v>2</v>
      </c>
      <c r="B33" s="546"/>
      <c r="C33" s="520"/>
      <c r="D33" s="27" t="s">
        <v>16</v>
      </c>
      <c r="E33" s="32" t="s">
        <v>31</v>
      </c>
      <c r="F33" s="33">
        <v>1</v>
      </c>
      <c r="G33" s="17"/>
      <c r="H33" s="17"/>
      <c r="I33" s="53"/>
      <c r="J33" s="53">
        <f t="shared" ref="J33:J49" si="0">ROUND(I33*19%,2)</f>
        <v>0</v>
      </c>
      <c r="K33" s="54">
        <f t="shared" ref="K33:K49" si="1">ROUND(I33+J33,2)</f>
        <v>0</v>
      </c>
    </row>
    <row r="34" spans="1:11" s="8" customFormat="1" ht="23.25" customHeight="1" thickBot="1" x14ac:dyDescent="0.5">
      <c r="A34" s="26">
        <v>3</v>
      </c>
      <c r="B34" s="546"/>
      <c r="C34" s="520"/>
      <c r="D34" s="27" t="s">
        <v>17</v>
      </c>
      <c r="E34" s="32" t="s">
        <v>31</v>
      </c>
      <c r="F34" s="33">
        <v>1</v>
      </c>
      <c r="G34" s="17"/>
      <c r="H34" s="17"/>
      <c r="I34" s="53"/>
      <c r="J34" s="53">
        <f t="shared" si="0"/>
        <v>0</v>
      </c>
      <c r="K34" s="54">
        <f t="shared" si="1"/>
        <v>0</v>
      </c>
    </row>
    <row r="35" spans="1:11" s="8" customFormat="1" ht="23.25" customHeight="1" thickBot="1" x14ac:dyDescent="0.5">
      <c r="A35" s="26">
        <v>4</v>
      </c>
      <c r="B35" s="546"/>
      <c r="C35" s="520"/>
      <c r="D35" s="27" t="s">
        <v>18</v>
      </c>
      <c r="E35" s="32" t="s">
        <v>31</v>
      </c>
      <c r="F35" s="33">
        <v>1</v>
      </c>
      <c r="G35" s="17"/>
      <c r="H35" s="17"/>
      <c r="I35" s="53"/>
      <c r="J35" s="53">
        <f t="shared" si="0"/>
        <v>0</v>
      </c>
      <c r="K35" s="54">
        <f t="shared" si="1"/>
        <v>0</v>
      </c>
    </row>
    <row r="36" spans="1:11" s="8" customFormat="1" ht="42" customHeight="1" thickBot="1" x14ac:dyDescent="0.5">
      <c r="A36" s="26">
        <v>5</v>
      </c>
      <c r="B36" s="546"/>
      <c r="C36" s="520"/>
      <c r="D36" s="27" t="s">
        <v>19</v>
      </c>
      <c r="E36" s="32" t="s">
        <v>31</v>
      </c>
      <c r="F36" s="33">
        <v>1</v>
      </c>
      <c r="G36" s="17"/>
      <c r="H36" s="17"/>
      <c r="I36" s="53"/>
      <c r="J36" s="53">
        <f t="shared" si="0"/>
        <v>0</v>
      </c>
      <c r="K36" s="54">
        <f t="shared" si="1"/>
        <v>0</v>
      </c>
    </row>
    <row r="37" spans="1:11" s="8" customFormat="1" ht="24" customHeight="1" thickBot="1" x14ac:dyDescent="0.5">
      <c r="A37" s="26">
        <v>6</v>
      </c>
      <c r="B37" s="546"/>
      <c r="C37" s="520"/>
      <c r="D37" s="27" t="s">
        <v>20</v>
      </c>
      <c r="E37" s="32" t="s">
        <v>31</v>
      </c>
      <c r="F37" s="33">
        <v>1</v>
      </c>
      <c r="G37" s="17"/>
      <c r="H37" s="17"/>
      <c r="I37" s="53"/>
      <c r="J37" s="53">
        <f t="shared" si="0"/>
        <v>0</v>
      </c>
      <c r="K37" s="54">
        <f t="shared" si="1"/>
        <v>0</v>
      </c>
    </row>
    <row r="38" spans="1:11" s="8" customFormat="1" ht="24" customHeight="1" thickBot="1" x14ac:dyDescent="0.5">
      <c r="A38" s="26">
        <v>7</v>
      </c>
      <c r="B38" s="546"/>
      <c r="C38" s="520"/>
      <c r="D38" s="27" t="s">
        <v>21</v>
      </c>
      <c r="E38" s="32" t="s">
        <v>31</v>
      </c>
      <c r="F38" s="33">
        <v>1</v>
      </c>
      <c r="G38" s="17"/>
      <c r="H38" s="17"/>
      <c r="I38" s="53"/>
      <c r="J38" s="53">
        <f t="shared" si="0"/>
        <v>0</v>
      </c>
      <c r="K38" s="54">
        <f t="shared" si="1"/>
        <v>0</v>
      </c>
    </row>
    <row r="39" spans="1:11" s="8" customFormat="1" ht="39.75" customHeight="1" thickBot="1" x14ac:dyDescent="0.5">
      <c r="A39" s="26">
        <v>8</v>
      </c>
      <c r="B39" s="546"/>
      <c r="C39" s="520"/>
      <c r="D39" s="27" t="s">
        <v>22</v>
      </c>
      <c r="E39" s="32" t="s">
        <v>31</v>
      </c>
      <c r="F39" s="33">
        <v>1</v>
      </c>
      <c r="G39" s="17"/>
      <c r="H39" s="17"/>
      <c r="I39" s="53"/>
      <c r="J39" s="53">
        <f t="shared" si="0"/>
        <v>0</v>
      </c>
      <c r="K39" s="54">
        <f t="shared" si="1"/>
        <v>0</v>
      </c>
    </row>
    <row r="40" spans="1:11" s="8" customFormat="1" ht="23.25" customHeight="1" thickBot="1" x14ac:dyDescent="0.5">
      <c r="A40" s="26">
        <v>9</v>
      </c>
      <c r="B40" s="546"/>
      <c r="C40" s="520"/>
      <c r="D40" s="27" t="s">
        <v>23</v>
      </c>
      <c r="E40" s="32" t="s">
        <v>31</v>
      </c>
      <c r="F40" s="33">
        <v>1</v>
      </c>
      <c r="G40" s="17"/>
      <c r="H40" s="17"/>
      <c r="I40" s="53"/>
      <c r="J40" s="53">
        <f t="shared" si="0"/>
        <v>0</v>
      </c>
      <c r="K40" s="54">
        <f t="shared" si="1"/>
        <v>0</v>
      </c>
    </row>
    <row r="41" spans="1:11" s="8" customFormat="1" ht="23.25" customHeight="1" thickBot="1" x14ac:dyDescent="0.5">
      <c r="A41" s="26">
        <v>10</v>
      </c>
      <c r="B41" s="546"/>
      <c r="C41" s="520"/>
      <c r="D41" s="27" t="s">
        <v>24</v>
      </c>
      <c r="E41" s="32" t="s">
        <v>31</v>
      </c>
      <c r="F41" s="33">
        <v>1</v>
      </c>
      <c r="G41" s="17"/>
      <c r="H41" s="17"/>
      <c r="I41" s="53"/>
      <c r="J41" s="53">
        <f t="shared" si="0"/>
        <v>0</v>
      </c>
      <c r="K41" s="54">
        <f t="shared" si="1"/>
        <v>0</v>
      </c>
    </row>
    <row r="42" spans="1:11" s="8" customFormat="1" ht="23.25" customHeight="1" thickBot="1" x14ac:dyDescent="0.5">
      <c r="A42" s="26">
        <v>11</v>
      </c>
      <c r="B42" s="546"/>
      <c r="C42" s="520"/>
      <c r="D42" s="27" t="s">
        <v>25</v>
      </c>
      <c r="E42" s="32" t="s">
        <v>31</v>
      </c>
      <c r="F42" s="33">
        <v>1</v>
      </c>
      <c r="G42" s="17"/>
      <c r="H42" s="17"/>
      <c r="I42" s="53"/>
      <c r="J42" s="53">
        <f t="shared" si="0"/>
        <v>0</v>
      </c>
      <c r="K42" s="54">
        <f t="shared" si="1"/>
        <v>0</v>
      </c>
    </row>
    <row r="43" spans="1:11" s="8" customFormat="1" ht="62.25" customHeight="1" thickBot="1" x14ac:dyDescent="0.5">
      <c r="A43" s="26">
        <v>12</v>
      </c>
      <c r="B43" s="546"/>
      <c r="C43" s="520"/>
      <c r="D43" s="27" t="s">
        <v>26</v>
      </c>
      <c r="E43" s="32" t="s">
        <v>31</v>
      </c>
      <c r="F43" s="33">
        <v>1</v>
      </c>
      <c r="G43" s="17"/>
      <c r="H43" s="17"/>
      <c r="I43" s="53"/>
      <c r="J43" s="53">
        <f t="shared" si="0"/>
        <v>0</v>
      </c>
      <c r="K43" s="54">
        <f t="shared" si="1"/>
        <v>0</v>
      </c>
    </row>
    <row r="44" spans="1:11" s="8" customFormat="1" ht="22.5" customHeight="1" thickBot="1" x14ac:dyDescent="0.5">
      <c r="A44" s="26">
        <v>13</v>
      </c>
      <c r="B44" s="546"/>
      <c r="C44" s="520"/>
      <c r="D44" s="27" t="s">
        <v>11</v>
      </c>
      <c r="E44" s="32" t="s">
        <v>31</v>
      </c>
      <c r="F44" s="33">
        <v>1</v>
      </c>
      <c r="G44" s="17"/>
      <c r="H44" s="17"/>
      <c r="I44" s="53"/>
      <c r="J44" s="53">
        <f t="shared" si="0"/>
        <v>0</v>
      </c>
      <c r="K44" s="54">
        <f t="shared" si="1"/>
        <v>0</v>
      </c>
    </row>
    <row r="45" spans="1:11" s="8" customFormat="1" ht="22.5" customHeight="1" thickBot="1" x14ac:dyDescent="0.5">
      <c r="A45" s="26">
        <v>14</v>
      </c>
      <c r="B45" s="546"/>
      <c r="C45" s="520"/>
      <c r="D45" s="27" t="s">
        <v>12</v>
      </c>
      <c r="E45" s="32" t="s">
        <v>31</v>
      </c>
      <c r="F45" s="33">
        <v>1</v>
      </c>
      <c r="G45" s="17"/>
      <c r="H45" s="17"/>
      <c r="I45" s="53"/>
      <c r="J45" s="53">
        <f t="shared" si="0"/>
        <v>0</v>
      </c>
      <c r="K45" s="54">
        <f t="shared" si="1"/>
        <v>0</v>
      </c>
    </row>
    <row r="46" spans="1:11" s="8" customFormat="1" ht="43.5" customHeight="1" thickBot="1" x14ac:dyDescent="0.5">
      <c r="A46" s="26">
        <v>15</v>
      </c>
      <c r="B46" s="546"/>
      <c r="C46" s="520"/>
      <c r="D46" s="27" t="s">
        <v>27</v>
      </c>
      <c r="E46" s="32" t="s">
        <v>31</v>
      </c>
      <c r="F46" s="33">
        <v>1</v>
      </c>
      <c r="G46" s="17"/>
      <c r="H46" s="17"/>
      <c r="I46" s="53"/>
      <c r="J46" s="53">
        <f t="shared" si="0"/>
        <v>0</v>
      </c>
      <c r="K46" s="54">
        <f t="shared" si="1"/>
        <v>0</v>
      </c>
    </row>
    <row r="47" spans="1:11" s="8" customFormat="1" ht="23.25" customHeight="1" thickBot="1" x14ac:dyDescent="0.5">
      <c r="A47" s="26">
        <v>16</v>
      </c>
      <c r="B47" s="546"/>
      <c r="C47" s="520"/>
      <c r="D47" s="27" t="s">
        <v>28</v>
      </c>
      <c r="E47" s="32" t="s">
        <v>31</v>
      </c>
      <c r="F47" s="33">
        <v>1</v>
      </c>
      <c r="G47" s="17"/>
      <c r="H47" s="17"/>
      <c r="I47" s="53"/>
      <c r="J47" s="53">
        <f t="shared" si="0"/>
        <v>0</v>
      </c>
      <c r="K47" s="54">
        <f t="shared" si="1"/>
        <v>0</v>
      </c>
    </row>
    <row r="48" spans="1:11" s="8" customFormat="1" ht="40.5" customHeight="1" thickBot="1" x14ac:dyDescent="0.5">
      <c r="A48" s="26">
        <v>17</v>
      </c>
      <c r="B48" s="546"/>
      <c r="C48" s="520"/>
      <c r="D48" s="27" t="s">
        <v>134</v>
      </c>
      <c r="E48" s="32" t="s">
        <v>31</v>
      </c>
      <c r="F48" s="33">
        <v>1</v>
      </c>
      <c r="G48" s="17"/>
      <c r="H48" s="17"/>
      <c r="I48" s="53"/>
      <c r="J48" s="53">
        <f t="shared" si="0"/>
        <v>0</v>
      </c>
      <c r="K48" s="54">
        <f t="shared" si="1"/>
        <v>0</v>
      </c>
    </row>
    <row r="49" spans="1:11" s="8" customFormat="1" ht="24" customHeight="1" thickBot="1" x14ac:dyDescent="0.5">
      <c r="A49" s="26">
        <v>18</v>
      </c>
      <c r="B49" s="546"/>
      <c r="C49" s="521"/>
      <c r="D49" s="27" t="s">
        <v>14</v>
      </c>
      <c r="E49" s="34" t="s">
        <v>31</v>
      </c>
      <c r="F49" s="35">
        <v>1</v>
      </c>
      <c r="G49" s="17"/>
      <c r="H49" s="17"/>
      <c r="I49" s="53"/>
      <c r="J49" s="53">
        <f t="shared" si="0"/>
        <v>0</v>
      </c>
      <c r="K49" s="54">
        <f t="shared" si="1"/>
        <v>0</v>
      </c>
    </row>
    <row r="50" spans="1:11" s="8" customFormat="1" ht="36.75" customHeight="1" thickBot="1" x14ac:dyDescent="0.5">
      <c r="A50" s="25"/>
      <c r="B50" s="547"/>
      <c r="C50" s="513" t="s">
        <v>114</v>
      </c>
      <c r="D50" s="514"/>
      <c r="E50" s="514"/>
      <c r="F50" s="515"/>
      <c r="G50" s="10"/>
      <c r="H50" s="10"/>
      <c r="I50" s="50"/>
      <c r="J50" s="56"/>
      <c r="K50" s="59">
        <f>ROUND(SUM(K36:K49),2)</f>
        <v>0</v>
      </c>
    </row>
    <row r="51" spans="1:11" s="3" customFormat="1" ht="25.5" customHeight="1" thickBot="1" x14ac:dyDescent="0.35">
      <c r="A51" s="25"/>
      <c r="B51" s="25"/>
      <c r="C51" s="25"/>
      <c r="D51" s="25"/>
      <c r="E51" s="25"/>
      <c r="F51" s="25"/>
      <c r="G51" s="24"/>
      <c r="H51" s="24"/>
      <c r="I51" s="25"/>
      <c r="J51" s="25"/>
      <c r="K51" s="25"/>
    </row>
    <row r="52" spans="1:11" s="8" customFormat="1" ht="58.5" customHeight="1" thickBot="1" x14ac:dyDescent="0.5">
      <c r="A52" s="516" t="s">
        <v>121</v>
      </c>
      <c r="B52" s="517"/>
      <c r="C52" s="517"/>
      <c r="D52" s="517"/>
      <c r="E52" s="517"/>
      <c r="F52" s="518"/>
      <c r="G52" s="10"/>
      <c r="H52" s="10"/>
      <c r="I52" s="11"/>
      <c r="J52" s="11"/>
      <c r="K52" s="57">
        <f>ROUND(K14+K30+K50,2)</f>
        <v>0</v>
      </c>
    </row>
    <row r="53" spans="1:11" s="8" customFormat="1" ht="25.2" x14ac:dyDescent="0.45">
      <c r="A53" s="11"/>
      <c r="B53" s="11"/>
      <c r="C53" s="11"/>
      <c r="D53" s="36"/>
      <c r="E53" s="37"/>
      <c r="F53" s="37"/>
      <c r="G53" s="38"/>
      <c r="H53" s="38"/>
      <c r="I53" s="11"/>
      <c r="J53" s="11"/>
      <c r="K53" s="11"/>
    </row>
    <row r="54" spans="1:11" s="1" customFormat="1" ht="74.25" customHeight="1" x14ac:dyDescent="0.5">
      <c r="A54" s="11"/>
      <c r="B54" s="506"/>
      <c r="C54" s="506"/>
      <c r="D54" s="506"/>
      <c r="E54" s="506"/>
      <c r="F54" s="11"/>
      <c r="G54" s="39"/>
      <c r="H54" s="39"/>
      <c r="I54" s="11"/>
      <c r="J54" s="11"/>
      <c r="K54" s="11"/>
    </row>
    <row r="55" spans="1:11" ht="20.399999999999999" x14ac:dyDescent="0.35">
      <c r="A55" s="11"/>
      <c r="B55" s="11"/>
      <c r="C55" s="11"/>
      <c r="D55" s="36"/>
      <c r="E55" s="37"/>
      <c r="F55" s="37"/>
      <c r="G55" s="38"/>
      <c r="H55" s="38"/>
      <c r="I55" s="11"/>
      <c r="J55" s="11"/>
      <c r="K55" s="11"/>
    </row>
    <row r="56" spans="1:11" ht="20.399999999999999" x14ac:dyDescent="0.35">
      <c r="A56" s="11"/>
      <c r="B56" s="11"/>
      <c r="C56" s="11"/>
      <c r="D56" s="36"/>
      <c r="E56" s="37"/>
      <c r="F56" s="37"/>
      <c r="G56" s="38"/>
      <c r="H56" s="38"/>
      <c r="I56" s="11"/>
      <c r="J56" s="11"/>
      <c r="K56" s="11"/>
    </row>
    <row r="57" spans="1:11" s="77" customFormat="1" x14ac:dyDescent="0.3">
      <c r="B57" s="78" t="s">
        <v>139</v>
      </c>
      <c r="C57" s="78"/>
      <c r="D57" s="79"/>
      <c r="E57" s="80"/>
    </row>
    <row r="58" spans="1:11" s="81" customFormat="1" ht="14.4" x14ac:dyDescent="0.3">
      <c r="B58" s="82"/>
      <c r="C58" s="82"/>
      <c r="D58" s="83"/>
      <c r="E58" s="82"/>
      <c r="F58" s="82"/>
      <c r="G58" s="82"/>
      <c r="H58" s="84"/>
      <c r="I58" s="84"/>
    </row>
    <row r="59" spans="1:11" s="79" customFormat="1" ht="93.75" customHeight="1" x14ac:dyDescent="0.3">
      <c r="B59" s="466" t="s">
        <v>140</v>
      </c>
      <c r="C59" s="467"/>
      <c r="D59" s="467"/>
      <c r="E59" s="467"/>
      <c r="F59" s="467"/>
      <c r="G59" s="467"/>
      <c r="H59" s="467"/>
      <c r="I59" s="467"/>
      <c r="J59" s="467"/>
      <c r="K59" s="468"/>
    </row>
    <row r="60" spans="1:11" s="85" customFormat="1" x14ac:dyDescent="0.3">
      <c r="B60" s="469" t="s">
        <v>141</v>
      </c>
      <c r="C60" s="470"/>
      <c r="D60" s="471"/>
      <c r="E60" s="471"/>
      <c r="F60" s="471"/>
      <c r="G60" s="471"/>
      <c r="H60" s="471"/>
      <c r="I60" s="471"/>
      <c r="J60" s="471"/>
      <c r="K60" s="472"/>
    </row>
    <row r="61" spans="1:11" s="86" customFormat="1" ht="75" customHeight="1" x14ac:dyDescent="0.3">
      <c r="B61" s="473" t="s">
        <v>142</v>
      </c>
      <c r="C61" s="474"/>
      <c r="D61" s="474"/>
      <c r="E61" s="474"/>
      <c r="F61" s="474"/>
      <c r="G61" s="474"/>
      <c r="H61" s="474"/>
      <c r="I61" s="474"/>
      <c r="J61" s="474"/>
      <c r="K61" s="475"/>
    </row>
    <row r="62" spans="1:11" s="86" customFormat="1" x14ac:dyDescent="0.3">
      <c r="B62" s="87"/>
      <c r="C62" s="87"/>
      <c r="D62" s="88"/>
      <c r="E62" s="89"/>
      <c r="F62" s="89"/>
      <c r="G62" s="89"/>
      <c r="H62" s="89"/>
      <c r="I62" s="89"/>
      <c r="J62" s="89"/>
      <c r="K62" s="89"/>
    </row>
    <row r="63" spans="1:11" s="86" customFormat="1" ht="15" customHeight="1" thickBot="1" x14ac:dyDescent="0.35">
      <c r="B63" s="476" t="s">
        <v>143</v>
      </c>
      <c r="C63" s="476"/>
      <c r="D63" s="476"/>
      <c r="E63" s="477"/>
      <c r="F63" s="476"/>
      <c r="G63" s="476"/>
      <c r="H63" s="476"/>
      <c r="I63" s="476"/>
      <c r="J63" s="476"/>
      <c r="K63" s="476"/>
    </row>
    <row r="64" spans="1:11" s="86" customFormat="1" ht="16.2" thickBot="1" x14ac:dyDescent="0.35">
      <c r="B64" s="476" t="s">
        <v>144</v>
      </c>
      <c r="C64" s="456"/>
      <c r="D64" s="456"/>
      <c r="E64" s="90" t="s">
        <v>145</v>
      </c>
      <c r="F64" s="478"/>
      <c r="G64" s="479"/>
      <c r="H64" s="479"/>
      <c r="I64" s="479"/>
      <c r="J64" s="479"/>
      <c r="K64" s="479"/>
    </row>
    <row r="65" spans="2:11" s="86" customFormat="1" ht="122.25" customHeight="1" thickBot="1" x14ac:dyDescent="0.35">
      <c r="B65" s="459" t="s">
        <v>146</v>
      </c>
      <c r="C65" s="459"/>
      <c r="D65" s="459"/>
      <c r="E65" s="460"/>
      <c r="F65" s="459"/>
      <c r="G65" s="459"/>
      <c r="H65" s="459"/>
      <c r="I65" s="459"/>
      <c r="J65" s="459"/>
      <c r="K65" s="459"/>
    </row>
    <row r="66" spans="2:11" s="86" customFormat="1" ht="16.2" thickBot="1" x14ac:dyDescent="0.35">
      <c r="B66" s="461" t="s">
        <v>147</v>
      </c>
      <c r="C66" s="462"/>
      <c r="D66" s="462"/>
      <c r="E66" s="91"/>
      <c r="F66" s="463"/>
      <c r="G66" s="463"/>
      <c r="H66" s="463"/>
      <c r="I66" s="463"/>
      <c r="J66" s="463"/>
      <c r="K66" s="464"/>
    </row>
    <row r="67" spans="2:11" s="86" customFormat="1" ht="121.5" customHeight="1" x14ac:dyDescent="0.3">
      <c r="B67" s="459" t="s">
        <v>148</v>
      </c>
      <c r="C67" s="459"/>
      <c r="D67" s="459"/>
      <c r="E67" s="465"/>
      <c r="F67" s="459"/>
      <c r="G67" s="459"/>
      <c r="H67" s="459"/>
      <c r="I67" s="459"/>
      <c r="J67" s="459"/>
      <c r="K67" s="459"/>
    </row>
    <row r="68" spans="2:11" s="86" customFormat="1" x14ac:dyDescent="0.3">
      <c r="B68" s="437" t="s">
        <v>149</v>
      </c>
      <c r="C68" s="437"/>
      <c r="D68" s="437"/>
      <c r="E68" s="443"/>
      <c r="F68" s="444"/>
      <c r="G68" s="444"/>
      <c r="H68" s="444"/>
      <c r="I68" s="444"/>
      <c r="J68" s="444"/>
      <c r="K68" s="445"/>
    </row>
    <row r="69" spans="2:11" s="86" customFormat="1" x14ac:dyDescent="0.3">
      <c r="B69" s="437" t="s">
        <v>150</v>
      </c>
      <c r="C69" s="437"/>
      <c r="D69" s="437"/>
      <c r="E69" s="443"/>
      <c r="F69" s="444"/>
      <c r="G69" s="444"/>
      <c r="H69" s="444"/>
      <c r="I69" s="444"/>
      <c r="J69" s="444"/>
      <c r="K69" s="445"/>
    </row>
    <row r="70" spans="2:11" s="86" customFormat="1" x14ac:dyDescent="0.3">
      <c r="B70" s="437" t="s">
        <v>151</v>
      </c>
      <c r="C70" s="437"/>
      <c r="D70" s="437"/>
      <c r="E70" s="443"/>
      <c r="F70" s="444"/>
      <c r="G70" s="444"/>
      <c r="H70" s="444"/>
      <c r="I70" s="444"/>
      <c r="J70" s="444"/>
      <c r="K70" s="445"/>
    </row>
    <row r="71" spans="2:11" s="86" customFormat="1" x14ac:dyDescent="0.3">
      <c r="B71" s="437" t="s">
        <v>152</v>
      </c>
      <c r="C71" s="437"/>
      <c r="D71" s="437"/>
      <c r="E71" s="456"/>
      <c r="F71" s="457"/>
      <c r="G71" s="457"/>
      <c r="H71" s="457"/>
      <c r="I71" s="457"/>
      <c r="J71" s="457"/>
      <c r="K71" s="458"/>
    </row>
    <row r="72" spans="2:11" s="86" customFormat="1" x14ac:dyDescent="0.3">
      <c r="B72" s="437" t="s">
        <v>153</v>
      </c>
      <c r="C72" s="437"/>
      <c r="D72" s="437"/>
      <c r="E72" s="451"/>
      <c r="F72" s="452"/>
      <c r="G72" s="452"/>
      <c r="H72" s="452"/>
      <c r="I72" s="452"/>
      <c r="J72" s="452"/>
      <c r="K72" s="453"/>
    </row>
    <row r="73" spans="2:11" s="86" customFormat="1" x14ac:dyDescent="0.3">
      <c r="B73" s="437" t="s">
        <v>154</v>
      </c>
      <c r="C73" s="437"/>
      <c r="D73" s="437"/>
      <c r="E73" s="443"/>
      <c r="F73" s="444"/>
      <c r="G73" s="444"/>
      <c r="H73" s="444"/>
      <c r="I73" s="444"/>
      <c r="J73" s="444"/>
      <c r="K73" s="445"/>
    </row>
    <row r="74" spans="2:11" s="86" customFormat="1" ht="29.25" customHeight="1" x14ac:dyDescent="0.3">
      <c r="B74" s="438" t="s">
        <v>155</v>
      </c>
      <c r="C74" s="454"/>
      <c r="D74" s="455"/>
      <c r="E74" s="439" t="s">
        <v>156</v>
      </c>
      <c r="F74" s="439"/>
      <c r="G74" s="439"/>
      <c r="H74" s="439"/>
      <c r="I74" s="439"/>
      <c r="J74" s="439"/>
      <c r="K74" s="439"/>
    </row>
    <row r="75" spans="2:11" s="86" customFormat="1" ht="40.5" customHeight="1" x14ac:dyDescent="0.3">
      <c r="B75" s="437" t="s">
        <v>157</v>
      </c>
      <c r="C75" s="438"/>
      <c r="D75" s="438"/>
      <c r="E75" s="439" t="s">
        <v>158</v>
      </c>
      <c r="F75" s="439"/>
      <c r="G75" s="439"/>
      <c r="H75" s="439"/>
      <c r="I75" s="439"/>
      <c r="J75" s="439"/>
      <c r="K75" s="439"/>
    </row>
    <row r="76" spans="2:11" s="86" customFormat="1" ht="40.5" customHeight="1" x14ac:dyDescent="0.3">
      <c r="B76" s="440" t="s">
        <v>159</v>
      </c>
      <c r="C76" s="441"/>
      <c r="D76" s="442"/>
      <c r="E76" s="443"/>
      <c r="F76" s="444"/>
      <c r="G76" s="444"/>
      <c r="H76" s="444"/>
      <c r="I76" s="444"/>
      <c r="J76" s="444"/>
      <c r="K76" s="445"/>
    </row>
    <row r="77" spans="2:11" s="86" customFormat="1" x14ac:dyDescent="0.3">
      <c r="B77" s="446" t="s">
        <v>160</v>
      </c>
      <c r="C77" s="447"/>
      <c r="D77" s="447"/>
      <c r="E77" s="450"/>
      <c r="F77" s="450"/>
      <c r="G77" s="450"/>
      <c r="H77" s="450"/>
      <c r="I77" s="450"/>
      <c r="J77" s="450"/>
      <c r="K77" s="450"/>
    </row>
    <row r="78" spans="2:11" s="86" customFormat="1" x14ac:dyDescent="0.3">
      <c r="B78" s="446"/>
      <c r="C78" s="447"/>
      <c r="D78" s="447"/>
      <c r="E78" s="450"/>
      <c r="F78" s="450"/>
      <c r="G78" s="450"/>
      <c r="H78" s="450"/>
      <c r="I78" s="450"/>
      <c r="J78" s="450"/>
      <c r="K78" s="450"/>
    </row>
    <row r="79" spans="2:11" s="86" customFormat="1" x14ac:dyDescent="0.3">
      <c r="B79" s="446"/>
      <c r="C79" s="447"/>
      <c r="D79" s="447"/>
      <c r="E79" s="450"/>
      <c r="F79" s="450"/>
      <c r="G79" s="450"/>
      <c r="H79" s="450"/>
      <c r="I79" s="450"/>
      <c r="J79" s="450"/>
      <c r="K79" s="450"/>
    </row>
    <row r="80" spans="2:11" s="86" customFormat="1" x14ac:dyDescent="0.3">
      <c r="B80" s="448"/>
      <c r="C80" s="449"/>
      <c r="D80" s="449"/>
      <c r="E80" s="450"/>
      <c r="F80" s="450"/>
      <c r="G80" s="450"/>
      <c r="H80" s="450"/>
      <c r="I80" s="450"/>
      <c r="J80" s="450"/>
      <c r="K80" s="450"/>
    </row>
    <row r="81" spans="5:5" s="92" customFormat="1" ht="13.8" x14ac:dyDescent="0.3">
      <c r="E81" s="93"/>
    </row>
    <row r="82" spans="5:5" s="92" customFormat="1" ht="13.8" x14ac:dyDescent="0.3">
      <c r="E82" s="93"/>
    </row>
  </sheetData>
  <mergeCells count="68">
    <mergeCell ref="A14:A15"/>
    <mergeCell ref="I27:I29"/>
    <mergeCell ref="B12:B50"/>
    <mergeCell ref="C12:C13"/>
    <mergeCell ref="E12:E13"/>
    <mergeCell ref="F12:F13"/>
    <mergeCell ref="C16:C29"/>
    <mergeCell ref="E16:E26"/>
    <mergeCell ref="F16:F26"/>
    <mergeCell ref="E27:E29"/>
    <mergeCell ref="F27:F29"/>
    <mergeCell ref="J27:J29"/>
    <mergeCell ref="K27:K29"/>
    <mergeCell ref="A1:K1"/>
    <mergeCell ref="B54:E54"/>
    <mergeCell ref="I8:K9"/>
    <mergeCell ref="C50:F50"/>
    <mergeCell ref="A52:F52"/>
    <mergeCell ref="C30:F30"/>
    <mergeCell ref="C32:C49"/>
    <mergeCell ref="K12:K13"/>
    <mergeCell ref="I12:I13"/>
    <mergeCell ref="J12:J13"/>
    <mergeCell ref="I16:I26"/>
    <mergeCell ref="J16:J26"/>
    <mergeCell ref="K16:K26"/>
    <mergeCell ref="C14:F14"/>
    <mergeCell ref="F10:F11"/>
    <mergeCell ref="A6:K6"/>
    <mergeCell ref="C2:K4"/>
    <mergeCell ref="A10:A11"/>
    <mergeCell ref="B10:B11"/>
    <mergeCell ref="C10:C11"/>
    <mergeCell ref="D10:D11"/>
    <mergeCell ref="E10:E11"/>
    <mergeCell ref="I10:I11"/>
    <mergeCell ref="J10:J11"/>
    <mergeCell ref="K10:K11"/>
    <mergeCell ref="B59:K59"/>
    <mergeCell ref="B60:K60"/>
    <mergeCell ref="B61:K61"/>
    <mergeCell ref="B63:K63"/>
    <mergeCell ref="B64:D64"/>
    <mergeCell ref="F64:K64"/>
    <mergeCell ref="B65:K65"/>
    <mergeCell ref="B66:D66"/>
    <mergeCell ref="F66:K66"/>
    <mergeCell ref="B67:K67"/>
    <mergeCell ref="B68:D68"/>
    <mergeCell ref="E68:K68"/>
    <mergeCell ref="B69:D69"/>
    <mergeCell ref="E69:K69"/>
    <mergeCell ref="B70:D70"/>
    <mergeCell ref="E70:K70"/>
    <mergeCell ref="B71:D71"/>
    <mergeCell ref="E71:K71"/>
    <mergeCell ref="B72:D72"/>
    <mergeCell ref="E72:K72"/>
    <mergeCell ref="B73:D73"/>
    <mergeCell ref="E73:K73"/>
    <mergeCell ref="B74:D74"/>
    <mergeCell ref="E74:K74"/>
    <mergeCell ref="B75:D75"/>
    <mergeCell ref="E75:K75"/>
    <mergeCell ref="B76:D76"/>
    <mergeCell ref="E76:K76"/>
    <mergeCell ref="B77:D80"/>
    <mergeCell ref="E77:K80"/>
  </mergeCells>
  <printOptions horizontalCentered="1"/>
  <pageMargins left="0.70866141732283472" right="0.70866141732283472" top="0.74803149606299213" bottom="0.74803149606299213" header="0.31496062992125984" footer="0.31496062992125984"/>
  <pageSetup scale="42" fitToHeight="0" orientation="landscape" r:id="rId1"/>
  <rowBreaks count="1" manualBreakCount="1">
    <brk id="30" max="1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131"/>
  <sheetViews>
    <sheetView showGridLines="0" view="pageBreakPreview" topLeftCell="A56" zoomScale="60" zoomScaleNormal="55" workbookViewId="0">
      <selection activeCell="J28" sqref="J28:J34"/>
    </sheetView>
  </sheetViews>
  <sheetFormatPr baseColWidth="10" defaultColWidth="11.44140625" defaultRowHeight="15.6" x14ac:dyDescent="0.3"/>
  <cols>
    <col min="1" max="1" width="5" style="2" customWidth="1"/>
    <col min="2" max="2" width="9.109375" style="2" customWidth="1"/>
    <col min="3" max="3" width="35.109375" style="2" customWidth="1"/>
    <col min="4" max="4" width="62.6640625" style="2" customWidth="1"/>
    <col min="5" max="5" width="57.5546875" style="4" customWidth="1"/>
    <col min="6" max="7" width="17.33203125" style="5" customWidth="1"/>
    <col min="8" max="8" width="7.109375" style="9" customWidth="1"/>
    <col min="9" max="9" width="3.44140625" style="9" customWidth="1"/>
    <col min="10" max="10" width="22.5546875" style="2" customWidth="1"/>
    <col min="11" max="11" width="20" style="2" customWidth="1"/>
    <col min="12" max="12" width="19.5546875" style="2" customWidth="1"/>
    <col min="13" max="16384" width="11.44140625" style="2"/>
  </cols>
  <sheetData>
    <row r="1" spans="1:13" ht="21" thickBot="1" x14ac:dyDescent="0.4">
      <c r="A1" s="11"/>
      <c r="B1" s="11"/>
      <c r="C1" s="11"/>
      <c r="D1" s="11"/>
      <c r="E1" s="36"/>
      <c r="F1" s="37"/>
      <c r="G1" s="37"/>
      <c r="H1" s="38"/>
      <c r="I1" s="38"/>
      <c r="J1" s="11"/>
      <c r="K1" s="11"/>
      <c r="L1" s="11"/>
    </row>
    <row r="2" spans="1:13" ht="39" customHeight="1" thickBot="1" x14ac:dyDescent="0.4">
      <c r="A2" s="11"/>
      <c r="B2" s="503" t="s">
        <v>132</v>
      </c>
      <c r="C2" s="504"/>
      <c r="D2" s="504"/>
      <c r="E2" s="504"/>
      <c r="F2" s="504"/>
      <c r="G2" s="504"/>
      <c r="H2" s="504"/>
      <c r="I2" s="504"/>
      <c r="J2" s="504"/>
      <c r="K2" s="504"/>
      <c r="L2" s="505"/>
    </row>
    <row r="3" spans="1:13" ht="30.75" customHeight="1" x14ac:dyDescent="0.35">
      <c r="A3" s="11"/>
      <c r="B3" s="12"/>
      <c r="C3" s="11"/>
      <c r="D3" s="485" t="s">
        <v>97</v>
      </c>
      <c r="E3" s="486"/>
      <c r="F3" s="486"/>
      <c r="G3" s="486"/>
      <c r="H3" s="486"/>
      <c r="I3" s="486"/>
      <c r="J3" s="486"/>
      <c r="K3" s="486"/>
      <c r="L3" s="487"/>
    </row>
    <row r="4" spans="1:13" ht="30.75" customHeight="1" x14ac:dyDescent="0.35">
      <c r="A4" s="11"/>
      <c r="B4" s="12"/>
      <c r="C4" s="11"/>
      <c r="D4" s="488"/>
      <c r="E4" s="489"/>
      <c r="F4" s="489"/>
      <c r="G4" s="489"/>
      <c r="H4" s="489"/>
      <c r="I4" s="489"/>
      <c r="J4" s="489"/>
      <c r="K4" s="489"/>
      <c r="L4" s="490"/>
    </row>
    <row r="5" spans="1:13" ht="30.75" customHeight="1" thickBot="1" x14ac:dyDescent="0.4">
      <c r="A5" s="11"/>
      <c r="B5" s="13"/>
      <c r="C5" s="14"/>
      <c r="D5" s="491"/>
      <c r="E5" s="492"/>
      <c r="F5" s="492"/>
      <c r="G5" s="492"/>
      <c r="H5" s="492"/>
      <c r="I5" s="492"/>
      <c r="J5" s="492"/>
      <c r="K5" s="492"/>
      <c r="L5" s="493"/>
    </row>
    <row r="6" spans="1:13" ht="65.25" customHeight="1" x14ac:dyDescent="0.35">
      <c r="A6" s="11"/>
      <c r="B6" s="561" t="s">
        <v>136</v>
      </c>
      <c r="C6" s="562"/>
      <c r="D6" s="562"/>
      <c r="E6" s="562"/>
      <c r="F6" s="562"/>
      <c r="G6" s="562"/>
      <c r="H6" s="562"/>
      <c r="I6" s="562"/>
      <c r="J6" s="562"/>
      <c r="K6" s="562"/>
      <c r="L6" s="563"/>
    </row>
    <row r="7" spans="1:13" ht="65.25" customHeight="1" thickBot="1" x14ac:dyDescent="0.4">
      <c r="A7" s="11"/>
      <c r="B7" s="564"/>
      <c r="C7" s="565"/>
      <c r="D7" s="565"/>
      <c r="E7" s="565"/>
      <c r="F7" s="565"/>
      <c r="G7" s="565"/>
      <c r="H7" s="565"/>
      <c r="I7" s="565"/>
      <c r="J7" s="565"/>
      <c r="K7" s="565"/>
      <c r="L7" s="566"/>
    </row>
    <row r="8" spans="1:13" ht="31.5" customHeight="1" thickBot="1" x14ac:dyDescent="0.4">
      <c r="A8" s="11"/>
      <c r="B8" s="11"/>
      <c r="C8" s="11"/>
      <c r="D8" s="15"/>
      <c r="E8" s="16"/>
      <c r="F8" s="15"/>
      <c r="G8" s="15"/>
      <c r="H8" s="17"/>
      <c r="I8" s="17"/>
      <c r="J8" s="11"/>
      <c r="K8" s="11"/>
      <c r="L8" s="11"/>
    </row>
    <row r="9" spans="1:13" ht="44.25" customHeight="1" x14ac:dyDescent="0.35">
      <c r="A9" s="11"/>
      <c r="B9" s="19"/>
      <c r="C9" s="19"/>
      <c r="D9" s="19"/>
      <c r="E9" s="19"/>
      <c r="F9" s="19"/>
      <c r="G9" s="19"/>
      <c r="H9" s="10"/>
      <c r="I9" s="10"/>
      <c r="J9" s="507" t="s">
        <v>93</v>
      </c>
      <c r="K9" s="508"/>
      <c r="L9" s="509"/>
    </row>
    <row r="10" spans="1:13" ht="15.75" customHeight="1" thickBot="1" x14ac:dyDescent="0.4">
      <c r="A10" s="11"/>
      <c r="B10" s="19"/>
      <c r="C10" s="41"/>
      <c r="D10" s="41"/>
      <c r="E10" s="41"/>
      <c r="F10" s="41"/>
      <c r="G10" s="41"/>
      <c r="H10" s="42"/>
      <c r="I10" s="42"/>
      <c r="J10" s="510"/>
      <c r="K10" s="511"/>
      <c r="L10" s="512"/>
    </row>
    <row r="11" spans="1:13" ht="26.25" customHeight="1" x14ac:dyDescent="0.35">
      <c r="A11" s="11"/>
      <c r="B11" s="558" t="s">
        <v>0</v>
      </c>
      <c r="C11" s="558" t="s">
        <v>4</v>
      </c>
      <c r="D11" s="558" t="s">
        <v>3</v>
      </c>
      <c r="E11" s="558" t="s">
        <v>1</v>
      </c>
      <c r="F11" s="556" t="s">
        <v>30</v>
      </c>
      <c r="G11" s="556" t="s">
        <v>29</v>
      </c>
      <c r="H11" s="10"/>
      <c r="I11" s="10"/>
      <c r="J11" s="497" t="s">
        <v>90</v>
      </c>
      <c r="K11" s="497" t="s">
        <v>91</v>
      </c>
      <c r="L11" s="498" t="s">
        <v>92</v>
      </c>
      <c r="M11" s="2" t="s">
        <v>126</v>
      </c>
    </row>
    <row r="12" spans="1:13" ht="26.25" customHeight="1" thickBot="1" x14ac:dyDescent="0.4">
      <c r="A12" s="11"/>
      <c r="B12" s="559"/>
      <c r="C12" s="560"/>
      <c r="D12" s="560"/>
      <c r="E12" s="560"/>
      <c r="F12" s="557"/>
      <c r="G12" s="557"/>
      <c r="H12" s="10"/>
      <c r="I12" s="10"/>
      <c r="J12" s="481"/>
      <c r="K12" s="481"/>
      <c r="L12" s="567"/>
    </row>
    <row r="13" spans="1:13" ht="24" customHeight="1" thickBot="1" x14ac:dyDescent="0.4">
      <c r="A13" s="11"/>
      <c r="B13" s="40">
        <v>1</v>
      </c>
      <c r="C13" s="575" t="s">
        <v>137</v>
      </c>
      <c r="D13" s="580" t="s">
        <v>124</v>
      </c>
      <c r="E13" s="27" t="s">
        <v>2</v>
      </c>
      <c r="F13" s="555" t="s">
        <v>31</v>
      </c>
      <c r="G13" s="555">
        <v>1</v>
      </c>
      <c r="H13" s="17"/>
      <c r="I13" s="17"/>
      <c r="J13" s="524"/>
      <c r="K13" s="526">
        <f>ROUND(J13*19%,2)</f>
        <v>0</v>
      </c>
      <c r="L13" s="526">
        <f>ROUND(J13+K13,2)</f>
        <v>0</v>
      </c>
    </row>
    <row r="14" spans="1:13" ht="45" customHeight="1" thickBot="1" x14ac:dyDescent="0.4">
      <c r="A14" s="11"/>
      <c r="B14" s="40">
        <v>2</v>
      </c>
      <c r="C14" s="576"/>
      <c r="D14" s="549"/>
      <c r="E14" s="27" t="s">
        <v>32</v>
      </c>
      <c r="F14" s="521"/>
      <c r="G14" s="521"/>
      <c r="H14" s="17"/>
      <c r="I14" s="17"/>
      <c r="J14" s="525"/>
      <c r="K14" s="527"/>
      <c r="L14" s="527"/>
    </row>
    <row r="15" spans="1:13" ht="50.25" customHeight="1" thickBot="1" x14ac:dyDescent="0.4">
      <c r="A15" s="11"/>
      <c r="B15" s="554"/>
      <c r="C15" s="546"/>
      <c r="D15" s="513" t="s">
        <v>107</v>
      </c>
      <c r="E15" s="514"/>
      <c r="F15" s="514"/>
      <c r="G15" s="515"/>
      <c r="H15" s="10"/>
      <c r="I15" s="10"/>
      <c r="J15" s="50"/>
      <c r="K15" s="56"/>
      <c r="L15" s="59">
        <f>SUM(L13)</f>
        <v>0</v>
      </c>
    </row>
    <row r="16" spans="1:13" ht="25.5" customHeight="1" thickBot="1" x14ac:dyDescent="0.4">
      <c r="A16" s="11"/>
      <c r="B16" s="554"/>
      <c r="C16" s="546"/>
      <c r="D16" s="43"/>
      <c r="E16" s="44"/>
      <c r="F16" s="44"/>
      <c r="G16" s="44"/>
      <c r="H16" s="44"/>
      <c r="I16" s="44"/>
      <c r="J16" s="11"/>
      <c r="K16" s="11"/>
      <c r="L16" s="11"/>
    </row>
    <row r="17" spans="1:13" ht="24" customHeight="1" thickBot="1" x14ac:dyDescent="0.4">
      <c r="A17" s="11"/>
      <c r="B17" s="40">
        <v>1</v>
      </c>
      <c r="C17" s="576"/>
      <c r="D17" s="581" t="s">
        <v>125</v>
      </c>
      <c r="E17" s="27" t="s">
        <v>96</v>
      </c>
      <c r="F17" s="584" t="s">
        <v>31</v>
      </c>
      <c r="G17" s="555">
        <v>1</v>
      </c>
      <c r="H17" s="17"/>
      <c r="I17" s="17"/>
      <c r="J17" s="531"/>
      <c r="K17" s="531">
        <f>ROUND(J17*19%,2)</f>
        <v>0</v>
      </c>
      <c r="L17" s="534">
        <f>ROUND(J17+K17,2)</f>
        <v>0</v>
      </c>
    </row>
    <row r="18" spans="1:13" ht="67.5" customHeight="1" thickBot="1" x14ac:dyDescent="0.4">
      <c r="A18" s="11"/>
      <c r="B18" s="40">
        <v>2</v>
      </c>
      <c r="C18" s="576"/>
      <c r="D18" s="582"/>
      <c r="E18" s="27" t="s">
        <v>33</v>
      </c>
      <c r="F18" s="585"/>
      <c r="G18" s="520"/>
      <c r="H18" s="17"/>
      <c r="I18" s="17"/>
      <c r="J18" s="532"/>
      <c r="K18" s="532"/>
      <c r="L18" s="535"/>
    </row>
    <row r="19" spans="1:13" ht="46.5" customHeight="1" thickBot="1" x14ac:dyDescent="0.4">
      <c r="A19" s="11"/>
      <c r="B19" s="40">
        <v>3</v>
      </c>
      <c r="C19" s="576"/>
      <c r="D19" s="582"/>
      <c r="E19" s="27" t="s">
        <v>68</v>
      </c>
      <c r="F19" s="585"/>
      <c r="G19" s="520"/>
      <c r="H19" s="17"/>
      <c r="I19" s="17"/>
      <c r="J19" s="532"/>
      <c r="K19" s="532"/>
      <c r="L19" s="535"/>
    </row>
    <row r="20" spans="1:13" ht="23.25" customHeight="1" thickBot="1" x14ac:dyDescent="0.4">
      <c r="A20" s="11"/>
      <c r="B20" s="40">
        <v>4</v>
      </c>
      <c r="C20" s="576"/>
      <c r="D20" s="582"/>
      <c r="E20" s="27" t="s">
        <v>7</v>
      </c>
      <c r="F20" s="585"/>
      <c r="G20" s="520"/>
      <c r="H20" s="17"/>
      <c r="I20" s="17"/>
      <c r="J20" s="532"/>
      <c r="K20" s="532"/>
      <c r="L20" s="535"/>
    </row>
    <row r="21" spans="1:13" ht="23.25" customHeight="1" thickBot="1" x14ac:dyDescent="0.4">
      <c r="A21" s="11"/>
      <c r="B21" s="40">
        <v>5</v>
      </c>
      <c r="C21" s="576"/>
      <c r="D21" s="582"/>
      <c r="E21" s="27" t="s">
        <v>8</v>
      </c>
      <c r="F21" s="585"/>
      <c r="G21" s="520"/>
      <c r="H21" s="17"/>
      <c r="I21" s="17"/>
      <c r="J21" s="532"/>
      <c r="K21" s="532"/>
      <c r="L21" s="535"/>
    </row>
    <row r="22" spans="1:13" ht="66" customHeight="1" thickBot="1" x14ac:dyDescent="0.4">
      <c r="A22" s="11"/>
      <c r="B22" s="40">
        <v>6</v>
      </c>
      <c r="C22" s="576"/>
      <c r="D22" s="582"/>
      <c r="E22" s="27" t="s">
        <v>34</v>
      </c>
      <c r="F22" s="585"/>
      <c r="G22" s="520"/>
      <c r="H22" s="17"/>
      <c r="I22" s="17"/>
      <c r="J22" s="532"/>
      <c r="K22" s="532"/>
      <c r="L22" s="535"/>
    </row>
    <row r="23" spans="1:13" ht="69.75" customHeight="1" thickBot="1" x14ac:dyDescent="0.4">
      <c r="A23" s="11"/>
      <c r="B23" s="40">
        <v>7</v>
      </c>
      <c r="C23" s="576"/>
      <c r="D23" s="582"/>
      <c r="E23" s="27" t="s">
        <v>35</v>
      </c>
      <c r="F23" s="585"/>
      <c r="G23" s="520"/>
      <c r="H23" s="17"/>
      <c r="I23" s="17"/>
      <c r="J23" s="532"/>
      <c r="K23" s="532"/>
      <c r="L23" s="535"/>
    </row>
    <row r="24" spans="1:13" ht="63.75" customHeight="1" thickBot="1" x14ac:dyDescent="0.4">
      <c r="A24" s="11"/>
      <c r="B24" s="40">
        <v>8</v>
      </c>
      <c r="C24" s="576"/>
      <c r="D24" s="582"/>
      <c r="E24" s="27" t="s">
        <v>10</v>
      </c>
      <c r="F24" s="585"/>
      <c r="G24" s="520"/>
      <c r="H24" s="17"/>
      <c r="I24" s="17"/>
      <c r="J24" s="532"/>
      <c r="K24" s="532"/>
      <c r="L24" s="535"/>
    </row>
    <row r="25" spans="1:13" ht="23.25" customHeight="1" thickBot="1" x14ac:dyDescent="0.4">
      <c r="A25" s="11"/>
      <c r="B25" s="40">
        <v>9</v>
      </c>
      <c r="C25" s="576"/>
      <c r="D25" s="582"/>
      <c r="E25" s="27" t="s">
        <v>36</v>
      </c>
      <c r="F25" s="585"/>
      <c r="G25" s="520"/>
      <c r="H25" s="17"/>
      <c r="I25" s="17"/>
      <c r="J25" s="532"/>
      <c r="K25" s="532"/>
      <c r="L25" s="535"/>
      <c r="M25" s="2" t="s">
        <v>126</v>
      </c>
    </row>
    <row r="26" spans="1:13" ht="23.25" customHeight="1" thickBot="1" x14ac:dyDescent="0.4">
      <c r="A26" s="11"/>
      <c r="B26" s="40">
        <v>10</v>
      </c>
      <c r="C26" s="576"/>
      <c r="D26" s="582"/>
      <c r="E26" s="27" t="s">
        <v>37</v>
      </c>
      <c r="F26" s="585"/>
      <c r="G26" s="520"/>
      <c r="H26" s="17"/>
      <c r="I26" s="17"/>
      <c r="J26" s="532"/>
      <c r="K26" s="532"/>
      <c r="L26" s="535"/>
    </row>
    <row r="27" spans="1:13" ht="49.5" customHeight="1" thickBot="1" x14ac:dyDescent="0.4">
      <c r="A27" s="11"/>
      <c r="B27" s="40">
        <v>11</v>
      </c>
      <c r="C27" s="576"/>
      <c r="D27" s="582"/>
      <c r="E27" s="27" t="s">
        <v>38</v>
      </c>
      <c r="F27" s="585"/>
      <c r="G27" s="520"/>
      <c r="H27" s="17"/>
      <c r="I27" s="17"/>
      <c r="J27" s="533"/>
      <c r="K27" s="533"/>
      <c r="L27" s="536"/>
    </row>
    <row r="28" spans="1:13" ht="49.5" customHeight="1" thickBot="1" x14ac:dyDescent="0.4">
      <c r="A28" s="11"/>
      <c r="B28" s="40">
        <v>12</v>
      </c>
      <c r="C28" s="576"/>
      <c r="D28" s="582"/>
      <c r="E28" s="45" t="s">
        <v>39</v>
      </c>
      <c r="F28" s="585"/>
      <c r="G28" s="520"/>
      <c r="H28" s="17"/>
      <c r="I28" s="17"/>
      <c r="J28" s="500"/>
      <c r="K28" s="500">
        <f>ROUND(J28*19%,2)</f>
        <v>0</v>
      </c>
      <c r="L28" s="500">
        <f>ROUND(J28+K28,2)</f>
        <v>0</v>
      </c>
    </row>
    <row r="29" spans="1:13" ht="44.25" customHeight="1" thickBot="1" x14ac:dyDescent="0.4">
      <c r="A29" s="11"/>
      <c r="B29" s="40">
        <v>13</v>
      </c>
      <c r="C29" s="576"/>
      <c r="D29" s="582"/>
      <c r="E29" s="46" t="s">
        <v>40</v>
      </c>
      <c r="F29" s="585"/>
      <c r="G29" s="520"/>
      <c r="H29" s="17"/>
      <c r="I29" s="17"/>
      <c r="J29" s="501"/>
      <c r="K29" s="501"/>
      <c r="L29" s="501"/>
    </row>
    <row r="30" spans="1:13" ht="43.5" customHeight="1" thickBot="1" x14ac:dyDescent="0.4">
      <c r="A30" s="11"/>
      <c r="B30" s="40">
        <v>14</v>
      </c>
      <c r="C30" s="576"/>
      <c r="D30" s="582"/>
      <c r="E30" s="45" t="s">
        <v>41</v>
      </c>
      <c r="F30" s="585"/>
      <c r="G30" s="520"/>
      <c r="H30" s="17"/>
      <c r="I30" s="17"/>
      <c r="J30" s="501"/>
      <c r="K30" s="501"/>
      <c r="L30" s="501"/>
    </row>
    <row r="31" spans="1:13" ht="87" customHeight="1" thickBot="1" x14ac:dyDescent="0.4">
      <c r="A31" s="11"/>
      <c r="B31" s="40">
        <v>15</v>
      </c>
      <c r="C31" s="576"/>
      <c r="D31" s="582"/>
      <c r="E31" s="45" t="s">
        <v>42</v>
      </c>
      <c r="F31" s="585"/>
      <c r="G31" s="520"/>
      <c r="H31" s="17"/>
      <c r="I31" s="17"/>
      <c r="J31" s="501"/>
      <c r="K31" s="501"/>
      <c r="L31" s="501"/>
    </row>
    <row r="32" spans="1:13" ht="45.75" customHeight="1" thickBot="1" x14ac:dyDescent="0.4">
      <c r="A32" s="11"/>
      <c r="B32" s="40">
        <v>16</v>
      </c>
      <c r="C32" s="576"/>
      <c r="D32" s="582"/>
      <c r="E32" s="46" t="s">
        <v>43</v>
      </c>
      <c r="F32" s="585"/>
      <c r="G32" s="520"/>
      <c r="H32" s="17"/>
      <c r="I32" s="17"/>
      <c r="J32" s="501"/>
      <c r="K32" s="501"/>
      <c r="L32" s="501"/>
    </row>
    <row r="33" spans="1:12" ht="47.25" customHeight="1" thickBot="1" x14ac:dyDescent="0.4">
      <c r="A33" s="11"/>
      <c r="B33" s="40">
        <v>17</v>
      </c>
      <c r="C33" s="576"/>
      <c r="D33" s="582"/>
      <c r="E33" s="45" t="s">
        <v>44</v>
      </c>
      <c r="F33" s="585"/>
      <c r="G33" s="520"/>
      <c r="H33" s="17"/>
      <c r="I33" s="17"/>
      <c r="J33" s="501"/>
      <c r="K33" s="501"/>
      <c r="L33" s="501"/>
    </row>
    <row r="34" spans="1:12" ht="39.75" customHeight="1" thickBot="1" x14ac:dyDescent="0.4">
      <c r="A34" s="11"/>
      <c r="B34" s="40">
        <v>18</v>
      </c>
      <c r="C34" s="576"/>
      <c r="D34" s="583"/>
      <c r="E34" s="47" t="s">
        <v>45</v>
      </c>
      <c r="F34" s="586"/>
      <c r="G34" s="521"/>
      <c r="H34" s="17"/>
      <c r="I34" s="17"/>
      <c r="J34" s="502"/>
      <c r="K34" s="502"/>
      <c r="L34" s="502"/>
    </row>
    <row r="35" spans="1:12" ht="44.25" customHeight="1" thickBot="1" x14ac:dyDescent="0.4">
      <c r="A35" s="11"/>
      <c r="B35" s="555"/>
      <c r="C35" s="546"/>
      <c r="D35" s="513" t="s">
        <v>115</v>
      </c>
      <c r="E35" s="514"/>
      <c r="F35" s="514"/>
      <c r="G35" s="515"/>
      <c r="H35" s="10"/>
      <c r="I35" s="10"/>
      <c r="J35" s="50"/>
      <c r="K35" s="56"/>
      <c r="L35" s="59">
        <f>ROUND(SUM(L17:L34),2)</f>
        <v>0</v>
      </c>
    </row>
    <row r="36" spans="1:12" ht="32.25" customHeight="1" thickBot="1" x14ac:dyDescent="0.4">
      <c r="A36" s="11"/>
      <c r="B36" s="520"/>
      <c r="C36" s="546"/>
      <c r="D36" s="19"/>
      <c r="E36" s="16"/>
      <c r="F36" s="15"/>
      <c r="G36" s="15"/>
      <c r="H36" s="17"/>
      <c r="I36" s="17"/>
      <c r="J36" s="11"/>
      <c r="K36" s="11"/>
      <c r="L36" s="11"/>
    </row>
    <row r="37" spans="1:12" ht="23.25" customHeight="1" thickBot="1" x14ac:dyDescent="0.4">
      <c r="A37" s="11"/>
      <c r="B37" s="40">
        <v>1</v>
      </c>
      <c r="C37" s="577"/>
      <c r="D37" s="579" t="s">
        <v>116</v>
      </c>
      <c r="E37" s="27" t="s">
        <v>46</v>
      </c>
      <c r="F37" s="40" t="s">
        <v>31</v>
      </c>
      <c r="G37" s="40">
        <v>1</v>
      </c>
      <c r="H37" s="17"/>
      <c r="I37" s="17"/>
      <c r="J37" s="61"/>
      <c r="K37" s="61">
        <f>ROUND(J37*19%,2)</f>
        <v>0</v>
      </c>
      <c r="L37" s="61">
        <f>ROUND(J37+K37,2)</f>
        <v>0</v>
      </c>
    </row>
    <row r="38" spans="1:12" ht="23.25" customHeight="1" thickBot="1" x14ac:dyDescent="0.4">
      <c r="A38" s="11"/>
      <c r="B38" s="40">
        <v>2</v>
      </c>
      <c r="C38" s="577"/>
      <c r="D38" s="579"/>
      <c r="E38" s="27" t="s">
        <v>16</v>
      </c>
      <c r="F38" s="40" t="s">
        <v>31</v>
      </c>
      <c r="G38" s="40">
        <v>1</v>
      </c>
      <c r="H38" s="17"/>
      <c r="I38" s="17"/>
      <c r="J38" s="61"/>
      <c r="K38" s="61">
        <f t="shared" ref="K38:K65" si="0">ROUND(J38*19%,2)</f>
        <v>0</v>
      </c>
      <c r="L38" s="61">
        <f t="shared" ref="L38:L65" si="1">ROUND(J38+K38,2)</f>
        <v>0</v>
      </c>
    </row>
    <row r="39" spans="1:12" ht="23.25" customHeight="1" thickBot="1" x14ac:dyDescent="0.4">
      <c r="A39" s="11"/>
      <c r="B39" s="40">
        <v>3</v>
      </c>
      <c r="C39" s="577"/>
      <c r="D39" s="579"/>
      <c r="E39" s="27" t="s">
        <v>17</v>
      </c>
      <c r="F39" s="40" t="s">
        <v>31</v>
      </c>
      <c r="G39" s="40">
        <v>1</v>
      </c>
      <c r="H39" s="17"/>
      <c r="I39" s="17"/>
      <c r="J39" s="61"/>
      <c r="K39" s="61">
        <f t="shared" si="0"/>
        <v>0</v>
      </c>
      <c r="L39" s="61">
        <f t="shared" si="1"/>
        <v>0</v>
      </c>
    </row>
    <row r="40" spans="1:12" ht="23.25" customHeight="1" thickBot="1" x14ac:dyDescent="0.4">
      <c r="A40" s="11"/>
      <c r="B40" s="40">
        <v>4</v>
      </c>
      <c r="C40" s="577"/>
      <c r="D40" s="579"/>
      <c r="E40" s="27" t="s">
        <v>18</v>
      </c>
      <c r="F40" s="40" t="s">
        <v>31</v>
      </c>
      <c r="G40" s="40">
        <v>1</v>
      </c>
      <c r="H40" s="17"/>
      <c r="I40" s="17"/>
      <c r="J40" s="61"/>
      <c r="K40" s="61">
        <f t="shared" si="0"/>
        <v>0</v>
      </c>
      <c r="L40" s="61">
        <f t="shared" si="1"/>
        <v>0</v>
      </c>
    </row>
    <row r="41" spans="1:12" ht="23.25" customHeight="1" thickBot="1" x14ac:dyDescent="0.4">
      <c r="A41" s="11"/>
      <c r="B41" s="40">
        <v>5</v>
      </c>
      <c r="C41" s="577"/>
      <c r="D41" s="579"/>
      <c r="E41" s="27" t="s">
        <v>47</v>
      </c>
      <c r="F41" s="40" t="s">
        <v>31</v>
      </c>
      <c r="G41" s="40">
        <v>1</v>
      </c>
      <c r="H41" s="17"/>
      <c r="I41" s="17"/>
      <c r="J41" s="61"/>
      <c r="K41" s="61">
        <f t="shared" si="0"/>
        <v>0</v>
      </c>
      <c r="L41" s="61">
        <f t="shared" si="1"/>
        <v>0</v>
      </c>
    </row>
    <row r="42" spans="1:12" ht="23.25" customHeight="1" thickBot="1" x14ac:dyDescent="0.4">
      <c r="A42" s="11"/>
      <c r="B42" s="40">
        <v>6</v>
      </c>
      <c r="C42" s="577"/>
      <c r="D42" s="579"/>
      <c r="E42" s="27" t="s">
        <v>48</v>
      </c>
      <c r="F42" s="40" t="s">
        <v>31</v>
      </c>
      <c r="G42" s="40">
        <v>1</v>
      </c>
      <c r="H42" s="17"/>
      <c r="I42" s="17"/>
      <c r="J42" s="61"/>
      <c r="K42" s="61">
        <f t="shared" si="0"/>
        <v>0</v>
      </c>
      <c r="L42" s="61">
        <f t="shared" si="1"/>
        <v>0</v>
      </c>
    </row>
    <row r="43" spans="1:12" ht="23.25" customHeight="1" thickBot="1" x14ac:dyDescent="0.4">
      <c r="A43" s="11"/>
      <c r="B43" s="40">
        <v>7</v>
      </c>
      <c r="C43" s="577"/>
      <c r="D43" s="579"/>
      <c r="E43" s="27" t="s">
        <v>49</v>
      </c>
      <c r="F43" s="40" t="s">
        <v>31</v>
      </c>
      <c r="G43" s="40">
        <v>1</v>
      </c>
      <c r="H43" s="17"/>
      <c r="I43" s="17"/>
      <c r="J43" s="61"/>
      <c r="K43" s="61">
        <f t="shared" si="0"/>
        <v>0</v>
      </c>
      <c r="L43" s="61">
        <f t="shared" si="1"/>
        <v>0</v>
      </c>
    </row>
    <row r="44" spans="1:12" ht="23.25" customHeight="1" thickBot="1" x14ac:dyDescent="0.4">
      <c r="A44" s="11"/>
      <c r="B44" s="40">
        <v>8</v>
      </c>
      <c r="C44" s="577"/>
      <c r="D44" s="579"/>
      <c r="E44" s="27" t="s">
        <v>50</v>
      </c>
      <c r="F44" s="40" t="s">
        <v>31</v>
      </c>
      <c r="G44" s="40">
        <v>1</v>
      </c>
      <c r="H44" s="17"/>
      <c r="I44" s="17"/>
      <c r="J44" s="61"/>
      <c r="K44" s="61">
        <f t="shared" si="0"/>
        <v>0</v>
      </c>
      <c r="L44" s="61">
        <f t="shared" si="1"/>
        <v>0</v>
      </c>
    </row>
    <row r="45" spans="1:12" ht="42.75" customHeight="1" thickBot="1" x14ac:dyDescent="0.4">
      <c r="A45" s="11"/>
      <c r="B45" s="40">
        <v>9</v>
      </c>
      <c r="C45" s="577"/>
      <c r="D45" s="579"/>
      <c r="E45" s="27" t="s">
        <v>51</v>
      </c>
      <c r="F45" s="40" t="s">
        <v>31</v>
      </c>
      <c r="G45" s="40">
        <v>1</v>
      </c>
      <c r="H45" s="17"/>
      <c r="I45" s="17"/>
      <c r="J45" s="61"/>
      <c r="K45" s="61">
        <f t="shared" si="0"/>
        <v>0</v>
      </c>
      <c r="L45" s="61">
        <f t="shared" si="1"/>
        <v>0</v>
      </c>
    </row>
    <row r="46" spans="1:12" ht="24" customHeight="1" thickBot="1" x14ac:dyDescent="0.4">
      <c r="A46" s="11"/>
      <c r="B46" s="40">
        <v>10</v>
      </c>
      <c r="C46" s="577"/>
      <c r="D46" s="579"/>
      <c r="E46" s="27" t="s">
        <v>52</v>
      </c>
      <c r="F46" s="40" t="s">
        <v>31</v>
      </c>
      <c r="G46" s="40">
        <v>1</v>
      </c>
      <c r="H46" s="17"/>
      <c r="I46" s="17"/>
      <c r="J46" s="61"/>
      <c r="K46" s="61">
        <f t="shared" si="0"/>
        <v>0</v>
      </c>
      <c r="L46" s="61">
        <f t="shared" si="1"/>
        <v>0</v>
      </c>
    </row>
    <row r="47" spans="1:12" ht="24" customHeight="1" thickBot="1" x14ac:dyDescent="0.4">
      <c r="A47" s="11"/>
      <c r="B47" s="40">
        <v>11</v>
      </c>
      <c r="C47" s="577"/>
      <c r="D47" s="579"/>
      <c r="E47" s="27" t="s">
        <v>53</v>
      </c>
      <c r="F47" s="40" t="s">
        <v>31</v>
      </c>
      <c r="G47" s="40">
        <v>1</v>
      </c>
      <c r="H47" s="17"/>
      <c r="I47" s="17"/>
      <c r="J47" s="61"/>
      <c r="K47" s="61">
        <f t="shared" si="0"/>
        <v>0</v>
      </c>
      <c r="L47" s="61">
        <f t="shared" si="1"/>
        <v>0</v>
      </c>
    </row>
    <row r="48" spans="1:12" ht="24" customHeight="1" thickBot="1" x14ac:dyDescent="0.4">
      <c r="A48" s="11"/>
      <c r="B48" s="40">
        <v>12</v>
      </c>
      <c r="C48" s="577"/>
      <c r="D48" s="579"/>
      <c r="E48" s="27" t="s">
        <v>54</v>
      </c>
      <c r="F48" s="40" t="s">
        <v>31</v>
      </c>
      <c r="G48" s="40">
        <v>1</v>
      </c>
      <c r="H48" s="17"/>
      <c r="I48" s="17"/>
      <c r="J48" s="61"/>
      <c r="K48" s="61">
        <f t="shared" si="0"/>
        <v>0</v>
      </c>
      <c r="L48" s="61">
        <f t="shared" si="1"/>
        <v>0</v>
      </c>
    </row>
    <row r="49" spans="1:12" ht="24" customHeight="1" thickBot="1" x14ac:dyDescent="0.4">
      <c r="A49" s="11"/>
      <c r="B49" s="40">
        <v>13</v>
      </c>
      <c r="C49" s="577"/>
      <c r="D49" s="579"/>
      <c r="E49" s="27" t="s">
        <v>55</v>
      </c>
      <c r="F49" s="40" t="s">
        <v>31</v>
      </c>
      <c r="G49" s="40">
        <v>1</v>
      </c>
      <c r="H49" s="17"/>
      <c r="I49" s="17"/>
      <c r="J49" s="61"/>
      <c r="K49" s="61">
        <f t="shared" si="0"/>
        <v>0</v>
      </c>
      <c r="L49" s="61">
        <f t="shared" si="1"/>
        <v>0</v>
      </c>
    </row>
    <row r="50" spans="1:12" ht="24" customHeight="1" thickBot="1" x14ac:dyDescent="0.4">
      <c r="A50" s="11"/>
      <c r="B50" s="40">
        <v>14</v>
      </c>
      <c r="C50" s="577"/>
      <c r="D50" s="579"/>
      <c r="E50" s="27" t="s">
        <v>56</v>
      </c>
      <c r="F50" s="40" t="s">
        <v>31</v>
      </c>
      <c r="G50" s="40">
        <v>1</v>
      </c>
      <c r="H50" s="17"/>
      <c r="I50" s="17"/>
      <c r="J50" s="61"/>
      <c r="K50" s="61">
        <f t="shared" si="0"/>
        <v>0</v>
      </c>
      <c r="L50" s="61">
        <f t="shared" si="1"/>
        <v>0</v>
      </c>
    </row>
    <row r="51" spans="1:12" ht="24" customHeight="1" thickBot="1" x14ac:dyDescent="0.4">
      <c r="A51" s="11"/>
      <c r="B51" s="40">
        <v>15</v>
      </c>
      <c r="C51" s="577"/>
      <c r="D51" s="579"/>
      <c r="E51" s="27" t="s">
        <v>57</v>
      </c>
      <c r="F51" s="40" t="s">
        <v>31</v>
      </c>
      <c r="G51" s="40">
        <v>1</v>
      </c>
      <c r="H51" s="17"/>
      <c r="I51" s="17"/>
      <c r="J51" s="61"/>
      <c r="K51" s="61">
        <f t="shared" si="0"/>
        <v>0</v>
      </c>
      <c r="L51" s="61">
        <f t="shared" si="1"/>
        <v>0</v>
      </c>
    </row>
    <row r="52" spans="1:12" ht="24.75" customHeight="1" thickBot="1" x14ac:dyDescent="0.4">
      <c r="A52" s="11"/>
      <c r="B52" s="40">
        <v>16</v>
      </c>
      <c r="C52" s="577"/>
      <c r="D52" s="579"/>
      <c r="E52" s="27" t="s">
        <v>58</v>
      </c>
      <c r="F52" s="40" t="s">
        <v>31</v>
      </c>
      <c r="G52" s="40">
        <v>1</v>
      </c>
      <c r="H52" s="17"/>
      <c r="I52" s="17"/>
      <c r="J52" s="61"/>
      <c r="K52" s="61">
        <f t="shared" si="0"/>
        <v>0</v>
      </c>
      <c r="L52" s="61">
        <f t="shared" si="1"/>
        <v>0</v>
      </c>
    </row>
    <row r="53" spans="1:12" ht="24.75" customHeight="1" thickBot="1" x14ac:dyDescent="0.4">
      <c r="A53" s="11"/>
      <c r="B53" s="40">
        <v>17</v>
      </c>
      <c r="C53" s="577"/>
      <c r="D53" s="579"/>
      <c r="E53" s="27" t="s">
        <v>20</v>
      </c>
      <c r="F53" s="40" t="s">
        <v>31</v>
      </c>
      <c r="G53" s="40">
        <v>1</v>
      </c>
      <c r="H53" s="17"/>
      <c r="I53" s="17"/>
      <c r="J53" s="61"/>
      <c r="K53" s="61">
        <f t="shared" si="0"/>
        <v>0</v>
      </c>
      <c r="L53" s="61">
        <f t="shared" si="1"/>
        <v>0</v>
      </c>
    </row>
    <row r="54" spans="1:12" ht="24.75" customHeight="1" thickBot="1" x14ac:dyDescent="0.4">
      <c r="A54" s="11"/>
      <c r="B54" s="40">
        <v>18</v>
      </c>
      <c r="C54" s="577"/>
      <c r="D54" s="579"/>
      <c r="E54" s="27" t="s">
        <v>59</v>
      </c>
      <c r="F54" s="40" t="s">
        <v>31</v>
      </c>
      <c r="G54" s="40">
        <v>1</v>
      </c>
      <c r="H54" s="17"/>
      <c r="I54" s="17"/>
      <c r="J54" s="61"/>
      <c r="K54" s="61">
        <f t="shared" si="0"/>
        <v>0</v>
      </c>
      <c r="L54" s="61">
        <f t="shared" si="1"/>
        <v>0</v>
      </c>
    </row>
    <row r="55" spans="1:12" ht="24.75" customHeight="1" thickBot="1" x14ac:dyDescent="0.4">
      <c r="A55" s="11"/>
      <c r="B55" s="40">
        <v>19</v>
      </c>
      <c r="C55" s="577"/>
      <c r="D55" s="579"/>
      <c r="E55" s="27" t="s">
        <v>60</v>
      </c>
      <c r="F55" s="40" t="s">
        <v>31</v>
      </c>
      <c r="G55" s="40">
        <v>1</v>
      </c>
      <c r="H55" s="17"/>
      <c r="I55" s="17"/>
      <c r="J55" s="61"/>
      <c r="K55" s="61">
        <f t="shared" si="0"/>
        <v>0</v>
      </c>
      <c r="L55" s="61">
        <f t="shared" si="1"/>
        <v>0</v>
      </c>
    </row>
    <row r="56" spans="1:12" ht="24.75" customHeight="1" thickBot="1" x14ac:dyDescent="0.4">
      <c r="A56" s="11"/>
      <c r="B56" s="40">
        <v>20</v>
      </c>
      <c r="C56" s="577"/>
      <c r="D56" s="579"/>
      <c r="E56" s="27" t="s">
        <v>61</v>
      </c>
      <c r="F56" s="40" t="s">
        <v>31</v>
      </c>
      <c r="G56" s="40">
        <v>1</v>
      </c>
      <c r="H56" s="17"/>
      <c r="I56" s="17"/>
      <c r="J56" s="61"/>
      <c r="K56" s="61">
        <f t="shared" si="0"/>
        <v>0</v>
      </c>
      <c r="L56" s="61">
        <f t="shared" si="1"/>
        <v>0</v>
      </c>
    </row>
    <row r="57" spans="1:12" ht="24.75" customHeight="1" thickBot="1" x14ac:dyDescent="0.4">
      <c r="A57" s="11"/>
      <c r="B57" s="40">
        <v>21</v>
      </c>
      <c r="C57" s="577"/>
      <c r="D57" s="579"/>
      <c r="E57" s="27" t="s">
        <v>62</v>
      </c>
      <c r="F57" s="40" t="s">
        <v>31</v>
      </c>
      <c r="G57" s="40">
        <v>1</v>
      </c>
      <c r="H57" s="17"/>
      <c r="I57" s="17"/>
      <c r="J57" s="61"/>
      <c r="K57" s="61">
        <f t="shared" si="0"/>
        <v>0</v>
      </c>
      <c r="L57" s="61">
        <f t="shared" si="1"/>
        <v>0</v>
      </c>
    </row>
    <row r="58" spans="1:12" ht="24.75" customHeight="1" thickBot="1" x14ac:dyDescent="0.4">
      <c r="A58" s="11"/>
      <c r="B58" s="40">
        <v>22</v>
      </c>
      <c r="C58" s="577"/>
      <c r="D58" s="579"/>
      <c r="E58" s="27" t="s">
        <v>63</v>
      </c>
      <c r="F58" s="40" t="s">
        <v>31</v>
      </c>
      <c r="G58" s="40">
        <v>1</v>
      </c>
      <c r="H58" s="17"/>
      <c r="I58" s="17"/>
      <c r="J58" s="61"/>
      <c r="K58" s="61">
        <f t="shared" si="0"/>
        <v>0</v>
      </c>
      <c r="L58" s="61">
        <f t="shared" si="1"/>
        <v>0</v>
      </c>
    </row>
    <row r="59" spans="1:12" ht="24.75" customHeight="1" thickBot="1" x14ac:dyDescent="0.4">
      <c r="A59" s="11"/>
      <c r="B59" s="40">
        <v>23</v>
      </c>
      <c r="C59" s="577"/>
      <c r="D59" s="579"/>
      <c r="E59" s="27" t="s">
        <v>64</v>
      </c>
      <c r="F59" s="40" t="s">
        <v>31</v>
      </c>
      <c r="G59" s="40">
        <v>1</v>
      </c>
      <c r="H59" s="17"/>
      <c r="I59" s="17"/>
      <c r="J59" s="61"/>
      <c r="K59" s="61">
        <f t="shared" si="0"/>
        <v>0</v>
      </c>
      <c r="L59" s="61">
        <f t="shared" si="1"/>
        <v>0</v>
      </c>
    </row>
    <row r="60" spans="1:12" ht="24" customHeight="1" thickBot="1" x14ac:dyDescent="0.4">
      <c r="A60" s="11"/>
      <c r="B60" s="40">
        <v>24</v>
      </c>
      <c r="C60" s="577"/>
      <c r="D60" s="579"/>
      <c r="E60" s="27" t="s">
        <v>37</v>
      </c>
      <c r="F60" s="40" t="s">
        <v>31</v>
      </c>
      <c r="G60" s="40">
        <v>1</v>
      </c>
      <c r="H60" s="17"/>
      <c r="I60" s="17"/>
      <c r="J60" s="61"/>
      <c r="K60" s="61">
        <f t="shared" si="0"/>
        <v>0</v>
      </c>
      <c r="L60" s="61">
        <f t="shared" si="1"/>
        <v>0</v>
      </c>
    </row>
    <row r="61" spans="1:12" ht="42" customHeight="1" thickBot="1" x14ac:dyDescent="0.4">
      <c r="A61" s="11"/>
      <c r="B61" s="40">
        <v>25</v>
      </c>
      <c r="C61" s="577"/>
      <c r="D61" s="579"/>
      <c r="E61" s="27" t="s">
        <v>38</v>
      </c>
      <c r="F61" s="40" t="s">
        <v>31</v>
      </c>
      <c r="G61" s="40">
        <v>1</v>
      </c>
      <c r="H61" s="17"/>
      <c r="I61" s="17"/>
      <c r="J61" s="61"/>
      <c r="K61" s="61">
        <f t="shared" si="0"/>
        <v>0</v>
      </c>
      <c r="L61" s="61">
        <f t="shared" si="1"/>
        <v>0</v>
      </c>
    </row>
    <row r="62" spans="1:12" ht="44.25" customHeight="1" thickBot="1" x14ac:dyDescent="0.4">
      <c r="A62" s="11"/>
      <c r="B62" s="40">
        <v>26</v>
      </c>
      <c r="C62" s="577"/>
      <c r="D62" s="579"/>
      <c r="E62" s="27" t="s">
        <v>65</v>
      </c>
      <c r="F62" s="40" t="s">
        <v>31</v>
      </c>
      <c r="G62" s="40">
        <v>1</v>
      </c>
      <c r="H62" s="17"/>
      <c r="I62" s="17"/>
      <c r="J62" s="61"/>
      <c r="K62" s="61">
        <f t="shared" si="0"/>
        <v>0</v>
      </c>
      <c r="L62" s="61">
        <f t="shared" si="1"/>
        <v>0</v>
      </c>
    </row>
    <row r="63" spans="1:12" ht="44.25" customHeight="1" thickBot="1" x14ac:dyDescent="0.4">
      <c r="A63" s="11"/>
      <c r="B63" s="40">
        <v>27</v>
      </c>
      <c r="C63" s="577"/>
      <c r="D63" s="579"/>
      <c r="E63" s="27" t="s">
        <v>41</v>
      </c>
      <c r="F63" s="40" t="s">
        <v>31</v>
      </c>
      <c r="G63" s="40">
        <v>1</v>
      </c>
      <c r="H63" s="17"/>
      <c r="I63" s="17"/>
      <c r="J63" s="61"/>
      <c r="K63" s="61">
        <f t="shared" si="0"/>
        <v>0</v>
      </c>
      <c r="L63" s="61">
        <f t="shared" si="1"/>
        <v>0</v>
      </c>
    </row>
    <row r="64" spans="1:12" ht="87" customHeight="1" thickBot="1" x14ac:dyDescent="0.4">
      <c r="A64" s="11"/>
      <c r="B64" s="40">
        <v>28</v>
      </c>
      <c r="C64" s="577"/>
      <c r="D64" s="579"/>
      <c r="E64" s="27" t="s">
        <v>42</v>
      </c>
      <c r="F64" s="40" t="s">
        <v>31</v>
      </c>
      <c r="G64" s="40">
        <v>1</v>
      </c>
      <c r="H64" s="17"/>
      <c r="I64" s="17"/>
      <c r="J64" s="61"/>
      <c r="K64" s="61">
        <f t="shared" si="0"/>
        <v>0</v>
      </c>
      <c r="L64" s="61">
        <f t="shared" si="1"/>
        <v>0</v>
      </c>
    </row>
    <row r="65" spans="1:13" ht="45.75" customHeight="1" thickBot="1" x14ac:dyDescent="0.4">
      <c r="A65" s="11"/>
      <c r="B65" s="40">
        <v>29</v>
      </c>
      <c r="C65" s="577"/>
      <c r="D65" s="579"/>
      <c r="E65" s="76" t="s">
        <v>43</v>
      </c>
      <c r="F65" s="40" t="s">
        <v>31</v>
      </c>
      <c r="G65" s="40">
        <v>1</v>
      </c>
      <c r="H65" s="17"/>
      <c r="I65" s="17"/>
      <c r="J65" s="61"/>
      <c r="K65" s="61">
        <f t="shared" si="0"/>
        <v>0</v>
      </c>
      <c r="L65" s="61">
        <f t="shared" si="1"/>
        <v>0</v>
      </c>
    </row>
    <row r="66" spans="1:13" ht="36.75" customHeight="1" thickBot="1" x14ac:dyDescent="0.4">
      <c r="A66" s="11"/>
      <c r="B66" s="18"/>
      <c r="C66" s="578"/>
      <c r="D66" s="572" t="s">
        <v>113</v>
      </c>
      <c r="E66" s="573"/>
      <c r="F66" s="573"/>
      <c r="G66" s="574"/>
      <c r="H66" s="10"/>
      <c r="I66" s="10"/>
      <c r="J66" s="50"/>
      <c r="K66" s="56"/>
      <c r="L66" s="59">
        <f>ROUND(SUM(L37:L65),2)</f>
        <v>0</v>
      </c>
      <c r="M66" s="60"/>
    </row>
    <row r="67" spans="1:13" ht="33.75" customHeight="1" thickBot="1" x14ac:dyDescent="0.4">
      <c r="A67" s="11"/>
      <c r="B67" s="19"/>
      <c r="C67" s="15"/>
      <c r="D67" s="15"/>
      <c r="E67" s="16"/>
      <c r="F67" s="15"/>
      <c r="G67" s="15"/>
      <c r="H67" s="17"/>
      <c r="I67" s="10"/>
      <c r="J67" s="55"/>
      <c r="K67" s="55"/>
      <c r="L67" s="55"/>
      <c r="M67" s="60"/>
    </row>
    <row r="68" spans="1:13" ht="38.25" customHeight="1" thickBot="1" x14ac:dyDescent="0.4">
      <c r="A68" s="11"/>
      <c r="B68" s="569" t="s">
        <v>108</v>
      </c>
      <c r="C68" s="570"/>
      <c r="D68" s="570"/>
      <c r="E68" s="570"/>
      <c r="F68" s="570"/>
      <c r="G68" s="571"/>
      <c r="H68" s="10"/>
      <c r="I68" s="10"/>
      <c r="J68" s="11"/>
      <c r="K68" s="11"/>
      <c r="L68" s="62">
        <f>ROUND(L15+L35+L66,2)</f>
        <v>0</v>
      </c>
    </row>
    <row r="69" spans="1:13" ht="20.399999999999999" x14ac:dyDescent="0.35">
      <c r="A69" s="11"/>
      <c r="B69" s="568"/>
      <c r="C69" s="506"/>
      <c r="D69" s="506"/>
      <c r="E69" s="506"/>
      <c r="F69" s="37"/>
      <c r="G69" s="37"/>
      <c r="H69" s="38"/>
      <c r="I69" s="38"/>
      <c r="J69" s="11"/>
      <c r="K69" s="11"/>
      <c r="L69" s="11"/>
    </row>
    <row r="70" spans="1:13" ht="27" customHeight="1" x14ac:dyDescent="0.35">
      <c r="A70" s="11"/>
      <c r="B70" s="506"/>
      <c r="C70" s="506"/>
      <c r="D70" s="506"/>
      <c r="E70" s="506"/>
      <c r="F70" s="37"/>
      <c r="G70" s="37"/>
      <c r="H70" s="38"/>
      <c r="I70" s="38"/>
      <c r="J70" s="11"/>
      <c r="K70" s="11"/>
      <c r="L70" s="11"/>
    </row>
    <row r="71" spans="1:13" s="77" customFormat="1" x14ac:dyDescent="0.3">
      <c r="B71" s="78" t="s">
        <v>139</v>
      </c>
      <c r="C71" s="78"/>
      <c r="D71" s="79"/>
      <c r="E71" s="80"/>
    </row>
    <row r="72" spans="1:13" s="81" customFormat="1" ht="14.4" x14ac:dyDescent="0.3">
      <c r="B72" s="82"/>
      <c r="C72" s="82"/>
      <c r="D72" s="83"/>
      <c r="E72" s="82"/>
      <c r="F72" s="82"/>
      <c r="G72" s="82"/>
      <c r="H72" s="84"/>
      <c r="I72" s="84"/>
    </row>
    <row r="73" spans="1:13" s="79" customFormat="1" ht="93.75" customHeight="1" x14ac:dyDescent="0.3">
      <c r="B73" s="466" t="s">
        <v>140</v>
      </c>
      <c r="C73" s="467"/>
      <c r="D73" s="467"/>
      <c r="E73" s="467"/>
      <c r="F73" s="467"/>
      <c r="G73" s="467"/>
      <c r="H73" s="467"/>
      <c r="I73" s="467"/>
      <c r="J73" s="467"/>
      <c r="K73" s="468"/>
    </row>
    <row r="74" spans="1:13" s="85" customFormat="1" x14ac:dyDescent="0.3">
      <c r="B74" s="469" t="s">
        <v>141</v>
      </c>
      <c r="C74" s="470"/>
      <c r="D74" s="471"/>
      <c r="E74" s="471"/>
      <c r="F74" s="471"/>
      <c r="G74" s="471"/>
      <c r="H74" s="471"/>
      <c r="I74" s="471"/>
      <c r="J74" s="471"/>
      <c r="K74" s="472"/>
    </row>
    <row r="75" spans="1:13" s="86" customFormat="1" ht="75" customHeight="1" x14ac:dyDescent="0.3">
      <c r="B75" s="473" t="s">
        <v>142</v>
      </c>
      <c r="C75" s="474"/>
      <c r="D75" s="474"/>
      <c r="E75" s="474"/>
      <c r="F75" s="474"/>
      <c r="G75" s="474"/>
      <c r="H75" s="474"/>
      <c r="I75" s="474"/>
      <c r="J75" s="474"/>
      <c r="K75" s="475"/>
    </row>
    <row r="76" spans="1:13" s="86" customFormat="1" x14ac:dyDescent="0.3">
      <c r="B76" s="87"/>
      <c r="C76" s="87"/>
      <c r="D76" s="88"/>
      <c r="E76" s="89"/>
      <c r="F76" s="89"/>
      <c r="G76" s="89"/>
      <c r="H76" s="89"/>
      <c r="I76" s="89"/>
      <c r="J76" s="89"/>
      <c r="K76" s="89"/>
    </row>
    <row r="77" spans="1:13" s="86" customFormat="1" ht="15" customHeight="1" thickBot="1" x14ac:dyDescent="0.35">
      <c r="B77" s="476" t="s">
        <v>143</v>
      </c>
      <c r="C77" s="476"/>
      <c r="D77" s="476"/>
      <c r="E77" s="477"/>
      <c r="F77" s="476"/>
      <c r="G77" s="476"/>
      <c r="H77" s="476"/>
      <c r="I77" s="476"/>
      <c r="J77" s="476"/>
      <c r="K77" s="476"/>
    </row>
    <row r="78" spans="1:13" s="86" customFormat="1" ht="16.2" thickBot="1" x14ac:dyDescent="0.35">
      <c r="B78" s="476" t="s">
        <v>144</v>
      </c>
      <c r="C78" s="456"/>
      <c r="D78" s="456"/>
      <c r="E78" s="90" t="s">
        <v>145</v>
      </c>
      <c r="F78" s="478"/>
      <c r="G78" s="479"/>
      <c r="H78" s="479"/>
      <c r="I78" s="479"/>
      <c r="J78" s="479"/>
      <c r="K78" s="479"/>
    </row>
    <row r="79" spans="1:13" s="86" customFormat="1" ht="122.25" customHeight="1" thickBot="1" x14ac:dyDescent="0.35">
      <c r="B79" s="459" t="s">
        <v>146</v>
      </c>
      <c r="C79" s="459"/>
      <c r="D79" s="459"/>
      <c r="E79" s="460"/>
      <c r="F79" s="459"/>
      <c r="G79" s="459"/>
      <c r="H79" s="459"/>
      <c r="I79" s="459"/>
      <c r="J79" s="459"/>
      <c r="K79" s="459"/>
    </row>
    <row r="80" spans="1:13" s="86" customFormat="1" ht="16.2" thickBot="1" x14ac:dyDescent="0.35">
      <c r="B80" s="461" t="s">
        <v>147</v>
      </c>
      <c r="C80" s="462"/>
      <c r="D80" s="462"/>
      <c r="E80" s="91"/>
      <c r="F80" s="463"/>
      <c r="G80" s="463"/>
      <c r="H80" s="463"/>
      <c r="I80" s="463"/>
      <c r="J80" s="463"/>
      <c r="K80" s="464"/>
    </row>
    <row r="81" spans="2:11" s="86" customFormat="1" ht="121.5" customHeight="1" x14ac:dyDescent="0.3">
      <c r="B81" s="459" t="s">
        <v>148</v>
      </c>
      <c r="C81" s="459"/>
      <c r="D81" s="459"/>
      <c r="E81" s="465"/>
      <c r="F81" s="459"/>
      <c r="G81" s="459"/>
      <c r="H81" s="459"/>
      <c r="I81" s="459"/>
      <c r="J81" s="459"/>
      <c r="K81" s="459"/>
    </row>
    <row r="82" spans="2:11" s="86" customFormat="1" x14ac:dyDescent="0.3">
      <c r="B82" s="437" t="s">
        <v>149</v>
      </c>
      <c r="C82" s="437"/>
      <c r="D82" s="437"/>
      <c r="E82" s="443"/>
      <c r="F82" s="444"/>
      <c r="G82" s="444"/>
      <c r="H82" s="444"/>
      <c r="I82" s="444"/>
      <c r="J82" s="444"/>
      <c r="K82" s="445"/>
    </row>
    <row r="83" spans="2:11" s="86" customFormat="1" x14ac:dyDescent="0.3">
      <c r="B83" s="437" t="s">
        <v>150</v>
      </c>
      <c r="C83" s="437"/>
      <c r="D83" s="437"/>
      <c r="E83" s="443"/>
      <c r="F83" s="444"/>
      <c r="G83" s="444"/>
      <c r="H83" s="444"/>
      <c r="I83" s="444"/>
      <c r="J83" s="444"/>
      <c r="K83" s="445"/>
    </row>
    <row r="84" spans="2:11" s="86" customFormat="1" x14ac:dyDescent="0.3">
      <c r="B84" s="437" t="s">
        <v>151</v>
      </c>
      <c r="C84" s="437"/>
      <c r="D84" s="437"/>
      <c r="E84" s="443"/>
      <c r="F84" s="444"/>
      <c r="G84" s="444"/>
      <c r="H84" s="444"/>
      <c r="I84" s="444"/>
      <c r="J84" s="444"/>
      <c r="K84" s="445"/>
    </row>
    <row r="85" spans="2:11" s="86" customFormat="1" x14ac:dyDescent="0.3">
      <c r="B85" s="437" t="s">
        <v>152</v>
      </c>
      <c r="C85" s="437"/>
      <c r="D85" s="437"/>
      <c r="E85" s="456"/>
      <c r="F85" s="457"/>
      <c r="G85" s="457"/>
      <c r="H85" s="457"/>
      <c r="I85" s="457"/>
      <c r="J85" s="457"/>
      <c r="K85" s="458"/>
    </row>
    <row r="86" spans="2:11" s="86" customFormat="1" x14ac:dyDescent="0.3">
      <c r="B86" s="437" t="s">
        <v>153</v>
      </c>
      <c r="C86" s="437"/>
      <c r="D86" s="437"/>
      <c r="E86" s="451"/>
      <c r="F86" s="452"/>
      <c r="G86" s="452"/>
      <c r="H86" s="452"/>
      <c r="I86" s="452"/>
      <c r="J86" s="452"/>
      <c r="K86" s="453"/>
    </row>
    <row r="87" spans="2:11" s="86" customFormat="1" x14ac:dyDescent="0.3">
      <c r="B87" s="437" t="s">
        <v>154</v>
      </c>
      <c r="C87" s="437"/>
      <c r="D87" s="437"/>
      <c r="E87" s="443"/>
      <c r="F87" s="444"/>
      <c r="G87" s="444"/>
      <c r="H87" s="444"/>
      <c r="I87" s="444"/>
      <c r="J87" s="444"/>
      <c r="K87" s="445"/>
    </row>
    <row r="88" spans="2:11" s="86" customFormat="1" ht="29.25" customHeight="1" x14ac:dyDescent="0.3">
      <c r="B88" s="438" t="s">
        <v>155</v>
      </c>
      <c r="C88" s="454"/>
      <c r="D88" s="455"/>
      <c r="E88" s="439" t="s">
        <v>156</v>
      </c>
      <c r="F88" s="439"/>
      <c r="G88" s="439"/>
      <c r="H88" s="439"/>
      <c r="I88" s="439"/>
      <c r="J88" s="439"/>
      <c r="K88" s="439"/>
    </row>
    <row r="89" spans="2:11" s="86" customFormat="1" ht="40.5" customHeight="1" x14ac:dyDescent="0.3">
      <c r="B89" s="437" t="s">
        <v>157</v>
      </c>
      <c r="C89" s="438"/>
      <c r="D89" s="438"/>
      <c r="E89" s="439" t="s">
        <v>158</v>
      </c>
      <c r="F89" s="439"/>
      <c r="G89" s="439"/>
      <c r="H89" s="439"/>
      <c r="I89" s="439"/>
      <c r="J89" s="439"/>
      <c r="K89" s="439"/>
    </row>
    <row r="90" spans="2:11" s="86" customFormat="1" ht="40.5" customHeight="1" x14ac:dyDescent="0.3">
      <c r="B90" s="440" t="s">
        <v>159</v>
      </c>
      <c r="C90" s="441"/>
      <c r="D90" s="442"/>
      <c r="E90" s="443"/>
      <c r="F90" s="444"/>
      <c r="G90" s="444"/>
      <c r="H90" s="444"/>
      <c r="I90" s="444"/>
      <c r="J90" s="444"/>
      <c r="K90" s="445"/>
    </row>
    <row r="91" spans="2:11" s="86" customFormat="1" x14ac:dyDescent="0.3">
      <c r="B91" s="446" t="s">
        <v>160</v>
      </c>
      <c r="C91" s="447"/>
      <c r="D91" s="447"/>
      <c r="E91" s="450"/>
      <c r="F91" s="450"/>
      <c r="G91" s="450"/>
      <c r="H91" s="450"/>
      <c r="I91" s="450"/>
      <c r="J91" s="450"/>
      <c r="K91" s="450"/>
    </row>
    <row r="92" spans="2:11" s="86" customFormat="1" x14ac:dyDescent="0.3">
      <c r="B92" s="446"/>
      <c r="C92" s="447"/>
      <c r="D92" s="447"/>
      <c r="E92" s="450"/>
      <c r="F92" s="450"/>
      <c r="G92" s="450"/>
      <c r="H92" s="450"/>
      <c r="I92" s="450"/>
      <c r="J92" s="450"/>
      <c r="K92" s="450"/>
    </row>
    <row r="93" spans="2:11" s="86" customFormat="1" x14ac:dyDescent="0.3">
      <c r="B93" s="446"/>
      <c r="C93" s="447"/>
      <c r="D93" s="447"/>
      <c r="E93" s="450"/>
      <c r="F93" s="450"/>
      <c r="G93" s="450"/>
      <c r="H93" s="450"/>
      <c r="I93" s="450"/>
      <c r="J93" s="450"/>
      <c r="K93" s="450"/>
    </row>
    <row r="94" spans="2:11" s="86" customFormat="1" x14ac:dyDescent="0.3">
      <c r="B94" s="448"/>
      <c r="C94" s="449"/>
      <c r="D94" s="449"/>
      <c r="E94" s="450"/>
      <c r="F94" s="450"/>
      <c r="G94" s="450"/>
      <c r="H94" s="450"/>
      <c r="I94" s="450"/>
      <c r="J94" s="450"/>
      <c r="K94" s="450"/>
    </row>
    <row r="95" spans="2:11" s="92" customFormat="1" ht="13.8" x14ac:dyDescent="0.3">
      <c r="E95" s="93"/>
    </row>
    <row r="96" spans="2:11" s="92" customFormat="1" ht="13.8" x14ac:dyDescent="0.3">
      <c r="E96" s="93"/>
    </row>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sheetData>
  <mergeCells count="67">
    <mergeCell ref="L13:L14"/>
    <mergeCell ref="L17:L27"/>
    <mergeCell ref="L28:L34"/>
    <mergeCell ref="D35:G35"/>
    <mergeCell ref="D37:D65"/>
    <mergeCell ref="D13:D14"/>
    <mergeCell ref="F13:F14"/>
    <mergeCell ref="G13:G14"/>
    <mergeCell ref="D17:D34"/>
    <mergeCell ref="F17:F34"/>
    <mergeCell ref="G17:G34"/>
    <mergeCell ref="J13:J14"/>
    <mergeCell ref="K13:K14"/>
    <mergeCell ref="B15:B16"/>
    <mergeCell ref="D15:G15"/>
    <mergeCell ref="D66:G66"/>
    <mergeCell ref="B35:B36"/>
    <mergeCell ref="C13:C66"/>
    <mergeCell ref="B69:E70"/>
    <mergeCell ref="J17:J27"/>
    <mergeCell ref="K17:K27"/>
    <mergeCell ref="J28:J34"/>
    <mergeCell ref="K28:K34"/>
    <mergeCell ref="B68:G68"/>
    <mergeCell ref="D3:L5"/>
    <mergeCell ref="B2:L2"/>
    <mergeCell ref="J9:L10"/>
    <mergeCell ref="G11:G12"/>
    <mergeCell ref="J11:J12"/>
    <mergeCell ref="B11:B12"/>
    <mergeCell ref="C11:C12"/>
    <mergeCell ref="B6:L7"/>
    <mergeCell ref="L11:L12"/>
    <mergeCell ref="D11:D12"/>
    <mergeCell ref="E11:E12"/>
    <mergeCell ref="F11:F12"/>
    <mergeCell ref="K11:K12"/>
    <mergeCell ref="B73:K73"/>
    <mergeCell ref="B74:K74"/>
    <mergeCell ref="B75:K75"/>
    <mergeCell ref="B77:K77"/>
    <mergeCell ref="B78:D78"/>
    <mergeCell ref="F78:K78"/>
    <mergeCell ref="B79:K79"/>
    <mergeCell ref="B80:D80"/>
    <mergeCell ref="F80:K80"/>
    <mergeCell ref="B81:K81"/>
    <mergeCell ref="B82:D82"/>
    <mergeCell ref="E82:K82"/>
    <mergeCell ref="B83:D83"/>
    <mergeCell ref="E83:K83"/>
    <mergeCell ref="B84:D84"/>
    <mergeCell ref="E84:K84"/>
    <mergeCell ref="B85:D85"/>
    <mergeCell ref="E85:K85"/>
    <mergeCell ref="B86:D86"/>
    <mergeCell ref="E86:K86"/>
    <mergeCell ref="B87:D87"/>
    <mergeCell ref="E87:K87"/>
    <mergeCell ref="B88:D88"/>
    <mergeCell ref="E88:K88"/>
    <mergeCell ref="B89:D89"/>
    <mergeCell ref="E89:K89"/>
    <mergeCell ref="B90:D90"/>
    <mergeCell ref="E90:K90"/>
    <mergeCell ref="B91:D94"/>
    <mergeCell ref="E91:K94"/>
  </mergeCells>
  <printOptions horizontalCentered="1"/>
  <pageMargins left="0.70866141732283472" right="0.70866141732283472" top="0.74803149606299213" bottom="0.74803149606299213" header="0.31496062992125984" footer="0.31496062992125984"/>
  <pageSetup scale="44" fitToHeight="0" orientation="landscape" r:id="rId1"/>
  <rowBreaks count="2" manualBreakCount="2">
    <brk id="16" max="11" man="1"/>
    <brk id="35" max="1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86"/>
  <sheetViews>
    <sheetView showGridLines="0" view="pageBreakPreview" zoomScale="60" zoomScaleNormal="55" workbookViewId="0">
      <selection activeCell="A6" sqref="A6:K6"/>
    </sheetView>
  </sheetViews>
  <sheetFormatPr baseColWidth="10" defaultColWidth="11.44140625" defaultRowHeight="15.6" x14ac:dyDescent="0.3"/>
  <cols>
    <col min="1" max="1" width="10.33203125" style="2" customWidth="1"/>
    <col min="2" max="2" width="35.109375" style="2" customWidth="1"/>
    <col min="3" max="3" width="44.5546875" style="2" customWidth="1"/>
    <col min="4" max="4" width="63.6640625" style="4" customWidth="1"/>
    <col min="5" max="6" width="17.33203125" style="5" customWidth="1"/>
    <col min="7" max="7" width="17.33203125" style="9" customWidth="1"/>
    <col min="8" max="8" width="4.33203125" style="9" customWidth="1"/>
    <col min="9" max="9" width="22.109375" style="2" customWidth="1"/>
    <col min="10" max="10" width="16.44140625" style="2" bestFit="1" customWidth="1"/>
    <col min="11" max="11" width="21.109375" style="2" customWidth="1"/>
    <col min="12" max="16384" width="11.44140625" style="2"/>
  </cols>
  <sheetData>
    <row r="1" spans="1:14" ht="36" customHeight="1" thickBot="1" x14ac:dyDescent="0.4">
      <c r="A1" s="503" t="s">
        <v>132</v>
      </c>
      <c r="B1" s="504"/>
      <c r="C1" s="504"/>
      <c r="D1" s="504"/>
      <c r="E1" s="504"/>
      <c r="F1" s="504"/>
      <c r="G1" s="504"/>
      <c r="H1" s="504"/>
      <c r="I1" s="504"/>
      <c r="J1" s="504"/>
      <c r="K1" s="505"/>
      <c r="L1" s="11"/>
      <c r="M1" s="11"/>
      <c r="N1" s="11"/>
    </row>
    <row r="2" spans="1:14" ht="27.75" customHeight="1" x14ac:dyDescent="0.35">
      <c r="A2" s="598"/>
      <c r="B2" s="599"/>
      <c r="C2" s="600"/>
      <c r="D2" s="485" t="s">
        <v>97</v>
      </c>
      <c r="E2" s="486"/>
      <c r="F2" s="486"/>
      <c r="G2" s="486"/>
      <c r="H2" s="486"/>
      <c r="I2" s="486"/>
      <c r="J2" s="486"/>
      <c r="K2" s="487"/>
      <c r="L2" s="11"/>
      <c r="M2" s="11"/>
      <c r="N2" s="11"/>
    </row>
    <row r="3" spans="1:14" ht="27.75" customHeight="1" x14ac:dyDescent="0.35">
      <c r="A3" s="598"/>
      <c r="B3" s="599"/>
      <c r="C3" s="600"/>
      <c r="D3" s="488"/>
      <c r="E3" s="489"/>
      <c r="F3" s="489"/>
      <c r="G3" s="489"/>
      <c r="H3" s="489"/>
      <c r="I3" s="489"/>
      <c r="J3" s="489"/>
      <c r="K3" s="490"/>
      <c r="L3" s="11"/>
      <c r="M3" s="11"/>
      <c r="N3" s="11"/>
    </row>
    <row r="4" spans="1:14" ht="27.75" customHeight="1" thickBot="1" x14ac:dyDescent="0.4">
      <c r="A4" s="601"/>
      <c r="B4" s="602"/>
      <c r="C4" s="603"/>
      <c r="D4" s="491"/>
      <c r="E4" s="492"/>
      <c r="F4" s="492"/>
      <c r="G4" s="492"/>
      <c r="H4" s="492"/>
      <c r="I4" s="492"/>
      <c r="J4" s="492"/>
      <c r="K4" s="493"/>
      <c r="L4" s="11"/>
      <c r="M4" s="11"/>
      <c r="N4" s="11"/>
    </row>
    <row r="5" spans="1:14" ht="25.5" customHeight="1" thickBot="1" x14ac:dyDescent="0.4">
      <c r="A5" s="11"/>
      <c r="B5" s="11"/>
      <c r="C5" s="15"/>
      <c r="D5" s="16"/>
      <c r="E5" s="15"/>
      <c r="F5" s="15"/>
      <c r="G5" s="17"/>
      <c r="H5" s="17"/>
      <c r="I5" s="11"/>
      <c r="J5" s="11"/>
      <c r="K5" s="11"/>
      <c r="L5" s="11"/>
      <c r="M5" s="11"/>
      <c r="N5" s="11"/>
    </row>
    <row r="6" spans="1:14" ht="103.5" customHeight="1" thickBot="1" x14ac:dyDescent="0.4">
      <c r="A6" s="607" t="s">
        <v>138</v>
      </c>
      <c r="B6" s="608"/>
      <c r="C6" s="608"/>
      <c r="D6" s="608"/>
      <c r="E6" s="608"/>
      <c r="F6" s="608"/>
      <c r="G6" s="608"/>
      <c r="H6" s="608"/>
      <c r="I6" s="608"/>
      <c r="J6" s="608"/>
      <c r="K6" s="609"/>
      <c r="L6" s="11"/>
      <c r="M6" s="11"/>
      <c r="N6" s="11"/>
    </row>
    <row r="7" spans="1:14" ht="37.5" customHeight="1" thickBot="1" x14ac:dyDescent="0.4">
      <c r="A7" s="19"/>
      <c r="B7" s="19"/>
      <c r="C7" s="19"/>
      <c r="D7" s="19"/>
      <c r="E7" s="19"/>
      <c r="F7" s="19"/>
      <c r="G7" s="10"/>
      <c r="H7" s="10"/>
      <c r="I7" s="11"/>
      <c r="J7" s="11"/>
      <c r="K7" s="11"/>
      <c r="L7" s="11"/>
      <c r="M7" s="11"/>
      <c r="N7" s="11"/>
    </row>
    <row r="8" spans="1:14" ht="18" customHeight="1" thickBot="1" x14ac:dyDescent="0.4">
      <c r="A8" s="19"/>
      <c r="B8" s="41"/>
      <c r="C8" s="41"/>
      <c r="D8" s="41"/>
      <c r="E8" s="41"/>
      <c r="F8" s="41"/>
      <c r="G8" s="42"/>
      <c r="H8" s="42"/>
      <c r="I8" s="507" t="s">
        <v>93</v>
      </c>
      <c r="J8" s="508"/>
      <c r="K8" s="509"/>
      <c r="L8" s="11"/>
      <c r="M8" s="11"/>
      <c r="N8" s="11"/>
    </row>
    <row r="9" spans="1:14" ht="18" customHeight="1" thickBot="1" x14ac:dyDescent="0.4">
      <c r="A9" s="494" t="s">
        <v>0</v>
      </c>
      <c r="B9" s="494" t="s">
        <v>4</v>
      </c>
      <c r="C9" s="494" t="s">
        <v>3</v>
      </c>
      <c r="D9" s="494" t="s">
        <v>1</v>
      </c>
      <c r="E9" s="480" t="s">
        <v>30</v>
      </c>
      <c r="F9" s="480" t="s">
        <v>29</v>
      </c>
      <c r="G9" s="10"/>
      <c r="H9" s="10"/>
      <c r="I9" s="510"/>
      <c r="J9" s="511"/>
      <c r="K9" s="512"/>
      <c r="L9" s="11"/>
      <c r="M9" s="11"/>
      <c r="N9" s="11"/>
    </row>
    <row r="10" spans="1:14" ht="30.75" customHeight="1" x14ac:dyDescent="0.35">
      <c r="A10" s="587"/>
      <c r="B10" s="587"/>
      <c r="C10" s="587"/>
      <c r="D10" s="589"/>
      <c r="E10" s="497"/>
      <c r="F10" s="497"/>
      <c r="G10" s="10"/>
      <c r="H10" s="10"/>
      <c r="I10" s="497" t="s">
        <v>90</v>
      </c>
      <c r="J10" s="497" t="s">
        <v>91</v>
      </c>
      <c r="K10" s="498" t="s">
        <v>92</v>
      </c>
      <c r="L10" s="11"/>
      <c r="M10" s="11"/>
      <c r="N10" s="11"/>
    </row>
    <row r="11" spans="1:14" ht="30.75" customHeight="1" thickBot="1" x14ac:dyDescent="0.4">
      <c r="A11" s="587"/>
      <c r="B11" s="588"/>
      <c r="C11" s="588"/>
      <c r="D11" s="590"/>
      <c r="E11" s="481"/>
      <c r="F11" s="481"/>
      <c r="G11" s="10"/>
      <c r="H11" s="10"/>
      <c r="I11" s="481"/>
      <c r="J11" s="481"/>
      <c r="K11" s="567"/>
      <c r="L11" s="11"/>
      <c r="M11" s="11"/>
      <c r="N11" s="11"/>
    </row>
    <row r="12" spans="1:14" ht="24" customHeight="1" thickBot="1" x14ac:dyDescent="0.4">
      <c r="A12" s="40">
        <v>1</v>
      </c>
      <c r="B12" s="595" t="s">
        <v>66</v>
      </c>
      <c r="C12" s="595" t="s">
        <v>98</v>
      </c>
      <c r="D12" s="49" t="s">
        <v>2</v>
      </c>
      <c r="E12" s="555" t="s">
        <v>31</v>
      </c>
      <c r="F12" s="555">
        <v>1</v>
      </c>
      <c r="G12" s="17"/>
      <c r="H12" s="17"/>
      <c r="I12" s="524"/>
      <c r="J12" s="526">
        <f>ROUND(I12*19%,2)</f>
        <v>0</v>
      </c>
      <c r="K12" s="526">
        <f>ROUND(I12+J12,2)</f>
        <v>0</v>
      </c>
      <c r="L12" s="11"/>
      <c r="M12" s="11"/>
      <c r="N12" s="11"/>
    </row>
    <row r="13" spans="1:14" ht="41.25" customHeight="1" thickBot="1" x14ac:dyDescent="0.4">
      <c r="A13" s="40">
        <v>2</v>
      </c>
      <c r="B13" s="596"/>
      <c r="C13" s="586"/>
      <c r="D13" s="49" t="s">
        <v>99</v>
      </c>
      <c r="E13" s="521"/>
      <c r="F13" s="521"/>
      <c r="G13" s="17"/>
      <c r="H13" s="17"/>
      <c r="I13" s="610"/>
      <c r="J13" s="527"/>
      <c r="K13" s="527"/>
      <c r="L13" s="11"/>
      <c r="M13" s="11"/>
      <c r="N13" s="11"/>
    </row>
    <row r="14" spans="1:14" ht="33" customHeight="1" thickBot="1" x14ac:dyDescent="0.4">
      <c r="A14" s="58"/>
      <c r="B14" s="596"/>
      <c r="C14" s="513" t="s">
        <v>112</v>
      </c>
      <c r="D14" s="514"/>
      <c r="E14" s="514"/>
      <c r="F14" s="515"/>
      <c r="G14" s="10"/>
      <c r="H14" s="10"/>
      <c r="I14" s="21"/>
      <c r="J14" s="22"/>
      <c r="K14" s="59">
        <f>ROUND(SUM(K12),2)</f>
        <v>0</v>
      </c>
      <c r="L14" s="11"/>
      <c r="M14" s="11"/>
      <c r="N14" s="11"/>
    </row>
    <row r="15" spans="1:14" ht="27.75" customHeight="1" thickBot="1" x14ac:dyDescent="0.4">
      <c r="A15" s="58"/>
      <c r="B15" s="596"/>
      <c r="C15" s="593"/>
      <c r="D15" s="594"/>
      <c r="E15" s="594"/>
      <c r="F15" s="594"/>
      <c r="G15" s="594"/>
      <c r="H15" s="17"/>
      <c r="I15" s="11"/>
      <c r="J15" s="11"/>
      <c r="K15" s="11"/>
      <c r="L15" s="11"/>
      <c r="M15" s="11"/>
      <c r="N15" s="11"/>
    </row>
    <row r="16" spans="1:14" ht="22.5" customHeight="1" thickBot="1" x14ac:dyDescent="0.4">
      <c r="A16" s="40">
        <v>1</v>
      </c>
      <c r="B16" s="596"/>
      <c r="C16" s="604" t="s">
        <v>102</v>
      </c>
      <c r="D16" s="63" t="s">
        <v>5</v>
      </c>
      <c r="E16" s="584" t="s">
        <v>31</v>
      </c>
      <c r="F16" s="555">
        <v>1</v>
      </c>
      <c r="G16" s="17"/>
      <c r="H16" s="17"/>
      <c r="I16" s="531"/>
      <c r="J16" s="531">
        <f>ROUND(I16*19%,2)</f>
        <v>0</v>
      </c>
      <c r="K16" s="534">
        <f>ROUND(I16+J16,2)</f>
        <v>0</v>
      </c>
      <c r="L16" s="11"/>
      <c r="M16" s="11"/>
      <c r="N16" s="11"/>
    </row>
    <row r="17" spans="1:14" ht="48" customHeight="1" thickBot="1" x14ac:dyDescent="0.4">
      <c r="A17" s="40">
        <v>2</v>
      </c>
      <c r="B17" s="596"/>
      <c r="C17" s="593"/>
      <c r="D17" s="20" t="s">
        <v>6</v>
      </c>
      <c r="E17" s="585"/>
      <c r="F17" s="520"/>
      <c r="G17" s="17"/>
      <c r="H17" s="17"/>
      <c r="I17" s="532"/>
      <c r="J17" s="532"/>
      <c r="K17" s="535"/>
      <c r="L17" s="11"/>
      <c r="M17" s="11"/>
      <c r="N17" s="11"/>
    </row>
    <row r="18" spans="1:14" ht="22.5" customHeight="1" thickBot="1" x14ac:dyDescent="0.4">
      <c r="A18" s="40">
        <v>3</v>
      </c>
      <c r="B18" s="596"/>
      <c r="C18" s="593"/>
      <c r="D18" s="27" t="s">
        <v>67</v>
      </c>
      <c r="E18" s="585"/>
      <c r="F18" s="520"/>
      <c r="G18" s="17"/>
      <c r="H18" s="17"/>
      <c r="I18" s="532"/>
      <c r="J18" s="532"/>
      <c r="K18" s="535"/>
      <c r="L18" s="11"/>
      <c r="M18" s="11"/>
      <c r="N18" s="11"/>
    </row>
    <row r="19" spans="1:14" ht="22.5" customHeight="1" thickBot="1" x14ac:dyDescent="0.4">
      <c r="A19" s="40">
        <v>4</v>
      </c>
      <c r="B19" s="596"/>
      <c r="C19" s="593"/>
      <c r="D19" s="27" t="s">
        <v>8</v>
      </c>
      <c r="E19" s="585"/>
      <c r="F19" s="520"/>
      <c r="G19" s="17"/>
      <c r="H19" s="17"/>
      <c r="I19" s="532"/>
      <c r="J19" s="532"/>
      <c r="K19" s="535"/>
      <c r="L19" s="11"/>
      <c r="M19" s="11"/>
      <c r="N19" s="11"/>
    </row>
    <row r="20" spans="1:14" ht="41.25" customHeight="1" thickBot="1" x14ac:dyDescent="0.4">
      <c r="A20" s="40">
        <v>5</v>
      </c>
      <c r="B20" s="596"/>
      <c r="C20" s="593"/>
      <c r="D20" s="27" t="s">
        <v>68</v>
      </c>
      <c r="E20" s="585"/>
      <c r="F20" s="520"/>
      <c r="G20" s="17"/>
      <c r="H20" s="17"/>
      <c r="I20" s="532"/>
      <c r="J20" s="532"/>
      <c r="K20" s="535"/>
      <c r="L20" s="11"/>
      <c r="M20" s="11"/>
      <c r="N20" s="11"/>
    </row>
    <row r="21" spans="1:14" ht="57" customHeight="1" thickBot="1" x14ac:dyDescent="0.4">
      <c r="A21" s="40">
        <v>6</v>
      </c>
      <c r="B21" s="596"/>
      <c r="C21" s="593"/>
      <c r="D21" s="27" t="s">
        <v>69</v>
      </c>
      <c r="E21" s="585"/>
      <c r="F21" s="520"/>
      <c r="G21" s="17"/>
      <c r="H21" s="17"/>
      <c r="I21" s="532"/>
      <c r="J21" s="532"/>
      <c r="K21" s="535"/>
      <c r="L21" s="11"/>
      <c r="M21" s="11"/>
      <c r="N21" s="11"/>
    </row>
    <row r="22" spans="1:14" ht="40.5" customHeight="1" thickBot="1" x14ac:dyDescent="0.4">
      <c r="A22" s="40">
        <v>7</v>
      </c>
      <c r="B22" s="596"/>
      <c r="C22" s="593"/>
      <c r="D22" s="27" t="s">
        <v>9</v>
      </c>
      <c r="E22" s="585"/>
      <c r="F22" s="520"/>
      <c r="G22" s="17"/>
      <c r="H22" s="17"/>
      <c r="I22" s="532"/>
      <c r="J22" s="532"/>
      <c r="K22" s="535"/>
      <c r="L22" s="11"/>
      <c r="M22" s="11"/>
      <c r="N22" s="11"/>
    </row>
    <row r="23" spans="1:14" ht="41.25" customHeight="1" thickBot="1" x14ac:dyDescent="0.4">
      <c r="A23" s="40">
        <v>8</v>
      </c>
      <c r="B23" s="596"/>
      <c r="C23" s="593"/>
      <c r="D23" s="63" t="s">
        <v>10</v>
      </c>
      <c r="E23" s="585"/>
      <c r="F23" s="520"/>
      <c r="G23" s="17"/>
      <c r="H23" s="17"/>
      <c r="I23" s="532"/>
      <c r="J23" s="532"/>
      <c r="K23" s="535"/>
      <c r="L23" s="11"/>
      <c r="M23" s="11"/>
      <c r="N23" s="11"/>
    </row>
    <row r="24" spans="1:14" ht="21.75" customHeight="1" thickBot="1" x14ac:dyDescent="0.4">
      <c r="A24" s="40">
        <v>9</v>
      </c>
      <c r="B24" s="596"/>
      <c r="C24" s="593"/>
      <c r="D24" s="27" t="s">
        <v>70</v>
      </c>
      <c r="E24" s="585"/>
      <c r="F24" s="520"/>
      <c r="G24" s="17"/>
      <c r="H24" s="17"/>
      <c r="I24" s="532"/>
      <c r="J24" s="532"/>
      <c r="K24" s="535"/>
      <c r="L24" s="11"/>
      <c r="M24" s="11"/>
      <c r="N24" s="11"/>
    </row>
    <row r="25" spans="1:14" ht="21.75" customHeight="1" thickBot="1" x14ac:dyDescent="0.4">
      <c r="A25" s="40">
        <v>10</v>
      </c>
      <c r="B25" s="596"/>
      <c r="C25" s="593"/>
      <c r="D25" s="27" t="s">
        <v>71</v>
      </c>
      <c r="E25" s="585"/>
      <c r="F25" s="520"/>
      <c r="G25" s="17"/>
      <c r="H25" s="17"/>
      <c r="I25" s="532"/>
      <c r="J25" s="532"/>
      <c r="K25" s="535"/>
      <c r="L25" s="11"/>
      <c r="M25" s="11"/>
      <c r="N25" s="11"/>
    </row>
    <row r="26" spans="1:14" ht="41.25" customHeight="1" thickBot="1" x14ac:dyDescent="0.4">
      <c r="A26" s="40">
        <v>11</v>
      </c>
      <c r="B26" s="596"/>
      <c r="C26" s="593"/>
      <c r="D26" s="48" t="s">
        <v>72</v>
      </c>
      <c r="E26" s="585"/>
      <c r="F26" s="520"/>
      <c r="G26" s="17"/>
      <c r="H26" s="17"/>
      <c r="I26" s="533"/>
      <c r="J26" s="533"/>
      <c r="K26" s="536"/>
      <c r="L26" s="11"/>
      <c r="M26" s="11"/>
      <c r="N26" s="11"/>
    </row>
    <row r="27" spans="1:14" ht="42" customHeight="1" thickBot="1" x14ac:dyDescent="0.4">
      <c r="A27" s="58"/>
      <c r="B27" s="596"/>
      <c r="C27" s="513" t="s">
        <v>109</v>
      </c>
      <c r="D27" s="514"/>
      <c r="E27" s="514"/>
      <c r="F27" s="515"/>
      <c r="G27" s="17"/>
      <c r="H27" s="10"/>
      <c r="I27" s="591"/>
      <c r="J27" s="591"/>
      <c r="K27" s="68">
        <f>ROUND(SUM(K16:K26),2)</f>
        <v>0</v>
      </c>
      <c r="L27" s="55"/>
      <c r="M27" s="11"/>
      <c r="N27" s="11"/>
    </row>
    <row r="28" spans="1:14" ht="27" customHeight="1" thickBot="1" x14ac:dyDescent="0.4">
      <c r="A28" s="58"/>
      <c r="B28" s="596"/>
      <c r="C28" s="64"/>
      <c r="D28" s="65"/>
      <c r="E28" s="66"/>
      <c r="F28" s="52"/>
      <c r="G28" s="17"/>
      <c r="H28" s="17"/>
      <c r="I28" s="11"/>
      <c r="J28" s="11"/>
      <c r="K28" s="11"/>
      <c r="L28" s="11"/>
      <c r="M28" s="11"/>
      <c r="N28" s="11"/>
    </row>
    <row r="29" spans="1:14" ht="22.5" customHeight="1" thickBot="1" x14ac:dyDescent="0.4">
      <c r="A29" s="40">
        <v>1</v>
      </c>
      <c r="B29" s="596"/>
      <c r="C29" s="592" t="s">
        <v>103</v>
      </c>
      <c r="D29" s="48" t="s">
        <v>16</v>
      </c>
      <c r="E29" s="40" t="s">
        <v>31</v>
      </c>
      <c r="F29" s="40">
        <v>1</v>
      </c>
      <c r="G29" s="17"/>
      <c r="H29" s="17"/>
      <c r="I29" s="73"/>
      <c r="J29" s="73">
        <f>ROUND(I29*19%,2)</f>
        <v>0</v>
      </c>
      <c r="K29" s="73">
        <f>ROUND(I29+J29,2)</f>
        <v>0</v>
      </c>
      <c r="L29" s="11"/>
      <c r="M29" s="11"/>
      <c r="N29" s="11"/>
    </row>
    <row r="30" spans="1:14" ht="22.5" customHeight="1" thickBot="1" x14ac:dyDescent="0.4">
      <c r="A30" s="40">
        <v>2</v>
      </c>
      <c r="B30" s="596"/>
      <c r="C30" s="520"/>
      <c r="D30" s="48" t="s">
        <v>100</v>
      </c>
      <c r="E30" s="40" t="s">
        <v>31</v>
      </c>
      <c r="F30" s="40">
        <v>1</v>
      </c>
      <c r="G30" s="17"/>
      <c r="H30" s="17"/>
      <c r="I30" s="73"/>
      <c r="J30" s="73">
        <f t="shared" ref="J30:J53" si="0">ROUND(I30*19%,2)</f>
        <v>0</v>
      </c>
      <c r="K30" s="73">
        <f t="shared" ref="K30:K53" si="1">ROUND(I30+J30,2)</f>
        <v>0</v>
      </c>
      <c r="L30" s="11"/>
      <c r="M30" s="11"/>
      <c r="N30" s="11"/>
    </row>
    <row r="31" spans="1:14" ht="22.5" customHeight="1" thickBot="1" x14ac:dyDescent="0.4">
      <c r="A31" s="40">
        <v>3</v>
      </c>
      <c r="B31" s="596"/>
      <c r="C31" s="520"/>
      <c r="D31" s="27" t="s">
        <v>73</v>
      </c>
      <c r="E31" s="40" t="s">
        <v>31</v>
      </c>
      <c r="F31" s="40">
        <v>1</v>
      </c>
      <c r="G31" s="17"/>
      <c r="H31" s="17"/>
      <c r="I31" s="73"/>
      <c r="J31" s="73">
        <f t="shared" si="0"/>
        <v>0</v>
      </c>
      <c r="K31" s="73">
        <f t="shared" si="1"/>
        <v>0</v>
      </c>
      <c r="L31" s="11"/>
      <c r="M31" s="11"/>
      <c r="N31" s="11"/>
    </row>
    <row r="32" spans="1:14" ht="22.5" customHeight="1" thickBot="1" x14ac:dyDescent="0.4">
      <c r="A32" s="40">
        <v>4</v>
      </c>
      <c r="B32" s="596"/>
      <c r="C32" s="520"/>
      <c r="D32" s="27" t="s">
        <v>17</v>
      </c>
      <c r="E32" s="40" t="s">
        <v>31</v>
      </c>
      <c r="F32" s="40">
        <v>1</v>
      </c>
      <c r="G32" s="17"/>
      <c r="H32" s="17"/>
      <c r="I32" s="73"/>
      <c r="J32" s="73">
        <f t="shared" si="0"/>
        <v>0</v>
      </c>
      <c r="K32" s="73">
        <f t="shared" si="1"/>
        <v>0</v>
      </c>
      <c r="L32" s="11"/>
      <c r="M32" s="11"/>
      <c r="N32" s="11"/>
    </row>
    <row r="33" spans="1:14" ht="22.5" customHeight="1" thickBot="1" x14ac:dyDescent="0.4">
      <c r="A33" s="40">
        <v>5</v>
      </c>
      <c r="B33" s="596"/>
      <c r="C33" s="520"/>
      <c r="D33" s="27" t="s">
        <v>74</v>
      </c>
      <c r="E33" s="40" t="s">
        <v>31</v>
      </c>
      <c r="F33" s="40">
        <v>1</v>
      </c>
      <c r="G33" s="17"/>
      <c r="H33" s="17"/>
      <c r="I33" s="73"/>
      <c r="J33" s="73">
        <f t="shared" si="0"/>
        <v>0</v>
      </c>
      <c r="K33" s="73">
        <f t="shared" si="1"/>
        <v>0</v>
      </c>
      <c r="L33" s="11"/>
      <c r="M33" s="11"/>
      <c r="N33" s="11"/>
    </row>
    <row r="34" spans="1:14" ht="22.5" customHeight="1" thickBot="1" x14ac:dyDescent="0.4">
      <c r="A34" s="40">
        <v>6</v>
      </c>
      <c r="B34" s="596"/>
      <c r="C34" s="520"/>
      <c r="D34" s="27" t="s">
        <v>75</v>
      </c>
      <c r="E34" s="40" t="s">
        <v>31</v>
      </c>
      <c r="F34" s="40">
        <v>1</v>
      </c>
      <c r="G34" s="17"/>
      <c r="H34" s="17"/>
      <c r="I34" s="73"/>
      <c r="J34" s="73">
        <f t="shared" si="0"/>
        <v>0</v>
      </c>
      <c r="K34" s="73">
        <f t="shared" si="1"/>
        <v>0</v>
      </c>
      <c r="L34" s="11"/>
      <c r="M34" s="11"/>
      <c r="N34" s="11"/>
    </row>
    <row r="35" spans="1:14" ht="22.5" customHeight="1" thickBot="1" x14ac:dyDescent="0.4">
      <c r="A35" s="40">
        <v>7</v>
      </c>
      <c r="B35" s="596"/>
      <c r="C35" s="520"/>
      <c r="D35" s="27" t="s">
        <v>76</v>
      </c>
      <c r="E35" s="40" t="s">
        <v>31</v>
      </c>
      <c r="F35" s="40">
        <v>1</v>
      </c>
      <c r="G35" s="17"/>
      <c r="H35" s="17"/>
      <c r="I35" s="73"/>
      <c r="J35" s="73">
        <f t="shared" si="0"/>
        <v>0</v>
      </c>
      <c r="K35" s="73">
        <f t="shared" si="1"/>
        <v>0</v>
      </c>
      <c r="L35" s="11"/>
      <c r="M35" s="11"/>
      <c r="N35" s="11"/>
    </row>
    <row r="36" spans="1:14" ht="22.5" customHeight="1" thickBot="1" x14ac:dyDescent="0.4">
      <c r="A36" s="40">
        <v>8</v>
      </c>
      <c r="B36" s="596"/>
      <c r="C36" s="520"/>
      <c r="D36" s="67" t="s">
        <v>101</v>
      </c>
      <c r="E36" s="40" t="s">
        <v>31</v>
      </c>
      <c r="F36" s="40">
        <v>1</v>
      </c>
      <c r="G36" s="17"/>
      <c r="H36" s="17"/>
      <c r="I36" s="73"/>
      <c r="J36" s="73">
        <f t="shared" si="0"/>
        <v>0</v>
      </c>
      <c r="K36" s="73">
        <f t="shared" si="1"/>
        <v>0</v>
      </c>
      <c r="L36" s="11"/>
      <c r="M36" s="11"/>
      <c r="N36" s="11"/>
    </row>
    <row r="37" spans="1:14" ht="22.5" customHeight="1" thickBot="1" x14ac:dyDescent="0.4">
      <c r="A37" s="40">
        <v>9</v>
      </c>
      <c r="B37" s="596"/>
      <c r="C37" s="520"/>
      <c r="D37" s="27" t="s">
        <v>77</v>
      </c>
      <c r="E37" s="40" t="s">
        <v>31</v>
      </c>
      <c r="F37" s="40">
        <v>1</v>
      </c>
      <c r="G37" s="17"/>
      <c r="H37" s="17"/>
      <c r="I37" s="73"/>
      <c r="J37" s="73">
        <f t="shared" si="0"/>
        <v>0</v>
      </c>
      <c r="K37" s="73">
        <f t="shared" si="1"/>
        <v>0</v>
      </c>
      <c r="L37" s="11"/>
      <c r="M37" s="11"/>
      <c r="N37" s="11"/>
    </row>
    <row r="38" spans="1:14" ht="22.5" customHeight="1" thickBot="1" x14ac:dyDescent="0.4">
      <c r="A38" s="40">
        <v>10</v>
      </c>
      <c r="B38" s="596"/>
      <c r="C38" s="520"/>
      <c r="D38" s="27" t="s">
        <v>78</v>
      </c>
      <c r="E38" s="40" t="s">
        <v>31</v>
      </c>
      <c r="F38" s="40">
        <v>1</v>
      </c>
      <c r="G38" s="17"/>
      <c r="H38" s="17"/>
      <c r="I38" s="73"/>
      <c r="J38" s="73">
        <f t="shared" si="0"/>
        <v>0</v>
      </c>
      <c r="K38" s="73">
        <f t="shared" si="1"/>
        <v>0</v>
      </c>
      <c r="L38" s="11"/>
      <c r="M38" s="11"/>
      <c r="N38" s="11"/>
    </row>
    <row r="39" spans="1:14" ht="22.5" customHeight="1" thickBot="1" x14ac:dyDescent="0.4">
      <c r="A39" s="40">
        <v>11</v>
      </c>
      <c r="B39" s="596"/>
      <c r="C39" s="520"/>
      <c r="D39" s="27" t="s">
        <v>79</v>
      </c>
      <c r="E39" s="40" t="s">
        <v>31</v>
      </c>
      <c r="F39" s="40">
        <v>1</v>
      </c>
      <c r="G39" s="17"/>
      <c r="H39" s="17"/>
      <c r="I39" s="73"/>
      <c r="J39" s="73">
        <f t="shared" si="0"/>
        <v>0</v>
      </c>
      <c r="K39" s="73">
        <f t="shared" si="1"/>
        <v>0</v>
      </c>
      <c r="L39" s="11"/>
      <c r="M39" s="11"/>
      <c r="N39" s="11"/>
    </row>
    <row r="40" spans="1:14" ht="22.5" customHeight="1" thickBot="1" x14ac:dyDescent="0.4">
      <c r="A40" s="40">
        <v>12</v>
      </c>
      <c r="B40" s="596"/>
      <c r="C40" s="520"/>
      <c r="D40" s="27" t="s">
        <v>80</v>
      </c>
      <c r="E40" s="40" t="s">
        <v>31</v>
      </c>
      <c r="F40" s="40">
        <v>1</v>
      </c>
      <c r="G40" s="17"/>
      <c r="H40" s="17"/>
      <c r="I40" s="73"/>
      <c r="J40" s="73">
        <f t="shared" si="0"/>
        <v>0</v>
      </c>
      <c r="K40" s="73">
        <f t="shared" si="1"/>
        <v>0</v>
      </c>
      <c r="L40" s="11"/>
      <c r="M40" s="11"/>
      <c r="N40" s="11"/>
    </row>
    <row r="41" spans="1:14" ht="22.5" customHeight="1" thickBot="1" x14ac:dyDescent="0.4">
      <c r="A41" s="40">
        <v>13</v>
      </c>
      <c r="B41" s="596"/>
      <c r="C41" s="520"/>
      <c r="D41" s="27" t="s">
        <v>81</v>
      </c>
      <c r="E41" s="40" t="s">
        <v>31</v>
      </c>
      <c r="F41" s="40">
        <v>1</v>
      </c>
      <c r="G41" s="17"/>
      <c r="H41" s="17"/>
      <c r="I41" s="73"/>
      <c r="J41" s="73">
        <f t="shared" si="0"/>
        <v>0</v>
      </c>
      <c r="K41" s="73">
        <f t="shared" si="1"/>
        <v>0</v>
      </c>
      <c r="L41" s="11"/>
      <c r="M41" s="11"/>
      <c r="N41" s="11"/>
    </row>
    <row r="42" spans="1:14" ht="22.5" customHeight="1" thickBot="1" x14ac:dyDescent="0.4">
      <c r="A42" s="40">
        <v>14</v>
      </c>
      <c r="B42" s="596"/>
      <c r="C42" s="520"/>
      <c r="D42" s="27" t="s">
        <v>82</v>
      </c>
      <c r="E42" s="40" t="s">
        <v>31</v>
      </c>
      <c r="F42" s="40">
        <v>1</v>
      </c>
      <c r="G42" s="17"/>
      <c r="H42" s="17"/>
      <c r="I42" s="73"/>
      <c r="J42" s="73">
        <f t="shared" si="0"/>
        <v>0</v>
      </c>
      <c r="K42" s="73">
        <f t="shared" si="1"/>
        <v>0</v>
      </c>
      <c r="L42" s="11"/>
      <c r="M42" s="11"/>
      <c r="N42" s="11"/>
    </row>
    <row r="43" spans="1:14" ht="22.5" customHeight="1" thickBot="1" x14ac:dyDescent="0.4">
      <c r="A43" s="40">
        <v>15</v>
      </c>
      <c r="B43" s="596"/>
      <c r="C43" s="520"/>
      <c r="D43" s="27" t="s">
        <v>83</v>
      </c>
      <c r="E43" s="40" t="s">
        <v>31</v>
      </c>
      <c r="F43" s="40">
        <v>1</v>
      </c>
      <c r="G43" s="17"/>
      <c r="H43" s="17"/>
      <c r="I43" s="73"/>
      <c r="J43" s="73">
        <f t="shared" si="0"/>
        <v>0</v>
      </c>
      <c r="K43" s="73">
        <f t="shared" si="1"/>
        <v>0</v>
      </c>
      <c r="L43" s="11"/>
      <c r="M43" s="11"/>
      <c r="N43" s="11"/>
    </row>
    <row r="44" spans="1:14" ht="22.5" customHeight="1" thickBot="1" x14ac:dyDescent="0.4">
      <c r="A44" s="40">
        <v>16</v>
      </c>
      <c r="B44" s="596"/>
      <c r="C44" s="520"/>
      <c r="D44" s="27" t="s">
        <v>84</v>
      </c>
      <c r="E44" s="40" t="s">
        <v>31</v>
      </c>
      <c r="F44" s="40">
        <v>1</v>
      </c>
      <c r="G44" s="17"/>
      <c r="H44" s="17"/>
      <c r="I44" s="73"/>
      <c r="J44" s="73">
        <f t="shared" si="0"/>
        <v>0</v>
      </c>
      <c r="K44" s="73">
        <f t="shared" si="1"/>
        <v>0</v>
      </c>
      <c r="L44" s="11"/>
      <c r="M44" s="11"/>
      <c r="N44" s="11"/>
    </row>
    <row r="45" spans="1:14" ht="22.5" customHeight="1" thickBot="1" x14ac:dyDescent="0.4">
      <c r="A45" s="40">
        <v>17</v>
      </c>
      <c r="B45" s="596"/>
      <c r="C45" s="520"/>
      <c r="D45" s="27" t="s">
        <v>47</v>
      </c>
      <c r="E45" s="40" t="s">
        <v>31</v>
      </c>
      <c r="F45" s="40">
        <v>1</v>
      </c>
      <c r="G45" s="17"/>
      <c r="H45" s="17"/>
      <c r="I45" s="73"/>
      <c r="J45" s="73">
        <f t="shared" si="0"/>
        <v>0</v>
      </c>
      <c r="K45" s="73">
        <f t="shared" si="1"/>
        <v>0</v>
      </c>
      <c r="L45" s="11"/>
      <c r="M45" s="11"/>
      <c r="N45" s="11"/>
    </row>
    <row r="46" spans="1:14" ht="22.5" customHeight="1" thickBot="1" x14ac:dyDescent="0.4">
      <c r="A46" s="40">
        <v>18</v>
      </c>
      <c r="B46" s="596"/>
      <c r="C46" s="520"/>
      <c r="D46" s="27" t="s">
        <v>85</v>
      </c>
      <c r="E46" s="40" t="s">
        <v>31</v>
      </c>
      <c r="F46" s="40">
        <v>1</v>
      </c>
      <c r="G46" s="17"/>
      <c r="H46" s="17"/>
      <c r="I46" s="73"/>
      <c r="J46" s="73">
        <f t="shared" si="0"/>
        <v>0</v>
      </c>
      <c r="K46" s="73">
        <f t="shared" si="1"/>
        <v>0</v>
      </c>
      <c r="L46" s="11"/>
      <c r="M46" s="11"/>
      <c r="N46" s="11"/>
    </row>
    <row r="47" spans="1:14" ht="22.5" customHeight="1" thickBot="1" x14ac:dyDescent="0.4">
      <c r="A47" s="40">
        <v>19</v>
      </c>
      <c r="B47" s="596"/>
      <c r="C47" s="520"/>
      <c r="D47" s="27" t="s">
        <v>86</v>
      </c>
      <c r="E47" s="40" t="s">
        <v>31</v>
      </c>
      <c r="F47" s="40">
        <v>1</v>
      </c>
      <c r="G47" s="17"/>
      <c r="H47" s="17"/>
      <c r="I47" s="73"/>
      <c r="J47" s="73">
        <f t="shared" si="0"/>
        <v>0</v>
      </c>
      <c r="K47" s="73">
        <f t="shared" si="1"/>
        <v>0</v>
      </c>
      <c r="L47" s="11"/>
      <c r="M47" s="11"/>
      <c r="N47" s="11"/>
    </row>
    <row r="48" spans="1:14" ht="22.5" customHeight="1" thickBot="1" x14ac:dyDescent="0.4">
      <c r="A48" s="40">
        <v>20</v>
      </c>
      <c r="B48" s="596"/>
      <c r="C48" s="520"/>
      <c r="D48" s="27" t="s">
        <v>87</v>
      </c>
      <c r="E48" s="40" t="s">
        <v>31</v>
      </c>
      <c r="F48" s="40">
        <v>1</v>
      </c>
      <c r="G48" s="17"/>
      <c r="H48" s="17"/>
      <c r="I48" s="73"/>
      <c r="J48" s="73">
        <f t="shared" si="0"/>
        <v>0</v>
      </c>
      <c r="K48" s="73">
        <f t="shared" si="1"/>
        <v>0</v>
      </c>
      <c r="L48" s="11"/>
      <c r="M48" s="11"/>
      <c r="N48" s="11"/>
    </row>
    <row r="49" spans="1:14" ht="42" customHeight="1" thickBot="1" x14ac:dyDescent="0.4">
      <c r="A49" s="40">
        <v>21</v>
      </c>
      <c r="B49" s="596"/>
      <c r="C49" s="520"/>
      <c r="D49" s="27" t="s">
        <v>88</v>
      </c>
      <c r="E49" s="40" t="s">
        <v>31</v>
      </c>
      <c r="F49" s="40">
        <v>1</v>
      </c>
      <c r="G49" s="17"/>
      <c r="H49" s="17"/>
      <c r="I49" s="73"/>
      <c r="J49" s="73">
        <f t="shared" si="0"/>
        <v>0</v>
      </c>
      <c r="K49" s="73">
        <f t="shared" si="1"/>
        <v>0</v>
      </c>
      <c r="L49" s="11"/>
      <c r="M49" s="11"/>
      <c r="N49" s="11"/>
    </row>
    <row r="50" spans="1:14" ht="21.75" customHeight="1" thickBot="1" x14ac:dyDescent="0.4">
      <c r="A50" s="40">
        <v>22</v>
      </c>
      <c r="B50" s="596"/>
      <c r="C50" s="520"/>
      <c r="D50" s="27" t="s">
        <v>89</v>
      </c>
      <c r="E50" s="40" t="s">
        <v>31</v>
      </c>
      <c r="F50" s="40">
        <v>1</v>
      </c>
      <c r="G50" s="17"/>
      <c r="H50" s="17"/>
      <c r="I50" s="73"/>
      <c r="J50" s="73">
        <f t="shared" si="0"/>
        <v>0</v>
      </c>
      <c r="K50" s="73">
        <f t="shared" si="1"/>
        <v>0</v>
      </c>
      <c r="L50" s="11"/>
      <c r="M50" s="11"/>
      <c r="N50" s="11"/>
    </row>
    <row r="51" spans="1:14" ht="41.25" customHeight="1" thickBot="1" x14ac:dyDescent="0.4">
      <c r="A51" s="40">
        <v>23</v>
      </c>
      <c r="B51" s="596"/>
      <c r="C51" s="520"/>
      <c r="D51" s="27" t="s">
        <v>6</v>
      </c>
      <c r="E51" s="40" t="s">
        <v>31</v>
      </c>
      <c r="F51" s="40">
        <v>1</v>
      </c>
      <c r="G51" s="10"/>
      <c r="H51" s="10"/>
      <c r="I51" s="73"/>
      <c r="J51" s="73">
        <f t="shared" si="0"/>
        <v>0</v>
      </c>
      <c r="K51" s="73">
        <f t="shared" si="1"/>
        <v>0</v>
      </c>
      <c r="L51" s="11"/>
      <c r="M51" s="11"/>
      <c r="N51" s="11"/>
    </row>
    <row r="52" spans="1:14" ht="21.75" customHeight="1" thickBot="1" x14ac:dyDescent="0.4">
      <c r="A52" s="40">
        <v>24</v>
      </c>
      <c r="B52" s="596"/>
      <c r="C52" s="520"/>
      <c r="D52" s="27" t="s">
        <v>70</v>
      </c>
      <c r="E52" s="40" t="s">
        <v>31</v>
      </c>
      <c r="F52" s="40">
        <v>1</v>
      </c>
      <c r="G52" s="17"/>
      <c r="H52" s="17"/>
      <c r="I52" s="73"/>
      <c r="J52" s="73">
        <f t="shared" si="0"/>
        <v>0</v>
      </c>
      <c r="K52" s="73">
        <f t="shared" si="1"/>
        <v>0</v>
      </c>
      <c r="L52" s="11"/>
      <c r="M52" s="11"/>
      <c r="N52" s="11"/>
    </row>
    <row r="53" spans="1:14" ht="21.75" customHeight="1" thickBot="1" x14ac:dyDescent="0.4">
      <c r="A53" s="40">
        <v>25</v>
      </c>
      <c r="B53" s="596"/>
      <c r="C53" s="521"/>
      <c r="D53" s="27" t="s">
        <v>71</v>
      </c>
      <c r="E53" s="40" t="s">
        <v>31</v>
      </c>
      <c r="F53" s="40">
        <v>1</v>
      </c>
      <c r="G53" s="10"/>
      <c r="H53" s="10"/>
      <c r="I53" s="73"/>
      <c r="J53" s="73">
        <f t="shared" si="0"/>
        <v>0</v>
      </c>
      <c r="K53" s="73">
        <f t="shared" si="1"/>
        <v>0</v>
      </c>
      <c r="L53" s="11"/>
      <c r="M53" s="11"/>
      <c r="N53" s="11"/>
    </row>
    <row r="54" spans="1:14" ht="45" customHeight="1" thickBot="1" x14ac:dyDescent="0.4">
      <c r="A54" s="28"/>
      <c r="B54" s="597"/>
      <c r="C54" s="513" t="s">
        <v>117</v>
      </c>
      <c r="D54" s="514"/>
      <c r="E54" s="514"/>
      <c r="F54" s="515"/>
      <c r="G54" s="38"/>
      <c r="H54" s="69"/>
      <c r="I54" s="50"/>
      <c r="J54" s="56"/>
      <c r="K54" s="59">
        <f>ROUND(SUM(K29:K53),2)</f>
        <v>0</v>
      </c>
      <c r="L54" s="11"/>
      <c r="M54" s="11"/>
      <c r="N54" s="11"/>
    </row>
    <row r="55" spans="1:14" ht="22.5" customHeight="1" thickBot="1" x14ac:dyDescent="0.4">
      <c r="A55" s="15"/>
      <c r="B55" s="15"/>
      <c r="C55" s="15"/>
      <c r="D55" s="16"/>
      <c r="E55" s="15"/>
      <c r="F55" s="15"/>
      <c r="G55" s="38"/>
      <c r="H55" s="38"/>
      <c r="I55" s="11"/>
      <c r="J55" s="11"/>
      <c r="K55" s="11"/>
      <c r="L55" s="11"/>
      <c r="M55" s="11"/>
      <c r="N55" s="11"/>
    </row>
    <row r="56" spans="1:14" ht="42.75" customHeight="1" thickBot="1" x14ac:dyDescent="0.4">
      <c r="A56" s="569" t="s">
        <v>122</v>
      </c>
      <c r="B56" s="570"/>
      <c r="C56" s="570"/>
      <c r="D56" s="570"/>
      <c r="E56" s="570"/>
      <c r="F56" s="571"/>
      <c r="G56" s="70"/>
      <c r="H56" s="70"/>
      <c r="I56" s="11"/>
      <c r="J56" s="11"/>
      <c r="K56" s="71">
        <f>ROUND(K14+K27+K54,2)</f>
        <v>0</v>
      </c>
      <c r="L56" s="11"/>
      <c r="M56" s="11"/>
      <c r="N56" s="11"/>
    </row>
    <row r="57" spans="1:14" ht="20.399999999999999" x14ac:dyDescent="0.35">
      <c r="A57" s="12"/>
      <c r="B57" s="11"/>
      <c r="C57" s="11"/>
      <c r="D57" s="36"/>
      <c r="E57" s="37"/>
      <c r="F57" s="37"/>
      <c r="G57" s="72"/>
      <c r="H57" s="72"/>
      <c r="I57" s="11"/>
      <c r="J57" s="11"/>
      <c r="K57" s="11"/>
      <c r="L57" s="11"/>
      <c r="M57" s="11"/>
      <c r="N57" s="11"/>
    </row>
    <row r="58" spans="1:14" ht="25.2" x14ac:dyDescent="0.45">
      <c r="A58" s="6"/>
      <c r="B58" s="605"/>
      <c r="C58" s="606"/>
      <c r="D58" s="606"/>
      <c r="E58" s="606"/>
      <c r="F58" s="7"/>
    </row>
    <row r="61" spans="1:14" s="77" customFormat="1" x14ac:dyDescent="0.3">
      <c r="B61" s="78" t="s">
        <v>139</v>
      </c>
      <c r="C61" s="78"/>
      <c r="D61" s="79"/>
      <c r="E61" s="80"/>
    </row>
    <row r="62" spans="1:14" s="81" customFormat="1" ht="14.4" x14ac:dyDescent="0.3">
      <c r="B62" s="82"/>
      <c r="C62" s="82"/>
      <c r="D62" s="83"/>
      <c r="E62" s="82"/>
      <c r="F62" s="82"/>
      <c r="G62" s="82"/>
      <c r="H62" s="84"/>
      <c r="I62" s="84"/>
    </row>
    <row r="63" spans="1:14" s="79" customFormat="1" ht="93.75" customHeight="1" x14ac:dyDescent="0.3">
      <c r="B63" s="466" t="s">
        <v>140</v>
      </c>
      <c r="C63" s="467"/>
      <c r="D63" s="467"/>
      <c r="E63" s="467"/>
      <c r="F63" s="467"/>
      <c r="G63" s="467"/>
      <c r="H63" s="467"/>
      <c r="I63" s="467"/>
      <c r="J63" s="467"/>
      <c r="K63" s="468"/>
    </row>
    <row r="64" spans="1:14" s="85" customFormat="1" x14ac:dyDescent="0.3">
      <c r="B64" s="469" t="s">
        <v>141</v>
      </c>
      <c r="C64" s="470"/>
      <c r="D64" s="471"/>
      <c r="E64" s="471"/>
      <c r="F64" s="471"/>
      <c r="G64" s="471"/>
      <c r="H64" s="471"/>
      <c r="I64" s="471"/>
      <c r="J64" s="471"/>
      <c r="K64" s="472"/>
    </row>
    <row r="65" spans="2:11" s="86" customFormat="1" ht="75" customHeight="1" x14ac:dyDescent="0.3">
      <c r="B65" s="473" t="s">
        <v>142</v>
      </c>
      <c r="C65" s="474"/>
      <c r="D65" s="474"/>
      <c r="E65" s="474"/>
      <c r="F65" s="474"/>
      <c r="G65" s="474"/>
      <c r="H65" s="474"/>
      <c r="I65" s="474"/>
      <c r="J65" s="474"/>
      <c r="K65" s="475"/>
    </row>
    <row r="66" spans="2:11" s="86" customFormat="1" x14ac:dyDescent="0.3">
      <c r="B66" s="87"/>
      <c r="C66" s="87"/>
      <c r="D66" s="88"/>
      <c r="E66" s="89"/>
      <c r="F66" s="89"/>
      <c r="G66" s="89"/>
      <c r="H66" s="89"/>
      <c r="I66" s="89"/>
      <c r="J66" s="89"/>
      <c r="K66" s="89"/>
    </row>
    <row r="67" spans="2:11" s="86" customFormat="1" ht="15" customHeight="1" thickBot="1" x14ac:dyDescent="0.35">
      <c r="B67" s="476" t="s">
        <v>143</v>
      </c>
      <c r="C67" s="476"/>
      <c r="D67" s="476"/>
      <c r="E67" s="477"/>
      <c r="F67" s="476"/>
      <c r="G67" s="476"/>
      <c r="H67" s="476"/>
      <c r="I67" s="476"/>
      <c r="J67" s="476"/>
      <c r="K67" s="476"/>
    </row>
    <row r="68" spans="2:11" s="86" customFormat="1" ht="16.2" thickBot="1" x14ac:dyDescent="0.35">
      <c r="B68" s="476" t="s">
        <v>144</v>
      </c>
      <c r="C68" s="456"/>
      <c r="D68" s="456"/>
      <c r="E68" s="90" t="s">
        <v>145</v>
      </c>
      <c r="F68" s="478"/>
      <c r="G68" s="479"/>
      <c r="H68" s="479"/>
      <c r="I68" s="479"/>
      <c r="J68" s="479"/>
      <c r="K68" s="479"/>
    </row>
    <row r="69" spans="2:11" s="86" customFormat="1" ht="122.25" customHeight="1" thickBot="1" x14ac:dyDescent="0.35">
      <c r="B69" s="459" t="s">
        <v>146</v>
      </c>
      <c r="C69" s="459"/>
      <c r="D69" s="459"/>
      <c r="E69" s="460"/>
      <c r="F69" s="459"/>
      <c r="G69" s="459"/>
      <c r="H69" s="459"/>
      <c r="I69" s="459"/>
      <c r="J69" s="459"/>
      <c r="K69" s="459"/>
    </row>
    <row r="70" spans="2:11" s="86" customFormat="1" ht="16.2" thickBot="1" x14ac:dyDescent="0.35">
      <c r="B70" s="461" t="s">
        <v>147</v>
      </c>
      <c r="C70" s="462"/>
      <c r="D70" s="462"/>
      <c r="E70" s="91"/>
      <c r="F70" s="463"/>
      <c r="G70" s="463"/>
      <c r="H70" s="463"/>
      <c r="I70" s="463"/>
      <c r="J70" s="463"/>
      <c r="K70" s="464"/>
    </row>
    <row r="71" spans="2:11" s="86" customFormat="1" ht="121.5" customHeight="1" x14ac:dyDescent="0.3">
      <c r="B71" s="459" t="s">
        <v>148</v>
      </c>
      <c r="C71" s="459"/>
      <c r="D71" s="459"/>
      <c r="E71" s="465"/>
      <c r="F71" s="459"/>
      <c r="G71" s="459"/>
      <c r="H71" s="459"/>
      <c r="I71" s="459"/>
      <c r="J71" s="459"/>
      <c r="K71" s="459"/>
    </row>
    <row r="72" spans="2:11" s="86" customFormat="1" x14ac:dyDescent="0.3">
      <c r="B72" s="437" t="s">
        <v>149</v>
      </c>
      <c r="C72" s="437"/>
      <c r="D72" s="437"/>
      <c r="E72" s="443"/>
      <c r="F72" s="444"/>
      <c r="G72" s="444"/>
      <c r="H72" s="444"/>
      <c r="I72" s="444"/>
      <c r="J72" s="444"/>
      <c r="K72" s="445"/>
    </row>
    <row r="73" spans="2:11" s="86" customFormat="1" x14ac:dyDescent="0.3">
      <c r="B73" s="437" t="s">
        <v>150</v>
      </c>
      <c r="C73" s="437"/>
      <c r="D73" s="437"/>
      <c r="E73" s="443"/>
      <c r="F73" s="444"/>
      <c r="G73" s="444"/>
      <c r="H73" s="444"/>
      <c r="I73" s="444"/>
      <c r="J73" s="444"/>
      <c r="K73" s="445"/>
    </row>
    <row r="74" spans="2:11" s="86" customFormat="1" x14ac:dyDescent="0.3">
      <c r="B74" s="437" t="s">
        <v>151</v>
      </c>
      <c r="C74" s="437"/>
      <c r="D74" s="437"/>
      <c r="E74" s="443"/>
      <c r="F74" s="444"/>
      <c r="G74" s="444"/>
      <c r="H74" s="444"/>
      <c r="I74" s="444"/>
      <c r="J74" s="444"/>
      <c r="K74" s="445"/>
    </row>
    <row r="75" spans="2:11" s="86" customFormat="1" x14ac:dyDescent="0.3">
      <c r="B75" s="437" t="s">
        <v>152</v>
      </c>
      <c r="C75" s="437"/>
      <c r="D75" s="437"/>
      <c r="E75" s="456"/>
      <c r="F75" s="457"/>
      <c r="G75" s="457"/>
      <c r="H75" s="457"/>
      <c r="I75" s="457"/>
      <c r="J75" s="457"/>
      <c r="K75" s="458"/>
    </row>
    <row r="76" spans="2:11" s="86" customFormat="1" x14ac:dyDescent="0.3">
      <c r="B76" s="437" t="s">
        <v>153</v>
      </c>
      <c r="C76" s="437"/>
      <c r="D76" s="437"/>
      <c r="E76" s="451"/>
      <c r="F76" s="452"/>
      <c r="G76" s="452"/>
      <c r="H76" s="452"/>
      <c r="I76" s="452"/>
      <c r="J76" s="452"/>
      <c r="K76" s="453"/>
    </row>
    <row r="77" spans="2:11" s="86" customFormat="1" x14ac:dyDescent="0.3">
      <c r="B77" s="437" t="s">
        <v>154</v>
      </c>
      <c r="C77" s="437"/>
      <c r="D77" s="437"/>
      <c r="E77" s="443"/>
      <c r="F77" s="444"/>
      <c r="G77" s="444"/>
      <c r="H77" s="444"/>
      <c r="I77" s="444"/>
      <c r="J77" s="444"/>
      <c r="K77" s="445"/>
    </row>
    <row r="78" spans="2:11" s="86" customFormat="1" ht="29.25" customHeight="1" x14ac:dyDescent="0.3">
      <c r="B78" s="438" t="s">
        <v>155</v>
      </c>
      <c r="C78" s="454"/>
      <c r="D78" s="455"/>
      <c r="E78" s="439" t="s">
        <v>156</v>
      </c>
      <c r="F78" s="439"/>
      <c r="G78" s="439"/>
      <c r="H78" s="439"/>
      <c r="I78" s="439"/>
      <c r="J78" s="439"/>
      <c r="K78" s="439"/>
    </row>
    <row r="79" spans="2:11" s="86" customFormat="1" ht="40.5" customHeight="1" x14ac:dyDescent="0.3">
      <c r="B79" s="437" t="s">
        <v>157</v>
      </c>
      <c r="C79" s="438"/>
      <c r="D79" s="438"/>
      <c r="E79" s="439" t="s">
        <v>158</v>
      </c>
      <c r="F79" s="439"/>
      <c r="G79" s="439"/>
      <c r="H79" s="439"/>
      <c r="I79" s="439"/>
      <c r="J79" s="439"/>
      <c r="K79" s="439"/>
    </row>
    <row r="80" spans="2:11" s="86" customFormat="1" ht="40.5" customHeight="1" x14ac:dyDescent="0.3">
      <c r="B80" s="440" t="s">
        <v>159</v>
      </c>
      <c r="C80" s="441"/>
      <c r="D80" s="442"/>
      <c r="E80" s="443"/>
      <c r="F80" s="444"/>
      <c r="G80" s="444"/>
      <c r="H80" s="444"/>
      <c r="I80" s="444"/>
      <c r="J80" s="444"/>
      <c r="K80" s="445"/>
    </row>
    <row r="81" spans="2:11" s="86" customFormat="1" x14ac:dyDescent="0.3">
      <c r="B81" s="446" t="s">
        <v>160</v>
      </c>
      <c r="C81" s="447"/>
      <c r="D81" s="447"/>
      <c r="E81" s="450"/>
      <c r="F81" s="450"/>
      <c r="G81" s="450"/>
      <c r="H81" s="450"/>
      <c r="I81" s="450"/>
      <c r="J81" s="450"/>
      <c r="K81" s="450"/>
    </row>
    <row r="82" spans="2:11" s="86" customFormat="1" x14ac:dyDescent="0.3">
      <c r="B82" s="446"/>
      <c r="C82" s="447"/>
      <c r="D82" s="447"/>
      <c r="E82" s="450"/>
      <c r="F82" s="450"/>
      <c r="G82" s="450"/>
      <c r="H82" s="450"/>
      <c r="I82" s="450"/>
      <c r="J82" s="450"/>
      <c r="K82" s="450"/>
    </row>
    <row r="83" spans="2:11" s="86" customFormat="1" x14ac:dyDescent="0.3">
      <c r="B83" s="446"/>
      <c r="C83" s="447"/>
      <c r="D83" s="447"/>
      <c r="E83" s="450"/>
      <c r="F83" s="450"/>
      <c r="G83" s="450"/>
      <c r="H83" s="450"/>
      <c r="I83" s="450"/>
      <c r="J83" s="450"/>
      <c r="K83" s="450"/>
    </row>
    <row r="84" spans="2:11" s="86" customFormat="1" x14ac:dyDescent="0.3">
      <c r="B84" s="448"/>
      <c r="C84" s="449"/>
      <c r="D84" s="449"/>
      <c r="E84" s="450"/>
      <c r="F84" s="450"/>
      <c r="G84" s="450"/>
      <c r="H84" s="450"/>
      <c r="I84" s="450"/>
      <c r="J84" s="450"/>
      <c r="K84" s="450"/>
    </row>
    <row r="85" spans="2:11" s="92" customFormat="1" ht="13.8" x14ac:dyDescent="0.3">
      <c r="E85" s="93"/>
    </row>
    <row r="86" spans="2:11" s="92" customFormat="1" ht="13.8" x14ac:dyDescent="0.3">
      <c r="E86" s="93"/>
    </row>
  </sheetData>
  <mergeCells count="65">
    <mergeCell ref="B58:E58"/>
    <mergeCell ref="A1:K1"/>
    <mergeCell ref="D2:K4"/>
    <mergeCell ref="A6:K6"/>
    <mergeCell ref="I16:I26"/>
    <mergeCell ref="J16:J26"/>
    <mergeCell ref="K16:K26"/>
    <mergeCell ref="I8:K9"/>
    <mergeCell ref="K10:K11"/>
    <mergeCell ref="I10:I11"/>
    <mergeCell ref="J10:J11"/>
    <mergeCell ref="J12:J13"/>
    <mergeCell ref="K12:K13"/>
    <mergeCell ref="I12:I13"/>
    <mergeCell ref="F9:F11"/>
    <mergeCell ref="E9:E11"/>
    <mergeCell ref="A2:C4"/>
    <mergeCell ref="E12:E13"/>
    <mergeCell ref="F12:F13"/>
    <mergeCell ref="C54:F54"/>
    <mergeCell ref="C16:C26"/>
    <mergeCell ref="E16:E26"/>
    <mergeCell ref="F16:F26"/>
    <mergeCell ref="B63:K63"/>
    <mergeCell ref="B64:K64"/>
    <mergeCell ref="B65:K65"/>
    <mergeCell ref="B67:K67"/>
    <mergeCell ref="A9:A11"/>
    <mergeCell ref="B9:B11"/>
    <mergeCell ref="C9:C11"/>
    <mergeCell ref="D9:D11"/>
    <mergeCell ref="I27:J27"/>
    <mergeCell ref="A56:F56"/>
    <mergeCell ref="C27:F27"/>
    <mergeCell ref="C29:C53"/>
    <mergeCell ref="C14:F14"/>
    <mergeCell ref="C15:G15"/>
    <mergeCell ref="B12:B54"/>
    <mergeCell ref="C12:C13"/>
    <mergeCell ref="B68:D68"/>
    <mergeCell ref="F68:K68"/>
    <mergeCell ref="B69:K69"/>
    <mergeCell ref="B70:D70"/>
    <mergeCell ref="F70:K70"/>
    <mergeCell ref="B71:K71"/>
    <mergeCell ref="B72:D72"/>
    <mergeCell ref="E72:K72"/>
    <mergeCell ref="B73:D73"/>
    <mergeCell ref="E73:K73"/>
    <mergeCell ref="B74:D74"/>
    <mergeCell ref="E74:K74"/>
    <mergeCell ref="B75:D75"/>
    <mergeCell ref="E75:K75"/>
    <mergeCell ref="B76:D76"/>
    <mergeCell ref="E76:K76"/>
    <mergeCell ref="B80:D80"/>
    <mergeCell ref="E80:K80"/>
    <mergeCell ref="B81:D84"/>
    <mergeCell ref="E81:K84"/>
    <mergeCell ref="B77:D77"/>
    <mergeCell ref="E77:K77"/>
    <mergeCell ref="B78:D78"/>
    <mergeCell ref="E78:K78"/>
    <mergeCell ref="B79:D79"/>
    <mergeCell ref="E79:K79"/>
  </mergeCells>
  <printOptions horizontalCentered="1"/>
  <pageMargins left="0.70866141732283472" right="0.70866141732283472" top="0.74803149606299213" bottom="0.74803149606299213" header="0.31496062992125984" footer="0.31496062992125984"/>
  <pageSetup scale="45"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17CDD-AD6C-4BA4-AD0A-6B1C34FDF849}">
  <dimension ref="A1:S426"/>
  <sheetViews>
    <sheetView showGridLines="0" zoomScale="50" zoomScaleNormal="50" workbookViewId="0">
      <selection activeCell="D4" sqref="D4:N4"/>
    </sheetView>
  </sheetViews>
  <sheetFormatPr baseColWidth="10" defaultRowHeight="16.8" x14ac:dyDescent="0.35"/>
  <cols>
    <col min="1" max="1" width="21.88671875" style="172" customWidth="1"/>
    <col min="2" max="2" width="31.6640625" style="172" customWidth="1"/>
    <col min="3" max="3" width="88.33203125" style="172" customWidth="1"/>
    <col min="4" max="4" width="31.6640625" style="172" customWidth="1"/>
    <col min="5" max="5" width="17.33203125" customWidth="1"/>
    <col min="6" max="6" width="17.33203125" hidden="1" customWidth="1"/>
    <col min="7" max="7" width="1" customWidth="1"/>
    <col min="8" max="8" width="16.33203125" customWidth="1"/>
    <col min="9" max="9" width="14.109375" bestFit="1" customWidth="1"/>
    <col min="10" max="10" width="1.33203125" customWidth="1"/>
    <col min="11" max="11" width="18.33203125" customWidth="1"/>
    <col min="12" max="12" width="13.33203125" customWidth="1"/>
    <col min="13" max="13" width="1.44140625" customWidth="1"/>
    <col min="14" max="14" width="21" customWidth="1"/>
    <col min="15" max="15" width="17.109375" hidden="1" customWidth="1"/>
    <col min="16" max="16" width="16.33203125" hidden="1" customWidth="1"/>
    <col min="17" max="17" width="20.5546875" hidden="1" customWidth="1"/>
  </cols>
  <sheetData>
    <row r="1" spans="1:19" ht="18.600000000000001" thickBot="1" x14ac:dyDescent="0.4">
      <c r="E1" s="126"/>
      <c r="F1" s="126"/>
      <c r="G1" s="126"/>
      <c r="H1" s="126"/>
      <c r="I1" s="126"/>
      <c r="J1" s="126"/>
      <c r="K1" s="126"/>
      <c r="L1" s="126"/>
      <c r="M1" s="126"/>
      <c r="N1" s="126"/>
      <c r="O1" s="126"/>
      <c r="P1" s="126"/>
      <c r="Q1" s="127"/>
    </row>
    <row r="2" spans="1:19" ht="18.600000000000001" thickBot="1" x14ac:dyDescent="0.35">
      <c r="A2" s="173"/>
      <c r="B2" s="174"/>
      <c r="C2" s="175"/>
      <c r="D2" s="174"/>
      <c r="E2" s="100"/>
      <c r="F2" s="128" t="s">
        <v>161</v>
      </c>
      <c r="G2" s="129"/>
      <c r="H2" s="129"/>
      <c r="I2" s="129"/>
      <c r="J2" s="129"/>
      <c r="K2" s="129"/>
      <c r="L2" s="129"/>
      <c r="M2" s="129"/>
      <c r="N2" s="129"/>
      <c r="O2" s="129"/>
      <c r="P2" s="129"/>
      <c r="Q2" s="130"/>
    </row>
    <row r="3" spans="1:19" ht="18.600000000000001" thickBot="1" x14ac:dyDescent="0.35">
      <c r="A3" s="621"/>
      <c r="B3" s="176"/>
      <c r="C3" s="177"/>
      <c r="D3" s="176"/>
      <c r="E3" s="101"/>
      <c r="F3" s="131"/>
      <c r="G3" s="132"/>
      <c r="H3" s="132"/>
      <c r="I3" s="132"/>
      <c r="J3" s="132"/>
      <c r="K3" s="132"/>
      <c r="L3" s="132"/>
      <c r="M3" s="132"/>
      <c r="N3" s="132"/>
      <c r="O3" s="132"/>
      <c r="P3" s="132"/>
      <c r="Q3" s="133"/>
    </row>
    <row r="4" spans="1:19" ht="90" customHeight="1" thickBot="1" x14ac:dyDescent="0.35">
      <c r="A4" s="622"/>
      <c r="B4" s="178"/>
      <c r="C4" s="179"/>
      <c r="D4" s="627" t="s">
        <v>184</v>
      </c>
      <c r="E4" s="628"/>
      <c r="F4" s="628"/>
      <c r="G4" s="628"/>
      <c r="H4" s="628"/>
      <c r="I4" s="628"/>
      <c r="J4" s="628"/>
      <c r="K4" s="628"/>
      <c r="L4" s="628"/>
      <c r="M4" s="628"/>
      <c r="N4" s="628"/>
      <c r="O4" s="137"/>
      <c r="P4" s="137"/>
      <c r="Q4" s="138"/>
    </row>
    <row r="5" spans="1:19" ht="18.600000000000001" thickBot="1" x14ac:dyDescent="0.35">
      <c r="A5" s="623" t="s">
        <v>162</v>
      </c>
      <c r="B5" s="625" t="s">
        <v>30</v>
      </c>
      <c r="C5" s="180"/>
      <c r="D5" s="625" t="s">
        <v>29</v>
      </c>
      <c r="E5" s="107"/>
      <c r="F5" s="107"/>
      <c r="G5" s="107"/>
      <c r="H5" s="107"/>
      <c r="I5" s="107"/>
      <c r="J5" s="107"/>
      <c r="K5" s="107"/>
      <c r="L5" s="107"/>
      <c r="M5" s="107"/>
      <c r="N5" s="107"/>
      <c r="O5" s="107"/>
      <c r="P5" s="107"/>
      <c r="Q5" s="107"/>
    </row>
    <row r="6" spans="1:19" ht="44.25" customHeight="1" thickBot="1" x14ac:dyDescent="0.4">
      <c r="A6" s="624"/>
      <c r="B6" s="626"/>
      <c r="C6" s="181"/>
      <c r="D6" s="626"/>
      <c r="E6" s="102"/>
      <c r="F6" s="102"/>
      <c r="G6" s="94"/>
      <c r="H6" s="164"/>
      <c r="I6" s="165"/>
      <c r="J6" s="152"/>
      <c r="K6" s="202" t="s">
        <v>182</v>
      </c>
      <c r="L6" s="203" t="s">
        <v>183</v>
      </c>
      <c r="M6" s="149"/>
      <c r="N6" s="123" t="s">
        <v>163</v>
      </c>
      <c r="O6" s="124"/>
      <c r="P6" s="124"/>
      <c r="Q6" s="125"/>
    </row>
    <row r="7" spans="1:19" ht="72.599999999999994" thickBot="1" x14ac:dyDescent="0.4">
      <c r="A7" s="616" t="s">
        <v>185</v>
      </c>
      <c r="B7" s="617"/>
      <c r="C7" s="617"/>
      <c r="D7" s="617"/>
      <c r="E7" s="103"/>
      <c r="F7" s="166"/>
      <c r="G7" s="95"/>
      <c r="H7" s="167" t="s">
        <v>164</v>
      </c>
      <c r="I7" s="168"/>
      <c r="J7" s="153"/>
      <c r="K7" s="204">
        <v>1.4367000000000001</v>
      </c>
      <c r="L7" s="205">
        <v>1.5407</v>
      </c>
      <c r="M7" s="150"/>
      <c r="N7" s="96" t="s">
        <v>165</v>
      </c>
      <c r="O7" s="96" t="s">
        <v>166</v>
      </c>
      <c r="P7" s="96" t="s">
        <v>165</v>
      </c>
      <c r="Q7" s="96" t="s">
        <v>167</v>
      </c>
    </row>
    <row r="8" spans="1:19" ht="156.75" customHeight="1" thickBot="1" x14ac:dyDescent="0.35">
      <c r="A8" s="182">
        <v>1</v>
      </c>
      <c r="B8" s="611" t="s">
        <v>186</v>
      </c>
      <c r="C8" s="183" t="s">
        <v>203</v>
      </c>
      <c r="D8" s="184">
        <v>7</v>
      </c>
      <c r="E8" s="139" t="s">
        <v>31</v>
      </c>
      <c r="F8" s="139"/>
      <c r="G8" s="140"/>
      <c r="H8" s="141"/>
      <c r="I8" s="142"/>
      <c r="J8" s="151"/>
      <c r="K8" s="143">
        <f>(L$7/K$7)*H8</f>
        <v>0</v>
      </c>
      <c r="L8" s="144"/>
      <c r="M8" s="151"/>
      <c r="N8" s="145">
        <f t="shared" ref="N8" si="0">ROUND(K8,0)</f>
        <v>0</v>
      </c>
      <c r="O8" s="105"/>
      <c r="P8" s="105"/>
      <c r="Q8" s="106"/>
    </row>
    <row r="9" spans="1:19" ht="142.5" customHeight="1" thickBot="1" x14ac:dyDescent="0.35">
      <c r="A9" s="182">
        <v>2</v>
      </c>
      <c r="B9" s="612"/>
      <c r="C9" s="185" t="s">
        <v>187</v>
      </c>
      <c r="D9" s="184">
        <v>12</v>
      </c>
      <c r="E9" s="139" t="s">
        <v>31</v>
      </c>
      <c r="F9" s="139"/>
      <c r="G9" s="140"/>
      <c r="H9" s="141"/>
      <c r="I9" s="142"/>
      <c r="J9" s="151"/>
      <c r="K9" s="143">
        <f>(L$7/K$7)*H9</f>
        <v>0</v>
      </c>
      <c r="L9" s="144"/>
      <c r="M9" s="151"/>
      <c r="N9" s="145">
        <f t="shared" ref="N9" si="1">ROUND(K9,0)</f>
        <v>0</v>
      </c>
      <c r="O9" s="97">
        <v>0</v>
      </c>
      <c r="P9" s="97">
        <f>ROUND(N9+O9,0)</f>
        <v>0</v>
      </c>
      <c r="Q9" s="98">
        <f>ROUND(P9*F9,0)</f>
        <v>0</v>
      </c>
    </row>
    <row r="10" spans="1:19" ht="161.25" customHeight="1" thickBot="1" x14ac:dyDescent="0.35">
      <c r="A10" s="182">
        <v>3</v>
      </c>
      <c r="B10" s="612"/>
      <c r="C10" s="186" t="s">
        <v>204</v>
      </c>
      <c r="D10" s="184">
        <v>7</v>
      </c>
      <c r="E10" s="139" t="s">
        <v>31</v>
      </c>
      <c r="F10" s="139"/>
      <c r="G10" s="140"/>
      <c r="H10" s="141"/>
      <c r="I10" s="142"/>
      <c r="J10" s="151"/>
      <c r="K10" s="143">
        <f>(L$7/K$7)*H10</f>
        <v>0</v>
      </c>
      <c r="L10" s="144"/>
      <c r="M10" s="151"/>
      <c r="N10" s="145">
        <f t="shared" ref="N10:N35" si="2">ROUND(K10,0)</f>
        <v>0</v>
      </c>
      <c r="O10" s="97">
        <v>1</v>
      </c>
      <c r="P10" s="97">
        <f>ROUND(N10+O10,0)</f>
        <v>1</v>
      </c>
      <c r="Q10" s="98">
        <f>ROUND(P10*F10,0)</f>
        <v>0</v>
      </c>
      <c r="S10" s="134" t="s">
        <v>168</v>
      </c>
    </row>
    <row r="11" spans="1:19" ht="151.5" customHeight="1" thickBot="1" x14ac:dyDescent="0.4">
      <c r="A11" s="182">
        <v>4</v>
      </c>
      <c r="B11" s="612"/>
      <c r="C11" s="186" t="s">
        <v>205</v>
      </c>
      <c r="D11" s="187">
        <v>10</v>
      </c>
      <c r="E11" s="139" t="s">
        <v>31</v>
      </c>
      <c r="F11" s="139"/>
      <c r="G11" s="140"/>
      <c r="H11" s="141"/>
      <c r="I11" s="142"/>
      <c r="J11" s="151"/>
      <c r="K11" s="143">
        <f t="shared" ref="K11:K35" si="3">(L$7/K$7)*H11</f>
        <v>0</v>
      </c>
      <c r="L11" s="144"/>
      <c r="M11" s="151"/>
      <c r="N11" s="145">
        <f t="shared" si="2"/>
        <v>0</v>
      </c>
      <c r="O11" s="99"/>
      <c r="P11" s="99"/>
      <c r="Q11" s="99"/>
    </row>
    <row r="12" spans="1:19" ht="165" customHeight="1" thickBot="1" x14ac:dyDescent="0.4">
      <c r="A12" s="182">
        <v>5</v>
      </c>
      <c r="B12" s="612"/>
      <c r="C12" s="186" t="s">
        <v>206</v>
      </c>
      <c r="D12" s="188">
        <v>13</v>
      </c>
      <c r="E12" s="139" t="s">
        <v>31</v>
      </c>
      <c r="F12" s="139"/>
      <c r="G12" s="140"/>
      <c r="H12" s="141"/>
      <c r="I12" s="142"/>
      <c r="J12" s="151"/>
      <c r="K12" s="143">
        <f t="shared" si="3"/>
        <v>0</v>
      </c>
      <c r="L12" s="144"/>
      <c r="M12" s="151"/>
      <c r="N12" s="145">
        <f t="shared" si="2"/>
        <v>0</v>
      </c>
      <c r="O12" s="99"/>
      <c r="P12" s="99"/>
      <c r="Q12" s="99"/>
    </row>
    <row r="13" spans="1:19" ht="143.25" customHeight="1" thickBot="1" x14ac:dyDescent="0.35">
      <c r="A13" s="182">
        <v>6</v>
      </c>
      <c r="B13" s="612"/>
      <c r="C13" s="186" t="s">
        <v>207</v>
      </c>
      <c r="D13" s="187">
        <v>2</v>
      </c>
      <c r="E13" s="139" t="s">
        <v>31</v>
      </c>
      <c r="F13" s="139"/>
      <c r="G13" s="140"/>
      <c r="H13" s="141"/>
      <c r="I13" s="142"/>
      <c r="J13" s="151"/>
      <c r="K13" s="143">
        <f t="shared" si="3"/>
        <v>0</v>
      </c>
      <c r="L13" s="144"/>
      <c r="M13" s="151"/>
      <c r="N13" s="145">
        <f t="shared" si="2"/>
        <v>0</v>
      </c>
      <c r="O13" s="169">
        <v>0</v>
      </c>
      <c r="P13" s="169">
        <f>ROUND(N13+O13,0)</f>
        <v>0</v>
      </c>
      <c r="Q13" s="169">
        <f>ROUND(P13*F13,0)</f>
        <v>0</v>
      </c>
    </row>
    <row r="14" spans="1:19" ht="158.25" customHeight="1" thickBot="1" x14ac:dyDescent="0.35">
      <c r="A14" s="182">
        <v>7</v>
      </c>
      <c r="B14" s="612"/>
      <c r="C14" s="186" t="s">
        <v>208</v>
      </c>
      <c r="D14" s="188">
        <v>5</v>
      </c>
      <c r="E14" s="139" t="s">
        <v>31</v>
      </c>
      <c r="F14" s="139"/>
      <c r="G14" s="140"/>
      <c r="H14" s="141"/>
      <c r="I14" s="142"/>
      <c r="J14" s="151"/>
      <c r="K14" s="143">
        <f t="shared" si="3"/>
        <v>0</v>
      </c>
      <c r="L14" s="144"/>
      <c r="M14" s="151"/>
      <c r="N14" s="145">
        <f t="shared" si="2"/>
        <v>0</v>
      </c>
      <c r="O14" s="170"/>
      <c r="P14" s="170"/>
      <c r="Q14" s="170"/>
    </row>
    <row r="15" spans="1:19" ht="158.25" customHeight="1" thickBot="1" x14ac:dyDescent="0.35">
      <c r="A15" s="182">
        <v>8</v>
      </c>
      <c r="B15" s="612"/>
      <c r="C15" s="186" t="s">
        <v>209</v>
      </c>
      <c r="D15" s="187">
        <v>8</v>
      </c>
      <c r="E15" s="139" t="s">
        <v>31</v>
      </c>
      <c r="F15" s="139"/>
      <c r="G15" s="140"/>
      <c r="H15" s="141"/>
      <c r="I15" s="142"/>
      <c r="J15" s="151"/>
      <c r="K15" s="143">
        <f t="shared" si="3"/>
        <v>0</v>
      </c>
      <c r="L15" s="144"/>
      <c r="M15" s="151"/>
      <c r="N15" s="145">
        <f t="shared" si="2"/>
        <v>0</v>
      </c>
      <c r="O15" s="170"/>
      <c r="P15" s="170"/>
      <c r="Q15" s="170"/>
    </row>
    <row r="16" spans="1:19" ht="159.75" customHeight="1" thickBot="1" x14ac:dyDescent="0.35">
      <c r="A16" s="182">
        <v>9</v>
      </c>
      <c r="B16" s="612"/>
      <c r="C16" s="186" t="s">
        <v>210</v>
      </c>
      <c r="D16" s="188">
        <v>1</v>
      </c>
      <c r="E16" s="139" t="s">
        <v>31</v>
      </c>
      <c r="F16" s="139"/>
      <c r="G16" s="140"/>
      <c r="H16" s="141"/>
      <c r="I16" s="142"/>
      <c r="J16" s="151"/>
      <c r="K16" s="143">
        <f t="shared" si="3"/>
        <v>0</v>
      </c>
      <c r="L16" s="144"/>
      <c r="M16" s="151"/>
      <c r="N16" s="145">
        <f t="shared" si="2"/>
        <v>0</v>
      </c>
      <c r="O16" s="170"/>
      <c r="P16" s="170"/>
      <c r="Q16" s="170"/>
    </row>
    <row r="17" spans="1:17" ht="118.2" thickBot="1" x14ac:dyDescent="0.35">
      <c r="A17" s="182">
        <v>10</v>
      </c>
      <c r="B17" s="612"/>
      <c r="C17" s="186" t="s">
        <v>211</v>
      </c>
      <c r="D17" s="187">
        <v>2</v>
      </c>
      <c r="E17" s="139" t="s">
        <v>31</v>
      </c>
      <c r="F17" s="139"/>
      <c r="G17" s="140"/>
      <c r="H17" s="141"/>
      <c r="I17" s="142"/>
      <c r="J17" s="151"/>
      <c r="K17" s="143">
        <f t="shared" si="3"/>
        <v>0</v>
      </c>
      <c r="L17" s="144"/>
      <c r="M17" s="151"/>
      <c r="N17" s="145">
        <f t="shared" si="2"/>
        <v>0</v>
      </c>
      <c r="O17" s="170"/>
      <c r="P17" s="170"/>
      <c r="Q17" s="170"/>
    </row>
    <row r="18" spans="1:17" ht="118.2" thickBot="1" x14ac:dyDescent="0.35">
      <c r="A18" s="182">
        <v>11</v>
      </c>
      <c r="B18" s="612"/>
      <c r="C18" s="186" t="s">
        <v>212</v>
      </c>
      <c r="D18" s="189">
        <v>1</v>
      </c>
      <c r="E18" s="139" t="s">
        <v>31</v>
      </c>
      <c r="F18" s="139"/>
      <c r="G18" s="140"/>
      <c r="H18" s="141"/>
      <c r="I18" s="142"/>
      <c r="J18" s="151"/>
      <c r="K18" s="143">
        <f t="shared" si="3"/>
        <v>0</v>
      </c>
      <c r="L18" s="144"/>
      <c r="M18" s="151"/>
      <c r="N18" s="145">
        <f t="shared" si="2"/>
        <v>0</v>
      </c>
      <c r="O18" s="170"/>
      <c r="P18" s="170"/>
      <c r="Q18" s="170"/>
    </row>
    <row r="19" spans="1:17" ht="118.2" thickBot="1" x14ac:dyDescent="0.35">
      <c r="A19" s="182">
        <v>12</v>
      </c>
      <c r="B19" s="612"/>
      <c r="C19" s="190" t="s">
        <v>213</v>
      </c>
      <c r="D19" s="189">
        <v>2</v>
      </c>
      <c r="E19" s="139" t="s">
        <v>31</v>
      </c>
      <c r="F19" s="139"/>
      <c r="G19" s="140"/>
      <c r="H19" s="141"/>
      <c r="I19" s="142"/>
      <c r="J19" s="151"/>
      <c r="K19" s="143">
        <f t="shared" si="3"/>
        <v>0</v>
      </c>
      <c r="L19" s="144"/>
      <c r="M19" s="151"/>
      <c r="N19" s="145">
        <f t="shared" si="2"/>
        <v>0</v>
      </c>
      <c r="O19" s="170"/>
      <c r="P19" s="170"/>
      <c r="Q19" s="170"/>
    </row>
    <row r="20" spans="1:17" ht="21" thickBot="1" x14ac:dyDescent="0.35">
      <c r="A20" s="191"/>
      <c r="B20" s="613" t="s">
        <v>188</v>
      </c>
      <c r="C20" s="614"/>
      <c r="D20" s="615"/>
      <c r="E20" s="139" t="s">
        <v>31</v>
      </c>
      <c r="F20" s="139"/>
      <c r="G20" s="140"/>
      <c r="H20" s="141"/>
      <c r="I20" s="142"/>
      <c r="J20" s="151"/>
      <c r="K20" s="143">
        <f t="shared" si="3"/>
        <v>0</v>
      </c>
      <c r="L20" s="144"/>
      <c r="M20" s="151"/>
      <c r="N20" s="145">
        <f t="shared" si="2"/>
        <v>0</v>
      </c>
      <c r="O20" s="170"/>
      <c r="P20" s="170"/>
      <c r="Q20" s="170"/>
    </row>
    <row r="21" spans="1:17" ht="21" thickBot="1" x14ac:dyDescent="0.35">
      <c r="A21" s="191"/>
      <c r="B21" s="616" t="s">
        <v>189</v>
      </c>
      <c r="C21" s="617"/>
      <c r="D21" s="617"/>
      <c r="E21" s="139" t="s">
        <v>31</v>
      </c>
      <c r="F21" s="139"/>
      <c r="G21" s="140"/>
      <c r="H21" s="141"/>
      <c r="I21" s="142"/>
      <c r="J21" s="151"/>
      <c r="K21" s="143">
        <f t="shared" si="3"/>
        <v>0</v>
      </c>
      <c r="L21" s="144"/>
      <c r="M21" s="151"/>
      <c r="N21" s="145">
        <f t="shared" si="2"/>
        <v>0</v>
      </c>
      <c r="O21" s="170"/>
      <c r="P21" s="170"/>
      <c r="Q21" s="170"/>
    </row>
    <row r="22" spans="1:17" ht="151.80000000000001" thickBot="1" x14ac:dyDescent="0.35">
      <c r="A22" s="182">
        <v>1</v>
      </c>
      <c r="B22" s="192"/>
      <c r="C22" s="193" t="s">
        <v>214</v>
      </c>
      <c r="D22" s="194">
        <v>2</v>
      </c>
      <c r="E22" s="139" t="s">
        <v>31</v>
      </c>
      <c r="F22" s="139"/>
      <c r="G22" s="140"/>
      <c r="H22" s="141"/>
      <c r="I22" s="142"/>
      <c r="J22" s="151"/>
      <c r="K22" s="143">
        <f t="shared" si="3"/>
        <v>0</v>
      </c>
      <c r="L22" s="144"/>
      <c r="M22" s="151"/>
      <c r="N22" s="145">
        <f t="shared" si="2"/>
        <v>0</v>
      </c>
      <c r="O22" s="170"/>
      <c r="P22" s="170"/>
      <c r="Q22" s="170"/>
    </row>
    <row r="23" spans="1:17" ht="277.5" customHeight="1" thickBot="1" x14ac:dyDescent="0.35">
      <c r="A23" s="182">
        <v>2</v>
      </c>
      <c r="B23" s="191"/>
      <c r="C23" s="195" t="s">
        <v>215</v>
      </c>
      <c r="D23" s="194">
        <v>1</v>
      </c>
      <c r="E23" s="139" t="s">
        <v>31</v>
      </c>
      <c r="F23" s="139"/>
      <c r="G23" s="140"/>
      <c r="H23" s="141"/>
      <c r="I23" s="142"/>
      <c r="J23" s="151"/>
      <c r="K23" s="143">
        <f t="shared" si="3"/>
        <v>0</v>
      </c>
      <c r="L23" s="144"/>
      <c r="M23" s="151"/>
      <c r="N23" s="145">
        <f t="shared" si="2"/>
        <v>0</v>
      </c>
      <c r="O23" s="171"/>
      <c r="P23" s="171"/>
      <c r="Q23" s="171"/>
    </row>
    <row r="24" spans="1:17" ht="200.25" customHeight="1" thickBot="1" x14ac:dyDescent="0.4">
      <c r="A24" s="182">
        <v>3</v>
      </c>
      <c r="B24" s="191"/>
      <c r="C24" s="193" t="s">
        <v>190</v>
      </c>
      <c r="D24" s="194">
        <v>1</v>
      </c>
      <c r="E24" s="139" t="s">
        <v>31</v>
      </c>
      <c r="F24" s="139"/>
      <c r="G24" s="140"/>
      <c r="H24" s="141"/>
      <c r="I24" s="142"/>
      <c r="J24" s="151"/>
      <c r="K24" s="143">
        <f t="shared" si="3"/>
        <v>0</v>
      </c>
      <c r="L24" s="144"/>
      <c r="M24" s="151"/>
      <c r="N24" s="145">
        <f t="shared" si="2"/>
        <v>0</v>
      </c>
      <c r="O24" s="99"/>
      <c r="P24" s="99"/>
      <c r="Q24" s="99"/>
    </row>
    <row r="25" spans="1:17" ht="21" thickBot="1" x14ac:dyDescent="0.35">
      <c r="A25" s="196"/>
      <c r="B25" s="191"/>
      <c r="C25" s="197"/>
      <c r="D25" s="198"/>
      <c r="E25" s="139" t="s">
        <v>31</v>
      </c>
      <c r="F25" s="139"/>
      <c r="G25" s="140"/>
      <c r="H25" s="141"/>
      <c r="I25" s="142"/>
      <c r="J25" s="151"/>
      <c r="K25" s="143">
        <f t="shared" si="3"/>
        <v>0</v>
      </c>
      <c r="L25" s="144"/>
      <c r="M25" s="151"/>
      <c r="N25" s="145">
        <f t="shared" si="2"/>
        <v>0</v>
      </c>
      <c r="O25" s="104">
        <v>1</v>
      </c>
      <c r="P25" s="97">
        <f>ROUND(N24+O25,0)</f>
        <v>1</v>
      </c>
      <c r="Q25" s="98">
        <f>ROUND(P25*F25,0)</f>
        <v>0</v>
      </c>
    </row>
    <row r="26" spans="1:17" ht="21" thickBot="1" x14ac:dyDescent="0.4">
      <c r="A26" s="191"/>
      <c r="B26" s="616" t="s">
        <v>191</v>
      </c>
      <c r="C26" s="617"/>
      <c r="D26" s="617"/>
      <c r="E26" s="139" t="s">
        <v>31</v>
      </c>
      <c r="F26" s="139"/>
      <c r="G26" s="140"/>
      <c r="H26" s="141"/>
      <c r="I26" s="142"/>
      <c r="J26" s="151"/>
      <c r="K26" s="143">
        <f t="shared" si="3"/>
        <v>0</v>
      </c>
      <c r="L26" s="144"/>
      <c r="M26" s="151"/>
      <c r="N26" s="145">
        <f t="shared" si="2"/>
        <v>0</v>
      </c>
      <c r="O26" s="99"/>
      <c r="P26" s="99"/>
      <c r="Q26" s="99"/>
    </row>
    <row r="27" spans="1:17" ht="115.5" customHeight="1" thickBot="1" x14ac:dyDescent="0.4">
      <c r="A27" s="182">
        <v>1</v>
      </c>
      <c r="B27" s="199"/>
      <c r="C27" s="200" t="s">
        <v>192</v>
      </c>
      <c r="D27" s="188">
        <v>1</v>
      </c>
      <c r="E27" s="139" t="s">
        <v>31</v>
      </c>
      <c r="F27" s="139"/>
      <c r="G27" s="140"/>
      <c r="H27" s="141"/>
      <c r="I27" s="142"/>
      <c r="J27" s="151"/>
      <c r="K27" s="143">
        <f t="shared" si="3"/>
        <v>0</v>
      </c>
      <c r="L27" s="144"/>
      <c r="M27" s="151"/>
      <c r="N27" s="145">
        <f t="shared" si="2"/>
        <v>0</v>
      </c>
      <c r="O27" s="99"/>
      <c r="P27" s="99"/>
      <c r="Q27" s="99"/>
    </row>
    <row r="28" spans="1:17" ht="135" customHeight="1" thickBot="1" x14ac:dyDescent="0.4">
      <c r="A28" s="182">
        <v>2</v>
      </c>
      <c r="B28" s="199"/>
      <c r="C28" s="186" t="s">
        <v>193</v>
      </c>
      <c r="D28" s="184">
        <v>2</v>
      </c>
      <c r="E28" s="139" t="s">
        <v>31</v>
      </c>
      <c r="F28" s="139"/>
      <c r="G28" s="140"/>
      <c r="H28" s="141"/>
      <c r="I28" s="142"/>
      <c r="J28" s="151"/>
      <c r="K28" s="143">
        <f t="shared" si="3"/>
        <v>0</v>
      </c>
      <c r="L28" s="144"/>
      <c r="M28" s="151"/>
      <c r="N28" s="145">
        <f t="shared" si="2"/>
        <v>0</v>
      </c>
      <c r="O28" s="99"/>
      <c r="P28" s="99"/>
      <c r="Q28" s="99"/>
    </row>
    <row r="29" spans="1:17" ht="148.5" customHeight="1" thickBot="1" x14ac:dyDescent="0.4">
      <c r="A29" s="182">
        <v>3</v>
      </c>
      <c r="B29" s="199"/>
      <c r="C29" s="186" t="s">
        <v>194</v>
      </c>
      <c r="D29" s="184">
        <v>1</v>
      </c>
      <c r="E29" s="139" t="s">
        <v>31</v>
      </c>
      <c r="F29" s="139"/>
      <c r="G29" s="140"/>
      <c r="H29" s="141"/>
      <c r="I29" s="142"/>
      <c r="J29" s="151"/>
      <c r="K29" s="143">
        <f t="shared" si="3"/>
        <v>0</v>
      </c>
      <c r="L29" s="144"/>
      <c r="M29" s="151"/>
      <c r="N29" s="145">
        <f t="shared" si="2"/>
        <v>0</v>
      </c>
      <c r="O29" s="99"/>
      <c r="P29" s="99"/>
      <c r="Q29" s="99"/>
    </row>
    <row r="30" spans="1:17" ht="148.5" customHeight="1" thickBot="1" x14ac:dyDescent="0.4">
      <c r="A30" s="182">
        <v>4</v>
      </c>
      <c r="B30" s="199"/>
      <c r="C30" s="186" t="s">
        <v>195</v>
      </c>
      <c r="D30" s="184">
        <v>2</v>
      </c>
      <c r="E30" s="139" t="s">
        <v>31</v>
      </c>
      <c r="F30" s="139"/>
      <c r="G30" s="140"/>
      <c r="H30" s="141"/>
      <c r="I30" s="142"/>
      <c r="J30" s="151"/>
      <c r="K30" s="143">
        <f t="shared" si="3"/>
        <v>0</v>
      </c>
      <c r="L30" s="144"/>
      <c r="M30" s="151"/>
      <c r="N30" s="145">
        <f t="shared" si="2"/>
        <v>0</v>
      </c>
      <c r="O30" s="99"/>
      <c r="P30" s="99"/>
      <c r="Q30" s="99"/>
    </row>
    <row r="31" spans="1:17" ht="161.25" customHeight="1" thickBot="1" x14ac:dyDescent="0.4">
      <c r="A31" s="182">
        <v>5</v>
      </c>
      <c r="B31" s="199"/>
      <c r="C31" s="186" t="s">
        <v>196</v>
      </c>
      <c r="D31" s="184">
        <v>1</v>
      </c>
      <c r="E31" s="139" t="s">
        <v>31</v>
      </c>
      <c r="F31" s="139"/>
      <c r="G31" s="140"/>
      <c r="H31" s="141"/>
      <c r="I31" s="142"/>
      <c r="J31" s="151"/>
      <c r="K31" s="143">
        <f t="shared" si="3"/>
        <v>0</v>
      </c>
      <c r="L31" s="144"/>
      <c r="M31" s="151"/>
      <c r="N31" s="145">
        <f t="shared" si="2"/>
        <v>0</v>
      </c>
      <c r="O31" s="99"/>
      <c r="P31" s="99"/>
      <c r="Q31" s="99"/>
    </row>
    <row r="32" spans="1:17" ht="157.5" customHeight="1" thickBot="1" x14ac:dyDescent="0.4">
      <c r="A32" s="182">
        <v>6</v>
      </c>
      <c r="B32" s="199"/>
      <c r="C32" s="186" t="s">
        <v>197</v>
      </c>
      <c r="D32" s="184">
        <v>4</v>
      </c>
      <c r="E32" s="139" t="s">
        <v>31</v>
      </c>
      <c r="F32" s="139"/>
      <c r="G32" s="140"/>
      <c r="H32" s="141"/>
      <c r="I32" s="142"/>
      <c r="J32" s="151"/>
      <c r="K32" s="143">
        <f t="shared" si="3"/>
        <v>0</v>
      </c>
      <c r="L32" s="144"/>
      <c r="M32" s="151"/>
      <c r="N32" s="145">
        <f t="shared" si="2"/>
        <v>0</v>
      </c>
      <c r="O32" s="99"/>
      <c r="P32" s="99"/>
      <c r="Q32" s="99"/>
    </row>
    <row r="33" spans="1:17" ht="147" customHeight="1" thickBot="1" x14ac:dyDescent="0.4">
      <c r="A33" s="182">
        <v>7</v>
      </c>
      <c r="B33" s="199"/>
      <c r="C33" s="186" t="s">
        <v>198</v>
      </c>
      <c r="D33" s="184">
        <v>1</v>
      </c>
      <c r="E33" s="139" t="s">
        <v>31</v>
      </c>
      <c r="F33" s="139"/>
      <c r="G33" s="140"/>
      <c r="H33" s="141"/>
      <c r="I33" s="142"/>
      <c r="J33" s="151"/>
      <c r="K33" s="143">
        <f t="shared" si="3"/>
        <v>0</v>
      </c>
      <c r="L33" s="144"/>
      <c r="M33" s="151"/>
      <c r="N33" s="145">
        <f t="shared" si="2"/>
        <v>0</v>
      </c>
      <c r="O33" s="99"/>
      <c r="P33" s="99"/>
      <c r="Q33" s="99"/>
    </row>
    <row r="34" spans="1:17" ht="147" customHeight="1" thickBot="1" x14ac:dyDescent="0.4">
      <c r="A34" s="182">
        <v>8</v>
      </c>
      <c r="B34" s="199"/>
      <c r="C34" s="186" t="s">
        <v>199</v>
      </c>
      <c r="D34" s="184">
        <v>1</v>
      </c>
      <c r="E34" s="139" t="s">
        <v>31</v>
      </c>
      <c r="F34" s="139"/>
      <c r="G34" s="140"/>
      <c r="H34" s="141"/>
      <c r="I34" s="142"/>
      <c r="J34" s="151"/>
      <c r="K34" s="143">
        <f t="shared" si="3"/>
        <v>0</v>
      </c>
      <c r="L34" s="144"/>
      <c r="M34" s="151"/>
      <c r="N34" s="145">
        <f t="shared" si="2"/>
        <v>0</v>
      </c>
      <c r="O34" s="99"/>
      <c r="P34" s="99"/>
      <c r="Q34" s="99"/>
    </row>
    <row r="35" spans="1:17" ht="139.5" customHeight="1" thickBot="1" x14ac:dyDescent="0.4">
      <c r="A35" s="182">
        <v>9</v>
      </c>
      <c r="B35" s="199"/>
      <c r="C35" s="190" t="s">
        <v>200</v>
      </c>
      <c r="D35" s="184">
        <v>1</v>
      </c>
      <c r="E35" s="139" t="s">
        <v>31</v>
      </c>
      <c r="F35" s="139"/>
      <c r="G35" s="140"/>
      <c r="H35" s="141"/>
      <c r="I35" s="142"/>
      <c r="J35" s="151"/>
      <c r="K35" s="143">
        <f t="shared" si="3"/>
        <v>0</v>
      </c>
      <c r="L35" s="144"/>
      <c r="M35" s="151"/>
      <c r="N35" s="145">
        <f t="shared" si="2"/>
        <v>0</v>
      </c>
      <c r="O35" s="99"/>
      <c r="P35" s="99"/>
      <c r="Q35" s="99"/>
    </row>
    <row r="36" spans="1:17" ht="33.75" customHeight="1" thickBot="1" x14ac:dyDescent="0.35">
      <c r="A36" s="201"/>
      <c r="B36" s="618" t="s">
        <v>188</v>
      </c>
      <c r="C36" s="619"/>
      <c r="D36" s="620"/>
      <c r="E36" s="139"/>
      <c r="F36" s="139"/>
      <c r="G36" s="206"/>
      <c r="H36" s="141"/>
      <c r="I36" s="142"/>
      <c r="J36" s="151"/>
      <c r="K36" s="143"/>
      <c r="L36" s="144"/>
      <c r="M36" s="151"/>
      <c r="N36" s="145"/>
    </row>
    <row r="37" spans="1:17" ht="36" customHeight="1" x14ac:dyDescent="0.35">
      <c r="E37" s="207"/>
      <c r="F37" s="207"/>
      <c r="G37" s="148"/>
      <c r="H37" s="208"/>
      <c r="I37" s="208"/>
      <c r="J37" s="209"/>
      <c r="K37" s="146"/>
      <c r="L37" s="146"/>
      <c r="M37" s="209"/>
      <c r="N37" s="210"/>
    </row>
    <row r="38" spans="1:17" ht="20.399999999999999" x14ac:dyDescent="0.35">
      <c r="E38" s="207"/>
      <c r="F38" s="207"/>
      <c r="G38" s="148"/>
      <c r="H38" s="208"/>
      <c r="I38" s="208"/>
      <c r="J38" s="209"/>
      <c r="K38" s="146"/>
      <c r="L38" s="146"/>
      <c r="M38" s="209"/>
      <c r="N38" s="210"/>
    </row>
    <row r="39" spans="1:17" ht="20.399999999999999" x14ac:dyDescent="0.35">
      <c r="E39" s="207"/>
      <c r="F39" s="207"/>
      <c r="G39" s="148"/>
      <c r="H39" s="208"/>
      <c r="I39" s="208"/>
      <c r="J39" s="209"/>
      <c r="K39" s="146"/>
      <c r="L39" s="146"/>
      <c r="M39" s="209"/>
      <c r="N39" s="210"/>
    </row>
    <row r="40" spans="1:17" ht="20.399999999999999" x14ac:dyDescent="0.35">
      <c r="E40" s="207"/>
      <c r="F40" s="207"/>
      <c r="G40" s="148"/>
      <c r="H40" s="208"/>
      <c r="I40" s="208"/>
      <c r="J40" s="209"/>
      <c r="K40" s="146"/>
      <c r="L40" s="146"/>
      <c r="M40" s="209"/>
      <c r="N40" s="210"/>
    </row>
    <row r="41" spans="1:17" ht="20.399999999999999" x14ac:dyDescent="0.35">
      <c r="E41" s="207"/>
      <c r="F41" s="207"/>
      <c r="G41" s="148"/>
      <c r="H41" s="208"/>
      <c r="I41" s="208"/>
      <c r="J41" s="209"/>
      <c r="K41" s="146"/>
      <c r="L41" s="146"/>
      <c r="M41" s="209"/>
      <c r="N41" s="210"/>
    </row>
    <row r="42" spans="1:17" ht="20.399999999999999" x14ac:dyDescent="0.35">
      <c r="E42" s="207"/>
      <c r="F42" s="207"/>
      <c r="G42" s="148"/>
      <c r="H42" s="208"/>
      <c r="I42" s="208"/>
      <c r="J42" s="209"/>
      <c r="K42" s="146"/>
      <c r="L42" s="146"/>
      <c r="M42" s="209"/>
      <c r="N42" s="210"/>
    </row>
    <row r="43" spans="1:17" ht="20.399999999999999" x14ac:dyDescent="0.35">
      <c r="E43" s="207"/>
      <c r="F43" s="207"/>
      <c r="G43" s="148"/>
      <c r="H43" s="208"/>
      <c r="I43" s="208"/>
      <c r="J43" s="209"/>
      <c r="K43" s="146"/>
      <c r="L43" s="146"/>
      <c r="M43" s="209"/>
      <c r="N43" s="210"/>
    </row>
    <row r="44" spans="1:17" ht="20.399999999999999" x14ac:dyDescent="0.35">
      <c r="E44" s="207"/>
      <c r="F44" s="207"/>
      <c r="G44" s="148"/>
      <c r="H44" s="208"/>
      <c r="I44" s="208"/>
      <c r="J44" s="209"/>
      <c r="K44" s="146"/>
      <c r="L44" s="146"/>
      <c r="M44" s="209"/>
      <c r="N44" s="210"/>
    </row>
    <row r="45" spans="1:17" ht="20.399999999999999" x14ac:dyDescent="0.35">
      <c r="E45" s="207"/>
      <c r="F45" s="207"/>
      <c r="G45" s="148"/>
      <c r="H45" s="208"/>
      <c r="I45" s="208"/>
      <c r="J45" s="209"/>
      <c r="K45" s="146"/>
      <c r="L45" s="146"/>
      <c r="M45" s="209"/>
      <c r="N45" s="210"/>
    </row>
    <row r="46" spans="1:17" ht="20.399999999999999" x14ac:dyDescent="0.35">
      <c r="E46" s="211"/>
      <c r="F46" s="207"/>
      <c r="G46" s="148"/>
      <c r="H46" s="208"/>
      <c r="I46" s="208"/>
      <c r="J46" s="209"/>
      <c r="K46" s="146"/>
      <c r="L46" s="146"/>
      <c r="M46" s="209"/>
      <c r="N46" s="210"/>
    </row>
    <row r="47" spans="1:17" ht="20.399999999999999" x14ac:dyDescent="0.35">
      <c r="E47" s="212"/>
      <c r="F47" s="212"/>
      <c r="G47" s="148"/>
      <c r="H47" s="148"/>
      <c r="I47" s="148"/>
      <c r="J47" s="148"/>
      <c r="K47" s="148"/>
      <c r="L47" s="148"/>
      <c r="M47" s="148"/>
      <c r="N47" s="148"/>
    </row>
    <row r="48" spans="1:17" x14ac:dyDescent="0.35">
      <c r="E48" s="148"/>
      <c r="F48" s="148"/>
      <c r="G48" s="148"/>
      <c r="H48" s="148"/>
      <c r="I48" s="148"/>
      <c r="J48" s="148"/>
      <c r="K48" s="148"/>
      <c r="L48" s="148"/>
      <c r="M48" s="148"/>
      <c r="N48" s="148"/>
    </row>
    <row r="49" spans="5:14" x14ac:dyDescent="0.35">
      <c r="E49" s="148"/>
      <c r="F49" s="148"/>
      <c r="G49" s="148"/>
      <c r="H49" s="148"/>
      <c r="I49" s="148"/>
      <c r="J49" s="148"/>
      <c r="K49" s="148"/>
      <c r="L49" s="148"/>
      <c r="M49" s="148"/>
      <c r="N49" s="148"/>
    </row>
    <row r="50" spans="5:14" ht="53.25" customHeight="1" x14ac:dyDescent="0.35">
      <c r="E50" s="213"/>
      <c r="F50" s="213"/>
      <c r="G50" s="213"/>
      <c r="H50" s="213"/>
      <c r="I50" s="213"/>
      <c r="J50" s="213"/>
      <c r="K50" s="213"/>
      <c r="L50" s="213"/>
      <c r="M50" s="213"/>
      <c r="N50" s="213"/>
    </row>
    <row r="51" spans="5:14" ht="20.399999999999999" x14ac:dyDescent="0.35">
      <c r="E51" s="214"/>
      <c r="F51" s="214"/>
      <c r="G51" s="148"/>
      <c r="H51" s="148"/>
      <c r="I51" s="148"/>
      <c r="J51" s="148"/>
      <c r="K51" s="148"/>
      <c r="L51" s="148"/>
      <c r="M51" s="148"/>
      <c r="N51" s="148"/>
    </row>
    <row r="52" spans="5:14" ht="39.75" customHeight="1" x14ac:dyDescent="0.35">
      <c r="E52" s="214"/>
      <c r="F52" s="214"/>
      <c r="G52" s="148"/>
      <c r="H52" s="148"/>
      <c r="I52" s="148"/>
      <c r="J52" s="148"/>
      <c r="K52" s="148"/>
      <c r="L52" s="148"/>
      <c r="M52" s="148"/>
      <c r="N52" s="148"/>
    </row>
    <row r="53" spans="5:14" ht="33" customHeight="1" x14ac:dyDescent="0.35">
      <c r="E53" s="207"/>
      <c r="F53" s="207"/>
      <c r="G53" s="148"/>
      <c r="H53" s="215"/>
      <c r="I53" s="215"/>
      <c r="J53" s="216"/>
      <c r="K53" s="146"/>
      <c r="L53" s="146"/>
      <c r="M53" s="216"/>
      <c r="N53" s="217"/>
    </row>
    <row r="54" spans="5:14" ht="63" customHeight="1" x14ac:dyDescent="0.35">
      <c r="E54" s="207"/>
      <c r="F54" s="207"/>
      <c r="G54" s="148"/>
      <c r="H54" s="215"/>
      <c r="I54" s="215"/>
      <c r="J54" s="216"/>
      <c r="K54" s="146"/>
      <c r="L54" s="146"/>
      <c r="M54" s="216"/>
      <c r="N54" s="217"/>
    </row>
    <row r="55" spans="5:14" ht="20.399999999999999" x14ac:dyDescent="0.35">
      <c r="E55" s="212"/>
      <c r="F55" s="212"/>
      <c r="G55" s="148"/>
      <c r="H55" s="148"/>
      <c r="I55" s="148"/>
      <c r="J55" s="148"/>
      <c r="K55" s="148"/>
      <c r="L55" s="148"/>
      <c r="M55" s="148"/>
      <c r="N55" s="148"/>
    </row>
    <row r="56" spans="5:14" ht="20.399999999999999" x14ac:dyDescent="0.35">
      <c r="E56" s="218"/>
      <c r="F56" s="218"/>
      <c r="G56" s="148"/>
      <c r="H56" s="148"/>
      <c r="I56" s="148"/>
      <c r="J56" s="148"/>
      <c r="K56" s="148"/>
      <c r="L56" s="148"/>
      <c r="M56" s="148"/>
      <c r="N56" s="148"/>
    </row>
    <row r="57" spans="5:14" ht="20.399999999999999" x14ac:dyDescent="0.35">
      <c r="E57" s="207"/>
      <c r="F57" s="207"/>
      <c r="G57" s="148"/>
      <c r="H57" s="219"/>
      <c r="I57" s="219"/>
      <c r="J57" s="220"/>
      <c r="K57" s="147"/>
      <c r="L57" s="147"/>
      <c r="M57" s="209"/>
      <c r="N57" s="221"/>
    </row>
    <row r="58" spans="5:14" ht="20.399999999999999" x14ac:dyDescent="0.35">
      <c r="E58" s="207"/>
      <c r="F58" s="207"/>
      <c r="G58" s="148"/>
      <c r="H58" s="219"/>
      <c r="I58" s="219"/>
      <c r="J58" s="222"/>
      <c r="K58" s="147"/>
      <c r="L58" s="147"/>
      <c r="M58" s="99"/>
      <c r="N58" s="221"/>
    </row>
    <row r="59" spans="5:14" ht="20.399999999999999" x14ac:dyDescent="0.35">
      <c r="E59" s="207"/>
      <c r="F59" s="207"/>
      <c r="G59" s="148"/>
      <c r="H59" s="219"/>
      <c r="I59" s="219"/>
      <c r="J59" s="222"/>
      <c r="K59" s="147"/>
      <c r="L59" s="147"/>
      <c r="M59" s="99"/>
      <c r="N59" s="221"/>
    </row>
    <row r="60" spans="5:14" ht="20.399999999999999" x14ac:dyDescent="0.35">
      <c r="E60" s="207"/>
      <c r="F60" s="207"/>
      <c r="G60" s="148"/>
      <c r="H60" s="219"/>
      <c r="I60" s="219"/>
      <c r="J60" s="222"/>
      <c r="K60" s="147"/>
      <c r="L60" s="147"/>
      <c r="M60" s="99"/>
      <c r="N60" s="221"/>
    </row>
    <row r="61" spans="5:14" ht="20.399999999999999" x14ac:dyDescent="0.35">
      <c r="E61" s="207"/>
      <c r="F61" s="207"/>
      <c r="G61" s="148"/>
      <c r="H61" s="219"/>
      <c r="I61" s="219"/>
      <c r="J61" s="222"/>
      <c r="K61" s="147"/>
      <c r="L61" s="147"/>
      <c r="M61" s="99"/>
      <c r="N61" s="221"/>
    </row>
    <row r="62" spans="5:14" ht="20.399999999999999" x14ac:dyDescent="0.35">
      <c r="E62" s="207"/>
      <c r="F62" s="207"/>
      <c r="G62" s="148"/>
      <c r="H62" s="219"/>
      <c r="I62" s="219"/>
      <c r="J62" s="222"/>
      <c r="K62" s="147"/>
      <c r="L62" s="147"/>
      <c r="M62" s="99"/>
      <c r="N62" s="221"/>
    </row>
    <row r="63" spans="5:14" ht="20.399999999999999" x14ac:dyDescent="0.35">
      <c r="E63" s="207"/>
      <c r="F63" s="207"/>
      <c r="G63" s="148"/>
      <c r="H63" s="219"/>
      <c r="I63" s="219"/>
      <c r="J63" s="222"/>
      <c r="K63" s="147"/>
      <c r="L63" s="147"/>
      <c r="M63" s="99"/>
      <c r="N63" s="221"/>
    </row>
    <row r="64" spans="5:14" ht="20.399999999999999" x14ac:dyDescent="0.35">
      <c r="E64" s="207"/>
      <c r="F64" s="207"/>
      <c r="G64" s="148"/>
      <c r="H64" s="219"/>
      <c r="I64" s="219"/>
      <c r="J64" s="222"/>
      <c r="K64" s="147"/>
      <c r="L64" s="147"/>
      <c r="M64" s="99"/>
      <c r="N64" s="221"/>
    </row>
    <row r="65" spans="5:14" ht="20.399999999999999" x14ac:dyDescent="0.35">
      <c r="E65" s="207"/>
      <c r="F65" s="207"/>
      <c r="G65" s="148"/>
      <c r="H65" s="219"/>
      <c r="I65" s="219"/>
      <c r="J65" s="222"/>
      <c r="K65" s="147"/>
      <c r="L65" s="147"/>
      <c r="M65" s="99"/>
      <c r="N65" s="221"/>
    </row>
    <row r="66" spans="5:14" ht="20.399999999999999" x14ac:dyDescent="0.35">
      <c r="E66" s="207"/>
      <c r="F66" s="207"/>
      <c r="G66" s="148"/>
      <c r="H66" s="219"/>
      <c r="I66" s="219"/>
      <c r="J66" s="222"/>
      <c r="K66" s="147"/>
      <c r="L66" s="147"/>
      <c r="M66" s="99"/>
      <c r="N66" s="221"/>
    </row>
    <row r="67" spans="5:14" ht="20.399999999999999" x14ac:dyDescent="0.35">
      <c r="E67" s="207"/>
      <c r="F67" s="207"/>
      <c r="G67" s="148"/>
      <c r="H67" s="219"/>
      <c r="I67" s="219"/>
      <c r="J67" s="222"/>
      <c r="K67" s="147"/>
      <c r="L67" s="147"/>
      <c r="M67" s="99"/>
      <c r="N67" s="221"/>
    </row>
    <row r="68" spans="5:14" ht="20.399999999999999" x14ac:dyDescent="0.35">
      <c r="E68" s="207"/>
      <c r="F68" s="207"/>
      <c r="G68" s="148"/>
      <c r="H68" s="219"/>
      <c r="I68" s="219"/>
      <c r="J68" s="222"/>
      <c r="K68" s="147"/>
      <c r="L68" s="147"/>
      <c r="M68" s="99"/>
      <c r="N68" s="221"/>
    </row>
    <row r="69" spans="5:14" ht="20.399999999999999" x14ac:dyDescent="0.35">
      <c r="E69" s="207"/>
      <c r="F69" s="207"/>
      <c r="G69" s="148"/>
      <c r="H69" s="219"/>
      <c r="I69" s="219"/>
      <c r="J69" s="220"/>
      <c r="K69" s="147"/>
      <c r="L69" s="147"/>
      <c r="M69" s="209"/>
      <c r="N69" s="221"/>
    </row>
    <row r="70" spans="5:14" ht="20.399999999999999" x14ac:dyDescent="0.35">
      <c r="E70" s="207"/>
      <c r="F70" s="207"/>
      <c r="G70" s="148"/>
      <c r="H70" s="219"/>
      <c r="I70" s="219"/>
      <c r="J70" s="222"/>
      <c r="K70" s="147"/>
      <c r="L70" s="147"/>
      <c r="M70" s="99"/>
      <c r="N70" s="221"/>
    </row>
    <row r="71" spans="5:14" ht="20.399999999999999" x14ac:dyDescent="0.35">
      <c r="E71" s="207"/>
      <c r="F71" s="207"/>
      <c r="G71" s="148"/>
      <c r="H71" s="219"/>
      <c r="I71" s="219"/>
      <c r="J71" s="223"/>
      <c r="K71" s="147"/>
      <c r="L71" s="147"/>
      <c r="M71" s="148"/>
      <c r="N71" s="221"/>
    </row>
    <row r="72" spans="5:14" ht="20.399999999999999" x14ac:dyDescent="0.35">
      <c r="E72" s="207"/>
      <c r="F72" s="207"/>
      <c r="G72" s="148"/>
      <c r="H72" s="219"/>
      <c r="I72" s="219"/>
      <c r="J72" s="223"/>
      <c r="K72" s="147"/>
      <c r="L72" s="147"/>
      <c r="M72" s="148"/>
      <c r="N72" s="221"/>
    </row>
    <row r="73" spans="5:14" ht="20.399999999999999" x14ac:dyDescent="0.35">
      <c r="E73" s="207"/>
      <c r="F73" s="207"/>
      <c r="G73" s="148"/>
      <c r="H73" s="219"/>
      <c r="I73" s="219"/>
      <c r="J73" s="223"/>
      <c r="K73" s="147"/>
      <c r="L73" s="147"/>
      <c r="M73" s="148"/>
      <c r="N73" s="221"/>
    </row>
    <row r="74" spans="5:14" ht="20.399999999999999" x14ac:dyDescent="0.35">
      <c r="E74" s="207"/>
      <c r="F74" s="207"/>
      <c r="G74" s="148"/>
      <c r="H74" s="219"/>
      <c r="I74" s="219"/>
      <c r="J74" s="223"/>
      <c r="K74" s="147"/>
      <c r="L74" s="147"/>
      <c r="M74" s="148"/>
      <c r="N74" s="221"/>
    </row>
    <row r="75" spans="5:14" ht="46.5" customHeight="1" x14ac:dyDescent="0.35">
      <c r="E75" s="212"/>
      <c r="F75" s="212"/>
      <c r="G75" s="148"/>
      <c r="H75" s="148"/>
      <c r="I75" s="148"/>
      <c r="J75" s="148"/>
      <c r="K75" s="148"/>
      <c r="L75" s="148"/>
      <c r="M75" s="148"/>
      <c r="N75" s="148"/>
    </row>
    <row r="76" spans="5:14" ht="20.399999999999999" x14ac:dyDescent="0.35">
      <c r="E76" s="207"/>
      <c r="F76" s="207"/>
      <c r="G76" s="148"/>
      <c r="H76" s="148"/>
      <c r="I76" s="148"/>
      <c r="J76" s="148"/>
      <c r="K76" s="148"/>
      <c r="L76" s="148"/>
      <c r="M76" s="148"/>
      <c r="N76" s="148"/>
    </row>
    <row r="77" spans="5:14" ht="20.399999999999999" x14ac:dyDescent="0.35">
      <c r="E77" s="207"/>
      <c r="F77" s="207"/>
      <c r="G77" s="148"/>
      <c r="H77" s="208"/>
      <c r="I77" s="208"/>
      <c r="J77" s="209"/>
      <c r="K77" s="146"/>
      <c r="L77" s="146"/>
      <c r="M77" s="209"/>
      <c r="N77" s="210"/>
    </row>
    <row r="78" spans="5:14" ht="20.399999999999999" x14ac:dyDescent="0.35">
      <c r="E78" s="207"/>
      <c r="F78" s="207"/>
      <c r="G78" s="148"/>
      <c r="H78" s="208"/>
      <c r="I78" s="208"/>
      <c r="J78" s="209"/>
      <c r="K78" s="146"/>
      <c r="L78" s="146"/>
      <c r="M78" s="209"/>
      <c r="N78" s="210"/>
    </row>
    <row r="79" spans="5:14" ht="20.399999999999999" x14ac:dyDescent="0.35">
      <c r="E79" s="207"/>
      <c r="F79" s="207"/>
      <c r="G79" s="148"/>
      <c r="H79" s="208"/>
      <c r="I79" s="208"/>
      <c r="J79" s="209"/>
      <c r="K79" s="146"/>
      <c r="L79" s="146"/>
      <c r="M79" s="209"/>
      <c r="N79" s="210"/>
    </row>
    <row r="80" spans="5:14" ht="20.399999999999999" x14ac:dyDescent="0.35">
      <c r="E80" s="207"/>
      <c r="F80" s="207"/>
      <c r="G80" s="148"/>
      <c r="H80" s="208"/>
      <c r="I80" s="208"/>
      <c r="J80" s="209"/>
      <c r="K80" s="146"/>
      <c r="L80" s="146"/>
      <c r="M80" s="209"/>
      <c r="N80" s="210"/>
    </row>
    <row r="81" spans="5:14" ht="20.399999999999999" x14ac:dyDescent="0.35">
      <c r="E81" s="207"/>
      <c r="F81" s="207"/>
      <c r="G81" s="148"/>
      <c r="H81" s="208"/>
      <c r="I81" s="208"/>
      <c r="J81" s="209"/>
      <c r="K81" s="146"/>
      <c r="L81" s="146"/>
      <c r="M81" s="209"/>
      <c r="N81" s="210"/>
    </row>
    <row r="82" spans="5:14" ht="20.399999999999999" x14ac:dyDescent="0.35">
      <c r="E82" s="207"/>
      <c r="F82" s="207"/>
      <c r="G82" s="148"/>
      <c r="H82" s="208"/>
      <c r="I82" s="208"/>
      <c r="J82" s="209"/>
      <c r="K82" s="146"/>
      <c r="L82" s="146"/>
      <c r="M82" s="209"/>
      <c r="N82" s="210"/>
    </row>
    <row r="83" spans="5:14" ht="20.399999999999999" x14ac:dyDescent="0.35">
      <c r="E83" s="207"/>
      <c r="F83" s="207"/>
      <c r="G83" s="148"/>
      <c r="H83" s="208"/>
      <c r="I83" s="208"/>
      <c r="J83" s="209"/>
      <c r="K83" s="146"/>
      <c r="L83" s="146"/>
      <c r="M83" s="209"/>
      <c r="N83" s="210"/>
    </row>
    <row r="84" spans="5:14" ht="20.399999999999999" x14ac:dyDescent="0.35">
      <c r="E84" s="207"/>
      <c r="F84" s="207"/>
      <c r="G84" s="148"/>
      <c r="H84" s="208"/>
      <c r="I84" s="208"/>
      <c r="J84" s="209"/>
      <c r="K84" s="146"/>
      <c r="L84" s="146"/>
      <c r="M84" s="209"/>
      <c r="N84" s="210"/>
    </row>
    <row r="85" spans="5:14" ht="20.399999999999999" x14ac:dyDescent="0.35">
      <c r="E85" s="207"/>
      <c r="F85" s="207"/>
      <c r="G85" s="148"/>
      <c r="H85" s="208"/>
      <c r="I85" s="208"/>
      <c r="J85" s="209"/>
      <c r="K85" s="146"/>
      <c r="L85" s="146"/>
      <c r="M85" s="209"/>
      <c r="N85" s="210"/>
    </row>
    <row r="86" spans="5:14" ht="20.399999999999999" x14ac:dyDescent="0.35">
      <c r="E86" s="207"/>
      <c r="F86" s="207"/>
      <c r="G86" s="148"/>
      <c r="H86" s="208"/>
      <c r="I86" s="208"/>
      <c r="J86" s="209"/>
      <c r="K86" s="146"/>
      <c r="L86" s="146"/>
      <c r="M86" s="209"/>
      <c r="N86" s="210"/>
    </row>
    <row r="87" spans="5:14" ht="20.399999999999999" x14ac:dyDescent="0.35">
      <c r="E87" s="207"/>
      <c r="F87" s="207"/>
      <c r="G87" s="148"/>
      <c r="H87" s="208"/>
      <c r="I87" s="208"/>
      <c r="J87" s="209"/>
      <c r="K87" s="146"/>
      <c r="L87" s="146"/>
      <c r="M87" s="209"/>
      <c r="N87" s="210"/>
    </row>
    <row r="88" spans="5:14" ht="20.399999999999999" x14ac:dyDescent="0.35">
      <c r="E88" s="207"/>
      <c r="F88" s="207"/>
      <c r="G88" s="148"/>
      <c r="H88" s="208"/>
      <c r="I88" s="208"/>
      <c r="J88" s="209"/>
      <c r="K88" s="146"/>
      <c r="L88" s="146"/>
      <c r="M88" s="209"/>
      <c r="N88" s="210"/>
    </row>
    <row r="89" spans="5:14" ht="20.399999999999999" x14ac:dyDescent="0.35">
      <c r="E89" s="207"/>
      <c r="F89" s="207"/>
      <c r="G89" s="148"/>
      <c r="H89" s="208"/>
      <c r="I89" s="208"/>
      <c r="J89" s="209"/>
      <c r="K89" s="146"/>
      <c r="L89" s="146"/>
      <c r="M89" s="209"/>
      <c r="N89" s="210"/>
    </row>
    <row r="90" spans="5:14" ht="20.399999999999999" x14ac:dyDescent="0.35">
      <c r="E90" s="207"/>
      <c r="F90" s="207"/>
      <c r="G90" s="148"/>
      <c r="H90" s="208"/>
      <c r="I90" s="208"/>
      <c r="J90" s="209"/>
      <c r="K90" s="146"/>
      <c r="L90" s="146"/>
      <c r="M90" s="209"/>
      <c r="N90" s="210"/>
    </row>
    <row r="91" spans="5:14" ht="20.399999999999999" x14ac:dyDescent="0.35">
      <c r="E91" s="207"/>
      <c r="F91" s="207"/>
      <c r="G91" s="148"/>
      <c r="H91" s="208"/>
      <c r="I91" s="208"/>
      <c r="J91" s="209"/>
      <c r="K91" s="146"/>
      <c r="L91" s="146"/>
      <c r="M91" s="209"/>
      <c r="N91" s="210"/>
    </row>
    <row r="92" spans="5:14" ht="20.399999999999999" x14ac:dyDescent="0.35">
      <c r="E92" s="207"/>
      <c r="F92" s="207"/>
      <c r="G92" s="148"/>
      <c r="H92" s="208"/>
      <c r="I92" s="208"/>
      <c r="J92" s="209"/>
      <c r="K92" s="146"/>
      <c r="L92" s="146"/>
      <c r="M92" s="209"/>
      <c r="N92" s="210"/>
    </row>
    <row r="93" spans="5:14" ht="20.399999999999999" x14ac:dyDescent="0.35">
      <c r="E93" s="207"/>
      <c r="F93" s="207"/>
      <c r="G93" s="148"/>
      <c r="H93" s="208"/>
      <c r="I93" s="208"/>
      <c r="J93" s="209"/>
      <c r="K93" s="146"/>
      <c r="L93" s="146"/>
      <c r="M93" s="209"/>
      <c r="N93" s="210"/>
    </row>
    <row r="94" spans="5:14" ht="20.399999999999999" x14ac:dyDescent="0.35">
      <c r="E94" s="207"/>
      <c r="F94" s="207"/>
      <c r="G94" s="148"/>
      <c r="H94" s="208"/>
      <c r="I94" s="208"/>
      <c r="J94" s="209"/>
      <c r="K94" s="146"/>
      <c r="L94" s="146"/>
      <c r="M94" s="209"/>
      <c r="N94" s="210"/>
    </row>
    <row r="95" spans="5:14" ht="20.399999999999999" x14ac:dyDescent="0.35">
      <c r="E95" s="207"/>
      <c r="F95" s="207"/>
      <c r="G95" s="148"/>
      <c r="H95" s="208"/>
      <c r="I95" s="208"/>
      <c r="J95" s="209"/>
      <c r="K95" s="146"/>
      <c r="L95" s="146"/>
      <c r="M95" s="209"/>
      <c r="N95" s="210"/>
    </row>
    <row r="96" spans="5:14" ht="20.399999999999999" x14ac:dyDescent="0.35">
      <c r="E96" s="207"/>
      <c r="F96" s="207"/>
      <c r="G96" s="148"/>
      <c r="H96" s="208"/>
      <c r="I96" s="208"/>
      <c r="J96" s="209"/>
      <c r="K96" s="146"/>
      <c r="L96" s="146"/>
      <c r="M96" s="209"/>
      <c r="N96" s="210"/>
    </row>
    <row r="97" spans="5:14" ht="20.399999999999999" x14ac:dyDescent="0.35">
      <c r="E97" s="207"/>
      <c r="F97" s="207"/>
      <c r="G97" s="148"/>
      <c r="H97" s="208"/>
      <c r="I97" s="208"/>
      <c r="J97" s="209"/>
      <c r="K97" s="146"/>
      <c r="L97" s="146"/>
      <c r="M97" s="209"/>
      <c r="N97" s="210"/>
    </row>
    <row r="98" spans="5:14" ht="20.399999999999999" x14ac:dyDescent="0.35">
      <c r="E98" s="207"/>
      <c r="F98" s="207"/>
      <c r="G98" s="148"/>
      <c r="H98" s="208"/>
      <c r="I98" s="208"/>
      <c r="J98" s="209"/>
      <c r="K98" s="146"/>
      <c r="L98" s="146"/>
      <c r="M98" s="209"/>
      <c r="N98" s="210"/>
    </row>
    <row r="99" spans="5:14" ht="20.399999999999999" x14ac:dyDescent="0.35">
      <c r="E99" s="207"/>
      <c r="F99" s="207"/>
      <c r="G99" s="148"/>
      <c r="H99" s="208"/>
      <c r="I99" s="208"/>
      <c r="J99" s="209"/>
      <c r="K99" s="146"/>
      <c r="L99" s="146"/>
      <c r="M99" s="209"/>
      <c r="N99" s="210"/>
    </row>
    <row r="100" spans="5:14" ht="20.399999999999999" x14ac:dyDescent="0.35">
      <c r="E100" s="207"/>
      <c r="F100" s="207"/>
      <c r="G100" s="148"/>
      <c r="H100" s="208"/>
      <c r="I100" s="208"/>
      <c r="J100" s="209"/>
      <c r="K100" s="146"/>
      <c r="L100" s="146"/>
      <c r="M100" s="209"/>
      <c r="N100" s="210"/>
    </row>
    <row r="101" spans="5:14" ht="20.399999999999999" x14ac:dyDescent="0.35">
      <c r="E101" s="207"/>
      <c r="F101" s="207"/>
      <c r="G101" s="148"/>
      <c r="H101" s="208"/>
      <c r="I101" s="208"/>
      <c r="J101" s="209"/>
      <c r="K101" s="146"/>
      <c r="L101" s="146"/>
      <c r="M101" s="209"/>
      <c r="N101" s="210"/>
    </row>
    <row r="102" spans="5:14" ht="20.399999999999999" x14ac:dyDescent="0.35">
      <c r="E102" s="207"/>
      <c r="F102" s="207"/>
      <c r="G102" s="148"/>
      <c r="H102" s="208"/>
      <c r="I102" s="208"/>
      <c r="J102" s="209"/>
      <c r="K102" s="146"/>
      <c r="L102" s="146"/>
      <c r="M102" s="209"/>
      <c r="N102" s="210"/>
    </row>
    <row r="103" spans="5:14" ht="20.399999999999999" x14ac:dyDescent="0.35">
      <c r="E103" s="207"/>
      <c r="F103" s="207"/>
      <c r="G103" s="148"/>
      <c r="H103" s="208"/>
      <c r="I103" s="208"/>
      <c r="J103" s="209"/>
      <c r="K103" s="146"/>
      <c r="L103" s="146"/>
      <c r="M103" s="209"/>
      <c r="N103" s="210"/>
    </row>
    <row r="104" spans="5:14" ht="20.399999999999999" x14ac:dyDescent="0.35">
      <c r="E104" s="207"/>
      <c r="F104" s="207"/>
      <c r="G104" s="148"/>
      <c r="H104" s="208"/>
      <c r="I104" s="208"/>
      <c r="J104" s="209"/>
      <c r="K104" s="146"/>
      <c r="L104" s="146"/>
      <c r="M104" s="209"/>
      <c r="N104" s="210"/>
    </row>
    <row r="105" spans="5:14" ht="20.399999999999999" x14ac:dyDescent="0.35">
      <c r="E105" s="207"/>
      <c r="F105" s="207"/>
      <c r="G105" s="148"/>
      <c r="H105" s="208"/>
      <c r="I105" s="208"/>
      <c r="J105" s="209"/>
      <c r="K105" s="146"/>
      <c r="L105" s="146"/>
      <c r="M105" s="209"/>
      <c r="N105" s="210"/>
    </row>
    <row r="106" spans="5:14" ht="20.399999999999999" x14ac:dyDescent="0.35">
      <c r="E106" s="212"/>
      <c r="F106" s="212"/>
      <c r="G106" s="148"/>
      <c r="H106" s="148"/>
      <c r="I106" s="148"/>
      <c r="J106" s="148"/>
      <c r="K106" s="148"/>
      <c r="L106" s="148"/>
      <c r="M106" s="148"/>
      <c r="N106" s="148"/>
    </row>
    <row r="107" spans="5:14" x14ac:dyDescent="0.35">
      <c r="E107" s="148"/>
      <c r="F107" s="148"/>
      <c r="G107" s="148"/>
      <c r="H107" s="148"/>
      <c r="I107" s="148"/>
      <c r="J107" s="148"/>
      <c r="K107" s="148"/>
      <c r="L107" s="148"/>
      <c r="M107" s="148"/>
      <c r="N107" s="148"/>
    </row>
    <row r="108" spans="5:14" ht="45.75" customHeight="1" x14ac:dyDescent="0.35">
      <c r="E108" s="213"/>
      <c r="F108" s="213"/>
      <c r="G108" s="213"/>
      <c r="H108" s="213"/>
      <c r="I108" s="213"/>
      <c r="J108" s="213"/>
      <c r="K108" s="213"/>
      <c r="L108" s="213"/>
      <c r="M108" s="213"/>
      <c r="N108" s="213"/>
    </row>
    <row r="109" spans="5:14" ht="20.399999999999999" x14ac:dyDescent="0.35">
      <c r="E109" s="224"/>
      <c r="F109" s="224"/>
      <c r="G109" s="225"/>
      <c r="H109" s="148"/>
      <c r="I109" s="148"/>
      <c r="J109" s="148"/>
      <c r="K109" s="148"/>
      <c r="L109" s="148"/>
      <c r="M109" s="148"/>
      <c r="N109" s="148"/>
    </row>
    <row r="110" spans="5:14" ht="20.399999999999999" x14ac:dyDescent="0.35">
      <c r="E110" s="224"/>
      <c r="F110" s="224"/>
      <c r="G110" s="225"/>
      <c r="H110" s="148"/>
      <c r="I110" s="148"/>
      <c r="J110" s="148"/>
      <c r="K110" s="148"/>
      <c r="L110" s="148"/>
      <c r="M110" s="148"/>
      <c r="N110" s="148"/>
    </row>
    <row r="111" spans="5:14" ht="20.399999999999999" x14ac:dyDescent="0.35">
      <c r="E111" s="224"/>
      <c r="F111" s="224"/>
      <c r="G111" s="225"/>
      <c r="H111" s="148"/>
      <c r="I111" s="148"/>
      <c r="J111" s="148"/>
      <c r="K111" s="148"/>
      <c r="L111" s="148"/>
      <c r="M111" s="148"/>
      <c r="N111" s="148"/>
    </row>
    <row r="112" spans="5:14" ht="20.399999999999999" x14ac:dyDescent="0.35">
      <c r="E112" s="207"/>
      <c r="F112" s="207"/>
      <c r="G112" s="211"/>
      <c r="H112" s="208"/>
      <c r="I112" s="208"/>
      <c r="J112" s="209"/>
      <c r="K112" s="226"/>
      <c r="L112" s="226"/>
      <c r="M112" s="209"/>
      <c r="N112" s="210"/>
    </row>
    <row r="113" spans="5:14" ht="20.399999999999999" x14ac:dyDescent="0.35">
      <c r="E113" s="207"/>
      <c r="F113" s="207"/>
      <c r="G113" s="211"/>
      <c r="H113" s="208"/>
      <c r="I113" s="208"/>
      <c r="J113" s="209"/>
      <c r="K113" s="226"/>
      <c r="L113" s="226"/>
      <c r="M113" s="209"/>
      <c r="N113" s="221"/>
    </row>
    <row r="114" spans="5:14" ht="20.399999999999999" x14ac:dyDescent="0.35">
      <c r="E114" s="212"/>
      <c r="F114" s="212"/>
      <c r="G114" s="225"/>
      <c r="H114" s="148"/>
      <c r="I114" s="148"/>
      <c r="J114" s="148"/>
      <c r="K114" s="148"/>
      <c r="L114" s="148"/>
      <c r="M114" s="148"/>
      <c r="N114" s="148"/>
    </row>
    <row r="115" spans="5:14" ht="20.399999999999999" x14ac:dyDescent="0.35">
      <c r="E115" s="207"/>
      <c r="F115" s="207"/>
      <c r="G115" s="207"/>
      <c r="H115" s="148"/>
      <c r="I115" s="148"/>
      <c r="J115" s="148"/>
      <c r="K115" s="148"/>
      <c r="L115" s="148"/>
      <c r="M115" s="148"/>
      <c r="N115" s="148"/>
    </row>
    <row r="116" spans="5:14" ht="20.399999999999999" x14ac:dyDescent="0.35">
      <c r="E116" s="207"/>
      <c r="F116" s="207"/>
      <c r="G116" s="211"/>
      <c r="H116" s="219"/>
      <c r="I116" s="219"/>
      <c r="J116" s="209"/>
      <c r="K116" s="147"/>
      <c r="L116" s="147"/>
      <c r="M116" s="209"/>
      <c r="N116" s="221"/>
    </row>
    <row r="117" spans="5:14" ht="20.399999999999999" x14ac:dyDescent="0.35">
      <c r="E117" s="207"/>
      <c r="F117" s="207"/>
      <c r="G117" s="211"/>
      <c r="H117" s="219"/>
      <c r="I117" s="219"/>
      <c r="J117" s="99"/>
      <c r="K117" s="147"/>
      <c r="L117" s="147"/>
      <c r="M117" s="99"/>
      <c r="N117" s="221"/>
    </row>
    <row r="118" spans="5:14" ht="20.399999999999999" x14ac:dyDescent="0.35">
      <c r="E118" s="207"/>
      <c r="F118" s="207"/>
      <c r="G118" s="211"/>
      <c r="H118" s="219"/>
      <c r="I118" s="219"/>
      <c r="J118" s="99"/>
      <c r="K118" s="147"/>
      <c r="L118" s="147"/>
      <c r="M118" s="99"/>
      <c r="N118" s="221"/>
    </row>
    <row r="119" spans="5:14" ht="20.399999999999999" x14ac:dyDescent="0.35">
      <c r="E119" s="207"/>
      <c r="F119" s="207"/>
      <c r="G119" s="211"/>
      <c r="H119" s="219"/>
      <c r="I119" s="219"/>
      <c r="J119" s="99"/>
      <c r="K119" s="147"/>
      <c r="L119" s="147"/>
      <c r="M119" s="99"/>
      <c r="N119" s="221"/>
    </row>
    <row r="120" spans="5:14" ht="20.399999999999999" x14ac:dyDescent="0.35">
      <c r="E120" s="207"/>
      <c r="F120" s="207"/>
      <c r="G120" s="211"/>
      <c r="H120" s="219"/>
      <c r="I120" s="219"/>
      <c r="J120" s="99"/>
      <c r="K120" s="147"/>
      <c r="L120" s="147"/>
      <c r="M120" s="99"/>
      <c r="N120" s="221"/>
    </row>
    <row r="121" spans="5:14" ht="20.399999999999999" x14ac:dyDescent="0.35">
      <c r="E121" s="207"/>
      <c r="F121" s="207"/>
      <c r="G121" s="211"/>
      <c r="H121" s="219"/>
      <c r="I121" s="219"/>
      <c r="J121" s="99"/>
      <c r="K121" s="147"/>
      <c r="L121" s="147"/>
      <c r="M121" s="99"/>
      <c r="N121" s="221"/>
    </row>
    <row r="122" spans="5:14" ht="20.399999999999999" x14ac:dyDescent="0.35">
      <c r="E122" s="207"/>
      <c r="F122" s="207"/>
      <c r="G122" s="211"/>
      <c r="H122" s="219"/>
      <c r="I122" s="219"/>
      <c r="J122" s="99"/>
      <c r="K122" s="147"/>
      <c r="L122" s="147"/>
      <c r="M122" s="99"/>
      <c r="N122" s="221"/>
    </row>
    <row r="123" spans="5:14" ht="20.399999999999999" x14ac:dyDescent="0.35">
      <c r="E123" s="207"/>
      <c r="F123" s="207"/>
      <c r="G123" s="211"/>
      <c r="H123" s="219"/>
      <c r="I123" s="219"/>
      <c r="J123" s="99"/>
      <c r="K123" s="147"/>
      <c r="L123" s="147"/>
      <c r="M123" s="99"/>
      <c r="N123" s="221"/>
    </row>
    <row r="124" spans="5:14" ht="20.399999999999999" x14ac:dyDescent="0.35">
      <c r="E124" s="207"/>
      <c r="F124" s="207"/>
      <c r="G124" s="211"/>
      <c r="H124" s="219"/>
      <c r="I124" s="219"/>
      <c r="J124" s="99"/>
      <c r="K124" s="147"/>
      <c r="L124" s="147"/>
      <c r="M124" s="99"/>
      <c r="N124" s="221"/>
    </row>
    <row r="125" spans="5:14" ht="20.399999999999999" x14ac:dyDescent="0.35">
      <c r="E125" s="207"/>
      <c r="F125" s="207"/>
      <c r="G125" s="211"/>
      <c r="H125" s="219"/>
      <c r="I125" s="219"/>
      <c r="J125" s="99"/>
      <c r="K125" s="147"/>
      <c r="L125" s="147"/>
      <c r="M125" s="99"/>
      <c r="N125" s="221"/>
    </row>
    <row r="126" spans="5:14" ht="20.399999999999999" x14ac:dyDescent="0.35">
      <c r="E126" s="207"/>
      <c r="F126" s="207"/>
      <c r="G126" s="211"/>
      <c r="H126" s="219"/>
      <c r="I126" s="219"/>
      <c r="J126" s="99"/>
      <c r="K126" s="147"/>
      <c r="L126" s="147"/>
      <c r="M126" s="99"/>
      <c r="N126" s="221"/>
    </row>
    <row r="127" spans="5:14" ht="35.25" customHeight="1" x14ac:dyDescent="0.35">
      <c r="E127" s="212"/>
      <c r="F127" s="212"/>
      <c r="G127" s="211"/>
      <c r="H127" s="148"/>
      <c r="I127" s="148"/>
      <c r="J127" s="148"/>
      <c r="K127" s="148"/>
      <c r="L127" s="148"/>
      <c r="M127" s="148"/>
      <c r="N127" s="148"/>
    </row>
    <row r="128" spans="5:14" ht="20.399999999999999" x14ac:dyDescent="0.35">
      <c r="E128" s="207"/>
      <c r="F128" s="207"/>
      <c r="G128" s="211"/>
      <c r="H128" s="148"/>
      <c r="I128" s="148"/>
      <c r="J128" s="148"/>
      <c r="K128" s="148"/>
      <c r="L128" s="148"/>
      <c r="M128" s="148"/>
      <c r="N128" s="148"/>
    </row>
    <row r="129" spans="5:14" ht="20.399999999999999" x14ac:dyDescent="0.35">
      <c r="E129" s="207"/>
      <c r="F129" s="207"/>
      <c r="G129" s="211"/>
      <c r="H129" s="208"/>
      <c r="I129" s="208"/>
      <c r="J129" s="209"/>
      <c r="K129" s="146"/>
      <c r="L129" s="146"/>
      <c r="M129" s="209"/>
      <c r="N129" s="210"/>
    </row>
    <row r="130" spans="5:14" ht="20.399999999999999" x14ac:dyDescent="0.35">
      <c r="E130" s="207"/>
      <c r="F130" s="207"/>
      <c r="G130" s="211"/>
      <c r="H130" s="208"/>
      <c r="I130" s="208"/>
      <c r="J130" s="209"/>
      <c r="K130" s="146"/>
      <c r="L130" s="146"/>
      <c r="M130" s="209"/>
      <c r="N130" s="210"/>
    </row>
    <row r="131" spans="5:14" ht="20.399999999999999" x14ac:dyDescent="0.35">
      <c r="E131" s="207"/>
      <c r="F131" s="207"/>
      <c r="G131" s="211"/>
      <c r="H131" s="208"/>
      <c r="I131" s="208"/>
      <c r="J131" s="209"/>
      <c r="K131" s="146"/>
      <c r="L131" s="146"/>
      <c r="M131" s="209"/>
      <c r="N131" s="210"/>
    </row>
    <row r="132" spans="5:14" ht="20.399999999999999" x14ac:dyDescent="0.35">
      <c r="E132" s="207"/>
      <c r="F132" s="207"/>
      <c r="G132" s="211"/>
      <c r="H132" s="208"/>
      <c r="I132" s="208"/>
      <c r="J132" s="209"/>
      <c r="K132" s="146"/>
      <c r="L132" s="146"/>
      <c r="M132" s="209"/>
      <c r="N132" s="210"/>
    </row>
    <row r="133" spans="5:14" ht="20.399999999999999" x14ac:dyDescent="0.35">
      <c r="E133" s="207"/>
      <c r="F133" s="207"/>
      <c r="G133" s="211"/>
      <c r="H133" s="208"/>
      <c r="I133" s="208"/>
      <c r="J133" s="209"/>
      <c r="K133" s="146"/>
      <c r="L133" s="146"/>
      <c r="M133" s="209"/>
      <c r="N133" s="210"/>
    </row>
    <row r="134" spans="5:14" ht="20.399999999999999" x14ac:dyDescent="0.35">
      <c r="E134" s="207"/>
      <c r="F134" s="207"/>
      <c r="G134" s="211"/>
      <c r="H134" s="208"/>
      <c r="I134" s="208"/>
      <c r="J134" s="209"/>
      <c r="K134" s="146"/>
      <c r="L134" s="146"/>
      <c r="M134" s="209"/>
      <c r="N134" s="210"/>
    </row>
    <row r="135" spans="5:14" ht="20.399999999999999" x14ac:dyDescent="0.35">
      <c r="E135" s="207"/>
      <c r="F135" s="207"/>
      <c r="G135" s="211"/>
      <c r="H135" s="208"/>
      <c r="I135" s="208"/>
      <c r="J135" s="209"/>
      <c r="K135" s="146"/>
      <c r="L135" s="146"/>
      <c r="M135" s="209"/>
      <c r="N135" s="210"/>
    </row>
    <row r="136" spans="5:14" ht="20.399999999999999" x14ac:dyDescent="0.35">
      <c r="E136" s="207"/>
      <c r="F136" s="207"/>
      <c r="G136" s="211"/>
      <c r="H136" s="208"/>
      <c r="I136" s="208"/>
      <c r="J136" s="209"/>
      <c r="K136" s="146"/>
      <c r="L136" s="146"/>
      <c r="M136" s="209"/>
      <c r="N136" s="210"/>
    </row>
    <row r="137" spans="5:14" ht="20.399999999999999" x14ac:dyDescent="0.35">
      <c r="E137" s="207"/>
      <c r="F137" s="207"/>
      <c r="G137" s="211"/>
      <c r="H137" s="208"/>
      <c r="I137" s="208"/>
      <c r="J137" s="209"/>
      <c r="K137" s="146"/>
      <c r="L137" s="146"/>
      <c r="M137" s="209"/>
      <c r="N137" s="210"/>
    </row>
    <row r="138" spans="5:14" ht="20.399999999999999" x14ac:dyDescent="0.35">
      <c r="E138" s="207"/>
      <c r="F138" s="207"/>
      <c r="G138" s="211"/>
      <c r="H138" s="208"/>
      <c r="I138" s="208"/>
      <c r="J138" s="209"/>
      <c r="K138" s="146"/>
      <c r="L138" s="146"/>
      <c r="M138" s="209"/>
      <c r="N138" s="210"/>
    </row>
    <row r="139" spans="5:14" ht="20.399999999999999" x14ac:dyDescent="0.35">
      <c r="E139" s="207"/>
      <c r="F139" s="207"/>
      <c r="G139" s="211"/>
      <c r="H139" s="208"/>
      <c r="I139" s="208"/>
      <c r="J139" s="209"/>
      <c r="K139" s="146"/>
      <c r="L139" s="146"/>
      <c r="M139" s="209"/>
      <c r="N139" s="210"/>
    </row>
    <row r="140" spans="5:14" ht="20.399999999999999" x14ac:dyDescent="0.35">
      <c r="E140" s="207"/>
      <c r="F140" s="207"/>
      <c r="G140" s="211"/>
      <c r="H140" s="208"/>
      <c r="I140" s="208"/>
      <c r="J140" s="209"/>
      <c r="K140" s="146"/>
      <c r="L140" s="146"/>
      <c r="M140" s="209"/>
      <c r="N140" s="210"/>
    </row>
    <row r="141" spans="5:14" ht="20.399999999999999" x14ac:dyDescent="0.35">
      <c r="E141" s="207"/>
      <c r="F141" s="207"/>
      <c r="G141" s="211"/>
      <c r="H141" s="208"/>
      <c r="I141" s="208"/>
      <c r="J141" s="209"/>
      <c r="K141" s="146"/>
      <c r="L141" s="146"/>
      <c r="M141" s="209"/>
      <c r="N141" s="210"/>
    </row>
    <row r="142" spans="5:14" ht="20.399999999999999" x14ac:dyDescent="0.35">
      <c r="E142" s="207"/>
      <c r="F142" s="207"/>
      <c r="G142" s="211"/>
      <c r="H142" s="208"/>
      <c r="I142" s="208"/>
      <c r="J142" s="209"/>
      <c r="K142" s="146"/>
      <c r="L142" s="146"/>
      <c r="M142" s="209"/>
      <c r="N142" s="210"/>
    </row>
    <row r="143" spans="5:14" ht="20.399999999999999" x14ac:dyDescent="0.35">
      <c r="E143" s="207"/>
      <c r="F143" s="207"/>
      <c r="G143" s="211"/>
      <c r="H143" s="208"/>
      <c r="I143" s="208"/>
      <c r="J143" s="209"/>
      <c r="K143" s="146"/>
      <c r="L143" s="146"/>
      <c r="M143" s="209"/>
      <c r="N143" s="210"/>
    </row>
    <row r="144" spans="5:14" ht="20.399999999999999" x14ac:dyDescent="0.35">
      <c r="E144" s="207"/>
      <c r="F144" s="207"/>
      <c r="G144" s="211"/>
      <c r="H144" s="208"/>
      <c r="I144" s="208"/>
      <c r="J144" s="209"/>
      <c r="K144" s="146"/>
      <c r="L144" s="146"/>
      <c r="M144" s="209"/>
      <c r="N144" s="210"/>
    </row>
    <row r="145" spans="5:14" ht="20.399999999999999" x14ac:dyDescent="0.35">
      <c r="E145" s="207"/>
      <c r="F145" s="207"/>
      <c r="G145" s="211"/>
      <c r="H145" s="208"/>
      <c r="I145" s="208"/>
      <c r="J145" s="209"/>
      <c r="K145" s="146"/>
      <c r="L145" s="146"/>
      <c r="M145" s="209"/>
      <c r="N145" s="210"/>
    </row>
    <row r="146" spans="5:14" ht="20.399999999999999" x14ac:dyDescent="0.35">
      <c r="E146" s="207"/>
      <c r="F146" s="207"/>
      <c r="G146" s="211"/>
      <c r="H146" s="208"/>
      <c r="I146" s="208"/>
      <c r="J146" s="209"/>
      <c r="K146" s="146"/>
      <c r="L146" s="146"/>
      <c r="M146" s="209"/>
      <c r="N146" s="210"/>
    </row>
    <row r="147" spans="5:14" ht="20.399999999999999" x14ac:dyDescent="0.35">
      <c r="E147" s="207"/>
      <c r="F147" s="207"/>
      <c r="G147" s="211"/>
      <c r="H147" s="208"/>
      <c r="I147" s="208"/>
      <c r="J147" s="209"/>
      <c r="K147" s="146"/>
      <c r="L147" s="146"/>
      <c r="M147" s="209"/>
      <c r="N147" s="210"/>
    </row>
    <row r="148" spans="5:14" ht="20.399999999999999" x14ac:dyDescent="0.35">
      <c r="E148" s="207"/>
      <c r="F148" s="207"/>
      <c r="G148" s="211"/>
      <c r="H148" s="208"/>
      <c r="I148" s="208"/>
      <c r="J148" s="209"/>
      <c r="K148" s="146"/>
      <c r="L148" s="146"/>
      <c r="M148" s="209"/>
      <c r="N148" s="210"/>
    </row>
    <row r="149" spans="5:14" ht="20.399999999999999" x14ac:dyDescent="0.35">
      <c r="E149" s="207"/>
      <c r="F149" s="207"/>
      <c r="G149" s="211"/>
      <c r="H149" s="208"/>
      <c r="I149" s="208"/>
      <c r="J149" s="209"/>
      <c r="K149" s="146"/>
      <c r="L149" s="146"/>
      <c r="M149" s="209"/>
      <c r="N149" s="210"/>
    </row>
    <row r="150" spans="5:14" ht="20.399999999999999" x14ac:dyDescent="0.35">
      <c r="E150" s="207"/>
      <c r="F150" s="207"/>
      <c r="G150" s="211"/>
      <c r="H150" s="208"/>
      <c r="I150" s="208"/>
      <c r="J150" s="209"/>
      <c r="K150" s="146"/>
      <c r="L150" s="146"/>
      <c r="M150" s="209"/>
      <c r="N150" s="210"/>
    </row>
    <row r="151" spans="5:14" ht="20.399999999999999" x14ac:dyDescent="0.35">
      <c r="E151" s="207"/>
      <c r="F151" s="207"/>
      <c r="G151" s="225"/>
      <c r="H151" s="208"/>
      <c r="I151" s="208"/>
      <c r="J151" s="209"/>
      <c r="K151" s="146"/>
      <c r="L151" s="146"/>
      <c r="M151" s="209"/>
      <c r="N151" s="210"/>
    </row>
    <row r="152" spans="5:14" ht="20.399999999999999" x14ac:dyDescent="0.35">
      <c r="E152" s="207"/>
      <c r="F152" s="207"/>
      <c r="G152" s="211"/>
      <c r="H152" s="208"/>
      <c r="I152" s="208"/>
      <c r="J152" s="209"/>
      <c r="K152" s="146"/>
      <c r="L152" s="146"/>
      <c r="M152" s="209"/>
      <c r="N152" s="210"/>
    </row>
    <row r="153" spans="5:14" ht="20.399999999999999" x14ac:dyDescent="0.35">
      <c r="E153" s="207"/>
      <c r="F153" s="207"/>
      <c r="G153" s="225"/>
      <c r="H153" s="208"/>
      <c r="I153" s="208"/>
      <c r="J153" s="209"/>
      <c r="K153" s="146"/>
      <c r="L153" s="146"/>
      <c r="M153" s="209"/>
      <c r="N153" s="210"/>
    </row>
    <row r="154" spans="5:14" ht="20.399999999999999" x14ac:dyDescent="0.35">
      <c r="E154" s="212"/>
      <c r="F154" s="212"/>
      <c r="G154" s="227"/>
      <c r="H154" s="148"/>
      <c r="I154" s="148"/>
      <c r="J154" s="148"/>
      <c r="K154" s="148"/>
      <c r="L154" s="148"/>
      <c r="M154" s="148"/>
      <c r="N154" s="148"/>
    </row>
    <row r="155" spans="5:14" x14ac:dyDescent="0.35">
      <c r="E155" s="148"/>
      <c r="F155" s="148"/>
      <c r="G155" s="148"/>
      <c r="H155" s="148"/>
      <c r="I155" s="148"/>
      <c r="J155" s="148"/>
      <c r="K155" s="148"/>
      <c r="L155" s="148"/>
      <c r="M155" s="148"/>
      <c r="N155" s="148"/>
    </row>
    <row r="156" spans="5:14" x14ac:dyDescent="0.35">
      <c r="E156" s="148"/>
      <c r="F156" s="148"/>
      <c r="G156" s="148"/>
      <c r="H156" s="148"/>
      <c r="I156" s="148"/>
      <c r="J156" s="148"/>
      <c r="K156" s="148"/>
      <c r="L156" s="148"/>
      <c r="M156" s="148"/>
      <c r="N156" s="148"/>
    </row>
    <row r="157" spans="5:14" x14ac:dyDescent="0.35">
      <c r="E157" s="148"/>
      <c r="F157" s="148"/>
      <c r="G157" s="148"/>
      <c r="H157" s="148"/>
      <c r="I157" s="148"/>
      <c r="J157" s="148"/>
      <c r="K157" s="148"/>
      <c r="L157" s="148"/>
      <c r="M157" s="148"/>
      <c r="N157" s="148"/>
    </row>
    <row r="158" spans="5:14" x14ac:dyDescent="0.35">
      <c r="E158" s="148"/>
      <c r="F158" s="148"/>
      <c r="G158" s="148"/>
      <c r="H158" s="148"/>
      <c r="I158" s="148"/>
      <c r="J158" s="148"/>
      <c r="K158" s="148"/>
      <c r="L158" s="148"/>
      <c r="M158" s="148"/>
      <c r="N158" s="148"/>
    </row>
    <row r="159" spans="5:14" x14ac:dyDescent="0.35">
      <c r="E159" s="148"/>
      <c r="F159" s="148"/>
      <c r="G159" s="148"/>
      <c r="H159" s="148"/>
      <c r="I159" s="148"/>
      <c r="J159" s="148"/>
      <c r="K159" s="148"/>
      <c r="L159" s="148"/>
      <c r="M159" s="148"/>
      <c r="N159" s="148"/>
    </row>
    <row r="160" spans="5:14" x14ac:dyDescent="0.35">
      <c r="E160" s="148"/>
      <c r="F160" s="148"/>
      <c r="G160" s="148"/>
      <c r="H160" s="148"/>
      <c r="I160" s="148"/>
      <c r="J160" s="148"/>
      <c r="K160" s="148"/>
      <c r="L160" s="148"/>
      <c r="M160" s="148"/>
      <c r="N160" s="148"/>
    </row>
    <row r="161" spans="5:14" x14ac:dyDescent="0.35">
      <c r="E161" s="148"/>
      <c r="F161" s="148"/>
      <c r="G161" s="148"/>
      <c r="H161" s="148"/>
      <c r="I161" s="148"/>
      <c r="J161" s="148"/>
      <c r="K161" s="148"/>
      <c r="L161" s="148"/>
      <c r="M161" s="148"/>
      <c r="N161" s="148"/>
    </row>
    <row r="162" spans="5:14" x14ac:dyDescent="0.35">
      <c r="E162" s="148"/>
      <c r="F162" s="148"/>
      <c r="G162" s="148"/>
      <c r="H162" s="148"/>
      <c r="I162" s="148"/>
      <c r="J162" s="148"/>
      <c r="K162" s="148"/>
      <c r="L162" s="148"/>
      <c r="M162" s="148"/>
      <c r="N162" s="148"/>
    </row>
    <row r="163" spans="5:14" x14ac:dyDescent="0.35">
      <c r="E163" s="148"/>
      <c r="F163" s="148"/>
      <c r="G163" s="148"/>
      <c r="H163" s="148"/>
      <c r="I163" s="148"/>
      <c r="J163" s="148"/>
      <c r="K163" s="148"/>
      <c r="L163" s="148"/>
      <c r="M163" s="148"/>
      <c r="N163" s="148"/>
    </row>
    <row r="164" spans="5:14" x14ac:dyDescent="0.35">
      <c r="E164" s="148"/>
      <c r="F164" s="148"/>
      <c r="G164" s="148"/>
      <c r="H164" s="148"/>
      <c r="I164" s="148"/>
      <c r="J164" s="148"/>
      <c r="K164" s="148"/>
      <c r="L164" s="148"/>
      <c r="M164" s="148"/>
      <c r="N164" s="148"/>
    </row>
    <row r="165" spans="5:14" x14ac:dyDescent="0.35">
      <c r="E165" s="148"/>
      <c r="F165" s="148"/>
      <c r="G165" s="148"/>
      <c r="H165" s="148"/>
      <c r="I165" s="148"/>
      <c r="J165" s="148"/>
      <c r="K165" s="148"/>
      <c r="L165" s="148"/>
      <c r="M165" s="148"/>
      <c r="N165" s="148"/>
    </row>
    <row r="166" spans="5:14" x14ac:dyDescent="0.35">
      <c r="E166" s="148"/>
      <c r="F166" s="148"/>
      <c r="G166" s="148"/>
      <c r="H166" s="148"/>
      <c r="I166" s="148"/>
      <c r="J166" s="148"/>
      <c r="K166" s="148"/>
      <c r="L166" s="148"/>
      <c r="M166" s="148"/>
      <c r="N166" s="148"/>
    </row>
    <row r="167" spans="5:14" x14ac:dyDescent="0.35">
      <c r="E167" s="148"/>
      <c r="F167" s="148"/>
      <c r="G167" s="148"/>
      <c r="H167" s="148"/>
      <c r="I167" s="148"/>
      <c r="J167" s="148"/>
      <c r="K167" s="148"/>
      <c r="L167" s="148"/>
      <c r="M167" s="148"/>
      <c r="N167" s="148"/>
    </row>
    <row r="168" spans="5:14" x14ac:dyDescent="0.35">
      <c r="E168" s="148"/>
      <c r="F168" s="148"/>
      <c r="G168" s="148"/>
      <c r="H168" s="148"/>
      <c r="I168" s="148"/>
      <c r="J168" s="148"/>
      <c r="K168" s="148"/>
      <c r="L168" s="148"/>
      <c r="M168" s="148"/>
      <c r="N168" s="148"/>
    </row>
    <row r="169" spans="5:14" x14ac:dyDescent="0.35">
      <c r="E169" s="148"/>
      <c r="F169" s="148"/>
      <c r="G169" s="148"/>
      <c r="H169" s="148"/>
      <c r="I169" s="148"/>
      <c r="J169" s="148"/>
      <c r="K169" s="148"/>
      <c r="L169" s="148"/>
      <c r="M169" s="148"/>
      <c r="N169" s="148"/>
    </row>
    <row r="170" spans="5:14" x14ac:dyDescent="0.35">
      <c r="E170" s="148"/>
      <c r="F170" s="148"/>
      <c r="G170" s="148"/>
      <c r="H170" s="148"/>
      <c r="I170" s="148"/>
      <c r="J170" s="148"/>
      <c r="K170" s="148"/>
      <c r="L170" s="148"/>
      <c r="M170" s="148"/>
      <c r="N170" s="148"/>
    </row>
    <row r="171" spans="5:14" x14ac:dyDescent="0.35">
      <c r="E171" s="148"/>
      <c r="F171" s="148"/>
      <c r="G171" s="148"/>
      <c r="H171" s="148"/>
      <c r="I171" s="148"/>
      <c r="J171" s="148"/>
      <c r="K171" s="148"/>
      <c r="L171" s="148"/>
      <c r="M171" s="148"/>
      <c r="N171" s="148"/>
    </row>
    <row r="172" spans="5:14" x14ac:dyDescent="0.35">
      <c r="E172" s="148"/>
      <c r="F172" s="148"/>
      <c r="G172" s="148"/>
      <c r="H172" s="148"/>
      <c r="I172" s="148"/>
      <c r="J172" s="148"/>
      <c r="K172" s="148"/>
      <c r="L172" s="148"/>
      <c r="M172" s="148"/>
      <c r="N172" s="148"/>
    </row>
    <row r="173" spans="5:14" x14ac:dyDescent="0.35">
      <c r="E173" s="148"/>
      <c r="F173" s="148"/>
      <c r="G173" s="148"/>
      <c r="H173" s="148"/>
      <c r="I173" s="148"/>
      <c r="J173" s="148"/>
      <c r="K173" s="148"/>
      <c r="L173" s="148"/>
      <c r="M173" s="148"/>
      <c r="N173" s="148"/>
    </row>
    <row r="174" spans="5:14" x14ac:dyDescent="0.35">
      <c r="E174" s="148"/>
      <c r="F174" s="148"/>
      <c r="G174" s="148"/>
      <c r="H174" s="148"/>
      <c r="I174" s="148"/>
      <c r="J174" s="148"/>
      <c r="K174" s="148"/>
      <c r="L174" s="148"/>
      <c r="M174" s="148"/>
      <c r="N174" s="148"/>
    </row>
    <row r="175" spans="5:14" x14ac:dyDescent="0.35">
      <c r="E175" s="148"/>
      <c r="F175" s="148"/>
      <c r="G175" s="148"/>
      <c r="H175" s="148"/>
      <c r="I175" s="148"/>
      <c r="J175" s="148"/>
      <c r="K175" s="148"/>
      <c r="L175" s="148"/>
      <c r="M175" s="148"/>
      <c r="N175" s="148"/>
    </row>
    <row r="176" spans="5:14" x14ac:dyDescent="0.35">
      <c r="E176" s="148"/>
      <c r="F176" s="148"/>
      <c r="G176" s="148"/>
      <c r="H176" s="148"/>
      <c r="I176" s="148"/>
      <c r="J176" s="148"/>
      <c r="K176" s="148"/>
      <c r="L176" s="148"/>
      <c r="M176" s="148"/>
      <c r="N176" s="148"/>
    </row>
    <row r="177" spans="5:14" x14ac:dyDescent="0.35">
      <c r="E177" s="148"/>
      <c r="F177" s="148"/>
      <c r="G177" s="148"/>
      <c r="H177" s="148"/>
      <c r="I177" s="148"/>
      <c r="J177" s="148"/>
      <c r="K177" s="148"/>
      <c r="L177" s="148"/>
      <c r="M177" s="148"/>
      <c r="N177" s="148"/>
    </row>
    <row r="178" spans="5:14" x14ac:dyDescent="0.35">
      <c r="E178" s="148"/>
      <c r="F178" s="148"/>
      <c r="G178" s="148"/>
      <c r="H178" s="148"/>
      <c r="I178" s="148"/>
      <c r="J178" s="148"/>
      <c r="K178" s="148"/>
      <c r="L178" s="148"/>
      <c r="M178" s="148"/>
      <c r="N178" s="148"/>
    </row>
    <row r="179" spans="5:14" x14ac:dyDescent="0.35">
      <c r="E179" s="148"/>
      <c r="F179" s="148"/>
      <c r="G179" s="148"/>
      <c r="H179" s="148"/>
      <c r="I179" s="148"/>
      <c r="J179" s="148"/>
      <c r="K179" s="148"/>
      <c r="L179" s="148"/>
      <c r="M179" s="148"/>
      <c r="N179" s="148"/>
    </row>
    <row r="180" spans="5:14" x14ac:dyDescent="0.35">
      <c r="E180" s="148"/>
      <c r="F180" s="148"/>
      <c r="G180" s="148"/>
      <c r="H180" s="148"/>
      <c r="I180" s="148"/>
      <c r="J180" s="148"/>
      <c r="K180" s="148"/>
      <c r="L180" s="148"/>
      <c r="M180" s="148"/>
      <c r="N180" s="148"/>
    </row>
    <row r="181" spans="5:14" x14ac:dyDescent="0.35">
      <c r="E181" s="148"/>
      <c r="F181" s="148"/>
      <c r="G181" s="148"/>
      <c r="H181" s="148"/>
      <c r="I181" s="148"/>
      <c r="J181" s="148"/>
      <c r="K181" s="148"/>
      <c r="L181" s="148"/>
      <c r="M181" s="148"/>
      <c r="N181" s="148"/>
    </row>
    <row r="182" spans="5:14" x14ac:dyDescent="0.35">
      <c r="E182" s="148"/>
      <c r="F182" s="148"/>
      <c r="G182" s="148"/>
      <c r="H182" s="148"/>
      <c r="I182" s="148"/>
      <c r="J182" s="148"/>
      <c r="K182" s="148"/>
      <c r="L182" s="148"/>
      <c r="M182" s="148"/>
      <c r="N182" s="148"/>
    </row>
    <row r="183" spans="5:14" x14ac:dyDescent="0.35">
      <c r="E183" s="148"/>
      <c r="F183" s="148"/>
      <c r="G183" s="148"/>
      <c r="H183" s="148"/>
      <c r="I183" s="148"/>
      <c r="J183" s="148"/>
      <c r="K183" s="148"/>
      <c r="L183" s="148"/>
      <c r="M183" s="148"/>
      <c r="N183" s="148"/>
    </row>
    <row r="184" spans="5:14" x14ac:dyDescent="0.35">
      <c r="E184" s="148"/>
      <c r="F184" s="148"/>
      <c r="G184" s="148"/>
      <c r="H184" s="148"/>
      <c r="I184" s="148"/>
      <c r="J184" s="148"/>
      <c r="K184" s="148"/>
      <c r="L184" s="148"/>
      <c r="M184" s="148"/>
      <c r="N184" s="148"/>
    </row>
    <row r="185" spans="5:14" x14ac:dyDescent="0.35">
      <c r="E185" s="148"/>
      <c r="F185" s="148"/>
      <c r="G185" s="148"/>
      <c r="H185" s="148"/>
      <c r="I185" s="148"/>
      <c r="J185" s="148"/>
      <c r="K185" s="148"/>
      <c r="L185" s="148"/>
      <c r="M185" s="148"/>
      <c r="N185" s="148"/>
    </row>
    <row r="186" spans="5:14" x14ac:dyDescent="0.35">
      <c r="E186" s="148"/>
      <c r="F186" s="148"/>
      <c r="G186" s="148"/>
      <c r="H186" s="148"/>
      <c r="I186" s="148"/>
      <c r="J186" s="148"/>
      <c r="K186" s="148"/>
      <c r="L186" s="148"/>
      <c r="M186" s="148"/>
      <c r="N186" s="148"/>
    </row>
    <row r="187" spans="5:14" x14ac:dyDescent="0.35">
      <c r="E187" s="148"/>
      <c r="F187" s="148"/>
      <c r="G187" s="148"/>
      <c r="H187" s="148"/>
      <c r="I187" s="148"/>
      <c r="J187" s="148"/>
      <c r="K187" s="148"/>
      <c r="L187" s="148"/>
      <c r="M187" s="148"/>
      <c r="N187" s="148"/>
    </row>
    <row r="188" spans="5:14" x14ac:dyDescent="0.35">
      <c r="E188" s="148"/>
      <c r="F188" s="148"/>
      <c r="G188" s="148"/>
      <c r="H188" s="148"/>
      <c r="I188" s="148"/>
      <c r="J188" s="148"/>
      <c r="K188" s="148"/>
      <c r="L188" s="148"/>
      <c r="M188" s="148"/>
      <c r="N188" s="148"/>
    </row>
    <row r="189" spans="5:14" x14ac:dyDescent="0.35">
      <c r="E189" s="148"/>
      <c r="F189" s="148"/>
      <c r="G189" s="148"/>
      <c r="H189" s="148"/>
      <c r="I189" s="148"/>
      <c r="J189" s="148"/>
      <c r="K189" s="148"/>
      <c r="L189" s="148"/>
      <c r="M189" s="148"/>
      <c r="N189" s="148"/>
    </row>
    <row r="190" spans="5:14" x14ac:dyDescent="0.35">
      <c r="E190" s="148"/>
      <c r="F190" s="148"/>
      <c r="G190" s="148"/>
      <c r="H190" s="148"/>
      <c r="I190" s="148"/>
      <c r="J190" s="148"/>
      <c r="K190" s="148"/>
      <c r="L190" s="148"/>
      <c r="M190" s="148"/>
      <c r="N190" s="148"/>
    </row>
    <row r="191" spans="5:14" x14ac:dyDescent="0.35">
      <c r="E191" s="148"/>
      <c r="F191" s="148"/>
      <c r="G191" s="148"/>
      <c r="H191" s="148"/>
      <c r="I191" s="148"/>
      <c r="J191" s="148"/>
      <c r="K191" s="148"/>
      <c r="L191" s="148"/>
      <c r="M191" s="148"/>
      <c r="N191" s="148"/>
    </row>
    <row r="192" spans="5:14" x14ac:dyDescent="0.35">
      <c r="E192" s="148"/>
      <c r="F192" s="148"/>
      <c r="G192" s="148"/>
      <c r="H192" s="148"/>
      <c r="I192" s="148"/>
      <c r="J192" s="148"/>
      <c r="K192" s="148"/>
      <c r="L192" s="148"/>
      <c r="M192" s="148"/>
      <c r="N192" s="148"/>
    </row>
    <row r="193" spans="5:14" x14ac:dyDescent="0.35">
      <c r="E193" s="148"/>
      <c r="F193" s="148"/>
      <c r="G193" s="148"/>
      <c r="H193" s="148"/>
      <c r="I193" s="148"/>
      <c r="J193" s="148"/>
      <c r="K193" s="148"/>
      <c r="L193" s="148"/>
      <c r="M193" s="148"/>
      <c r="N193" s="148"/>
    </row>
    <row r="194" spans="5:14" x14ac:dyDescent="0.35">
      <c r="E194" s="148"/>
      <c r="F194" s="148"/>
      <c r="G194" s="148"/>
      <c r="H194" s="148"/>
      <c r="I194" s="148"/>
      <c r="J194" s="148"/>
      <c r="K194" s="148"/>
      <c r="L194" s="148"/>
      <c r="M194" s="148"/>
      <c r="N194" s="148"/>
    </row>
    <row r="195" spans="5:14" x14ac:dyDescent="0.35">
      <c r="E195" s="148"/>
      <c r="F195" s="148"/>
      <c r="G195" s="148"/>
      <c r="H195" s="148"/>
      <c r="I195" s="148"/>
      <c r="J195" s="148"/>
      <c r="K195" s="148"/>
      <c r="L195" s="148"/>
      <c r="M195" s="148"/>
      <c r="N195" s="148"/>
    </row>
    <row r="196" spans="5:14" x14ac:dyDescent="0.35">
      <c r="E196" s="148"/>
      <c r="F196" s="148"/>
      <c r="G196" s="148"/>
      <c r="H196" s="148"/>
      <c r="I196" s="148"/>
      <c r="J196" s="148"/>
      <c r="K196" s="148"/>
      <c r="L196" s="148"/>
      <c r="M196" s="148"/>
      <c r="N196" s="148"/>
    </row>
    <row r="197" spans="5:14" x14ac:dyDescent="0.35">
      <c r="E197" s="148"/>
      <c r="F197" s="148"/>
      <c r="G197" s="148"/>
      <c r="H197" s="148"/>
      <c r="I197" s="148"/>
      <c r="J197" s="148"/>
      <c r="K197" s="148"/>
      <c r="L197" s="148"/>
      <c r="M197" s="148"/>
      <c r="N197" s="148"/>
    </row>
    <row r="198" spans="5:14" x14ac:dyDescent="0.35">
      <c r="E198" s="148"/>
      <c r="F198" s="148"/>
      <c r="G198" s="148"/>
      <c r="H198" s="148"/>
      <c r="I198" s="148"/>
      <c r="J198" s="148"/>
      <c r="K198" s="148"/>
      <c r="L198" s="148"/>
      <c r="M198" s="148"/>
      <c r="N198" s="148"/>
    </row>
    <row r="199" spans="5:14" x14ac:dyDescent="0.35">
      <c r="E199" s="148"/>
      <c r="F199" s="148"/>
      <c r="G199" s="148"/>
      <c r="H199" s="148"/>
      <c r="I199" s="148"/>
      <c r="J199" s="148"/>
      <c r="K199" s="148"/>
      <c r="L199" s="148"/>
      <c r="M199" s="148"/>
      <c r="N199" s="148"/>
    </row>
    <row r="200" spans="5:14" x14ac:dyDescent="0.35">
      <c r="E200" s="148"/>
      <c r="F200" s="148"/>
      <c r="G200" s="148"/>
      <c r="H200" s="148"/>
      <c r="I200" s="148"/>
      <c r="J200" s="148"/>
      <c r="K200" s="148"/>
      <c r="L200" s="148"/>
      <c r="M200" s="148"/>
      <c r="N200" s="148"/>
    </row>
    <row r="201" spans="5:14" x14ac:dyDescent="0.35">
      <c r="E201" s="148"/>
      <c r="F201" s="148"/>
      <c r="G201" s="148"/>
      <c r="H201" s="148"/>
      <c r="I201" s="148"/>
      <c r="J201" s="148"/>
      <c r="K201" s="148"/>
      <c r="L201" s="148"/>
      <c r="M201" s="148"/>
      <c r="N201" s="148"/>
    </row>
    <row r="202" spans="5:14" x14ac:dyDescent="0.35">
      <c r="E202" s="148"/>
      <c r="F202" s="148"/>
      <c r="G202" s="148"/>
      <c r="H202" s="148"/>
      <c r="I202" s="148"/>
      <c r="J202" s="148"/>
      <c r="K202" s="148"/>
      <c r="L202" s="148"/>
      <c r="M202" s="148"/>
      <c r="N202" s="148"/>
    </row>
    <row r="203" spans="5:14" x14ac:dyDescent="0.35">
      <c r="E203" s="148"/>
      <c r="F203" s="148"/>
      <c r="G203" s="148"/>
      <c r="H203" s="148"/>
      <c r="I203" s="148"/>
      <c r="J203" s="148"/>
      <c r="K203" s="148"/>
      <c r="L203" s="148"/>
      <c r="M203" s="148"/>
      <c r="N203" s="148"/>
    </row>
    <row r="204" spans="5:14" x14ac:dyDescent="0.35">
      <c r="E204" s="148"/>
      <c r="F204" s="148"/>
      <c r="G204" s="148"/>
      <c r="H204" s="148"/>
      <c r="I204" s="148"/>
      <c r="J204" s="148"/>
      <c r="K204" s="148"/>
      <c r="L204" s="148"/>
      <c r="M204" s="148"/>
      <c r="N204" s="148"/>
    </row>
    <row r="205" spans="5:14" x14ac:dyDescent="0.35">
      <c r="E205" s="148"/>
      <c r="F205" s="148"/>
      <c r="G205" s="148"/>
      <c r="H205" s="148"/>
      <c r="I205" s="148"/>
      <c r="J205" s="148"/>
      <c r="K205" s="148"/>
      <c r="L205" s="148"/>
      <c r="M205" s="148"/>
      <c r="N205" s="148"/>
    </row>
    <row r="206" spans="5:14" x14ac:dyDescent="0.35">
      <c r="E206" s="148"/>
      <c r="F206" s="148"/>
      <c r="G206" s="148"/>
      <c r="H206" s="148"/>
      <c r="I206" s="148"/>
      <c r="J206" s="148"/>
      <c r="K206" s="148"/>
      <c r="L206" s="148"/>
      <c r="M206" s="148"/>
      <c r="N206" s="148"/>
    </row>
    <row r="207" spans="5:14" x14ac:dyDescent="0.35">
      <c r="E207" s="148"/>
      <c r="F207" s="148"/>
      <c r="G207" s="148"/>
      <c r="H207" s="148"/>
      <c r="I207" s="148"/>
      <c r="J207" s="148"/>
      <c r="K207" s="148"/>
      <c r="L207" s="148"/>
      <c r="M207" s="148"/>
      <c r="N207" s="148"/>
    </row>
    <row r="208" spans="5:14" x14ac:dyDescent="0.35">
      <c r="E208" s="148"/>
      <c r="F208" s="148"/>
      <c r="G208" s="148"/>
      <c r="H208" s="148"/>
      <c r="I208" s="148"/>
      <c r="J208" s="148"/>
      <c r="K208" s="148"/>
      <c r="L208" s="148"/>
      <c r="M208" s="148"/>
      <c r="N208" s="148"/>
    </row>
    <row r="209" spans="5:14" x14ac:dyDescent="0.35">
      <c r="E209" s="148"/>
      <c r="F209" s="148"/>
      <c r="G209" s="148"/>
      <c r="H209" s="148"/>
      <c r="I209" s="148"/>
      <c r="J209" s="148"/>
      <c r="K209" s="148"/>
      <c r="L209" s="148"/>
      <c r="M209" s="148"/>
      <c r="N209" s="148"/>
    </row>
    <row r="210" spans="5:14" x14ac:dyDescent="0.35">
      <c r="E210" s="148"/>
      <c r="F210" s="148"/>
      <c r="G210" s="148"/>
      <c r="H210" s="148"/>
      <c r="I210" s="148"/>
      <c r="J210" s="148"/>
      <c r="K210" s="148"/>
      <c r="L210" s="148"/>
      <c r="M210" s="148"/>
      <c r="N210" s="148"/>
    </row>
    <row r="211" spans="5:14" x14ac:dyDescent="0.35">
      <c r="E211" s="148"/>
      <c r="F211" s="148"/>
      <c r="G211" s="148"/>
      <c r="H211" s="148"/>
      <c r="I211" s="148"/>
      <c r="J211" s="148"/>
      <c r="K211" s="148"/>
      <c r="L211" s="148"/>
      <c r="M211" s="148"/>
      <c r="N211" s="148"/>
    </row>
    <row r="212" spans="5:14" x14ac:dyDescent="0.35">
      <c r="E212" s="148"/>
      <c r="F212" s="148"/>
      <c r="G212" s="148"/>
      <c r="H212" s="148"/>
      <c r="I212" s="148"/>
      <c r="J212" s="148"/>
      <c r="K212" s="148"/>
      <c r="L212" s="148"/>
      <c r="M212" s="148"/>
      <c r="N212" s="148"/>
    </row>
    <row r="213" spans="5:14" x14ac:dyDescent="0.35">
      <c r="E213" s="148"/>
      <c r="F213" s="148"/>
      <c r="G213" s="148"/>
      <c r="H213" s="148"/>
      <c r="I213" s="148"/>
      <c r="J213" s="148"/>
      <c r="K213" s="148"/>
      <c r="L213" s="148"/>
      <c r="M213" s="148"/>
      <c r="N213" s="148"/>
    </row>
    <row r="214" spans="5:14" x14ac:dyDescent="0.35">
      <c r="E214" s="148"/>
      <c r="F214" s="148"/>
      <c r="G214" s="148"/>
      <c r="H214" s="148"/>
      <c r="I214" s="148"/>
      <c r="J214" s="148"/>
      <c r="K214" s="148"/>
      <c r="L214" s="148"/>
      <c r="M214" s="148"/>
      <c r="N214" s="148"/>
    </row>
    <row r="215" spans="5:14" x14ac:dyDescent="0.35">
      <c r="E215" s="148"/>
      <c r="F215" s="148"/>
      <c r="G215" s="148"/>
      <c r="H215" s="148"/>
      <c r="I215" s="148"/>
      <c r="J215" s="148"/>
      <c r="K215" s="148"/>
      <c r="L215" s="148"/>
      <c r="M215" s="148"/>
      <c r="N215" s="148"/>
    </row>
    <row r="216" spans="5:14" x14ac:dyDescent="0.35">
      <c r="E216" s="148"/>
      <c r="F216" s="148"/>
      <c r="G216" s="148"/>
      <c r="H216" s="148"/>
      <c r="I216" s="148"/>
      <c r="J216" s="148"/>
      <c r="K216" s="148"/>
      <c r="L216" s="148"/>
      <c r="M216" s="148"/>
      <c r="N216" s="148"/>
    </row>
    <row r="217" spans="5:14" x14ac:dyDescent="0.35">
      <c r="E217" s="148"/>
      <c r="F217" s="148"/>
      <c r="G217" s="148"/>
      <c r="H217" s="148"/>
      <c r="I217" s="148"/>
      <c r="J217" s="148"/>
      <c r="K217" s="148"/>
      <c r="L217" s="148"/>
      <c r="M217" s="148"/>
      <c r="N217" s="148"/>
    </row>
    <row r="218" spans="5:14" x14ac:dyDescent="0.35">
      <c r="E218" s="148"/>
      <c r="F218" s="148"/>
      <c r="G218" s="148"/>
      <c r="H218" s="148"/>
      <c r="I218" s="148"/>
      <c r="J218" s="148"/>
      <c r="K218" s="148"/>
      <c r="L218" s="148"/>
      <c r="M218" s="148"/>
      <c r="N218" s="148"/>
    </row>
    <row r="219" spans="5:14" x14ac:dyDescent="0.35">
      <c r="E219" s="148"/>
      <c r="F219" s="148"/>
      <c r="G219" s="148"/>
      <c r="H219" s="148"/>
      <c r="I219" s="148"/>
      <c r="J219" s="148"/>
      <c r="K219" s="148"/>
      <c r="L219" s="148"/>
      <c r="M219" s="148"/>
      <c r="N219" s="148"/>
    </row>
    <row r="220" spans="5:14" x14ac:dyDescent="0.35">
      <c r="E220" s="148"/>
      <c r="F220" s="148"/>
      <c r="G220" s="148"/>
      <c r="H220" s="148"/>
      <c r="I220" s="148"/>
      <c r="J220" s="148"/>
      <c r="K220" s="148"/>
      <c r="L220" s="148"/>
      <c r="M220" s="148"/>
      <c r="N220" s="148"/>
    </row>
    <row r="221" spans="5:14" x14ac:dyDescent="0.35">
      <c r="E221" s="148"/>
      <c r="F221" s="148"/>
      <c r="G221" s="148"/>
      <c r="H221" s="148"/>
      <c r="I221" s="148"/>
      <c r="J221" s="148"/>
      <c r="K221" s="148"/>
      <c r="L221" s="148"/>
      <c r="M221" s="148"/>
      <c r="N221" s="148"/>
    </row>
    <row r="222" spans="5:14" x14ac:dyDescent="0.35">
      <c r="E222" s="148"/>
      <c r="F222" s="148"/>
      <c r="G222" s="148"/>
      <c r="H222" s="148"/>
      <c r="I222" s="148"/>
      <c r="J222" s="148"/>
      <c r="K222" s="148"/>
      <c r="L222" s="148"/>
      <c r="M222" s="148"/>
      <c r="N222" s="148"/>
    </row>
    <row r="223" spans="5:14" x14ac:dyDescent="0.35">
      <c r="E223" s="148"/>
      <c r="F223" s="148"/>
      <c r="G223" s="148"/>
      <c r="H223" s="148"/>
      <c r="I223" s="148"/>
      <c r="J223" s="148"/>
      <c r="K223" s="148"/>
      <c r="L223" s="148"/>
      <c r="M223" s="148"/>
      <c r="N223" s="148"/>
    </row>
    <row r="224" spans="5:14" x14ac:dyDescent="0.35">
      <c r="E224" s="148"/>
      <c r="F224" s="148"/>
      <c r="G224" s="148"/>
      <c r="H224" s="148"/>
      <c r="I224" s="148"/>
      <c r="J224" s="148"/>
      <c r="K224" s="148"/>
      <c r="L224" s="148"/>
      <c r="M224" s="148"/>
      <c r="N224" s="148"/>
    </row>
    <row r="225" spans="5:14" x14ac:dyDescent="0.35">
      <c r="E225" s="148"/>
      <c r="F225" s="148"/>
      <c r="G225" s="148"/>
      <c r="H225" s="148"/>
      <c r="I225" s="148"/>
      <c r="J225" s="148"/>
      <c r="K225" s="148"/>
      <c r="L225" s="148"/>
      <c r="M225" s="148"/>
      <c r="N225" s="148"/>
    </row>
    <row r="226" spans="5:14" x14ac:dyDescent="0.35">
      <c r="E226" s="148"/>
      <c r="F226" s="148"/>
      <c r="G226" s="148"/>
      <c r="H226" s="148"/>
      <c r="I226" s="148"/>
      <c r="J226" s="148"/>
      <c r="K226" s="148"/>
      <c r="L226" s="148"/>
      <c r="M226" s="148"/>
      <c r="N226" s="148"/>
    </row>
    <row r="227" spans="5:14" x14ac:dyDescent="0.35">
      <c r="E227" s="148"/>
      <c r="F227" s="148"/>
      <c r="G227" s="148"/>
      <c r="H227" s="148"/>
      <c r="I227" s="148"/>
      <c r="J227" s="148"/>
      <c r="K227" s="148"/>
      <c r="L227" s="148"/>
      <c r="M227" s="148"/>
      <c r="N227" s="148"/>
    </row>
    <row r="228" spans="5:14" x14ac:dyDescent="0.35">
      <c r="E228" s="148"/>
      <c r="F228" s="148"/>
      <c r="G228" s="148"/>
      <c r="H228" s="148"/>
      <c r="I228" s="148"/>
      <c r="J228" s="148"/>
      <c r="K228" s="148"/>
      <c r="L228" s="148"/>
      <c r="M228" s="148"/>
      <c r="N228" s="148"/>
    </row>
    <row r="229" spans="5:14" x14ac:dyDescent="0.35">
      <c r="E229" s="148"/>
      <c r="F229" s="148"/>
      <c r="G229" s="148"/>
      <c r="H229" s="148"/>
      <c r="I229" s="148"/>
      <c r="J229" s="148"/>
      <c r="K229" s="148"/>
      <c r="L229" s="148"/>
      <c r="M229" s="148"/>
      <c r="N229" s="148"/>
    </row>
    <row r="230" spans="5:14" x14ac:dyDescent="0.35">
      <c r="E230" s="148"/>
      <c r="F230" s="148"/>
      <c r="G230" s="148"/>
      <c r="H230" s="148"/>
      <c r="I230" s="148"/>
      <c r="J230" s="148"/>
      <c r="K230" s="148"/>
      <c r="L230" s="148"/>
      <c r="M230" s="148"/>
      <c r="N230" s="148"/>
    </row>
    <row r="231" spans="5:14" x14ac:dyDescent="0.35">
      <c r="E231" s="148"/>
      <c r="F231" s="148"/>
      <c r="G231" s="148"/>
      <c r="H231" s="148"/>
      <c r="I231" s="148"/>
      <c r="J231" s="148"/>
      <c r="K231" s="148"/>
      <c r="L231" s="148"/>
      <c r="M231" s="148"/>
      <c r="N231" s="148"/>
    </row>
    <row r="232" spans="5:14" x14ac:dyDescent="0.35">
      <c r="E232" s="148"/>
      <c r="F232" s="148"/>
      <c r="G232" s="148"/>
      <c r="H232" s="148"/>
      <c r="I232" s="148"/>
      <c r="J232" s="148"/>
      <c r="K232" s="148"/>
      <c r="L232" s="148"/>
      <c r="M232" s="148"/>
      <c r="N232" s="148"/>
    </row>
    <row r="233" spans="5:14" x14ac:dyDescent="0.35">
      <c r="E233" s="148"/>
      <c r="F233" s="148"/>
      <c r="G233" s="148"/>
      <c r="H233" s="148"/>
      <c r="I233" s="148"/>
      <c r="J233" s="148"/>
      <c r="K233" s="148"/>
      <c r="L233" s="148"/>
      <c r="M233" s="148"/>
      <c r="N233" s="148"/>
    </row>
    <row r="234" spans="5:14" x14ac:dyDescent="0.35">
      <c r="E234" s="148"/>
      <c r="F234" s="148"/>
      <c r="G234" s="148"/>
      <c r="H234" s="148"/>
      <c r="I234" s="148"/>
      <c r="J234" s="148"/>
      <c r="K234" s="148"/>
      <c r="L234" s="148"/>
      <c r="M234" s="148"/>
      <c r="N234" s="148"/>
    </row>
    <row r="235" spans="5:14" x14ac:dyDescent="0.35">
      <c r="E235" s="148"/>
      <c r="F235" s="148"/>
      <c r="G235" s="148"/>
      <c r="H235" s="148"/>
      <c r="I235" s="148"/>
      <c r="J235" s="148"/>
      <c r="K235" s="148"/>
      <c r="L235" s="148"/>
      <c r="M235" s="148"/>
      <c r="N235" s="148"/>
    </row>
    <row r="236" spans="5:14" x14ac:dyDescent="0.35">
      <c r="E236" s="148"/>
      <c r="F236" s="148"/>
      <c r="G236" s="148"/>
      <c r="H236" s="148"/>
      <c r="I236" s="148"/>
      <c r="J236" s="148"/>
      <c r="K236" s="148"/>
      <c r="L236" s="148"/>
      <c r="M236" s="148"/>
      <c r="N236" s="148"/>
    </row>
    <row r="237" spans="5:14" x14ac:dyDescent="0.35">
      <c r="E237" s="148"/>
      <c r="F237" s="148"/>
      <c r="G237" s="148"/>
      <c r="H237" s="148"/>
      <c r="I237" s="148"/>
      <c r="J237" s="148"/>
      <c r="K237" s="148"/>
      <c r="L237" s="148"/>
      <c r="M237" s="148"/>
      <c r="N237" s="148"/>
    </row>
    <row r="238" spans="5:14" x14ac:dyDescent="0.35">
      <c r="E238" s="148"/>
      <c r="F238" s="148"/>
      <c r="G238" s="148"/>
      <c r="H238" s="148"/>
      <c r="I238" s="148"/>
      <c r="J238" s="148"/>
      <c r="K238" s="148"/>
      <c r="L238" s="148"/>
      <c r="M238" s="148"/>
      <c r="N238" s="148"/>
    </row>
    <row r="239" spans="5:14" x14ac:dyDescent="0.35">
      <c r="E239" s="148"/>
      <c r="F239" s="148"/>
      <c r="G239" s="148"/>
      <c r="H239" s="148"/>
      <c r="I239" s="148"/>
      <c r="J239" s="148"/>
      <c r="K239" s="148"/>
      <c r="L239" s="148"/>
      <c r="M239" s="148"/>
      <c r="N239" s="148"/>
    </row>
    <row r="240" spans="5:14" x14ac:dyDescent="0.35">
      <c r="E240" s="148"/>
      <c r="F240" s="148"/>
      <c r="G240" s="148"/>
      <c r="H240" s="148"/>
      <c r="I240" s="148"/>
      <c r="J240" s="148"/>
      <c r="K240" s="148"/>
      <c r="L240" s="148"/>
      <c r="M240" s="148"/>
      <c r="N240" s="148"/>
    </row>
    <row r="241" spans="5:14" x14ac:dyDescent="0.35">
      <c r="E241" s="148"/>
      <c r="F241" s="148"/>
      <c r="G241" s="148"/>
      <c r="H241" s="148"/>
      <c r="I241" s="148"/>
      <c r="J241" s="148"/>
      <c r="K241" s="148"/>
      <c r="L241" s="148"/>
      <c r="M241" s="148"/>
      <c r="N241" s="148"/>
    </row>
    <row r="242" spans="5:14" x14ac:dyDescent="0.35">
      <c r="E242" s="148"/>
      <c r="F242" s="148"/>
      <c r="G242" s="148"/>
      <c r="H242" s="148"/>
      <c r="I242" s="148"/>
      <c r="J242" s="148"/>
      <c r="K242" s="148"/>
      <c r="L242" s="148"/>
      <c r="M242" s="148"/>
      <c r="N242" s="148"/>
    </row>
    <row r="243" spans="5:14" x14ac:dyDescent="0.35">
      <c r="E243" s="148"/>
      <c r="F243" s="148"/>
      <c r="G243" s="148"/>
      <c r="H243" s="148"/>
      <c r="I243" s="148"/>
      <c r="J243" s="148"/>
      <c r="K243" s="148"/>
      <c r="L243" s="148"/>
      <c r="M243" s="148"/>
      <c r="N243" s="148"/>
    </row>
    <row r="244" spans="5:14" x14ac:dyDescent="0.35">
      <c r="E244" s="148"/>
      <c r="F244" s="148"/>
      <c r="G244" s="148"/>
      <c r="H244" s="148"/>
      <c r="I244" s="148"/>
      <c r="J244" s="148"/>
      <c r="K244" s="148"/>
      <c r="L244" s="148"/>
      <c r="M244" s="148"/>
      <c r="N244" s="148"/>
    </row>
    <row r="245" spans="5:14" x14ac:dyDescent="0.35">
      <c r="E245" s="148"/>
      <c r="F245" s="148"/>
      <c r="G245" s="148"/>
      <c r="H245" s="148"/>
      <c r="I245" s="148"/>
      <c r="J245" s="148"/>
      <c r="K245" s="148"/>
      <c r="L245" s="148"/>
      <c r="M245" s="148"/>
      <c r="N245" s="148"/>
    </row>
    <row r="246" spans="5:14" x14ac:dyDescent="0.35">
      <c r="E246" s="148"/>
      <c r="F246" s="148"/>
      <c r="G246" s="148"/>
      <c r="H246" s="148"/>
      <c r="I246" s="148"/>
      <c r="J246" s="148"/>
      <c r="K246" s="148"/>
      <c r="L246" s="148"/>
      <c r="M246" s="148"/>
      <c r="N246" s="148"/>
    </row>
    <row r="247" spans="5:14" x14ac:dyDescent="0.35">
      <c r="E247" s="148"/>
      <c r="F247" s="148"/>
      <c r="G247" s="148"/>
      <c r="H247" s="148"/>
      <c r="I247" s="148"/>
      <c r="J247" s="148"/>
      <c r="K247" s="148"/>
      <c r="L247" s="148"/>
      <c r="M247" s="148"/>
      <c r="N247" s="148"/>
    </row>
    <row r="248" spans="5:14" x14ac:dyDescent="0.35">
      <c r="E248" s="148"/>
      <c r="F248" s="148"/>
      <c r="G248" s="148"/>
      <c r="H248" s="148"/>
      <c r="I248" s="148"/>
      <c r="J248" s="148"/>
      <c r="K248" s="148"/>
      <c r="L248" s="148"/>
      <c r="M248" s="148"/>
      <c r="N248" s="148"/>
    </row>
    <row r="249" spans="5:14" x14ac:dyDescent="0.35">
      <c r="E249" s="148"/>
      <c r="F249" s="148"/>
      <c r="G249" s="148"/>
      <c r="H249" s="148"/>
      <c r="I249" s="148"/>
      <c r="J249" s="148"/>
      <c r="K249" s="148"/>
      <c r="L249" s="148"/>
      <c r="M249" s="148"/>
      <c r="N249" s="148"/>
    </row>
    <row r="250" spans="5:14" x14ac:dyDescent="0.35">
      <c r="E250" s="148"/>
      <c r="F250" s="148"/>
      <c r="G250" s="148"/>
      <c r="H250" s="148"/>
      <c r="I250" s="148"/>
      <c r="J250" s="148"/>
      <c r="K250" s="148"/>
      <c r="L250" s="148"/>
      <c r="M250" s="148"/>
      <c r="N250" s="148"/>
    </row>
    <row r="251" spans="5:14" x14ac:dyDescent="0.35">
      <c r="E251" s="148"/>
      <c r="F251" s="148"/>
      <c r="G251" s="148"/>
      <c r="H251" s="148"/>
      <c r="I251" s="148"/>
      <c r="J251" s="148"/>
      <c r="K251" s="148"/>
      <c r="L251" s="148"/>
      <c r="M251" s="148"/>
      <c r="N251" s="148"/>
    </row>
    <row r="252" spans="5:14" x14ac:dyDescent="0.35">
      <c r="E252" s="148"/>
      <c r="F252" s="148"/>
      <c r="G252" s="148"/>
      <c r="H252" s="148"/>
      <c r="I252" s="148"/>
      <c r="J252" s="148"/>
      <c r="K252" s="148"/>
      <c r="L252" s="148"/>
      <c r="M252" s="148"/>
      <c r="N252" s="148"/>
    </row>
    <row r="253" spans="5:14" x14ac:dyDescent="0.35">
      <c r="E253" s="148"/>
      <c r="F253" s="148"/>
      <c r="G253" s="148"/>
      <c r="H253" s="148"/>
      <c r="I253" s="148"/>
      <c r="J253" s="148"/>
      <c r="K253" s="148"/>
      <c r="L253" s="148"/>
      <c r="M253" s="148"/>
      <c r="N253" s="148"/>
    </row>
    <row r="254" spans="5:14" x14ac:dyDescent="0.35">
      <c r="E254" s="148"/>
      <c r="F254" s="148"/>
      <c r="G254" s="148"/>
      <c r="H254" s="148"/>
      <c r="I254" s="148"/>
      <c r="J254" s="148"/>
      <c r="K254" s="148"/>
      <c r="L254" s="148"/>
      <c r="M254" s="148"/>
      <c r="N254" s="148"/>
    </row>
    <row r="255" spans="5:14" x14ac:dyDescent="0.35">
      <c r="E255" s="148"/>
      <c r="F255" s="148"/>
      <c r="G255" s="148"/>
      <c r="H255" s="148"/>
      <c r="I255" s="148"/>
      <c r="J255" s="148"/>
      <c r="K255" s="148"/>
      <c r="L255" s="148"/>
      <c r="M255" s="148"/>
      <c r="N255" s="148"/>
    </row>
    <row r="256" spans="5:14" x14ac:dyDescent="0.35">
      <c r="E256" s="148"/>
      <c r="F256" s="148"/>
      <c r="G256" s="148"/>
      <c r="H256" s="148"/>
      <c r="I256" s="148"/>
      <c r="J256" s="148"/>
      <c r="K256" s="148"/>
      <c r="L256" s="148"/>
      <c r="M256" s="148"/>
      <c r="N256" s="148"/>
    </row>
    <row r="257" spans="5:14" x14ac:dyDescent="0.35">
      <c r="E257" s="148"/>
      <c r="F257" s="148"/>
      <c r="G257" s="148"/>
      <c r="H257" s="148"/>
      <c r="I257" s="148"/>
      <c r="J257" s="148"/>
      <c r="K257" s="148"/>
      <c r="L257" s="148"/>
      <c r="M257" s="148"/>
      <c r="N257" s="148"/>
    </row>
    <row r="258" spans="5:14" x14ac:dyDescent="0.35">
      <c r="E258" s="148"/>
      <c r="F258" s="148"/>
      <c r="G258" s="148"/>
      <c r="H258" s="148"/>
      <c r="I258" s="148"/>
      <c r="J258" s="148"/>
      <c r="K258" s="148"/>
      <c r="L258" s="148"/>
      <c r="M258" s="148"/>
      <c r="N258" s="148"/>
    </row>
    <row r="259" spans="5:14" x14ac:dyDescent="0.35">
      <c r="E259" s="148"/>
      <c r="F259" s="148"/>
      <c r="G259" s="148"/>
      <c r="H259" s="148"/>
      <c r="I259" s="148"/>
      <c r="J259" s="148"/>
      <c r="K259" s="148"/>
      <c r="L259" s="148"/>
      <c r="M259" s="148"/>
      <c r="N259" s="148"/>
    </row>
    <row r="260" spans="5:14" x14ac:dyDescent="0.35">
      <c r="E260" s="148"/>
      <c r="F260" s="148"/>
      <c r="G260" s="148"/>
      <c r="H260" s="148"/>
      <c r="I260" s="148"/>
      <c r="J260" s="148"/>
      <c r="K260" s="148"/>
      <c r="L260" s="148"/>
      <c r="M260" s="148"/>
      <c r="N260" s="148"/>
    </row>
    <row r="261" spans="5:14" x14ac:dyDescent="0.35">
      <c r="E261" s="148"/>
      <c r="F261" s="148"/>
      <c r="G261" s="148"/>
      <c r="H261" s="148"/>
      <c r="I261" s="148"/>
      <c r="J261" s="148"/>
      <c r="K261" s="148"/>
      <c r="L261" s="148"/>
      <c r="M261" s="148"/>
      <c r="N261" s="148"/>
    </row>
    <row r="262" spans="5:14" x14ac:dyDescent="0.35">
      <c r="E262" s="148"/>
      <c r="F262" s="148"/>
      <c r="G262" s="148"/>
      <c r="H262" s="148"/>
      <c r="I262" s="148"/>
      <c r="J262" s="148"/>
      <c r="K262" s="148"/>
      <c r="L262" s="148"/>
      <c r="M262" s="148"/>
      <c r="N262" s="148"/>
    </row>
    <row r="263" spans="5:14" x14ac:dyDescent="0.35">
      <c r="E263" s="148"/>
      <c r="F263" s="148"/>
      <c r="G263" s="148"/>
      <c r="H263" s="148"/>
      <c r="I263" s="148"/>
      <c r="J263" s="148"/>
      <c r="K263" s="148"/>
      <c r="L263" s="148"/>
      <c r="M263" s="148"/>
      <c r="N263" s="148"/>
    </row>
    <row r="264" spans="5:14" x14ac:dyDescent="0.35">
      <c r="E264" s="148"/>
      <c r="F264" s="148"/>
      <c r="G264" s="148"/>
      <c r="H264" s="148"/>
      <c r="I264" s="148"/>
      <c r="J264" s="148"/>
      <c r="K264" s="148"/>
      <c r="L264" s="148"/>
      <c r="M264" s="148"/>
      <c r="N264" s="148"/>
    </row>
    <row r="265" spans="5:14" x14ac:dyDescent="0.35">
      <c r="E265" s="148"/>
      <c r="F265" s="148"/>
      <c r="G265" s="148"/>
      <c r="H265" s="148"/>
      <c r="I265" s="148"/>
      <c r="J265" s="148"/>
      <c r="K265" s="148"/>
      <c r="L265" s="148"/>
      <c r="M265" s="148"/>
      <c r="N265" s="148"/>
    </row>
    <row r="266" spans="5:14" x14ac:dyDescent="0.35">
      <c r="E266" s="148"/>
      <c r="F266" s="148"/>
      <c r="G266" s="148"/>
      <c r="H266" s="148"/>
      <c r="I266" s="148"/>
      <c r="J266" s="148"/>
      <c r="K266" s="148"/>
      <c r="L266" s="148"/>
      <c r="M266" s="148"/>
      <c r="N266" s="148"/>
    </row>
    <row r="267" spans="5:14" x14ac:dyDescent="0.35">
      <c r="E267" s="148"/>
      <c r="F267" s="148"/>
      <c r="G267" s="148"/>
      <c r="H267" s="148"/>
      <c r="I267" s="148"/>
      <c r="J267" s="148"/>
      <c r="K267" s="148"/>
      <c r="L267" s="148"/>
      <c r="M267" s="148"/>
      <c r="N267" s="148"/>
    </row>
    <row r="268" spans="5:14" x14ac:dyDescent="0.35">
      <c r="E268" s="148"/>
      <c r="F268" s="148"/>
      <c r="G268" s="148"/>
      <c r="H268" s="148"/>
      <c r="I268" s="148"/>
      <c r="J268" s="148"/>
      <c r="K268" s="148"/>
      <c r="L268" s="148"/>
      <c r="M268" s="148"/>
      <c r="N268" s="148"/>
    </row>
    <row r="269" spans="5:14" x14ac:dyDescent="0.35">
      <c r="E269" s="148"/>
      <c r="F269" s="148"/>
      <c r="G269" s="148"/>
      <c r="H269" s="148"/>
      <c r="I269" s="148"/>
      <c r="J269" s="148"/>
      <c r="K269" s="148"/>
      <c r="L269" s="148"/>
      <c r="M269" s="148"/>
      <c r="N269" s="148"/>
    </row>
    <row r="270" spans="5:14" x14ac:dyDescent="0.35">
      <c r="E270" s="148"/>
      <c r="F270" s="148"/>
      <c r="G270" s="148"/>
      <c r="H270" s="148"/>
      <c r="I270" s="148"/>
      <c r="J270" s="148"/>
      <c r="K270" s="148"/>
      <c r="L270" s="148"/>
      <c r="M270" s="148"/>
      <c r="N270" s="148"/>
    </row>
    <row r="271" spans="5:14" x14ac:dyDescent="0.35">
      <c r="E271" s="148"/>
      <c r="F271" s="148"/>
      <c r="G271" s="148"/>
      <c r="H271" s="148"/>
      <c r="I271" s="148"/>
      <c r="J271" s="148"/>
      <c r="K271" s="148"/>
      <c r="L271" s="148"/>
      <c r="M271" s="148"/>
      <c r="N271" s="148"/>
    </row>
    <row r="272" spans="5:14" x14ac:dyDescent="0.35">
      <c r="E272" s="148"/>
      <c r="F272" s="148"/>
      <c r="G272" s="148"/>
      <c r="H272" s="148"/>
      <c r="I272" s="148"/>
      <c r="J272" s="148"/>
      <c r="K272" s="148"/>
      <c r="L272" s="148"/>
      <c r="M272" s="148"/>
      <c r="N272" s="148"/>
    </row>
    <row r="273" spans="5:14" x14ac:dyDescent="0.35">
      <c r="E273" s="148"/>
      <c r="F273" s="148"/>
      <c r="G273" s="148"/>
      <c r="H273" s="148"/>
      <c r="I273" s="148"/>
      <c r="J273" s="148"/>
      <c r="K273" s="148"/>
      <c r="L273" s="148"/>
      <c r="M273" s="148"/>
      <c r="N273" s="148"/>
    </row>
    <row r="274" spans="5:14" x14ac:dyDescent="0.35">
      <c r="E274" s="148"/>
      <c r="F274" s="148"/>
      <c r="G274" s="148"/>
      <c r="H274" s="148"/>
      <c r="I274" s="148"/>
      <c r="J274" s="148"/>
      <c r="K274" s="148"/>
      <c r="L274" s="148"/>
      <c r="M274" s="148"/>
      <c r="N274" s="148"/>
    </row>
    <row r="275" spans="5:14" x14ac:dyDescent="0.35">
      <c r="E275" s="148"/>
      <c r="F275" s="148"/>
      <c r="G275" s="148"/>
      <c r="H275" s="148"/>
      <c r="I275" s="148"/>
      <c r="J275" s="148"/>
      <c r="K275" s="148"/>
      <c r="L275" s="148"/>
      <c r="M275" s="148"/>
      <c r="N275" s="148"/>
    </row>
    <row r="276" spans="5:14" x14ac:dyDescent="0.35">
      <c r="E276" s="148"/>
      <c r="F276" s="148"/>
      <c r="G276" s="148"/>
      <c r="H276" s="148"/>
      <c r="I276" s="148"/>
      <c r="J276" s="148"/>
      <c r="K276" s="148"/>
      <c r="L276" s="148"/>
      <c r="M276" s="148"/>
      <c r="N276" s="148"/>
    </row>
    <row r="277" spans="5:14" x14ac:dyDescent="0.35">
      <c r="E277" s="148"/>
      <c r="F277" s="148"/>
      <c r="G277" s="148"/>
      <c r="H277" s="148"/>
      <c r="I277" s="148"/>
      <c r="J277" s="148"/>
      <c r="K277" s="148"/>
      <c r="L277" s="148"/>
      <c r="M277" s="148"/>
      <c r="N277" s="148"/>
    </row>
    <row r="278" spans="5:14" x14ac:dyDescent="0.35">
      <c r="E278" s="148"/>
      <c r="F278" s="148"/>
      <c r="G278" s="148"/>
      <c r="H278" s="148"/>
      <c r="I278" s="148"/>
      <c r="J278" s="148"/>
      <c r="K278" s="148"/>
      <c r="L278" s="148"/>
      <c r="M278" s="148"/>
      <c r="N278" s="148"/>
    </row>
    <row r="279" spans="5:14" x14ac:dyDescent="0.35">
      <c r="E279" s="148"/>
      <c r="F279" s="148"/>
      <c r="G279" s="148"/>
      <c r="H279" s="148"/>
      <c r="I279" s="148"/>
      <c r="J279" s="148"/>
      <c r="K279" s="148"/>
      <c r="L279" s="148"/>
      <c r="M279" s="148"/>
      <c r="N279" s="148"/>
    </row>
    <row r="280" spans="5:14" x14ac:dyDescent="0.35">
      <c r="E280" s="148"/>
      <c r="F280" s="148"/>
      <c r="G280" s="148"/>
      <c r="H280" s="148"/>
      <c r="I280" s="148"/>
      <c r="J280" s="148"/>
      <c r="K280" s="148"/>
      <c r="L280" s="148"/>
      <c r="M280" s="148"/>
      <c r="N280" s="148"/>
    </row>
    <row r="281" spans="5:14" x14ac:dyDescent="0.35">
      <c r="E281" s="148"/>
      <c r="F281" s="148"/>
      <c r="G281" s="148"/>
      <c r="H281" s="148"/>
      <c r="I281" s="148"/>
      <c r="J281" s="148"/>
      <c r="K281" s="148"/>
      <c r="L281" s="148"/>
      <c r="M281" s="148"/>
      <c r="N281" s="148"/>
    </row>
    <row r="282" spans="5:14" x14ac:dyDescent="0.35">
      <c r="E282" s="148"/>
      <c r="F282" s="148"/>
      <c r="G282" s="148"/>
      <c r="H282" s="148"/>
      <c r="I282" s="148"/>
      <c r="J282" s="148"/>
      <c r="K282" s="148"/>
      <c r="L282" s="148"/>
      <c r="M282" s="148"/>
      <c r="N282" s="148"/>
    </row>
    <row r="283" spans="5:14" x14ac:dyDescent="0.35">
      <c r="E283" s="148"/>
      <c r="F283" s="148"/>
      <c r="G283" s="148"/>
      <c r="H283" s="148"/>
      <c r="I283" s="148"/>
      <c r="J283" s="148"/>
      <c r="K283" s="148"/>
      <c r="L283" s="148"/>
      <c r="M283" s="148"/>
      <c r="N283" s="148"/>
    </row>
    <row r="284" spans="5:14" x14ac:dyDescent="0.35">
      <c r="E284" s="148"/>
      <c r="F284" s="148"/>
      <c r="G284" s="148"/>
      <c r="H284" s="148"/>
      <c r="I284" s="148"/>
      <c r="J284" s="148"/>
      <c r="K284" s="148"/>
      <c r="L284" s="148"/>
      <c r="M284" s="148"/>
      <c r="N284" s="148"/>
    </row>
    <row r="285" spans="5:14" x14ac:dyDescent="0.35">
      <c r="E285" s="148"/>
      <c r="F285" s="148"/>
      <c r="G285" s="148"/>
      <c r="H285" s="148"/>
      <c r="I285" s="148"/>
      <c r="J285" s="148"/>
      <c r="K285" s="148"/>
      <c r="L285" s="148"/>
      <c r="M285" s="148"/>
      <c r="N285" s="148"/>
    </row>
    <row r="286" spans="5:14" x14ac:dyDescent="0.35">
      <c r="E286" s="148"/>
      <c r="F286" s="148"/>
      <c r="G286" s="148"/>
      <c r="H286" s="148"/>
      <c r="I286" s="148"/>
      <c r="J286" s="148"/>
      <c r="K286" s="148"/>
      <c r="L286" s="148"/>
      <c r="M286" s="148"/>
      <c r="N286" s="148"/>
    </row>
    <row r="287" spans="5:14" x14ac:dyDescent="0.35">
      <c r="E287" s="148"/>
      <c r="F287" s="148"/>
      <c r="G287" s="148"/>
      <c r="H287" s="148"/>
      <c r="I287" s="148"/>
      <c r="J287" s="148"/>
      <c r="K287" s="148"/>
      <c r="L287" s="148"/>
      <c r="M287" s="148"/>
      <c r="N287" s="148"/>
    </row>
    <row r="288" spans="5:14" x14ac:dyDescent="0.35">
      <c r="E288" s="148"/>
      <c r="F288" s="148"/>
      <c r="G288" s="148"/>
      <c r="H288" s="148"/>
      <c r="I288" s="148"/>
      <c r="J288" s="148"/>
      <c r="K288" s="148"/>
      <c r="L288" s="148"/>
      <c r="M288" s="148"/>
      <c r="N288" s="148"/>
    </row>
    <row r="289" spans="5:14" x14ac:dyDescent="0.35">
      <c r="E289" s="148"/>
      <c r="F289" s="148"/>
      <c r="G289" s="148"/>
      <c r="H289" s="148"/>
      <c r="I289" s="148"/>
      <c r="J289" s="148"/>
      <c r="K289" s="148"/>
      <c r="L289" s="148"/>
      <c r="M289" s="148"/>
      <c r="N289" s="148"/>
    </row>
    <row r="290" spans="5:14" x14ac:dyDescent="0.35">
      <c r="E290" s="148"/>
      <c r="F290" s="148"/>
      <c r="G290" s="148"/>
      <c r="H290" s="148"/>
      <c r="I290" s="148"/>
      <c r="J290" s="148"/>
      <c r="K290" s="148"/>
      <c r="L290" s="148"/>
      <c r="M290" s="148"/>
      <c r="N290" s="148"/>
    </row>
    <row r="291" spans="5:14" x14ac:dyDescent="0.35">
      <c r="E291" s="148"/>
      <c r="F291" s="148"/>
      <c r="G291" s="148"/>
      <c r="H291" s="148"/>
      <c r="I291" s="148"/>
      <c r="J291" s="148"/>
      <c r="K291" s="148"/>
      <c r="L291" s="148"/>
      <c r="M291" s="148"/>
      <c r="N291" s="148"/>
    </row>
    <row r="292" spans="5:14" x14ac:dyDescent="0.35">
      <c r="E292" s="148"/>
      <c r="F292" s="148"/>
      <c r="G292" s="148"/>
      <c r="H292" s="148"/>
      <c r="I292" s="148"/>
      <c r="J292" s="148"/>
      <c r="K292" s="148"/>
      <c r="L292" s="148"/>
      <c r="M292" s="148"/>
      <c r="N292" s="148"/>
    </row>
    <row r="293" spans="5:14" x14ac:dyDescent="0.35">
      <c r="E293" s="148"/>
      <c r="F293" s="148"/>
      <c r="G293" s="148"/>
      <c r="H293" s="148"/>
      <c r="I293" s="148"/>
      <c r="J293" s="148"/>
      <c r="K293" s="148"/>
      <c r="L293" s="148"/>
      <c r="M293" s="148"/>
      <c r="N293" s="148"/>
    </row>
    <row r="294" spans="5:14" x14ac:dyDescent="0.35">
      <c r="E294" s="148"/>
      <c r="F294" s="148"/>
      <c r="G294" s="148"/>
      <c r="H294" s="148"/>
      <c r="I294" s="148"/>
      <c r="J294" s="148"/>
      <c r="K294" s="148"/>
      <c r="L294" s="148"/>
      <c r="M294" s="148"/>
      <c r="N294" s="148"/>
    </row>
    <row r="295" spans="5:14" x14ac:dyDescent="0.35">
      <c r="E295" s="148"/>
      <c r="F295" s="148"/>
      <c r="G295" s="148"/>
      <c r="H295" s="148"/>
      <c r="I295" s="148"/>
      <c r="J295" s="148"/>
      <c r="K295" s="148"/>
      <c r="L295" s="148"/>
      <c r="M295" s="148"/>
      <c r="N295" s="148"/>
    </row>
    <row r="296" spans="5:14" x14ac:dyDescent="0.35">
      <c r="E296" s="148"/>
      <c r="F296" s="148"/>
      <c r="G296" s="148"/>
      <c r="H296" s="148"/>
      <c r="I296" s="148"/>
      <c r="J296" s="148"/>
      <c r="K296" s="148"/>
      <c r="L296" s="148"/>
      <c r="M296" s="148"/>
      <c r="N296" s="148"/>
    </row>
    <row r="297" spans="5:14" x14ac:dyDescent="0.35">
      <c r="E297" s="148"/>
      <c r="F297" s="148"/>
      <c r="G297" s="148"/>
      <c r="H297" s="148"/>
      <c r="I297" s="148"/>
      <c r="J297" s="148"/>
      <c r="K297" s="148"/>
      <c r="L297" s="148"/>
      <c r="M297" s="148"/>
      <c r="N297" s="148"/>
    </row>
    <row r="298" spans="5:14" x14ac:dyDescent="0.35">
      <c r="E298" s="148"/>
      <c r="F298" s="148"/>
      <c r="G298" s="148"/>
      <c r="H298" s="148"/>
      <c r="I298" s="148"/>
      <c r="J298" s="148"/>
      <c r="K298" s="148"/>
      <c r="L298" s="148"/>
      <c r="M298" s="148"/>
      <c r="N298" s="148"/>
    </row>
    <row r="299" spans="5:14" x14ac:dyDescent="0.35">
      <c r="E299" s="148"/>
      <c r="F299" s="148"/>
      <c r="G299" s="148"/>
      <c r="H299" s="148"/>
      <c r="I299" s="148"/>
      <c r="J299" s="148"/>
      <c r="K299" s="148"/>
      <c r="L299" s="148"/>
      <c r="M299" s="148"/>
      <c r="N299" s="148"/>
    </row>
    <row r="300" spans="5:14" x14ac:dyDescent="0.35">
      <c r="E300" s="148"/>
      <c r="F300" s="148"/>
      <c r="G300" s="148"/>
      <c r="H300" s="148"/>
      <c r="I300" s="148"/>
      <c r="J300" s="148"/>
      <c r="K300" s="148"/>
      <c r="L300" s="148"/>
      <c r="M300" s="148"/>
      <c r="N300" s="148"/>
    </row>
    <row r="301" spans="5:14" x14ac:dyDescent="0.35">
      <c r="E301" s="148"/>
      <c r="F301" s="148"/>
      <c r="G301" s="148"/>
      <c r="H301" s="148"/>
      <c r="I301" s="148"/>
      <c r="J301" s="148"/>
      <c r="K301" s="148"/>
      <c r="L301" s="148"/>
      <c r="M301" s="148"/>
      <c r="N301" s="148"/>
    </row>
    <row r="302" spans="5:14" x14ac:dyDescent="0.35">
      <c r="E302" s="148"/>
      <c r="F302" s="148"/>
      <c r="G302" s="148"/>
      <c r="H302" s="148"/>
      <c r="I302" s="148"/>
      <c r="J302" s="148"/>
      <c r="K302" s="148"/>
      <c r="L302" s="148"/>
      <c r="M302" s="148"/>
      <c r="N302" s="148"/>
    </row>
    <row r="303" spans="5:14" x14ac:dyDescent="0.35">
      <c r="E303" s="148"/>
      <c r="F303" s="148"/>
      <c r="G303" s="148"/>
      <c r="H303" s="148"/>
      <c r="I303" s="148"/>
      <c r="J303" s="148"/>
      <c r="K303" s="148"/>
      <c r="L303" s="148"/>
      <c r="M303" s="148"/>
      <c r="N303" s="148"/>
    </row>
    <row r="304" spans="5:14" x14ac:dyDescent="0.35">
      <c r="E304" s="148"/>
      <c r="F304" s="148"/>
      <c r="G304" s="148"/>
      <c r="H304" s="148"/>
      <c r="I304" s="148"/>
      <c r="J304" s="148"/>
      <c r="K304" s="148"/>
      <c r="L304" s="148"/>
      <c r="M304" s="148"/>
      <c r="N304" s="148"/>
    </row>
    <row r="305" spans="5:14" x14ac:dyDescent="0.35">
      <c r="E305" s="148"/>
      <c r="F305" s="148"/>
      <c r="G305" s="148"/>
      <c r="H305" s="148"/>
      <c r="I305" s="148"/>
      <c r="J305" s="148"/>
      <c r="K305" s="148"/>
      <c r="L305" s="148"/>
      <c r="M305" s="148"/>
      <c r="N305" s="148"/>
    </row>
    <row r="306" spans="5:14" x14ac:dyDescent="0.35">
      <c r="E306" s="148"/>
      <c r="F306" s="148"/>
      <c r="G306" s="148"/>
      <c r="H306" s="148"/>
      <c r="I306" s="148"/>
      <c r="J306" s="148"/>
      <c r="K306" s="148"/>
      <c r="L306" s="148"/>
      <c r="M306" s="148"/>
      <c r="N306" s="148"/>
    </row>
    <row r="307" spans="5:14" x14ac:dyDescent="0.35">
      <c r="E307" s="148"/>
      <c r="F307" s="148"/>
      <c r="G307" s="148"/>
      <c r="H307" s="148"/>
      <c r="I307" s="148"/>
      <c r="J307" s="148"/>
      <c r="K307" s="148"/>
      <c r="L307" s="148"/>
      <c r="M307" s="148"/>
      <c r="N307" s="148"/>
    </row>
    <row r="308" spans="5:14" x14ac:dyDescent="0.35">
      <c r="E308" s="148"/>
      <c r="F308" s="148"/>
      <c r="G308" s="148"/>
      <c r="H308" s="148"/>
      <c r="I308" s="148"/>
      <c r="J308" s="148"/>
      <c r="K308" s="148"/>
      <c r="L308" s="148"/>
      <c r="M308" s="148"/>
      <c r="N308" s="148"/>
    </row>
    <row r="309" spans="5:14" x14ac:dyDescent="0.35">
      <c r="E309" s="148"/>
      <c r="F309" s="148"/>
      <c r="G309" s="148"/>
      <c r="H309" s="148"/>
      <c r="I309" s="148"/>
      <c r="J309" s="148"/>
      <c r="K309" s="148"/>
      <c r="L309" s="148"/>
      <c r="M309" s="148"/>
      <c r="N309" s="148"/>
    </row>
    <row r="310" spans="5:14" x14ac:dyDescent="0.35">
      <c r="E310" s="148"/>
      <c r="F310" s="148"/>
      <c r="G310" s="148"/>
      <c r="H310" s="148"/>
      <c r="I310" s="148"/>
      <c r="J310" s="148"/>
      <c r="K310" s="148"/>
      <c r="L310" s="148"/>
      <c r="M310" s="148"/>
      <c r="N310" s="148"/>
    </row>
    <row r="311" spans="5:14" x14ac:dyDescent="0.35">
      <c r="E311" s="148"/>
      <c r="F311" s="148"/>
      <c r="G311" s="148"/>
      <c r="H311" s="148"/>
      <c r="I311" s="148"/>
      <c r="J311" s="148"/>
      <c r="K311" s="148"/>
      <c r="L311" s="148"/>
      <c r="M311" s="148"/>
      <c r="N311" s="148"/>
    </row>
    <row r="312" spans="5:14" x14ac:dyDescent="0.35">
      <c r="E312" s="148"/>
      <c r="F312" s="148"/>
      <c r="G312" s="148"/>
      <c r="H312" s="148"/>
      <c r="I312" s="148"/>
      <c r="J312" s="148"/>
      <c r="K312" s="148"/>
      <c r="L312" s="148"/>
      <c r="M312" s="148"/>
      <c r="N312" s="148"/>
    </row>
    <row r="313" spans="5:14" x14ac:dyDescent="0.35">
      <c r="E313" s="148"/>
      <c r="F313" s="148"/>
      <c r="G313" s="148"/>
      <c r="H313" s="148"/>
      <c r="I313" s="148"/>
      <c r="J313" s="148"/>
      <c r="K313" s="148"/>
      <c r="L313" s="148"/>
      <c r="M313" s="148"/>
      <c r="N313" s="148"/>
    </row>
    <row r="314" spans="5:14" x14ac:dyDescent="0.35">
      <c r="E314" s="148"/>
      <c r="F314" s="148"/>
      <c r="G314" s="148"/>
      <c r="H314" s="148"/>
      <c r="I314" s="148"/>
      <c r="J314" s="148"/>
      <c r="K314" s="148"/>
      <c r="L314" s="148"/>
      <c r="M314" s="148"/>
      <c r="N314" s="148"/>
    </row>
    <row r="315" spans="5:14" x14ac:dyDescent="0.35">
      <c r="E315" s="148"/>
      <c r="F315" s="148"/>
      <c r="G315" s="148"/>
      <c r="H315" s="148"/>
      <c r="I315" s="148"/>
      <c r="J315" s="148"/>
      <c r="K315" s="148"/>
      <c r="L315" s="148"/>
      <c r="M315" s="148"/>
      <c r="N315" s="148"/>
    </row>
    <row r="316" spans="5:14" x14ac:dyDescent="0.35">
      <c r="E316" s="148"/>
      <c r="F316" s="148"/>
      <c r="G316" s="148"/>
      <c r="H316" s="148"/>
      <c r="I316" s="148"/>
      <c r="J316" s="148"/>
      <c r="K316" s="148"/>
      <c r="L316" s="148"/>
      <c r="M316" s="148"/>
      <c r="N316" s="148"/>
    </row>
    <row r="317" spans="5:14" x14ac:dyDescent="0.35">
      <c r="E317" s="148"/>
      <c r="F317" s="148"/>
      <c r="G317" s="148"/>
      <c r="H317" s="148"/>
      <c r="I317" s="148"/>
      <c r="J317" s="148"/>
      <c r="K317" s="148"/>
      <c r="L317" s="148"/>
      <c r="M317" s="148"/>
      <c r="N317" s="148"/>
    </row>
    <row r="318" spans="5:14" x14ac:dyDescent="0.35">
      <c r="E318" s="148"/>
      <c r="F318" s="148"/>
      <c r="G318" s="148"/>
      <c r="H318" s="148"/>
      <c r="I318" s="148"/>
      <c r="J318" s="148"/>
      <c r="K318" s="148"/>
      <c r="L318" s="148"/>
      <c r="M318" s="148"/>
      <c r="N318" s="148"/>
    </row>
    <row r="319" spans="5:14" x14ac:dyDescent="0.35">
      <c r="E319" s="148"/>
      <c r="F319" s="148"/>
      <c r="G319" s="148"/>
      <c r="H319" s="148"/>
      <c r="I319" s="148"/>
      <c r="J319" s="148"/>
      <c r="K319" s="148"/>
      <c r="L319" s="148"/>
      <c r="M319" s="148"/>
      <c r="N319" s="148"/>
    </row>
    <row r="320" spans="5:14" x14ac:dyDescent="0.35">
      <c r="E320" s="148"/>
      <c r="F320" s="148"/>
      <c r="G320" s="148"/>
      <c r="H320" s="148"/>
      <c r="I320" s="148"/>
      <c r="J320" s="148"/>
      <c r="K320" s="148"/>
      <c r="L320" s="148"/>
      <c r="M320" s="148"/>
      <c r="N320" s="148"/>
    </row>
    <row r="321" spans="5:14" x14ac:dyDescent="0.35">
      <c r="E321" s="148"/>
      <c r="F321" s="148"/>
      <c r="G321" s="148"/>
      <c r="H321" s="148"/>
      <c r="I321" s="148"/>
      <c r="J321" s="148"/>
      <c r="K321" s="148"/>
      <c r="L321" s="148"/>
      <c r="M321" s="148"/>
      <c r="N321" s="148"/>
    </row>
    <row r="322" spans="5:14" x14ac:dyDescent="0.35">
      <c r="E322" s="148"/>
      <c r="F322" s="148"/>
      <c r="G322" s="148"/>
      <c r="H322" s="148"/>
      <c r="I322" s="148"/>
      <c r="J322" s="148"/>
      <c r="K322" s="148"/>
      <c r="L322" s="148"/>
      <c r="M322" s="148"/>
      <c r="N322" s="148"/>
    </row>
    <row r="323" spans="5:14" x14ac:dyDescent="0.35">
      <c r="E323" s="148"/>
      <c r="F323" s="148"/>
      <c r="G323" s="148"/>
      <c r="H323" s="148"/>
      <c r="I323" s="148"/>
      <c r="J323" s="148"/>
      <c r="K323" s="148"/>
      <c r="L323" s="148"/>
      <c r="M323" s="148"/>
      <c r="N323" s="148"/>
    </row>
    <row r="324" spans="5:14" x14ac:dyDescent="0.35">
      <c r="E324" s="148"/>
      <c r="F324" s="148"/>
      <c r="G324" s="148"/>
      <c r="H324" s="148"/>
      <c r="I324" s="148"/>
      <c r="J324" s="148"/>
      <c r="K324" s="148"/>
      <c r="L324" s="148"/>
      <c r="M324" s="148"/>
      <c r="N324" s="148"/>
    </row>
    <row r="325" spans="5:14" x14ac:dyDescent="0.35">
      <c r="E325" s="148"/>
      <c r="F325" s="148"/>
      <c r="G325" s="148"/>
      <c r="H325" s="148"/>
      <c r="I325" s="148"/>
      <c r="J325" s="148"/>
      <c r="K325" s="148"/>
      <c r="L325" s="148"/>
      <c r="M325" s="148"/>
      <c r="N325" s="148"/>
    </row>
    <row r="326" spans="5:14" x14ac:dyDescent="0.35">
      <c r="E326" s="148"/>
      <c r="F326" s="148"/>
      <c r="G326" s="148"/>
      <c r="H326" s="148"/>
      <c r="I326" s="148"/>
      <c r="J326" s="148"/>
      <c r="K326" s="148"/>
      <c r="L326" s="148"/>
      <c r="M326" s="148"/>
      <c r="N326" s="148"/>
    </row>
    <row r="327" spans="5:14" x14ac:dyDescent="0.35">
      <c r="E327" s="148"/>
      <c r="F327" s="148"/>
      <c r="G327" s="148"/>
      <c r="H327" s="148"/>
      <c r="I327" s="148"/>
      <c r="J327" s="148"/>
      <c r="K327" s="148"/>
      <c r="L327" s="148"/>
      <c r="M327" s="148"/>
      <c r="N327" s="148"/>
    </row>
    <row r="328" spans="5:14" x14ac:dyDescent="0.35">
      <c r="E328" s="148"/>
      <c r="F328" s="148"/>
      <c r="G328" s="148"/>
      <c r="H328" s="148"/>
      <c r="I328" s="148"/>
      <c r="J328" s="148"/>
      <c r="K328" s="148"/>
      <c r="L328" s="148"/>
      <c r="M328" s="148"/>
      <c r="N328" s="148"/>
    </row>
    <row r="329" spans="5:14" x14ac:dyDescent="0.35">
      <c r="E329" s="148"/>
      <c r="F329" s="148"/>
      <c r="G329" s="148"/>
      <c r="H329" s="148"/>
      <c r="I329" s="148"/>
      <c r="J329" s="148"/>
      <c r="K329" s="148"/>
      <c r="L329" s="148"/>
      <c r="M329" s="148"/>
      <c r="N329" s="148"/>
    </row>
    <row r="330" spans="5:14" x14ac:dyDescent="0.35">
      <c r="E330" s="148"/>
      <c r="F330" s="148"/>
      <c r="G330" s="148"/>
      <c r="H330" s="148"/>
      <c r="I330" s="148"/>
      <c r="J330" s="148"/>
      <c r="K330" s="148"/>
      <c r="L330" s="148"/>
      <c r="M330" s="148"/>
      <c r="N330" s="148"/>
    </row>
    <row r="331" spans="5:14" x14ac:dyDescent="0.35">
      <c r="E331" s="148"/>
      <c r="F331" s="148"/>
      <c r="G331" s="148"/>
      <c r="H331" s="148"/>
      <c r="I331" s="148"/>
      <c r="J331" s="148"/>
      <c r="K331" s="148"/>
      <c r="L331" s="148"/>
      <c r="M331" s="148"/>
      <c r="N331" s="148"/>
    </row>
    <row r="332" spans="5:14" x14ac:dyDescent="0.35">
      <c r="E332" s="148"/>
      <c r="F332" s="148"/>
      <c r="G332" s="148"/>
      <c r="H332" s="148"/>
      <c r="I332" s="148"/>
      <c r="J332" s="148"/>
      <c r="K332" s="148"/>
      <c r="L332" s="148"/>
      <c r="M332" s="148"/>
      <c r="N332" s="148"/>
    </row>
    <row r="333" spans="5:14" x14ac:dyDescent="0.35">
      <c r="E333" s="148"/>
      <c r="F333" s="148"/>
      <c r="G333" s="148"/>
      <c r="H333" s="148"/>
      <c r="I333" s="148"/>
      <c r="J333" s="148"/>
      <c r="K333" s="148"/>
      <c r="L333" s="148"/>
      <c r="M333" s="148"/>
      <c r="N333" s="148"/>
    </row>
    <row r="334" spans="5:14" x14ac:dyDescent="0.35">
      <c r="E334" s="148"/>
      <c r="F334" s="148"/>
      <c r="G334" s="148"/>
      <c r="H334" s="148"/>
      <c r="I334" s="148"/>
      <c r="J334" s="148"/>
      <c r="K334" s="148"/>
      <c r="L334" s="148"/>
      <c r="M334" s="148"/>
      <c r="N334" s="148"/>
    </row>
    <row r="335" spans="5:14" x14ac:dyDescent="0.35">
      <c r="E335" s="148"/>
      <c r="F335" s="148"/>
      <c r="G335" s="148"/>
      <c r="H335" s="148"/>
      <c r="I335" s="148"/>
      <c r="J335" s="148"/>
      <c r="K335" s="148"/>
      <c r="L335" s="148"/>
      <c r="M335" s="148"/>
      <c r="N335" s="148"/>
    </row>
    <row r="336" spans="5:14" x14ac:dyDescent="0.35">
      <c r="E336" s="148"/>
      <c r="F336" s="148"/>
      <c r="G336" s="148"/>
      <c r="H336" s="148"/>
      <c r="I336" s="148"/>
      <c r="J336" s="148"/>
      <c r="K336" s="148"/>
      <c r="L336" s="148"/>
      <c r="M336" s="148"/>
      <c r="N336" s="148"/>
    </row>
    <row r="337" spans="5:14" x14ac:dyDescent="0.35">
      <c r="E337" s="148"/>
      <c r="F337" s="148"/>
      <c r="G337" s="148"/>
      <c r="H337" s="148"/>
      <c r="I337" s="148"/>
      <c r="J337" s="148"/>
      <c r="K337" s="148"/>
      <c r="L337" s="148"/>
      <c r="M337" s="148"/>
      <c r="N337" s="148"/>
    </row>
    <row r="338" spans="5:14" x14ac:dyDescent="0.35">
      <c r="E338" s="148"/>
      <c r="F338" s="148"/>
      <c r="G338" s="148"/>
      <c r="H338" s="148"/>
      <c r="I338" s="148"/>
      <c r="J338" s="148"/>
      <c r="K338" s="148"/>
      <c r="L338" s="148"/>
      <c r="M338" s="148"/>
      <c r="N338" s="148"/>
    </row>
    <row r="339" spans="5:14" x14ac:dyDescent="0.35">
      <c r="E339" s="148"/>
      <c r="F339" s="148"/>
      <c r="G339" s="148"/>
      <c r="H339" s="148"/>
      <c r="I339" s="148"/>
      <c r="J339" s="148"/>
      <c r="K339" s="148"/>
      <c r="L339" s="148"/>
      <c r="M339" s="148"/>
      <c r="N339" s="148"/>
    </row>
    <row r="340" spans="5:14" x14ac:dyDescent="0.35">
      <c r="E340" s="148"/>
      <c r="F340" s="148"/>
      <c r="G340" s="148"/>
      <c r="H340" s="148"/>
      <c r="I340" s="148"/>
      <c r="J340" s="148"/>
      <c r="K340" s="148"/>
      <c r="L340" s="148"/>
      <c r="M340" s="148"/>
      <c r="N340" s="148"/>
    </row>
    <row r="341" spans="5:14" x14ac:dyDescent="0.35">
      <c r="E341" s="148"/>
      <c r="F341" s="148"/>
      <c r="G341" s="148"/>
      <c r="H341" s="148"/>
      <c r="I341" s="148"/>
      <c r="J341" s="148"/>
      <c r="K341" s="148"/>
      <c r="L341" s="148"/>
      <c r="M341" s="148"/>
      <c r="N341" s="148"/>
    </row>
    <row r="342" spans="5:14" x14ac:dyDescent="0.35">
      <c r="E342" s="148"/>
      <c r="F342" s="148"/>
      <c r="G342" s="148"/>
      <c r="H342" s="148"/>
      <c r="I342" s="148"/>
      <c r="J342" s="148"/>
      <c r="K342" s="148"/>
      <c r="L342" s="148"/>
      <c r="M342" s="148"/>
      <c r="N342" s="148"/>
    </row>
    <row r="343" spans="5:14" x14ac:dyDescent="0.35">
      <c r="E343" s="148"/>
      <c r="F343" s="148"/>
      <c r="G343" s="148"/>
      <c r="H343" s="148"/>
      <c r="I343" s="148"/>
      <c r="J343" s="148"/>
      <c r="K343" s="148"/>
      <c r="L343" s="148"/>
      <c r="M343" s="148"/>
      <c r="N343" s="148"/>
    </row>
    <row r="344" spans="5:14" x14ac:dyDescent="0.35">
      <c r="E344" s="148"/>
      <c r="F344" s="148"/>
      <c r="G344" s="148"/>
      <c r="H344" s="148"/>
      <c r="I344" s="148"/>
      <c r="J344" s="148"/>
      <c r="K344" s="148"/>
      <c r="L344" s="148"/>
      <c r="M344" s="148"/>
      <c r="N344" s="148"/>
    </row>
    <row r="345" spans="5:14" x14ac:dyDescent="0.35">
      <c r="E345" s="148"/>
      <c r="F345" s="148"/>
      <c r="G345" s="148"/>
      <c r="H345" s="148"/>
      <c r="I345" s="148"/>
      <c r="J345" s="148"/>
      <c r="K345" s="148"/>
      <c r="L345" s="148"/>
      <c r="M345" s="148"/>
      <c r="N345" s="148"/>
    </row>
    <row r="346" spans="5:14" x14ac:dyDescent="0.35">
      <c r="E346" s="148"/>
      <c r="F346" s="148"/>
      <c r="G346" s="148"/>
      <c r="H346" s="148"/>
      <c r="I346" s="148"/>
      <c r="J346" s="148"/>
      <c r="K346" s="148"/>
      <c r="L346" s="148"/>
      <c r="M346" s="148"/>
      <c r="N346" s="148"/>
    </row>
    <row r="347" spans="5:14" x14ac:dyDescent="0.35">
      <c r="E347" s="148"/>
      <c r="F347" s="148"/>
      <c r="G347" s="148"/>
      <c r="H347" s="148"/>
      <c r="I347" s="148"/>
      <c r="J347" s="148"/>
      <c r="K347" s="148"/>
      <c r="L347" s="148"/>
      <c r="M347" s="148"/>
      <c r="N347" s="148"/>
    </row>
    <row r="348" spans="5:14" x14ac:dyDescent="0.35">
      <c r="E348" s="148"/>
      <c r="F348" s="148"/>
      <c r="G348" s="148"/>
      <c r="H348" s="148"/>
      <c r="I348" s="148"/>
      <c r="J348" s="148"/>
      <c r="K348" s="148"/>
      <c r="L348" s="148"/>
      <c r="M348" s="148"/>
      <c r="N348" s="148"/>
    </row>
    <row r="349" spans="5:14" x14ac:dyDescent="0.35">
      <c r="E349" s="148"/>
      <c r="F349" s="148"/>
      <c r="G349" s="148"/>
      <c r="H349" s="148"/>
      <c r="I349" s="148"/>
      <c r="J349" s="148"/>
      <c r="K349" s="148"/>
      <c r="L349" s="148"/>
      <c r="M349" s="148"/>
      <c r="N349" s="148"/>
    </row>
    <row r="350" spans="5:14" x14ac:dyDescent="0.35">
      <c r="E350" s="148"/>
      <c r="F350" s="148"/>
      <c r="G350" s="148"/>
      <c r="H350" s="148"/>
      <c r="I350" s="148"/>
      <c r="J350" s="148"/>
      <c r="K350" s="148"/>
      <c r="L350" s="148"/>
      <c r="M350" s="148"/>
      <c r="N350" s="148"/>
    </row>
    <row r="351" spans="5:14" x14ac:dyDescent="0.35">
      <c r="E351" s="148"/>
      <c r="F351" s="148"/>
      <c r="G351" s="148"/>
      <c r="H351" s="148"/>
      <c r="I351" s="148"/>
      <c r="J351" s="148"/>
      <c r="K351" s="148"/>
      <c r="L351" s="148"/>
      <c r="M351" s="148"/>
      <c r="N351" s="148"/>
    </row>
    <row r="352" spans="5:14" x14ac:dyDescent="0.35">
      <c r="E352" s="148"/>
      <c r="F352" s="148"/>
      <c r="G352" s="148"/>
      <c r="H352" s="148"/>
      <c r="I352" s="148"/>
      <c r="J352" s="148"/>
      <c r="K352" s="148"/>
      <c r="L352" s="148"/>
      <c r="M352" s="148"/>
      <c r="N352" s="148"/>
    </row>
    <row r="353" spans="5:14" x14ac:dyDescent="0.35">
      <c r="E353" s="148"/>
      <c r="F353" s="148"/>
      <c r="G353" s="148"/>
      <c r="H353" s="148"/>
      <c r="I353" s="148"/>
      <c r="J353" s="148"/>
      <c r="K353" s="148"/>
      <c r="L353" s="148"/>
      <c r="M353" s="148"/>
      <c r="N353" s="148"/>
    </row>
    <row r="354" spans="5:14" x14ac:dyDescent="0.35">
      <c r="E354" s="148"/>
      <c r="F354" s="148"/>
      <c r="G354" s="148"/>
      <c r="H354" s="148"/>
      <c r="I354" s="148"/>
      <c r="J354" s="148"/>
      <c r="K354" s="148"/>
      <c r="L354" s="148"/>
      <c r="M354" s="148"/>
      <c r="N354" s="148"/>
    </row>
    <row r="355" spans="5:14" x14ac:dyDescent="0.35">
      <c r="E355" s="148"/>
      <c r="F355" s="148"/>
      <c r="G355" s="148"/>
      <c r="H355" s="148"/>
      <c r="I355" s="148"/>
      <c r="J355" s="148"/>
      <c r="K355" s="148"/>
      <c r="L355" s="148"/>
      <c r="M355" s="148"/>
      <c r="N355" s="148"/>
    </row>
    <row r="356" spans="5:14" x14ac:dyDescent="0.35">
      <c r="E356" s="148"/>
      <c r="F356" s="148"/>
      <c r="G356" s="148"/>
      <c r="H356" s="148"/>
      <c r="I356" s="148"/>
      <c r="J356" s="148"/>
      <c r="K356" s="148"/>
      <c r="L356" s="148"/>
      <c r="M356" s="148"/>
      <c r="N356" s="148"/>
    </row>
    <row r="357" spans="5:14" x14ac:dyDescent="0.35">
      <c r="E357" s="148"/>
      <c r="F357" s="148"/>
      <c r="G357" s="148"/>
      <c r="H357" s="148"/>
      <c r="I357" s="148"/>
      <c r="J357" s="148"/>
      <c r="K357" s="148"/>
      <c r="L357" s="148"/>
      <c r="M357" s="148"/>
      <c r="N357" s="148"/>
    </row>
    <row r="358" spans="5:14" x14ac:dyDescent="0.35">
      <c r="E358" s="148"/>
      <c r="F358" s="148"/>
      <c r="G358" s="148"/>
      <c r="H358" s="148"/>
      <c r="I358" s="148"/>
      <c r="J358" s="148"/>
      <c r="K358" s="148"/>
      <c r="L358" s="148"/>
      <c r="M358" s="148"/>
      <c r="N358" s="148"/>
    </row>
    <row r="359" spans="5:14" x14ac:dyDescent="0.35">
      <c r="E359" s="148"/>
      <c r="F359" s="148"/>
      <c r="G359" s="148"/>
      <c r="H359" s="148"/>
      <c r="I359" s="148"/>
      <c r="J359" s="148"/>
      <c r="K359" s="148"/>
      <c r="L359" s="148"/>
      <c r="M359" s="148"/>
      <c r="N359" s="148"/>
    </row>
    <row r="360" spans="5:14" x14ac:dyDescent="0.35">
      <c r="E360" s="148"/>
      <c r="F360" s="148"/>
      <c r="G360" s="148"/>
      <c r="H360" s="148"/>
      <c r="I360" s="148"/>
      <c r="J360" s="148"/>
      <c r="K360" s="148"/>
      <c r="L360" s="148"/>
      <c r="M360" s="148"/>
      <c r="N360" s="148"/>
    </row>
    <row r="361" spans="5:14" x14ac:dyDescent="0.35">
      <c r="E361" s="148"/>
      <c r="F361" s="148"/>
      <c r="G361" s="148"/>
      <c r="H361" s="148"/>
      <c r="I361" s="148"/>
      <c r="J361" s="148"/>
      <c r="K361" s="148"/>
      <c r="L361" s="148"/>
      <c r="M361" s="148"/>
      <c r="N361" s="148"/>
    </row>
    <row r="362" spans="5:14" x14ac:dyDescent="0.35">
      <c r="E362" s="148"/>
      <c r="F362" s="148"/>
      <c r="G362" s="148"/>
      <c r="H362" s="148"/>
      <c r="I362" s="148"/>
      <c r="J362" s="148"/>
      <c r="K362" s="148"/>
      <c r="L362" s="148"/>
      <c r="M362" s="148"/>
      <c r="N362" s="148"/>
    </row>
    <row r="363" spans="5:14" x14ac:dyDescent="0.35">
      <c r="E363" s="148"/>
      <c r="F363" s="148"/>
      <c r="G363" s="148"/>
      <c r="H363" s="148"/>
      <c r="I363" s="148"/>
      <c r="J363" s="148"/>
      <c r="K363" s="148"/>
      <c r="L363" s="148"/>
      <c r="M363" s="148"/>
      <c r="N363" s="148"/>
    </row>
    <row r="364" spans="5:14" x14ac:dyDescent="0.35">
      <c r="E364" s="148"/>
      <c r="F364" s="148"/>
      <c r="G364" s="148"/>
      <c r="H364" s="148"/>
      <c r="I364" s="148"/>
      <c r="J364" s="148"/>
      <c r="K364" s="148"/>
      <c r="L364" s="148"/>
      <c r="M364" s="148"/>
      <c r="N364" s="148"/>
    </row>
    <row r="365" spans="5:14" x14ac:dyDescent="0.35">
      <c r="E365" s="148"/>
      <c r="F365" s="148"/>
      <c r="G365" s="148"/>
      <c r="H365" s="148"/>
      <c r="I365" s="148"/>
      <c r="J365" s="148"/>
      <c r="K365" s="148"/>
      <c r="L365" s="148"/>
      <c r="M365" s="148"/>
      <c r="N365" s="148"/>
    </row>
    <row r="366" spans="5:14" x14ac:dyDescent="0.35">
      <c r="E366" s="148"/>
      <c r="F366" s="148"/>
      <c r="G366" s="148"/>
      <c r="H366" s="148"/>
      <c r="I366" s="148"/>
      <c r="J366" s="148"/>
      <c r="K366" s="148"/>
      <c r="L366" s="148"/>
      <c r="M366" s="148"/>
      <c r="N366" s="148"/>
    </row>
    <row r="367" spans="5:14" x14ac:dyDescent="0.35">
      <c r="E367" s="148"/>
      <c r="F367" s="148"/>
      <c r="G367" s="148"/>
      <c r="H367" s="148"/>
      <c r="I367" s="148"/>
      <c r="J367" s="148"/>
      <c r="K367" s="148"/>
      <c r="L367" s="148"/>
      <c r="M367" s="148"/>
      <c r="N367" s="148"/>
    </row>
    <row r="368" spans="5:14" x14ac:dyDescent="0.35">
      <c r="E368" s="148"/>
      <c r="F368" s="148"/>
      <c r="G368" s="148"/>
      <c r="H368" s="148"/>
      <c r="I368" s="148"/>
      <c r="J368" s="148"/>
      <c r="K368" s="148"/>
      <c r="L368" s="148"/>
      <c r="M368" s="148"/>
      <c r="N368" s="148"/>
    </row>
    <row r="369" spans="5:14" x14ac:dyDescent="0.35">
      <c r="E369" s="148"/>
      <c r="F369" s="148"/>
      <c r="G369" s="148"/>
      <c r="H369" s="148"/>
      <c r="I369" s="148"/>
      <c r="J369" s="148"/>
      <c r="K369" s="148"/>
      <c r="L369" s="148"/>
      <c r="M369" s="148"/>
      <c r="N369" s="148"/>
    </row>
    <row r="370" spans="5:14" x14ac:dyDescent="0.35">
      <c r="E370" s="148"/>
      <c r="F370" s="148"/>
      <c r="G370" s="148"/>
      <c r="H370" s="148"/>
      <c r="I370" s="148"/>
      <c r="J370" s="148"/>
      <c r="K370" s="148"/>
      <c r="L370" s="148"/>
      <c r="M370" s="148"/>
      <c r="N370" s="148"/>
    </row>
    <row r="371" spans="5:14" x14ac:dyDescent="0.35">
      <c r="E371" s="148"/>
      <c r="F371" s="148"/>
      <c r="G371" s="148"/>
      <c r="H371" s="148"/>
      <c r="I371" s="148"/>
      <c r="J371" s="148"/>
      <c r="K371" s="148"/>
      <c r="L371" s="148"/>
      <c r="M371" s="148"/>
      <c r="N371" s="148"/>
    </row>
    <row r="372" spans="5:14" x14ac:dyDescent="0.35">
      <c r="E372" s="148"/>
      <c r="F372" s="148"/>
      <c r="G372" s="148"/>
      <c r="H372" s="148"/>
      <c r="I372" s="148"/>
      <c r="J372" s="148"/>
      <c r="K372" s="148"/>
      <c r="L372" s="148"/>
      <c r="M372" s="148"/>
      <c r="N372" s="148"/>
    </row>
    <row r="373" spans="5:14" x14ac:dyDescent="0.35">
      <c r="E373" s="148"/>
      <c r="F373" s="148"/>
      <c r="G373" s="148"/>
      <c r="H373" s="148"/>
      <c r="I373" s="148"/>
      <c r="J373" s="148"/>
      <c r="K373" s="148"/>
      <c r="L373" s="148"/>
      <c r="M373" s="148"/>
      <c r="N373" s="148"/>
    </row>
    <row r="374" spans="5:14" x14ac:dyDescent="0.35">
      <c r="E374" s="148"/>
      <c r="F374" s="148"/>
      <c r="G374" s="148"/>
      <c r="H374" s="148"/>
      <c r="I374" s="148"/>
      <c r="J374" s="148"/>
      <c r="K374" s="148"/>
      <c r="L374" s="148"/>
      <c r="M374" s="148"/>
      <c r="N374" s="148"/>
    </row>
    <row r="375" spans="5:14" x14ac:dyDescent="0.35">
      <c r="E375" s="148"/>
      <c r="F375" s="148"/>
      <c r="G375" s="148"/>
      <c r="H375" s="148"/>
      <c r="I375" s="148"/>
      <c r="J375" s="148"/>
      <c r="K375" s="148"/>
      <c r="L375" s="148"/>
      <c r="M375" s="148"/>
      <c r="N375" s="148"/>
    </row>
    <row r="376" spans="5:14" x14ac:dyDescent="0.35">
      <c r="E376" s="148"/>
      <c r="F376" s="148"/>
      <c r="G376" s="148"/>
      <c r="H376" s="148"/>
      <c r="I376" s="148"/>
      <c r="J376" s="148"/>
      <c r="K376" s="148"/>
      <c r="L376" s="148"/>
      <c r="M376" s="148"/>
      <c r="N376" s="148"/>
    </row>
    <row r="377" spans="5:14" x14ac:dyDescent="0.35">
      <c r="E377" s="148"/>
      <c r="F377" s="148"/>
      <c r="G377" s="148"/>
      <c r="H377" s="148"/>
      <c r="I377" s="148"/>
      <c r="J377" s="148"/>
      <c r="K377" s="148"/>
      <c r="L377" s="148"/>
      <c r="M377" s="148"/>
      <c r="N377" s="148"/>
    </row>
    <row r="378" spans="5:14" x14ac:dyDescent="0.35">
      <c r="E378" s="148"/>
      <c r="F378" s="148"/>
      <c r="G378" s="148"/>
      <c r="H378" s="148"/>
      <c r="I378" s="148"/>
      <c r="J378" s="148"/>
      <c r="K378" s="148"/>
      <c r="L378" s="148"/>
      <c r="M378" s="148"/>
      <c r="N378" s="148"/>
    </row>
    <row r="379" spans="5:14" x14ac:dyDescent="0.35">
      <c r="E379" s="148"/>
      <c r="F379" s="148"/>
      <c r="G379" s="148"/>
      <c r="H379" s="148"/>
      <c r="I379" s="148"/>
      <c r="J379" s="148"/>
      <c r="K379" s="148"/>
      <c r="L379" s="148"/>
      <c r="M379" s="148"/>
      <c r="N379" s="148"/>
    </row>
    <row r="380" spans="5:14" x14ac:dyDescent="0.35">
      <c r="E380" s="148"/>
      <c r="F380" s="148"/>
      <c r="G380" s="148"/>
      <c r="H380" s="148"/>
      <c r="I380" s="148"/>
      <c r="J380" s="148"/>
      <c r="K380" s="148"/>
      <c r="L380" s="148"/>
      <c r="M380" s="148"/>
      <c r="N380" s="148"/>
    </row>
    <row r="381" spans="5:14" x14ac:dyDescent="0.35">
      <c r="E381" s="148"/>
      <c r="F381" s="148"/>
      <c r="G381" s="148"/>
      <c r="H381" s="148"/>
      <c r="I381" s="148"/>
      <c r="J381" s="148"/>
      <c r="K381" s="148"/>
      <c r="L381" s="148"/>
      <c r="M381" s="148"/>
      <c r="N381" s="148"/>
    </row>
    <row r="382" spans="5:14" x14ac:dyDescent="0.35">
      <c r="E382" s="148"/>
      <c r="F382" s="148"/>
      <c r="G382" s="148"/>
      <c r="H382" s="148"/>
      <c r="I382" s="148"/>
      <c r="J382" s="148"/>
      <c r="K382" s="148"/>
      <c r="L382" s="148"/>
      <c r="M382" s="148"/>
      <c r="N382" s="148"/>
    </row>
    <row r="383" spans="5:14" x14ac:dyDescent="0.35">
      <c r="E383" s="148"/>
      <c r="F383" s="148"/>
      <c r="G383" s="148"/>
      <c r="H383" s="148"/>
      <c r="I383" s="148"/>
      <c r="J383" s="148"/>
      <c r="K383" s="148"/>
      <c r="L383" s="148"/>
      <c r="M383" s="148"/>
      <c r="N383" s="148"/>
    </row>
    <row r="384" spans="5:14" x14ac:dyDescent="0.35">
      <c r="E384" s="148"/>
      <c r="F384" s="148"/>
      <c r="G384" s="148"/>
      <c r="H384" s="148"/>
      <c r="I384" s="148"/>
      <c r="J384" s="148"/>
      <c r="K384" s="148"/>
      <c r="L384" s="148"/>
      <c r="M384" s="148"/>
      <c r="N384" s="148"/>
    </row>
    <row r="385" spans="5:14" x14ac:dyDescent="0.35">
      <c r="E385" s="148"/>
      <c r="F385" s="148"/>
      <c r="G385" s="148"/>
      <c r="H385" s="148"/>
      <c r="I385" s="148"/>
      <c r="J385" s="148"/>
      <c r="K385" s="148"/>
      <c r="L385" s="148"/>
      <c r="M385" s="148"/>
      <c r="N385" s="148"/>
    </row>
    <row r="386" spans="5:14" x14ac:dyDescent="0.35">
      <c r="E386" s="148"/>
      <c r="F386" s="148"/>
      <c r="G386" s="148"/>
      <c r="H386" s="148"/>
      <c r="I386" s="148"/>
      <c r="J386" s="148"/>
      <c r="K386" s="148"/>
      <c r="L386" s="148"/>
      <c r="M386" s="148"/>
      <c r="N386" s="148"/>
    </row>
    <row r="387" spans="5:14" x14ac:dyDescent="0.35">
      <c r="E387" s="148"/>
      <c r="F387" s="148"/>
      <c r="G387" s="148"/>
      <c r="H387" s="148"/>
      <c r="I387" s="148"/>
      <c r="J387" s="148"/>
      <c r="K387" s="148"/>
      <c r="L387" s="148"/>
      <c r="M387" s="148"/>
      <c r="N387" s="148"/>
    </row>
    <row r="388" spans="5:14" x14ac:dyDescent="0.35">
      <c r="E388" s="148"/>
      <c r="F388" s="148"/>
      <c r="G388" s="148"/>
      <c r="H388" s="148"/>
      <c r="I388" s="148"/>
      <c r="J388" s="148"/>
      <c r="K388" s="148"/>
      <c r="L388" s="148"/>
      <c r="M388" s="148"/>
      <c r="N388" s="148"/>
    </row>
    <row r="389" spans="5:14" x14ac:dyDescent="0.35">
      <c r="E389" s="148"/>
      <c r="F389" s="148"/>
      <c r="G389" s="148"/>
      <c r="H389" s="148"/>
      <c r="I389" s="148"/>
      <c r="J389" s="148"/>
      <c r="K389" s="148"/>
      <c r="L389" s="148"/>
      <c r="M389" s="148"/>
      <c r="N389" s="148"/>
    </row>
    <row r="390" spans="5:14" x14ac:dyDescent="0.35">
      <c r="E390" s="148"/>
      <c r="F390" s="148"/>
      <c r="G390" s="148"/>
      <c r="H390" s="148"/>
      <c r="I390" s="148"/>
      <c r="J390" s="148"/>
      <c r="K390" s="148"/>
      <c r="L390" s="148"/>
      <c r="M390" s="148"/>
      <c r="N390" s="148"/>
    </row>
    <row r="391" spans="5:14" x14ac:dyDescent="0.35">
      <c r="E391" s="148"/>
      <c r="F391" s="148"/>
      <c r="G391" s="148"/>
      <c r="H391" s="148"/>
      <c r="I391" s="148"/>
      <c r="J391" s="148"/>
      <c r="K391" s="148"/>
      <c r="L391" s="148"/>
      <c r="M391" s="148"/>
      <c r="N391" s="148"/>
    </row>
    <row r="392" spans="5:14" x14ac:dyDescent="0.35">
      <c r="E392" s="148"/>
      <c r="F392" s="148"/>
      <c r="G392" s="148"/>
      <c r="H392" s="148"/>
      <c r="I392" s="148"/>
      <c r="J392" s="148"/>
      <c r="K392" s="148"/>
      <c r="L392" s="148"/>
      <c r="M392" s="148"/>
      <c r="N392" s="148"/>
    </row>
    <row r="393" spans="5:14" x14ac:dyDescent="0.35">
      <c r="E393" s="148"/>
      <c r="F393" s="148"/>
      <c r="G393" s="148"/>
      <c r="H393" s="148"/>
      <c r="I393" s="148"/>
      <c r="J393" s="148"/>
      <c r="K393" s="148"/>
      <c r="L393" s="148"/>
      <c r="M393" s="148"/>
      <c r="N393" s="148"/>
    </row>
    <row r="394" spans="5:14" x14ac:dyDescent="0.35">
      <c r="E394" s="148"/>
      <c r="F394" s="148"/>
      <c r="G394" s="148"/>
      <c r="H394" s="148"/>
      <c r="I394" s="148"/>
      <c r="J394" s="148"/>
      <c r="K394" s="148"/>
      <c r="L394" s="148"/>
      <c r="M394" s="148"/>
      <c r="N394" s="148"/>
    </row>
    <row r="395" spans="5:14" x14ac:dyDescent="0.35">
      <c r="E395" s="148"/>
      <c r="F395" s="148"/>
      <c r="G395" s="148"/>
      <c r="H395" s="148"/>
      <c r="I395" s="148"/>
      <c r="J395" s="148"/>
      <c r="K395" s="148"/>
      <c r="L395" s="148"/>
      <c r="M395" s="148"/>
      <c r="N395" s="148"/>
    </row>
    <row r="396" spans="5:14" x14ac:dyDescent="0.35">
      <c r="E396" s="148"/>
      <c r="F396" s="148"/>
      <c r="G396" s="148"/>
      <c r="H396" s="148"/>
      <c r="I396" s="148"/>
      <c r="J396" s="148"/>
      <c r="K396" s="148"/>
      <c r="L396" s="148"/>
      <c r="M396" s="148"/>
      <c r="N396" s="148"/>
    </row>
    <row r="397" spans="5:14" x14ac:dyDescent="0.35">
      <c r="E397" s="148"/>
      <c r="F397" s="148"/>
      <c r="G397" s="148"/>
      <c r="H397" s="148"/>
      <c r="I397" s="148"/>
      <c r="J397" s="148"/>
      <c r="K397" s="148"/>
      <c r="L397" s="148"/>
      <c r="M397" s="148"/>
      <c r="N397" s="148"/>
    </row>
    <row r="398" spans="5:14" x14ac:dyDescent="0.35">
      <c r="E398" s="148"/>
      <c r="F398" s="148"/>
      <c r="G398" s="148"/>
      <c r="H398" s="148"/>
      <c r="I398" s="148"/>
      <c r="J398" s="148"/>
      <c r="K398" s="148"/>
      <c r="L398" s="148"/>
      <c r="M398" s="148"/>
      <c r="N398" s="148"/>
    </row>
    <row r="399" spans="5:14" x14ac:dyDescent="0.35">
      <c r="E399" s="148"/>
      <c r="F399" s="148"/>
      <c r="G399" s="148"/>
      <c r="H399" s="148"/>
      <c r="I399" s="148"/>
      <c r="J399" s="148"/>
      <c r="K399" s="148"/>
      <c r="L399" s="148"/>
      <c r="M399" s="148"/>
      <c r="N399" s="148"/>
    </row>
    <row r="400" spans="5:14" x14ac:dyDescent="0.35">
      <c r="E400" s="148"/>
      <c r="F400" s="148"/>
      <c r="G400" s="148"/>
      <c r="H400" s="148"/>
      <c r="I400" s="148"/>
      <c r="J400" s="148"/>
      <c r="K400" s="148"/>
      <c r="L400" s="148"/>
      <c r="M400" s="148"/>
      <c r="N400" s="148"/>
    </row>
    <row r="401" spans="5:14" x14ac:dyDescent="0.35">
      <c r="E401" s="148"/>
      <c r="F401" s="148"/>
      <c r="G401" s="148"/>
      <c r="H401" s="148"/>
      <c r="I401" s="148"/>
      <c r="J401" s="148"/>
      <c r="K401" s="148"/>
      <c r="L401" s="148"/>
      <c r="M401" s="148"/>
      <c r="N401" s="148"/>
    </row>
    <row r="402" spans="5:14" x14ac:dyDescent="0.35">
      <c r="E402" s="148"/>
      <c r="F402" s="148"/>
      <c r="G402" s="148"/>
      <c r="H402" s="148"/>
      <c r="I402" s="148"/>
      <c r="J402" s="148"/>
      <c r="K402" s="148"/>
      <c r="L402" s="148"/>
      <c r="M402" s="148"/>
      <c r="N402" s="148"/>
    </row>
    <row r="403" spans="5:14" x14ac:dyDescent="0.35">
      <c r="E403" s="148"/>
      <c r="F403" s="148"/>
      <c r="G403" s="148"/>
      <c r="H403" s="148"/>
      <c r="I403" s="148"/>
      <c r="J403" s="148"/>
      <c r="K403" s="148"/>
      <c r="L403" s="148"/>
      <c r="M403" s="148"/>
      <c r="N403" s="148"/>
    </row>
    <row r="404" spans="5:14" x14ac:dyDescent="0.35">
      <c r="E404" s="148"/>
      <c r="F404" s="148"/>
      <c r="G404" s="148"/>
      <c r="H404" s="148"/>
      <c r="I404" s="148"/>
      <c r="J404" s="148"/>
      <c r="K404" s="148"/>
      <c r="L404" s="148"/>
      <c r="M404" s="148"/>
      <c r="N404" s="148"/>
    </row>
    <row r="405" spans="5:14" x14ac:dyDescent="0.35">
      <c r="E405" s="148"/>
      <c r="F405" s="148"/>
      <c r="G405" s="148"/>
      <c r="H405" s="148"/>
      <c r="I405" s="148"/>
      <c r="J405" s="148"/>
      <c r="K405" s="148"/>
      <c r="L405" s="148"/>
      <c r="M405" s="148"/>
      <c r="N405" s="148"/>
    </row>
    <row r="406" spans="5:14" x14ac:dyDescent="0.35">
      <c r="E406" s="148"/>
      <c r="F406" s="148"/>
      <c r="G406" s="148"/>
      <c r="H406" s="148"/>
      <c r="I406" s="148"/>
      <c r="J406" s="148"/>
      <c r="K406" s="148"/>
      <c r="L406" s="148"/>
      <c r="M406" s="148"/>
      <c r="N406" s="148"/>
    </row>
    <row r="407" spans="5:14" x14ac:dyDescent="0.35">
      <c r="E407" s="148"/>
      <c r="F407" s="148"/>
      <c r="G407" s="148"/>
      <c r="H407" s="148"/>
      <c r="I407" s="148"/>
      <c r="J407" s="148"/>
      <c r="K407" s="148"/>
      <c r="L407" s="148"/>
      <c r="M407" s="148"/>
      <c r="N407" s="148"/>
    </row>
    <row r="408" spans="5:14" x14ac:dyDescent="0.35">
      <c r="E408" s="148"/>
      <c r="F408" s="148"/>
      <c r="G408" s="148"/>
      <c r="H408" s="148"/>
      <c r="I408" s="148"/>
      <c r="J408" s="148"/>
      <c r="K408" s="148"/>
      <c r="L408" s="148"/>
      <c r="M408" s="148"/>
      <c r="N408" s="148"/>
    </row>
    <row r="409" spans="5:14" x14ac:dyDescent="0.35">
      <c r="E409" s="148"/>
      <c r="F409" s="148"/>
      <c r="G409" s="148"/>
      <c r="H409" s="148"/>
      <c r="I409" s="148"/>
      <c r="J409" s="148"/>
      <c r="K409" s="148"/>
      <c r="L409" s="148"/>
      <c r="M409" s="148"/>
      <c r="N409" s="148"/>
    </row>
    <row r="410" spans="5:14" x14ac:dyDescent="0.35">
      <c r="E410" s="148"/>
      <c r="F410" s="148"/>
      <c r="G410" s="148"/>
      <c r="H410" s="148"/>
      <c r="I410" s="148"/>
      <c r="J410" s="148"/>
      <c r="K410" s="148"/>
      <c r="L410" s="148"/>
      <c r="M410" s="148"/>
      <c r="N410" s="148"/>
    </row>
    <row r="411" spans="5:14" x14ac:dyDescent="0.35">
      <c r="E411" s="148"/>
      <c r="F411" s="148"/>
      <c r="G411" s="148"/>
      <c r="H411" s="148"/>
      <c r="I411" s="148"/>
      <c r="J411" s="148"/>
      <c r="K411" s="148"/>
      <c r="L411" s="148"/>
      <c r="M411" s="148"/>
      <c r="N411" s="148"/>
    </row>
    <row r="412" spans="5:14" x14ac:dyDescent="0.35">
      <c r="E412" s="148"/>
      <c r="F412" s="148"/>
      <c r="G412" s="148"/>
      <c r="H412" s="148"/>
      <c r="I412" s="148"/>
      <c r="J412" s="148"/>
      <c r="K412" s="148"/>
      <c r="L412" s="148"/>
      <c r="M412" s="148"/>
      <c r="N412" s="148"/>
    </row>
    <row r="413" spans="5:14" x14ac:dyDescent="0.35">
      <c r="E413" s="148"/>
      <c r="F413" s="148"/>
      <c r="G413" s="148"/>
      <c r="H413" s="148"/>
      <c r="I413" s="148"/>
      <c r="J413" s="148"/>
      <c r="K413" s="148"/>
      <c r="L413" s="148"/>
      <c r="M413" s="148"/>
      <c r="N413" s="148"/>
    </row>
    <row r="414" spans="5:14" x14ac:dyDescent="0.35">
      <c r="E414" s="148"/>
      <c r="F414" s="148"/>
      <c r="G414" s="148"/>
      <c r="H414" s="148"/>
      <c r="I414" s="148"/>
      <c r="J414" s="148"/>
      <c r="K414" s="148"/>
      <c r="L414" s="148"/>
      <c r="M414" s="148"/>
      <c r="N414" s="148"/>
    </row>
    <row r="415" spans="5:14" x14ac:dyDescent="0.35">
      <c r="E415" s="148"/>
      <c r="F415" s="148"/>
      <c r="G415" s="148"/>
      <c r="H415" s="148"/>
      <c r="I415" s="148"/>
      <c r="J415" s="148"/>
      <c r="K415" s="148"/>
      <c r="L415" s="148"/>
      <c r="M415" s="148"/>
      <c r="N415" s="148"/>
    </row>
    <row r="416" spans="5:14" x14ac:dyDescent="0.35">
      <c r="E416" s="148"/>
      <c r="F416" s="148"/>
      <c r="G416" s="148"/>
      <c r="H416" s="148"/>
      <c r="I416" s="148"/>
      <c r="J416" s="148"/>
      <c r="K416" s="148"/>
      <c r="L416" s="148"/>
      <c r="M416" s="148"/>
      <c r="N416" s="148"/>
    </row>
    <row r="417" spans="5:14" x14ac:dyDescent="0.35">
      <c r="E417" s="148"/>
      <c r="F417" s="148"/>
      <c r="G417" s="148"/>
      <c r="H417" s="148"/>
      <c r="I417" s="148"/>
      <c r="J417" s="148"/>
      <c r="K417" s="148"/>
      <c r="L417" s="148"/>
      <c r="M417" s="148"/>
      <c r="N417" s="148"/>
    </row>
    <row r="418" spans="5:14" x14ac:dyDescent="0.35">
      <c r="E418" s="148"/>
      <c r="F418" s="148"/>
      <c r="G418" s="148"/>
      <c r="H418" s="148"/>
      <c r="I418" s="148"/>
      <c r="J418" s="148"/>
      <c r="K418" s="148"/>
      <c r="L418" s="148"/>
      <c r="M418" s="148"/>
      <c r="N418" s="148"/>
    </row>
    <row r="419" spans="5:14" x14ac:dyDescent="0.35">
      <c r="E419" s="148"/>
      <c r="F419" s="148"/>
      <c r="G419" s="148"/>
      <c r="H419" s="148"/>
      <c r="I419" s="148"/>
      <c r="J419" s="148"/>
      <c r="K419" s="148"/>
      <c r="L419" s="148"/>
      <c r="M419" s="148"/>
      <c r="N419" s="148"/>
    </row>
    <row r="420" spans="5:14" x14ac:dyDescent="0.35">
      <c r="E420" s="148"/>
      <c r="F420" s="148"/>
      <c r="G420" s="148"/>
      <c r="H420" s="148"/>
      <c r="I420" s="148"/>
      <c r="J420" s="148"/>
      <c r="K420" s="148"/>
      <c r="L420" s="148"/>
      <c r="M420" s="148"/>
      <c r="N420" s="148"/>
    </row>
    <row r="421" spans="5:14" x14ac:dyDescent="0.35">
      <c r="E421" s="148"/>
      <c r="F421" s="148"/>
      <c r="G421" s="148"/>
      <c r="H421" s="148"/>
      <c r="I421" s="148"/>
      <c r="J421" s="148"/>
      <c r="K421" s="148"/>
      <c r="L421" s="148"/>
      <c r="M421" s="148"/>
      <c r="N421" s="148"/>
    </row>
    <row r="422" spans="5:14" x14ac:dyDescent="0.35">
      <c r="E422" s="148"/>
      <c r="F422" s="148"/>
      <c r="G422" s="148"/>
      <c r="H422" s="148"/>
      <c r="I422" s="148"/>
      <c r="J422" s="148"/>
      <c r="K422" s="148"/>
      <c r="L422" s="148"/>
      <c r="M422" s="148"/>
      <c r="N422" s="148"/>
    </row>
    <row r="423" spans="5:14" x14ac:dyDescent="0.35">
      <c r="E423" s="148"/>
      <c r="F423" s="148"/>
      <c r="G423" s="148"/>
      <c r="H423" s="148"/>
      <c r="I423" s="148"/>
      <c r="J423" s="148"/>
      <c r="K423" s="148"/>
      <c r="L423" s="148"/>
      <c r="M423" s="148"/>
      <c r="N423" s="148"/>
    </row>
    <row r="424" spans="5:14" x14ac:dyDescent="0.35">
      <c r="E424" s="148"/>
      <c r="F424" s="148"/>
      <c r="G424" s="148"/>
      <c r="H424" s="148"/>
      <c r="I424" s="148"/>
      <c r="J424" s="148"/>
      <c r="K424" s="148"/>
      <c r="L424" s="148"/>
      <c r="M424" s="148"/>
      <c r="N424" s="148"/>
    </row>
    <row r="425" spans="5:14" x14ac:dyDescent="0.35">
      <c r="E425" s="148"/>
      <c r="F425" s="148"/>
      <c r="G425" s="148"/>
      <c r="H425" s="148"/>
      <c r="I425" s="148"/>
      <c r="J425" s="148"/>
      <c r="K425" s="148"/>
      <c r="L425" s="148"/>
      <c r="M425" s="148"/>
      <c r="N425" s="148"/>
    </row>
    <row r="426" spans="5:14" x14ac:dyDescent="0.35">
      <c r="E426" s="148"/>
      <c r="F426" s="148"/>
      <c r="G426" s="148"/>
      <c r="H426" s="148"/>
      <c r="I426" s="148"/>
      <c r="J426" s="148"/>
      <c r="K426" s="148"/>
      <c r="L426" s="148"/>
      <c r="M426" s="148"/>
      <c r="N426" s="148"/>
    </row>
  </sheetData>
  <mergeCells count="11">
    <mergeCell ref="A3:A4"/>
    <mergeCell ref="A5:A6"/>
    <mergeCell ref="B5:B6"/>
    <mergeCell ref="D5:D6"/>
    <mergeCell ref="A7:D7"/>
    <mergeCell ref="D4:N4"/>
    <mergeCell ref="B8:B19"/>
    <mergeCell ref="B20:D20"/>
    <mergeCell ref="B21:D21"/>
    <mergeCell ref="B26:D26"/>
    <mergeCell ref="B36:D36"/>
  </mergeCells>
  <hyperlinks>
    <hyperlink ref="S10" r:id="rId1" xr:uid="{DDC016A6-AE40-4E7E-B228-D137795568A6}"/>
  </hyperlinks>
  <pageMargins left="0.7" right="0.7" top="0.75" bottom="0.75" header="0.3" footer="0.3"/>
  <pageSetup paperSize="9" orientation="portrait" horizontalDpi="4294967293" verticalDpi="0"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5DA77-9E6F-4BB3-A3FD-8FCC9F6DE7B7}">
  <sheetPr>
    <pageSetUpPr fitToPage="1"/>
  </sheetPr>
  <dimension ref="A1:V169"/>
  <sheetViews>
    <sheetView showGridLines="0" topLeftCell="B24" zoomScale="50" zoomScaleNormal="50" zoomScaleSheetLayoutView="70" workbookViewId="0">
      <selection activeCell="S28" sqref="S28"/>
    </sheetView>
  </sheetViews>
  <sheetFormatPr baseColWidth="10" defaultColWidth="11.44140625" defaultRowHeight="15.6" x14ac:dyDescent="0.3"/>
  <cols>
    <col min="1" max="1" width="15" style="254" customWidth="1"/>
    <col min="2" max="2" width="12.109375" style="264" customWidth="1"/>
    <col min="3" max="3" width="18.109375" style="264" customWidth="1"/>
    <col min="4" max="4" width="106" style="265" customWidth="1"/>
    <col min="5" max="5" width="16.33203125" style="265" customWidth="1"/>
    <col min="6" max="6" width="2.44140625" style="254" customWidth="1"/>
    <col min="7" max="7" width="24.109375" style="254" customWidth="1"/>
    <col min="8" max="8" width="25.6640625" style="254" customWidth="1"/>
    <col min="9" max="9" width="25.88671875" style="254" customWidth="1"/>
    <col min="10" max="10" width="30" style="254" customWidth="1"/>
    <col min="11" max="11" width="3.109375" style="254" customWidth="1"/>
    <col min="12" max="12" width="20" style="254" hidden="1" customWidth="1"/>
    <col min="13" max="13" width="20.88671875" style="254" hidden="1" customWidth="1"/>
    <col min="14" max="14" width="24.5546875" style="254" hidden="1" customWidth="1"/>
    <col min="15" max="15" width="23" style="254" hidden="1" customWidth="1"/>
    <col min="16" max="16" width="11.5546875" style="324" hidden="1" customWidth="1"/>
    <col min="17" max="17" width="25.109375" style="254" customWidth="1"/>
    <col min="18" max="18" width="27.44140625" style="254" customWidth="1"/>
    <col min="19" max="19" width="29.109375" style="254" customWidth="1"/>
    <col min="20" max="20" width="32.33203125" style="254" customWidth="1"/>
    <col min="21" max="21" width="40.88671875" style="254" customWidth="1"/>
    <col min="22" max="22" width="23.109375" style="254" customWidth="1"/>
    <col min="23" max="16384" width="11.44140625" style="254"/>
  </cols>
  <sheetData>
    <row r="1" spans="1:22" ht="18.600000000000001" thickBot="1" x14ac:dyDescent="0.4">
      <c r="A1" s="99"/>
      <c r="B1" s="252"/>
      <c r="C1" s="252"/>
      <c r="D1" s="253"/>
      <c r="E1" s="253"/>
      <c r="F1" s="99"/>
      <c r="G1" s="99"/>
      <c r="H1" s="99"/>
      <c r="I1" s="99"/>
      <c r="J1" s="99"/>
      <c r="K1" s="99"/>
      <c r="L1" s="99"/>
      <c r="M1" s="99"/>
      <c r="N1" s="99"/>
      <c r="O1" s="99"/>
      <c r="P1" s="283"/>
      <c r="Q1" s="99"/>
      <c r="R1" s="99"/>
      <c r="S1" s="99"/>
      <c r="T1" s="99"/>
    </row>
    <row r="2" spans="1:22" s="285" customFormat="1" ht="40.5" customHeight="1" thickBot="1" x14ac:dyDescent="0.35">
      <c r="A2" s="631" t="s">
        <v>239</v>
      </c>
      <c r="B2" s="632"/>
      <c r="C2" s="632"/>
      <c r="D2" s="632"/>
      <c r="E2" s="632"/>
      <c r="F2" s="632"/>
      <c r="G2" s="632"/>
      <c r="H2" s="632"/>
      <c r="I2" s="632"/>
      <c r="J2" s="632"/>
      <c r="K2" s="632"/>
      <c r="L2" s="632"/>
      <c r="M2" s="632"/>
      <c r="N2" s="632"/>
      <c r="O2" s="632"/>
      <c r="P2" s="632"/>
      <c r="Q2" s="632"/>
      <c r="R2" s="632"/>
      <c r="S2" s="633"/>
      <c r="T2" s="284"/>
    </row>
    <row r="3" spans="1:22" s="285" customFormat="1" ht="228" customHeight="1" thickBot="1" x14ac:dyDescent="0.35">
      <c r="A3" s="286"/>
      <c r="B3" s="287"/>
      <c r="C3" s="288"/>
      <c r="D3" s="289"/>
      <c r="E3" s="634" t="s">
        <v>184</v>
      </c>
      <c r="F3" s="643"/>
      <c r="G3" s="643"/>
      <c r="H3" s="643"/>
      <c r="I3" s="643"/>
      <c r="J3" s="643"/>
      <c r="K3" s="643"/>
      <c r="L3" s="643"/>
      <c r="M3" s="643"/>
      <c r="N3" s="643"/>
      <c r="O3" s="643"/>
      <c r="P3" s="643"/>
      <c r="Q3" s="643"/>
      <c r="R3" s="643"/>
      <c r="S3" s="643"/>
      <c r="T3" s="644"/>
    </row>
    <row r="4" spans="1:22" s="255" customFormat="1" ht="60.75" customHeight="1" thickBot="1" x14ac:dyDescent="0.35">
      <c r="A4" s="286"/>
      <c r="B4" s="290"/>
      <c r="C4" s="291"/>
      <c r="D4" s="291"/>
      <c r="E4" s="291"/>
      <c r="F4" s="292"/>
      <c r="G4" s="637" t="s">
        <v>169</v>
      </c>
      <c r="H4" s="638"/>
      <c r="I4" s="638"/>
      <c r="J4" s="639"/>
      <c r="K4" s="292"/>
      <c r="L4" s="634" t="s">
        <v>163</v>
      </c>
      <c r="M4" s="635"/>
      <c r="N4" s="635"/>
      <c r="O4" s="636"/>
      <c r="P4" s="293"/>
      <c r="Q4" s="640" t="s">
        <v>170</v>
      </c>
      <c r="R4" s="641"/>
      <c r="S4" s="641"/>
      <c r="T4" s="642"/>
    </row>
    <row r="5" spans="1:22" s="258" customFormat="1" ht="68.25" customHeight="1" thickBot="1" x14ac:dyDescent="0.35">
      <c r="A5" s="294"/>
      <c r="B5" s="295" t="s">
        <v>162</v>
      </c>
      <c r="C5" s="296" t="s">
        <v>30</v>
      </c>
      <c r="D5" s="297"/>
      <c r="E5" s="296" t="s">
        <v>29</v>
      </c>
      <c r="F5" s="256"/>
      <c r="G5" s="257" t="s">
        <v>90</v>
      </c>
      <c r="H5" s="257" t="s">
        <v>91</v>
      </c>
      <c r="I5" s="257" t="s">
        <v>218</v>
      </c>
      <c r="J5" s="257" t="s">
        <v>219</v>
      </c>
      <c r="K5" s="256"/>
      <c r="L5" s="257" t="s">
        <v>90</v>
      </c>
      <c r="M5" s="257" t="s">
        <v>91</v>
      </c>
      <c r="N5" s="257" t="s">
        <v>218</v>
      </c>
      <c r="O5" s="257" t="s">
        <v>219</v>
      </c>
      <c r="P5" s="298"/>
      <c r="Q5" s="257" t="s">
        <v>90</v>
      </c>
      <c r="R5" s="257" t="s">
        <v>91</v>
      </c>
      <c r="S5" s="257" t="s">
        <v>218</v>
      </c>
      <c r="T5" s="257" t="s">
        <v>219</v>
      </c>
    </row>
    <row r="6" spans="1:22" s="258" customFormat="1" ht="28.5" customHeight="1" thickBot="1" x14ac:dyDescent="0.35">
      <c r="A6" s="294"/>
      <c r="B6" s="299"/>
      <c r="C6" s="291"/>
      <c r="D6" s="300"/>
      <c r="E6" s="291"/>
      <c r="F6" s="259"/>
      <c r="G6" s="235"/>
      <c r="H6" s="235"/>
      <c r="I6" s="235"/>
      <c r="J6" s="235"/>
      <c r="K6" s="260"/>
      <c r="L6" s="235"/>
      <c r="M6" s="235"/>
      <c r="N6" s="235"/>
      <c r="O6" s="235"/>
      <c r="P6" s="301"/>
      <c r="Q6" s="235"/>
      <c r="R6" s="235"/>
      <c r="S6" s="235"/>
      <c r="T6" s="235"/>
    </row>
    <row r="7" spans="1:22" s="258" customFormat="1" ht="78" customHeight="1" thickBot="1" x14ac:dyDescent="0.35">
      <c r="A7" s="294"/>
      <c r="B7" s="629" t="s">
        <v>185</v>
      </c>
      <c r="C7" s="630"/>
      <c r="D7" s="630"/>
      <c r="E7" s="630"/>
      <c r="F7" s="302"/>
      <c r="G7" s="236"/>
      <c r="H7" s="237"/>
      <c r="I7" s="237"/>
      <c r="J7" s="238"/>
      <c r="K7" s="261"/>
      <c r="L7" s="228"/>
      <c r="M7" s="228"/>
      <c r="N7" s="228"/>
      <c r="O7" s="228"/>
      <c r="P7" s="229"/>
      <c r="Q7" s="228"/>
      <c r="R7" s="228"/>
      <c r="S7" s="228"/>
      <c r="T7" s="228"/>
      <c r="U7" s="229"/>
      <c r="V7" s="230"/>
    </row>
    <row r="8" spans="1:22" ht="144.75" customHeight="1" thickBot="1" x14ac:dyDescent="0.4">
      <c r="A8" s="99"/>
      <c r="B8" s="270">
        <v>1</v>
      </c>
      <c r="C8" s="423" t="s">
        <v>186</v>
      </c>
      <c r="D8" s="271" t="s">
        <v>227</v>
      </c>
      <c r="E8" s="272">
        <v>1</v>
      </c>
      <c r="F8" s="99"/>
      <c r="G8" s="303">
        <f>'ANEXO 1'!AK8</f>
        <v>89939808.569999993</v>
      </c>
      <c r="H8" s="303">
        <f>ROUND(G8*19%,2)</f>
        <v>17088563.629999999</v>
      </c>
      <c r="I8" s="304">
        <f>ROUND(G8+H8,2)</f>
        <v>107028372.2</v>
      </c>
      <c r="J8" s="304">
        <f>ROUND(I8*E8,2)</f>
        <v>107028372.2</v>
      </c>
      <c r="K8" s="261"/>
      <c r="L8" s="303"/>
      <c r="M8" s="303">
        <f>ROUND(L8*19%,2)</f>
        <v>0</v>
      </c>
      <c r="N8" s="304">
        <f>ROUND(L8+M8,2)</f>
        <v>0</v>
      </c>
      <c r="O8" s="304">
        <f>ROUND(N8*E8,2)</f>
        <v>0</v>
      </c>
      <c r="P8" s="305"/>
      <c r="Q8" s="384">
        <f>ROUND(AVERAGE(G8),2)</f>
        <v>89939808.569999993</v>
      </c>
      <c r="R8" s="384">
        <f>ROUND(Q8*19%,2)</f>
        <v>17088563.629999999</v>
      </c>
      <c r="S8" s="384">
        <f>ROUND(Q8+R8,2)</f>
        <v>107028372.2</v>
      </c>
      <c r="T8" s="384">
        <f>ROUND(S8*E8,2)</f>
        <v>107028372.2</v>
      </c>
      <c r="U8" s="262"/>
      <c r="V8" s="263"/>
    </row>
    <row r="9" spans="1:22" ht="139.5" customHeight="1" thickBot="1" x14ac:dyDescent="0.4">
      <c r="A9" s="99"/>
      <c r="B9" s="270">
        <v>2</v>
      </c>
      <c r="C9" s="424"/>
      <c r="D9" s="306" t="s">
        <v>187</v>
      </c>
      <c r="E9" s="272">
        <v>1</v>
      </c>
      <c r="F9" s="99"/>
      <c r="G9" s="303">
        <f>'ANEXO 1'!AK9</f>
        <v>82920268.469999999</v>
      </c>
      <c r="H9" s="303">
        <f t="shared" ref="H9:H35" si="0">ROUND(G9*19%,2)</f>
        <v>15754851.01</v>
      </c>
      <c r="I9" s="304">
        <f t="shared" ref="I9:I35" si="1">ROUND(G9+H9,2)</f>
        <v>98675119.480000004</v>
      </c>
      <c r="J9" s="304">
        <f t="shared" ref="J9:J19" si="2">ROUND(I9*E9,2)</f>
        <v>98675119.480000004</v>
      </c>
      <c r="K9" s="261"/>
      <c r="L9" s="303"/>
      <c r="M9" s="303">
        <f t="shared" ref="M9:M35" si="3">ROUND(L9*19%,2)</f>
        <v>0</v>
      </c>
      <c r="N9" s="304">
        <f t="shared" ref="N9:N19" si="4">ROUND(L9+M9,2)</f>
        <v>0</v>
      </c>
      <c r="O9" s="304">
        <f t="shared" ref="O9:O19" si="5">ROUND(N9*E9,2)</f>
        <v>0</v>
      </c>
      <c r="P9" s="305"/>
      <c r="Q9" s="384">
        <f t="shared" ref="Q9:Q19" si="6">ROUND(AVERAGE(G9),2)</f>
        <v>82920268.469999999</v>
      </c>
      <c r="R9" s="384">
        <f t="shared" ref="R9:R35" si="7">ROUND(Q9*19%,2)</f>
        <v>15754851.01</v>
      </c>
      <c r="S9" s="384">
        <f t="shared" ref="S9:S35" si="8">ROUND(Q9+R9,2)</f>
        <v>98675119.480000004</v>
      </c>
      <c r="T9" s="384">
        <f t="shared" ref="T9:T19" si="9">ROUND(S9*E9,2)</f>
        <v>98675119.480000004</v>
      </c>
      <c r="U9" s="262"/>
    </row>
    <row r="10" spans="1:22" ht="129.75" customHeight="1" thickBot="1" x14ac:dyDescent="0.4">
      <c r="A10" s="99"/>
      <c r="B10" s="270">
        <v>3</v>
      </c>
      <c r="C10" s="424"/>
      <c r="D10" s="273" t="s">
        <v>228</v>
      </c>
      <c r="E10" s="272">
        <v>1</v>
      </c>
      <c r="F10" s="99"/>
      <c r="G10" s="303">
        <f>'ANEXO 1'!AK10</f>
        <v>84071225.930000007</v>
      </c>
      <c r="H10" s="303">
        <f t="shared" si="0"/>
        <v>15973532.93</v>
      </c>
      <c r="I10" s="304">
        <f t="shared" si="1"/>
        <v>100044758.86</v>
      </c>
      <c r="J10" s="304">
        <f t="shared" si="2"/>
        <v>100044758.86</v>
      </c>
      <c r="K10" s="261"/>
      <c r="L10" s="303"/>
      <c r="M10" s="303">
        <f t="shared" si="3"/>
        <v>0</v>
      </c>
      <c r="N10" s="304">
        <f t="shared" si="4"/>
        <v>0</v>
      </c>
      <c r="O10" s="304">
        <f t="shared" si="5"/>
        <v>0</v>
      </c>
      <c r="P10" s="305"/>
      <c r="Q10" s="384">
        <f t="shared" si="6"/>
        <v>84071225.930000007</v>
      </c>
      <c r="R10" s="384">
        <f t="shared" si="7"/>
        <v>15973532.93</v>
      </c>
      <c r="S10" s="384">
        <f t="shared" si="8"/>
        <v>100044758.86</v>
      </c>
      <c r="T10" s="384">
        <f t="shared" si="9"/>
        <v>100044758.86</v>
      </c>
      <c r="U10" s="262"/>
    </row>
    <row r="11" spans="1:22" ht="141" customHeight="1" thickBot="1" x14ac:dyDescent="0.4">
      <c r="A11" s="99"/>
      <c r="B11" s="270">
        <v>4</v>
      </c>
      <c r="C11" s="424"/>
      <c r="D11" s="273" t="s">
        <v>229</v>
      </c>
      <c r="E11" s="272">
        <v>1</v>
      </c>
      <c r="F11" s="99"/>
      <c r="G11" s="303">
        <f>'ANEXO 1'!AK11</f>
        <v>92353713.319999993</v>
      </c>
      <c r="H11" s="303">
        <f t="shared" si="0"/>
        <v>17547205.530000001</v>
      </c>
      <c r="I11" s="304">
        <f t="shared" si="1"/>
        <v>109900918.84999999</v>
      </c>
      <c r="J11" s="304">
        <f t="shared" si="2"/>
        <v>109900918.84999999</v>
      </c>
      <c r="K11" s="261"/>
      <c r="L11" s="303"/>
      <c r="M11" s="303">
        <f t="shared" si="3"/>
        <v>0</v>
      </c>
      <c r="N11" s="304">
        <f t="shared" si="4"/>
        <v>0</v>
      </c>
      <c r="O11" s="304">
        <f t="shared" si="5"/>
        <v>0</v>
      </c>
      <c r="P11" s="305"/>
      <c r="Q11" s="384">
        <f t="shared" si="6"/>
        <v>92353713.319999993</v>
      </c>
      <c r="R11" s="384">
        <f t="shared" si="7"/>
        <v>17547205.530000001</v>
      </c>
      <c r="S11" s="384">
        <f t="shared" si="8"/>
        <v>109900918.84999999</v>
      </c>
      <c r="T11" s="384">
        <f t="shared" si="9"/>
        <v>109900918.84999999</v>
      </c>
      <c r="U11" s="262"/>
    </row>
    <row r="12" spans="1:22" ht="130.5" customHeight="1" thickBot="1" x14ac:dyDescent="0.4">
      <c r="A12" s="99"/>
      <c r="B12" s="270">
        <v>5</v>
      </c>
      <c r="C12" s="424"/>
      <c r="D12" s="273" t="s">
        <v>230</v>
      </c>
      <c r="E12" s="272">
        <v>1</v>
      </c>
      <c r="F12" s="99"/>
      <c r="G12" s="303">
        <f>'ANEXO 1'!AK12</f>
        <v>102307566.47</v>
      </c>
      <c r="H12" s="303">
        <f t="shared" si="0"/>
        <v>19438437.629999999</v>
      </c>
      <c r="I12" s="304">
        <f t="shared" si="1"/>
        <v>121746004.09999999</v>
      </c>
      <c r="J12" s="304">
        <f t="shared" si="2"/>
        <v>121746004.09999999</v>
      </c>
      <c r="K12" s="261"/>
      <c r="L12" s="303"/>
      <c r="M12" s="303">
        <f t="shared" si="3"/>
        <v>0</v>
      </c>
      <c r="N12" s="304">
        <f t="shared" si="4"/>
        <v>0</v>
      </c>
      <c r="O12" s="304">
        <f t="shared" si="5"/>
        <v>0</v>
      </c>
      <c r="P12" s="305"/>
      <c r="Q12" s="384">
        <f t="shared" si="6"/>
        <v>102307566.47</v>
      </c>
      <c r="R12" s="384">
        <f t="shared" si="7"/>
        <v>19438437.629999999</v>
      </c>
      <c r="S12" s="384">
        <f t="shared" si="8"/>
        <v>121746004.09999999</v>
      </c>
      <c r="T12" s="384">
        <f t="shared" si="9"/>
        <v>121746004.09999999</v>
      </c>
      <c r="U12" s="262"/>
    </row>
    <row r="13" spans="1:22" ht="129" customHeight="1" thickBot="1" x14ac:dyDescent="0.4">
      <c r="A13" s="99"/>
      <c r="B13" s="270">
        <v>6</v>
      </c>
      <c r="C13" s="424"/>
      <c r="D13" s="273" t="s">
        <v>231</v>
      </c>
      <c r="E13" s="272">
        <v>1</v>
      </c>
      <c r="F13" s="99"/>
      <c r="G13" s="303">
        <f>'ANEXO 1'!AK13</f>
        <v>113615596.04000001</v>
      </c>
      <c r="H13" s="303">
        <f t="shared" si="0"/>
        <v>21586963.25</v>
      </c>
      <c r="I13" s="304">
        <f t="shared" si="1"/>
        <v>135202559.28999999</v>
      </c>
      <c r="J13" s="304">
        <f t="shared" si="2"/>
        <v>135202559.28999999</v>
      </c>
      <c r="K13" s="261"/>
      <c r="L13" s="303"/>
      <c r="M13" s="303">
        <f t="shared" si="3"/>
        <v>0</v>
      </c>
      <c r="N13" s="304">
        <f t="shared" si="4"/>
        <v>0</v>
      </c>
      <c r="O13" s="304">
        <f t="shared" si="5"/>
        <v>0</v>
      </c>
      <c r="P13" s="305"/>
      <c r="Q13" s="384">
        <f t="shared" si="6"/>
        <v>113615596.04000001</v>
      </c>
      <c r="R13" s="384">
        <f t="shared" si="7"/>
        <v>21586963.25</v>
      </c>
      <c r="S13" s="384">
        <f t="shared" si="8"/>
        <v>135202559.28999999</v>
      </c>
      <c r="T13" s="384">
        <f t="shared" si="9"/>
        <v>135202559.28999999</v>
      </c>
      <c r="U13" s="262"/>
    </row>
    <row r="14" spans="1:22" ht="126" customHeight="1" thickBot="1" x14ac:dyDescent="0.4">
      <c r="A14" s="99"/>
      <c r="B14" s="270">
        <v>7</v>
      </c>
      <c r="C14" s="424"/>
      <c r="D14" s="273" t="s">
        <v>232</v>
      </c>
      <c r="E14" s="272">
        <v>1</v>
      </c>
      <c r="F14" s="99"/>
      <c r="G14" s="303">
        <f>'ANEXO 1'!AK14</f>
        <v>139024537.81999999</v>
      </c>
      <c r="H14" s="303">
        <f t="shared" si="0"/>
        <v>26414662.190000001</v>
      </c>
      <c r="I14" s="304">
        <f t="shared" si="1"/>
        <v>165439200.00999999</v>
      </c>
      <c r="J14" s="304">
        <f t="shared" si="2"/>
        <v>165439200.00999999</v>
      </c>
      <c r="K14" s="261"/>
      <c r="L14" s="303"/>
      <c r="M14" s="303">
        <f t="shared" si="3"/>
        <v>0</v>
      </c>
      <c r="N14" s="304">
        <f t="shared" si="4"/>
        <v>0</v>
      </c>
      <c r="O14" s="304">
        <f t="shared" si="5"/>
        <v>0</v>
      </c>
      <c r="P14" s="305"/>
      <c r="Q14" s="384">
        <f t="shared" si="6"/>
        <v>139024537.81999999</v>
      </c>
      <c r="R14" s="384">
        <f t="shared" si="7"/>
        <v>26414662.190000001</v>
      </c>
      <c r="S14" s="384">
        <f t="shared" si="8"/>
        <v>165439200.00999999</v>
      </c>
      <c r="T14" s="384">
        <f t="shared" si="9"/>
        <v>165439200.00999999</v>
      </c>
      <c r="U14" s="262"/>
    </row>
    <row r="15" spans="1:22" ht="141.75" customHeight="1" thickBot="1" x14ac:dyDescent="0.4">
      <c r="A15" s="99"/>
      <c r="B15" s="270">
        <v>8</v>
      </c>
      <c r="C15" s="424"/>
      <c r="D15" s="273" t="s">
        <v>233</v>
      </c>
      <c r="E15" s="272">
        <v>1</v>
      </c>
      <c r="F15" s="99"/>
      <c r="G15" s="303">
        <f>'ANEXO 1'!AK15</f>
        <v>154153694.72</v>
      </c>
      <c r="H15" s="303">
        <f t="shared" si="0"/>
        <v>29289202</v>
      </c>
      <c r="I15" s="304">
        <f t="shared" si="1"/>
        <v>183442896.72</v>
      </c>
      <c r="J15" s="304">
        <f t="shared" si="2"/>
        <v>183442896.72</v>
      </c>
      <c r="K15" s="261"/>
      <c r="L15" s="303"/>
      <c r="M15" s="303">
        <f t="shared" si="3"/>
        <v>0</v>
      </c>
      <c r="N15" s="304">
        <f t="shared" si="4"/>
        <v>0</v>
      </c>
      <c r="O15" s="304">
        <f t="shared" si="5"/>
        <v>0</v>
      </c>
      <c r="P15" s="305"/>
      <c r="Q15" s="384">
        <f t="shared" si="6"/>
        <v>154153694.72</v>
      </c>
      <c r="R15" s="384">
        <f t="shared" si="7"/>
        <v>29289202</v>
      </c>
      <c r="S15" s="384">
        <f t="shared" si="8"/>
        <v>183442896.72</v>
      </c>
      <c r="T15" s="384">
        <f t="shared" si="9"/>
        <v>183442896.72</v>
      </c>
      <c r="U15" s="262"/>
    </row>
    <row r="16" spans="1:22" ht="137.25" customHeight="1" thickBot="1" x14ac:dyDescent="0.4">
      <c r="A16" s="99"/>
      <c r="B16" s="270">
        <v>9</v>
      </c>
      <c r="C16" s="424"/>
      <c r="D16" s="273" t="s">
        <v>234</v>
      </c>
      <c r="E16" s="272">
        <v>1</v>
      </c>
      <c r="F16" s="99"/>
      <c r="G16" s="303">
        <f>'ANEXO 1'!AK16</f>
        <v>230829563.5</v>
      </c>
      <c r="H16" s="303">
        <f t="shared" si="0"/>
        <v>43857617.07</v>
      </c>
      <c r="I16" s="304">
        <f t="shared" si="1"/>
        <v>274687180.56999999</v>
      </c>
      <c r="J16" s="304">
        <f t="shared" si="2"/>
        <v>274687180.56999999</v>
      </c>
      <c r="K16" s="261"/>
      <c r="L16" s="303"/>
      <c r="M16" s="303">
        <f t="shared" si="3"/>
        <v>0</v>
      </c>
      <c r="N16" s="304">
        <f t="shared" si="4"/>
        <v>0</v>
      </c>
      <c r="O16" s="304">
        <f t="shared" si="5"/>
        <v>0</v>
      </c>
      <c r="P16" s="305"/>
      <c r="Q16" s="384">
        <f t="shared" si="6"/>
        <v>230829563.5</v>
      </c>
      <c r="R16" s="384">
        <f t="shared" si="7"/>
        <v>43857617.07</v>
      </c>
      <c r="S16" s="384">
        <f t="shared" si="8"/>
        <v>274687180.56999999</v>
      </c>
      <c r="T16" s="384">
        <f t="shared" si="9"/>
        <v>274687180.56999999</v>
      </c>
      <c r="U16" s="262"/>
    </row>
    <row r="17" spans="1:21" ht="128.25" customHeight="1" thickBot="1" x14ac:dyDescent="0.4">
      <c r="A17" s="99"/>
      <c r="B17" s="270">
        <v>10</v>
      </c>
      <c r="C17" s="424"/>
      <c r="D17" s="273" t="s">
        <v>235</v>
      </c>
      <c r="E17" s="272">
        <v>1</v>
      </c>
      <c r="F17" s="99"/>
      <c r="G17" s="303">
        <f>'ANEXO 1'!AK17</f>
        <v>249950346.43000001</v>
      </c>
      <c r="H17" s="303">
        <f t="shared" si="0"/>
        <v>47490565.82</v>
      </c>
      <c r="I17" s="304">
        <f t="shared" si="1"/>
        <v>297440912.25</v>
      </c>
      <c r="J17" s="304">
        <f t="shared" si="2"/>
        <v>297440912.25</v>
      </c>
      <c r="K17" s="261"/>
      <c r="L17" s="303"/>
      <c r="M17" s="303">
        <f t="shared" si="3"/>
        <v>0</v>
      </c>
      <c r="N17" s="304">
        <f t="shared" si="4"/>
        <v>0</v>
      </c>
      <c r="O17" s="304">
        <f t="shared" si="5"/>
        <v>0</v>
      </c>
      <c r="P17" s="305"/>
      <c r="Q17" s="384">
        <f t="shared" si="6"/>
        <v>249950346.43000001</v>
      </c>
      <c r="R17" s="384">
        <f t="shared" si="7"/>
        <v>47490565.82</v>
      </c>
      <c r="S17" s="384">
        <f t="shared" si="8"/>
        <v>297440912.25</v>
      </c>
      <c r="T17" s="384">
        <f t="shared" si="9"/>
        <v>297440912.25</v>
      </c>
      <c r="U17" s="262"/>
    </row>
    <row r="18" spans="1:21" ht="123" customHeight="1" thickBot="1" x14ac:dyDescent="0.4">
      <c r="A18" s="99"/>
      <c r="B18" s="270">
        <v>11</v>
      </c>
      <c r="C18" s="424"/>
      <c r="D18" s="273" t="s">
        <v>236</v>
      </c>
      <c r="E18" s="272">
        <v>1</v>
      </c>
      <c r="F18" s="99"/>
      <c r="G18" s="303">
        <f>'ANEXO 1'!AK18</f>
        <v>356932585.86000001</v>
      </c>
      <c r="H18" s="303">
        <f t="shared" si="0"/>
        <v>67817191.310000002</v>
      </c>
      <c r="I18" s="304">
        <f t="shared" si="1"/>
        <v>424749777.17000002</v>
      </c>
      <c r="J18" s="304">
        <f t="shared" si="2"/>
        <v>424749777.17000002</v>
      </c>
      <c r="K18" s="261"/>
      <c r="L18" s="303"/>
      <c r="M18" s="303">
        <f t="shared" si="3"/>
        <v>0</v>
      </c>
      <c r="N18" s="304">
        <f t="shared" si="4"/>
        <v>0</v>
      </c>
      <c r="O18" s="304">
        <f t="shared" si="5"/>
        <v>0</v>
      </c>
      <c r="P18" s="305"/>
      <c r="Q18" s="384">
        <f t="shared" si="6"/>
        <v>356932585.86000001</v>
      </c>
      <c r="R18" s="384">
        <f t="shared" si="7"/>
        <v>67817191.310000002</v>
      </c>
      <c r="S18" s="384">
        <f t="shared" si="8"/>
        <v>424749777.17000002</v>
      </c>
      <c r="T18" s="384">
        <f t="shared" si="9"/>
        <v>424749777.17000002</v>
      </c>
      <c r="U18" s="262"/>
    </row>
    <row r="19" spans="1:21" ht="135" customHeight="1" thickBot="1" x14ac:dyDescent="0.4">
      <c r="A19" s="99"/>
      <c r="B19" s="270">
        <v>12</v>
      </c>
      <c r="C19" s="424"/>
      <c r="D19" s="274" t="s">
        <v>237</v>
      </c>
      <c r="E19" s="272">
        <v>1</v>
      </c>
      <c r="F19" s="99"/>
      <c r="G19" s="303">
        <f>'ANEXO 1'!AK19</f>
        <v>415252089.72000003</v>
      </c>
      <c r="H19" s="303">
        <f t="shared" si="0"/>
        <v>78897897.049999997</v>
      </c>
      <c r="I19" s="304">
        <f t="shared" si="1"/>
        <v>494149986.76999998</v>
      </c>
      <c r="J19" s="304">
        <f t="shared" si="2"/>
        <v>494149986.76999998</v>
      </c>
      <c r="K19" s="261"/>
      <c r="L19" s="303"/>
      <c r="M19" s="303">
        <f t="shared" si="3"/>
        <v>0</v>
      </c>
      <c r="N19" s="304">
        <f t="shared" si="4"/>
        <v>0</v>
      </c>
      <c r="O19" s="304">
        <f t="shared" si="5"/>
        <v>0</v>
      </c>
      <c r="P19" s="305"/>
      <c r="Q19" s="384">
        <f t="shared" si="6"/>
        <v>415252089.72000003</v>
      </c>
      <c r="R19" s="384">
        <f t="shared" si="7"/>
        <v>78897897.049999997</v>
      </c>
      <c r="S19" s="384">
        <f t="shared" si="8"/>
        <v>494149986.76999998</v>
      </c>
      <c r="T19" s="384">
        <f t="shared" si="9"/>
        <v>494149986.76999998</v>
      </c>
      <c r="U19" s="262"/>
    </row>
    <row r="20" spans="1:21" ht="41.25" customHeight="1" thickBot="1" x14ac:dyDescent="0.4">
      <c r="A20" s="99"/>
      <c r="B20" s="275"/>
      <c r="C20" s="645" t="s">
        <v>188</v>
      </c>
      <c r="D20" s="646"/>
      <c r="E20" s="647"/>
      <c r="F20" s="99"/>
      <c r="G20" s="307"/>
      <c r="H20" s="307"/>
      <c r="I20" s="307"/>
      <c r="J20" s="308">
        <f>SUM(J8:J19)</f>
        <v>2512507686.27</v>
      </c>
      <c r="K20" s="261"/>
      <c r="L20" s="307"/>
      <c r="M20" s="307"/>
      <c r="N20" s="307"/>
      <c r="O20" s="307"/>
      <c r="P20" s="305"/>
      <c r="Q20" s="307"/>
      <c r="R20" s="307"/>
      <c r="S20" s="325" t="s">
        <v>242</v>
      </c>
      <c r="T20" s="325">
        <f>SUM(T8:T19)</f>
        <v>2512507686.27</v>
      </c>
      <c r="U20" s="262"/>
    </row>
    <row r="21" spans="1:21" ht="78" customHeight="1" thickBot="1" x14ac:dyDescent="0.4">
      <c r="A21" s="99"/>
      <c r="B21" s="275"/>
      <c r="C21" s="637" t="s">
        <v>189</v>
      </c>
      <c r="D21" s="648"/>
      <c r="E21" s="648"/>
      <c r="F21" s="99"/>
      <c r="G21" s="309"/>
      <c r="H21" s="309"/>
      <c r="I21" s="309"/>
      <c r="J21" s="309"/>
      <c r="K21" s="261"/>
      <c r="L21" s="309"/>
      <c r="M21" s="309"/>
      <c r="N21" s="309"/>
      <c r="O21" s="309"/>
      <c r="P21" s="305"/>
      <c r="Q21" s="309"/>
      <c r="R21" s="309"/>
      <c r="S21" s="309"/>
      <c r="T21" s="309"/>
      <c r="U21" s="262"/>
    </row>
    <row r="22" spans="1:21" ht="165.75" customHeight="1" thickBot="1" x14ac:dyDescent="0.4">
      <c r="A22" s="99"/>
      <c r="B22" s="270">
        <v>1</v>
      </c>
      <c r="C22" s="310"/>
      <c r="D22" s="311" t="s">
        <v>240</v>
      </c>
      <c r="E22" s="312">
        <v>2</v>
      </c>
      <c r="F22" s="99"/>
      <c r="G22" s="303">
        <f>'ANEXO 1'!AK22</f>
        <v>163787039.33000001</v>
      </c>
      <c r="H22" s="303">
        <f t="shared" si="0"/>
        <v>31119537.469999999</v>
      </c>
      <c r="I22" s="304">
        <f t="shared" si="1"/>
        <v>194906576.80000001</v>
      </c>
      <c r="J22" s="304">
        <f>ROUND(I22*E22,2)</f>
        <v>389813153.60000002</v>
      </c>
      <c r="K22" s="261"/>
      <c r="L22" s="303"/>
      <c r="M22" s="303">
        <f t="shared" si="3"/>
        <v>0</v>
      </c>
      <c r="N22" s="304">
        <f t="shared" ref="N22:N24" si="10">ROUND(L22+M22,2)</f>
        <v>0</v>
      </c>
      <c r="O22" s="304">
        <f t="shared" ref="O22:O24" si="11">ROUND(N22*E22,2)</f>
        <v>0</v>
      </c>
      <c r="P22" s="305"/>
      <c r="Q22" s="384">
        <f>ROUND(AVERAGE(G22),2)</f>
        <v>163787039.33000001</v>
      </c>
      <c r="R22" s="384">
        <f t="shared" si="7"/>
        <v>31119537.469999999</v>
      </c>
      <c r="S22" s="384">
        <f t="shared" si="8"/>
        <v>194906576.80000001</v>
      </c>
      <c r="T22" s="384">
        <f t="shared" ref="T22:T35" si="12">ROUND(S22*E22,2)</f>
        <v>389813153.60000002</v>
      </c>
      <c r="U22" s="262"/>
    </row>
    <row r="23" spans="1:21" ht="250.5" customHeight="1" thickBot="1" x14ac:dyDescent="0.4">
      <c r="A23" s="99"/>
      <c r="B23" s="270">
        <v>2</v>
      </c>
      <c r="C23" s="275"/>
      <c r="D23" s="313" t="s">
        <v>241</v>
      </c>
      <c r="E23" s="312">
        <v>1</v>
      </c>
      <c r="F23" s="99"/>
      <c r="G23" s="303">
        <f>'ANEXO 1'!AK23</f>
        <v>415289125.45999998</v>
      </c>
      <c r="H23" s="303">
        <f t="shared" si="0"/>
        <v>78904933.840000004</v>
      </c>
      <c r="I23" s="304">
        <f t="shared" si="1"/>
        <v>494194059.30000001</v>
      </c>
      <c r="J23" s="304">
        <f t="shared" ref="J23:J35" si="13">ROUND(I23*E23,2)</f>
        <v>494194059.30000001</v>
      </c>
      <c r="K23" s="261"/>
      <c r="L23" s="303"/>
      <c r="M23" s="303">
        <f t="shared" si="3"/>
        <v>0</v>
      </c>
      <c r="N23" s="304">
        <f t="shared" si="10"/>
        <v>0</v>
      </c>
      <c r="O23" s="304">
        <f t="shared" si="11"/>
        <v>0</v>
      </c>
      <c r="P23" s="305"/>
      <c r="Q23" s="384">
        <f t="shared" ref="Q23:Q24" si="14">ROUND(AVERAGE(G23),2)</f>
        <v>415289125.45999998</v>
      </c>
      <c r="R23" s="384">
        <f t="shared" si="7"/>
        <v>78904933.840000004</v>
      </c>
      <c r="S23" s="384">
        <f t="shared" si="8"/>
        <v>494194059.30000001</v>
      </c>
      <c r="T23" s="384">
        <f t="shared" si="12"/>
        <v>494194059.30000001</v>
      </c>
      <c r="U23" s="262"/>
    </row>
    <row r="24" spans="1:21" ht="155.25" customHeight="1" thickBot="1" x14ac:dyDescent="0.4">
      <c r="A24" s="99"/>
      <c r="B24" s="270">
        <v>3</v>
      </c>
      <c r="C24" s="275"/>
      <c r="D24" s="311" t="s">
        <v>190</v>
      </c>
      <c r="E24" s="312">
        <v>1</v>
      </c>
      <c r="F24" s="99"/>
      <c r="G24" s="303">
        <f>'ANEXO 1'!AK24</f>
        <v>456265417.43000001</v>
      </c>
      <c r="H24" s="303">
        <f t="shared" si="0"/>
        <v>86690429.310000002</v>
      </c>
      <c r="I24" s="304">
        <f t="shared" si="1"/>
        <v>542955846.74000001</v>
      </c>
      <c r="J24" s="304">
        <f t="shared" si="13"/>
        <v>542955846.74000001</v>
      </c>
      <c r="K24" s="261"/>
      <c r="L24" s="303"/>
      <c r="M24" s="303">
        <f t="shared" si="3"/>
        <v>0</v>
      </c>
      <c r="N24" s="304">
        <f t="shared" si="10"/>
        <v>0</v>
      </c>
      <c r="O24" s="304">
        <f t="shared" si="11"/>
        <v>0</v>
      </c>
      <c r="P24" s="305"/>
      <c r="Q24" s="384">
        <f t="shared" si="14"/>
        <v>456265417.43000001</v>
      </c>
      <c r="R24" s="384">
        <f t="shared" si="7"/>
        <v>86690429.310000002</v>
      </c>
      <c r="S24" s="384">
        <f t="shared" si="8"/>
        <v>542955846.74000001</v>
      </c>
      <c r="T24" s="384">
        <f t="shared" si="12"/>
        <v>542955846.74000001</v>
      </c>
      <c r="U24" s="262"/>
    </row>
    <row r="25" spans="1:21" ht="61.5" customHeight="1" thickBot="1" x14ac:dyDescent="0.4">
      <c r="A25" s="99"/>
      <c r="B25" s="207"/>
      <c r="C25" s="207"/>
      <c r="D25" s="314"/>
      <c r="E25" s="315"/>
      <c r="F25" s="99"/>
      <c r="G25" s="303"/>
      <c r="H25" s="307"/>
      <c r="I25" s="307"/>
      <c r="J25" s="308">
        <f>SUM(J22:J24)</f>
        <v>1426963059.6400001</v>
      </c>
      <c r="K25" s="261"/>
      <c r="L25" s="307"/>
      <c r="M25" s="307"/>
      <c r="N25" s="307"/>
      <c r="O25" s="307"/>
      <c r="P25" s="305"/>
      <c r="Q25" s="307"/>
      <c r="R25" s="307"/>
      <c r="S25" s="325" t="s">
        <v>243</v>
      </c>
      <c r="T25" s="325">
        <f>SUM(T22:T24)</f>
        <v>1426963059.6400001</v>
      </c>
      <c r="U25" s="262"/>
    </row>
    <row r="26" spans="1:21" ht="51.75" customHeight="1" thickBot="1" x14ac:dyDescent="0.4">
      <c r="A26" s="99"/>
      <c r="B26" s="275"/>
      <c r="C26" s="637" t="s">
        <v>191</v>
      </c>
      <c r="D26" s="648"/>
      <c r="E26" s="649"/>
      <c r="F26" s="99"/>
      <c r="G26" s="309"/>
      <c r="H26" s="309"/>
      <c r="I26" s="309"/>
      <c r="J26" s="309"/>
      <c r="K26" s="261"/>
      <c r="L26" s="309"/>
      <c r="M26" s="309"/>
      <c r="N26" s="309"/>
      <c r="O26" s="309"/>
      <c r="P26" s="305"/>
      <c r="Q26" s="309"/>
      <c r="R26" s="309"/>
      <c r="S26" s="309"/>
      <c r="T26" s="309"/>
      <c r="U26" s="262"/>
    </row>
    <row r="27" spans="1:21" ht="114.75" customHeight="1" thickBot="1" x14ac:dyDescent="0.4">
      <c r="A27" s="99"/>
      <c r="B27" s="270">
        <v>1</v>
      </c>
      <c r="C27" s="316"/>
      <c r="D27" s="317" t="s">
        <v>192</v>
      </c>
      <c r="E27" s="318">
        <v>1</v>
      </c>
      <c r="F27" s="99"/>
      <c r="G27" s="303">
        <f>'ANEXO 1'!AK27</f>
        <v>11299853.369999999</v>
      </c>
      <c r="H27" s="303">
        <f t="shared" si="0"/>
        <v>2146972.14</v>
      </c>
      <c r="I27" s="304">
        <f t="shared" si="1"/>
        <v>13446825.51</v>
      </c>
      <c r="J27" s="304">
        <f t="shared" si="13"/>
        <v>13446825.51</v>
      </c>
      <c r="K27" s="261"/>
      <c r="L27" s="303"/>
      <c r="M27" s="303">
        <f t="shared" si="3"/>
        <v>0</v>
      </c>
      <c r="N27" s="304">
        <f t="shared" ref="N27:N35" si="15">ROUND(L27+M27,2)</f>
        <v>0</v>
      </c>
      <c r="O27" s="304">
        <f t="shared" ref="O27:O36" si="16">ROUND(N27*E27,2)</f>
        <v>0</v>
      </c>
      <c r="P27" s="305"/>
      <c r="Q27" s="384">
        <f t="shared" ref="Q27:Q35" si="17">ROUND(AVERAGE(G27),2)</f>
        <v>11299853.369999999</v>
      </c>
      <c r="R27" s="384">
        <f t="shared" si="7"/>
        <v>2146972.14</v>
      </c>
      <c r="S27" s="384">
        <f t="shared" si="8"/>
        <v>13446825.51</v>
      </c>
      <c r="T27" s="384">
        <f t="shared" si="12"/>
        <v>13446825.51</v>
      </c>
      <c r="U27" s="262"/>
    </row>
    <row r="28" spans="1:21" ht="111" customHeight="1" thickBot="1" x14ac:dyDescent="0.4">
      <c r="A28" s="99"/>
      <c r="B28" s="270">
        <v>2</v>
      </c>
      <c r="C28" s="316"/>
      <c r="D28" s="319" t="s">
        <v>193</v>
      </c>
      <c r="E28" s="320">
        <v>2</v>
      </c>
      <c r="F28" s="99"/>
      <c r="G28" s="303">
        <f>'ANEXO 1'!AK28</f>
        <v>14237435.1</v>
      </c>
      <c r="H28" s="303">
        <f t="shared" si="0"/>
        <v>2705112.67</v>
      </c>
      <c r="I28" s="304">
        <f t="shared" si="1"/>
        <v>16942547.77</v>
      </c>
      <c r="J28" s="304">
        <f t="shared" si="13"/>
        <v>33885095.539999999</v>
      </c>
      <c r="K28" s="261"/>
      <c r="L28" s="303"/>
      <c r="M28" s="303">
        <f t="shared" si="3"/>
        <v>0</v>
      </c>
      <c r="N28" s="304">
        <f t="shared" si="15"/>
        <v>0</v>
      </c>
      <c r="O28" s="304">
        <f t="shared" si="16"/>
        <v>0</v>
      </c>
      <c r="P28" s="305"/>
      <c r="Q28" s="384">
        <f t="shared" si="17"/>
        <v>14237435.1</v>
      </c>
      <c r="R28" s="384">
        <f t="shared" si="7"/>
        <v>2705112.67</v>
      </c>
      <c r="S28" s="384">
        <f t="shared" si="8"/>
        <v>16942547.77</v>
      </c>
      <c r="T28" s="384">
        <f t="shared" si="12"/>
        <v>33885095.539999999</v>
      </c>
      <c r="U28" s="262"/>
    </row>
    <row r="29" spans="1:21" ht="96" customHeight="1" thickBot="1" x14ac:dyDescent="0.4">
      <c r="A29" s="99"/>
      <c r="B29" s="270">
        <v>3</v>
      </c>
      <c r="C29" s="316"/>
      <c r="D29" s="319" t="s">
        <v>194</v>
      </c>
      <c r="E29" s="320">
        <v>1</v>
      </c>
      <c r="F29" s="99"/>
      <c r="G29" s="303">
        <f>'ANEXO 1'!AK29</f>
        <v>25913708.780000001</v>
      </c>
      <c r="H29" s="303">
        <f t="shared" si="0"/>
        <v>4923604.67</v>
      </c>
      <c r="I29" s="304">
        <f t="shared" si="1"/>
        <v>30837313.449999999</v>
      </c>
      <c r="J29" s="304">
        <f t="shared" si="13"/>
        <v>30837313.449999999</v>
      </c>
      <c r="K29" s="261"/>
      <c r="L29" s="303"/>
      <c r="M29" s="303">
        <f t="shared" si="3"/>
        <v>0</v>
      </c>
      <c r="N29" s="304">
        <f t="shared" si="15"/>
        <v>0</v>
      </c>
      <c r="O29" s="304">
        <f t="shared" si="16"/>
        <v>0</v>
      </c>
      <c r="P29" s="305"/>
      <c r="Q29" s="384">
        <f t="shared" si="17"/>
        <v>25913708.780000001</v>
      </c>
      <c r="R29" s="384">
        <f t="shared" si="7"/>
        <v>4923604.67</v>
      </c>
      <c r="S29" s="384">
        <f t="shared" si="8"/>
        <v>30837313.449999999</v>
      </c>
      <c r="T29" s="384">
        <f t="shared" si="12"/>
        <v>30837313.449999999</v>
      </c>
      <c r="U29" s="262"/>
    </row>
    <row r="30" spans="1:21" ht="99" customHeight="1" thickBot="1" x14ac:dyDescent="0.4">
      <c r="A30" s="99"/>
      <c r="B30" s="270">
        <v>4</v>
      </c>
      <c r="C30" s="316"/>
      <c r="D30" s="319" t="s">
        <v>195</v>
      </c>
      <c r="E30" s="320">
        <v>2</v>
      </c>
      <c r="F30" s="99"/>
      <c r="G30" s="303">
        <f>'ANEXO 1'!AK30</f>
        <v>28494942.030000001</v>
      </c>
      <c r="H30" s="303">
        <f t="shared" si="0"/>
        <v>5414038.9900000002</v>
      </c>
      <c r="I30" s="304">
        <f t="shared" si="1"/>
        <v>33908981.020000003</v>
      </c>
      <c r="J30" s="304">
        <f t="shared" si="13"/>
        <v>67817962.040000007</v>
      </c>
      <c r="K30" s="261"/>
      <c r="L30" s="303"/>
      <c r="M30" s="303">
        <f t="shared" si="3"/>
        <v>0</v>
      </c>
      <c r="N30" s="304">
        <f t="shared" si="15"/>
        <v>0</v>
      </c>
      <c r="O30" s="304">
        <f t="shared" si="16"/>
        <v>0</v>
      </c>
      <c r="P30" s="305"/>
      <c r="Q30" s="384">
        <f t="shared" si="17"/>
        <v>28494942.030000001</v>
      </c>
      <c r="R30" s="384">
        <f t="shared" si="7"/>
        <v>5414038.9900000002</v>
      </c>
      <c r="S30" s="384">
        <f t="shared" si="8"/>
        <v>33908981.020000003</v>
      </c>
      <c r="T30" s="384">
        <f t="shared" si="12"/>
        <v>67817962.040000007</v>
      </c>
      <c r="U30" s="262"/>
    </row>
    <row r="31" spans="1:21" ht="77.25" customHeight="1" thickBot="1" x14ac:dyDescent="0.4">
      <c r="A31" s="99"/>
      <c r="B31" s="270">
        <v>5</v>
      </c>
      <c r="C31" s="316"/>
      <c r="D31" s="319" t="s">
        <v>196</v>
      </c>
      <c r="E31" s="320">
        <v>1</v>
      </c>
      <c r="F31" s="99"/>
      <c r="G31" s="303">
        <f>'ANEXO 1'!AK31</f>
        <v>9211056.6300000008</v>
      </c>
      <c r="H31" s="303">
        <f t="shared" si="0"/>
        <v>1750100.76</v>
      </c>
      <c r="I31" s="304">
        <f t="shared" si="1"/>
        <v>10961157.390000001</v>
      </c>
      <c r="J31" s="304">
        <f t="shared" si="13"/>
        <v>10961157.390000001</v>
      </c>
      <c r="K31" s="261"/>
      <c r="L31" s="303"/>
      <c r="M31" s="303">
        <f t="shared" si="3"/>
        <v>0</v>
      </c>
      <c r="N31" s="304">
        <f t="shared" si="15"/>
        <v>0</v>
      </c>
      <c r="O31" s="304">
        <f t="shared" si="16"/>
        <v>0</v>
      </c>
      <c r="P31" s="305"/>
      <c r="Q31" s="384">
        <f t="shared" si="17"/>
        <v>9211056.6300000008</v>
      </c>
      <c r="R31" s="384">
        <f t="shared" si="7"/>
        <v>1750100.76</v>
      </c>
      <c r="S31" s="384">
        <f t="shared" si="8"/>
        <v>10961157.390000001</v>
      </c>
      <c r="T31" s="384">
        <f t="shared" si="12"/>
        <v>10961157.390000001</v>
      </c>
      <c r="U31" s="262"/>
    </row>
    <row r="32" spans="1:21" ht="96" customHeight="1" thickBot="1" x14ac:dyDescent="0.4">
      <c r="A32" s="99"/>
      <c r="B32" s="270">
        <v>6</v>
      </c>
      <c r="C32" s="316"/>
      <c r="D32" s="319" t="s">
        <v>197</v>
      </c>
      <c r="E32" s="320">
        <v>4</v>
      </c>
      <c r="F32" s="99"/>
      <c r="G32" s="303">
        <f>'ANEXO 1'!AK32</f>
        <v>41716571.030000001</v>
      </c>
      <c r="H32" s="303">
        <f t="shared" si="0"/>
        <v>7926148.5</v>
      </c>
      <c r="I32" s="304">
        <f t="shared" si="1"/>
        <v>49642719.530000001</v>
      </c>
      <c r="J32" s="304">
        <f t="shared" si="13"/>
        <v>198570878.12</v>
      </c>
      <c r="K32" s="261"/>
      <c r="L32" s="303"/>
      <c r="M32" s="303">
        <f t="shared" si="3"/>
        <v>0</v>
      </c>
      <c r="N32" s="304">
        <f t="shared" si="15"/>
        <v>0</v>
      </c>
      <c r="O32" s="304">
        <f t="shared" si="16"/>
        <v>0</v>
      </c>
      <c r="P32" s="305"/>
      <c r="Q32" s="384">
        <f t="shared" si="17"/>
        <v>41716571.030000001</v>
      </c>
      <c r="R32" s="384">
        <f t="shared" si="7"/>
        <v>7926148.5</v>
      </c>
      <c r="S32" s="384">
        <f t="shared" si="8"/>
        <v>49642719.530000001</v>
      </c>
      <c r="T32" s="384">
        <f t="shared" si="12"/>
        <v>198570878.12</v>
      </c>
      <c r="U32" s="262"/>
    </row>
    <row r="33" spans="1:21" ht="95.25" customHeight="1" thickBot="1" x14ac:dyDescent="0.4">
      <c r="A33" s="99"/>
      <c r="B33" s="270">
        <v>7</v>
      </c>
      <c r="C33" s="316"/>
      <c r="D33" s="319" t="s">
        <v>198</v>
      </c>
      <c r="E33" s="320">
        <v>1</v>
      </c>
      <c r="F33" s="99"/>
      <c r="G33" s="303">
        <f>'ANEXO 1'!AK33</f>
        <v>50732988.659999996</v>
      </c>
      <c r="H33" s="303">
        <f t="shared" si="0"/>
        <v>9639267.8499999996</v>
      </c>
      <c r="I33" s="304">
        <f t="shared" si="1"/>
        <v>60372256.509999998</v>
      </c>
      <c r="J33" s="304">
        <f t="shared" si="13"/>
        <v>60372256.509999998</v>
      </c>
      <c r="K33" s="261"/>
      <c r="L33" s="303"/>
      <c r="M33" s="303">
        <f t="shared" si="3"/>
        <v>0</v>
      </c>
      <c r="N33" s="304">
        <f t="shared" si="15"/>
        <v>0</v>
      </c>
      <c r="O33" s="304">
        <f t="shared" si="16"/>
        <v>0</v>
      </c>
      <c r="P33" s="305"/>
      <c r="Q33" s="384">
        <f t="shared" si="17"/>
        <v>50732988.659999996</v>
      </c>
      <c r="R33" s="384">
        <f t="shared" si="7"/>
        <v>9639267.8499999996</v>
      </c>
      <c r="S33" s="384">
        <f t="shared" si="8"/>
        <v>60372256.509999998</v>
      </c>
      <c r="T33" s="384">
        <f t="shared" si="12"/>
        <v>60372256.509999998</v>
      </c>
      <c r="U33" s="262"/>
    </row>
    <row r="34" spans="1:21" ht="96" customHeight="1" thickBot="1" x14ac:dyDescent="0.4">
      <c r="A34" s="99"/>
      <c r="B34" s="270">
        <v>8</v>
      </c>
      <c r="C34" s="316"/>
      <c r="D34" s="319" t="s">
        <v>199</v>
      </c>
      <c r="E34" s="320">
        <v>1</v>
      </c>
      <c r="F34" s="267"/>
      <c r="G34" s="303">
        <f>'ANEXO 1'!AK34</f>
        <v>61383227.409999996</v>
      </c>
      <c r="H34" s="303">
        <f t="shared" si="0"/>
        <v>11662813.210000001</v>
      </c>
      <c r="I34" s="304">
        <f t="shared" si="1"/>
        <v>73046040.620000005</v>
      </c>
      <c r="J34" s="304">
        <f t="shared" si="13"/>
        <v>73046040.620000005</v>
      </c>
      <c r="K34" s="261"/>
      <c r="L34" s="303"/>
      <c r="M34" s="303">
        <f t="shared" si="3"/>
        <v>0</v>
      </c>
      <c r="N34" s="304">
        <f t="shared" si="15"/>
        <v>0</v>
      </c>
      <c r="O34" s="304">
        <f t="shared" si="16"/>
        <v>0</v>
      </c>
      <c r="P34" s="305"/>
      <c r="Q34" s="384">
        <f t="shared" si="17"/>
        <v>61383227.409999996</v>
      </c>
      <c r="R34" s="384">
        <f t="shared" si="7"/>
        <v>11662813.210000001</v>
      </c>
      <c r="S34" s="384">
        <f t="shared" si="8"/>
        <v>73046040.620000005</v>
      </c>
      <c r="T34" s="384">
        <f t="shared" si="12"/>
        <v>73046040.620000005</v>
      </c>
      <c r="U34" s="262"/>
    </row>
    <row r="35" spans="1:21" ht="117" customHeight="1" thickBot="1" x14ac:dyDescent="0.4">
      <c r="A35" s="99"/>
      <c r="B35" s="270">
        <v>9</v>
      </c>
      <c r="C35" s="316"/>
      <c r="D35" s="321" t="s">
        <v>200</v>
      </c>
      <c r="E35" s="320">
        <v>1</v>
      </c>
      <c r="F35" s="267"/>
      <c r="G35" s="303">
        <f>'ANEXO 1'!AK35</f>
        <v>35399255.350000001</v>
      </c>
      <c r="H35" s="303">
        <f t="shared" si="0"/>
        <v>6725858.5199999996</v>
      </c>
      <c r="I35" s="304">
        <f t="shared" si="1"/>
        <v>42125113.869999997</v>
      </c>
      <c r="J35" s="304">
        <f t="shared" si="13"/>
        <v>42125113.869999997</v>
      </c>
      <c r="K35" s="261"/>
      <c r="L35" s="303"/>
      <c r="M35" s="303">
        <f t="shared" si="3"/>
        <v>0</v>
      </c>
      <c r="N35" s="304">
        <f t="shared" si="15"/>
        <v>0</v>
      </c>
      <c r="O35" s="304">
        <f t="shared" si="16"/>
        <v>0</v>
      </c>
      <c r="P35" s="305"/>
      <c r="Q35" s="384">
        <f t="shared" si="17"/>
        <v>35399255.350000001</v>
      </c>
      <c r="R35" s="384">
        <f t="shared" si="7"/>
        <v>6725858.5199999996</v>
      </c>
      <c r="S35" s="384">
        <f t="shared" si="8"/>
        <v>42125113.869999997</v>
      </c>
      <c r="T35" s="384">
        <f t="shared" si="12"/>
        <v>42125113.869999997</v>
      </c>
      <c r="U35" s="262"/>
    </row>
    <row r="36" spans="1:21" ht="44.25" customHeight="1" thickBot="1" x14ac:dyDescent="0.4">
      <c r="A36" s="99"/>
      <c r="B36" s="322"/>
      <c r="C36" s="650" t="s">
        <v>188</v>
      </c>
      <c r="D36" s="651"/>
      <c r="E36" s="652"/>
      <c r="F36" s="267"/>
      <c r="G36" s="231"/>
      <c r="H36" s="231"/>
      <c r="I36" s="231"/>
      <c r="J36" s="251">
        <f>SUM(J27:J35)</f>
        <v>531062643.05000001</v>
      </c>
      <c r="K36" s="261"/>
      <c r="L36" s="231"/>
      <c r="M36" s="231"/>
      <c r="N36" s="231"/>
      <c r="O36" s="304">
        <f t="shared" si="16"/>
        <v>0</v>
      </c>
      <c r="P36" s="305"/>
      <c r="Q36" s="232"/>
      <c r="R36" s="231"/>
      <c r="S36" s="325" t="s">
        <v>244</v>
      </c>
      <c r="T36" s="325">
        <f>SUM(T27:T35)</f>
        <v>531062643.05000001</v>
      </c>
      <c r="U36" s="262"/>
    </row>
    <row r="37" spans="1:21" x14ac:dyDescent="0.3">
      <c r="G37" s="262"/>
      <c r="H37" s="262"/>
      <c r="I37" s="262"/>
      <c r="J37" s="262"/>
      <c r="K37" s="262"/>
      <c r="L37" s="262"/>
      <c r="M37" s="262"/>
      <c r="N37" s="262"/>
      <c r="O37" s="262"/>
      <c r="P37" s="323"/>
      <c r="Q37" s="262"/>
      <c r="R37" s="262"/>
      <c r="S37" s="262"/>
      <c r="T37" s="262"/>
      <c r="U37" s="262"/>
    </row>
    <row r="38" spans="1:21" x14ac:dyDescent="0.3">
      <c r="G38" s="262"/>
      <c r="H38" s="262"/>
      <c r="I38" s="262"/>
      <c r="J38" s="262"/>
      <c r="K38" s="262"/>
      <c r="L38" s="262"/>
      <c r="M38" s="262"/>
      <c r="N38" s="262"/>
      <c r="O38" s="262"/>
      <c r="P38" s="323"/>
      <c r="Q38" s="262"/>
      <c r="R38" s="262"/>
      <c r="S38" s="262"/>
      <c r="T38" s="262"/>
      <c r="U38" s="262"/>
    </row>
    <row r="39" spans="1:21" x14ac:dyDescent="0.3">
      <c r="G39" s="262"/>
      <c r="H39" s="262"/>
      <c r="I39" s="262"/>
      <c r="J39" s="262"/>
      <c r="K39" s="262"/>
      <c r="L39" s="262"/>
      <c r="M39" s="262"/>
      <c r="N39" s="262"/>
      <c r="O39" s="262"/>
      <c r="P39" s="323"/>
      <c r="Q39" s="262"/>
      <c r="R39" s="262"/>
      <c r="S39" s="262"/>
      <c r="T39" s="262"/>
      <c r="U39" s="262"/>
    </row>
    <row r="40" spans="1:21" x14ac:dyDescent="0.3">
      <c r="G40" s="262"/>
      <c r="H40" s="262"/>
      <c r="I40" s="262"/>
      <c r="J40" s="262"/>
      <c r="K40" s="262"/>
      <c r="L40" s="262"/>
      <c r="M40" s="262"/>
      <c r="N40" s="262"/>
      <c r="O40" s="262"/>
      <c r="P40" s="323"/>
      <c r="Q40" s="262"/>
      <c r="R40" s="262"/>
      <c r="S40" s="262"/>
      <c r="T40" s="262"/>
      <c r="U40" s="262"/>
    </row>
    <row r="41" spans="1:21" x14ac:dyDescent="0.3">
      <c r="G41" s="262"/>
      <c r="H41" s="262"/>
      <c r="I41" s="262"/>
      <c r="J41" s="262"/>
      <c r="K41" s="262"/>
      <c r="L41" s="262"/>
      <c r="M41" s="262"/>
      <c r="N41" s="262"/>
      <c r="O41" s="262"/>
      <c r="P41" s="323"/>
      <c r="Q41" s="262"/>
      <c r="R41" s="262"/>
      <c r="S41" s="262"/>
      <c r="T41" s="262"/>
      <c r="U41" s="262"/>
    </row>
    <row r="42" spans="1:21" x14ac:dyDescent="0.3">
      <c r="G42" s="262"/>
      <c r="H42" s="262"/>
      <c r="I42" s="262"/>
      <c r="J42" s="262"/>
      <c r="K42" s="262"/>
      <c r="L42" s="262"/>
      <c r="M42" s="262"/>
      <c r="N42" s="262"/>
      <c r="O42" s="262"/>
      <c r="P42" s="323"/>
      <c r="Q42" s="262"/>
      <c r="R42" s="262"/>
      <c r="S42" s="262"/>
      <c r="T42" s="262"/>
      <c r="U42" s="262"/>
    </row>
    <row r="43" spans="1:21" x14ac:dyDescent="0.3">
      <c r="G43" s="262"/>
      <c r="H43" s="262"/>
      <c r="I43" s="262"/>
      <c r="J43" s="262"/>
      <c r="K43" s="262"/>
      <c r="L43" s="262"/>
      <c r="M43" s="262"/>
      <c r="N43" s="262"/>
      <c r="O43" s="262"/>
      <c r="P43" s="323"/>
      <c r="Q43" s="262"/>
      <c r="R43" s="262"/>
      <c r="S43" s="262"/>
      <c r="T43" s="262"/>
      <c r="U43" s="262"/>
    </row>
    <row r="44" spans="1:21" x14ac:dyDescent="0.3">
      <c r="G44" s="262"/>
      <c r="H44" s="262"/>
      <c r="I44" s="262"/>
      <c r="J44" s="262"/>
      <c r="K44" s="262"/>
      <c r="L44" s="262"/>
      <c r="M44" s="262"/>
      <c r="N44" s="262"/>
      <c r="O44" s="262"/>
      <c r="P44" s="323"/>
      <c r="Q44" s="262"/>
      <c r="R44" s="262"/>
      <c r="S44" s="262"/>
      <c r="T44" s="262"/>
      <c r="U44" s="262"/>
    </row>
    <row r="45" spans="1:21" x14ac:dyDescent="0.3">
      <c r="G45" s="262"/>
      <c r="H45" s="262"/>
      <c r="I45" s="262"/>
      <c r="J45" s="262"/>
      <c r="K45" s="262"/>
      <c r="L45" s="262"/>
      <c r="M45" s="262"/>
      <c r="N45" s="262"/>
      <c r="O45" s="262"/>
      <c r="P45" s="323"/>
      <c r="Q45" s="262"/>
      <c r="R45" s="262"/>
      <c r="S45" s="262"/>
      <c r="T45" s="262"/>
      <c r="U45" s="262"/>
    </row>
    <row r="46" spans="1:21" x14ac:dyDescent="0.3">
      <c r="G46" s="262"/>
      <c r="H46" s="262"/>
      <c r="I46" s="262"/>
      <c r="J46" s="262"/>
      <c r="K46" s="262"/>
      <c r="L46" s="262"/>
      <c r="M46" s="262"/>
      <c r="N46" s="262"/>
      <c r="O46" s="262"/>
      <c r="P46" s="323"/>
      <c r="Q46" s="262"/>
      <c r="R46" s="262"/>
      <c r="S46" s="262"/>
      <c r="T46" s="262"/>
      <c r="U46" s="262"/>
    </row>
    <row r="47" spans="1:21" x14ac:dyDescent="0.3">
      <c r="G47" s="262"/>
      <c r="H47" s="262"/>
      <c r="I47" s="262"/>
      <c r="J47" s="262"/>
      <c r="K47" s="262"/>
      <c r="L47" s="262"/>
      <c r="M47" s="262"/>
      <c r="N47" s="262"/>
      <c r="O47" s="262"/>
      <c r="P47" s="323"/>
      <c r="Q47" s="262"/>
      <c r="R47" s="262"/>
      <c r="S47" s="262"/>
      <c r="T47" s="262"/>
      <c r="U47" s="262"/>
    </row>
    <row r="48" spans="1:21" x14ac:dyDescent="0.3">
      <c r="G48" s="262"/>
      <c r="H48" s="262"/>
      <c r="I48" s="262"/>
      <c r="J48" s="262"/>
      <c r="K48" s="262"/>
      <c r="L48" s="262"/>
      <c r="M48" s="262"/>
      <c r="N48" s="262"/>
      <c r="O48" s="262"/>
      <c r="P48" s="323"/>
      <c r="Q48" s="262"/>
      <c r="R48" s="262"/>
      <c r="S48" s="262"/>
      <c r="T48" s="262"/>
      <c r="U48" s="262"/>
    </row>
    <row r="49" spans="7:21" x14ac:dyDescent="0.3">
      <c r="G49" s="262"/>
      <c r="H49" s="262"/>
      <c r="I49" s="262"/>
      <c r="J49" s="262"/>
      <c r="K49" s="262"/>
      <c r="L49" s="262"/>
      <c r="M49" s="262"/>
      <c r="N49" s="262"/>
      <c r="O49" s="262"/>
      <c r="P49" s="323"/>
      <c r="Q49" s="262"/>
      <c r="R49" s="262"/>
      <c r="S49" s="262"/>
      <c r="T49" s="262"/>
      <c r="U49" s="262"/>
    </row>
    <row r="50" spans="7:21" x14ac:dyDescent="0.3">
      <c r="G50" s="262"/>
      <c r="H50" s="262"/>
      <c r="I50" s="262"/>
      <c r="J50" s="262"/>
      <c r="K50" s="262"/>
      <c r="L50" s="262"/>
      <c r="M50" s="262"/>
      <c r="N50" s="262"/>
      <c r="O50" s="262"/>
      <c r="P50" s="323"/>
      <c r="Q50" s="262"/>
      <c r="R50" s="262"/>
      <c r="S50" s="262"/>
      <c r="T50" s="262"/>
      <c r="U50" s="262"/>
    </row>
    <row r="51" spans="7:21" x14ac:dyDescent="0.3">
      <c r="G51" s="262"/>
      <c r="H51" s="262"/>
      <c r="I51" s="262"/>
      <c r="J51" s="262"/>
      <c r="K51" s="262"/>
      <c r="L51" s="262"/>
      <c r="M51" s="262"/>
      <c r="N51" s="262"/>
      <c r="O51" s="262"/>
      <c r="P51" s="323"/>
      <c r="Q51" s="262"/>
      <c r="R51" s="262"/>
      <c r="S51" s="262"/>
      <c r="T51" s="262"/>
      <c r="U51" s="262"/>
    </row>
    <row r="52" spans="7:21" x14ac:dyDescent="0.3">
      <c r="G52" s="262"/>
      <c r="H52" s="262"/>
      <c r="I52" s="262"/>
      <c r="J52" s="262"/>
      <c r="K52" s="262"/>
      <c r="L52" s="262"/>
      <c r="M52" s="262"/>
      <c r="N52" s="262"/>
      <c r="O52" s="262"/>
      <c r="P52" s="323"/>
      <c r="Q52" s="262"/>
      <c r="R52" s="262"/>
      <c r="S52" s="262"/>
      <c r="T52" s="262"/>
      <c r="U52" s="262"/>
    </row>
    <row r="53" spans="7:21" x14ac:dyDescent="0.3">
      <c r="G53" s="262"/>
      <c r="H53" s="262"/>
      <c r="I53" s="262"/>
      <c r="J53" s="262"/>
      <c r="K53" s="262"/>
      <c r="L53" s="262"/>
      <c r="M53" s="262"/>
      <c r="N53" s="262"/>
      <c r="O53" s="262"/>
      <c r="P53" s="323"/>
      <c r="Q53" s="262"/>
      <c r="R53" s="262"/>
      <c r="S53" s="262"/>
      <c r="T53" s="262"/>
      <c r="U53" s="262"/>
    </row>
    <row r="54" spans="7:21" x14ac:dyDescent="0.3">
      <c r="G54" s="262"/>
      <c r="H54" s="262"/>
      <c r="I54" s="262"/>
      <c r="J54" s="262"/>
      <c r="K54" s="262"/>
      <c r="L54" s="262"/>
      <c r="M54" s="262"/>
      <c r="N54" s="262"/>
      <c r="O54" s="262"/>
      <c r="P54" s="323"/>
      <c r="Q54" s="262"/>
      <c r="R54" s="262"/>
      <c r="S54" s="262"/>
      <c r="T54" s="262"/>
      <c r="U54" s="262"/>
    </row>
    <row r="55" spans="7:21" x14ac:dyDescent="0.3">
      <c r="G55" s="262"/>
      <c r="H55" s="262"/>
      <c r="I55" s="262"/>
      <c r="J55" s="262"/>
      <c r="K55" s="262"/>
      <c r="L55" s="262"/>
      <c r="M55" s="262"/>
      <c r="N55" s="262"/>
      <c r="O55" s="262"/>
      <c r="P55" s="323"/>
      <c r="Q55" s="262"/>
      <c r="R55" s="262"/>
      <c r="S55" s="262"/>
      <c r="T55" s="262"/>
      <c r="U55" s="262"/>
    </row>
    <row r="56" spans="7:21" x14ac:dyDescent="0.3">
      <c r="G56" s="262"/>
      <c r="H56" s="262"/>
      <c r="I56" s="262"/>
      <c r="J56" s="262"/>
      <c r="K56" s="262"/>
      <c r="L56" s="262"/>
      <c r="M56" s="262"/>
      <c r="N56" s="262"/>
      <c r="O56" s="262"/>
      <c r="P56" s="323"/>
      <c r="Q56" s="262"/>
      <c r="R56" s="262"/>
      <c r="S56" s="262"/>
      <c r="T56" s="262"/>
      <c r="U56" s="262"/>
    </row>
    <row r="57" spans="7:21" x14ac:dyDescent="0.3">
      <c r="G57" s="262"/>
      <c r="H57" s="262"/>
      <c r="I57" s="262"/>
      <c r="J57" s="262"/>
      <c r="K57" s="262"/>
      <c r="L57" s="262"/>
      <c r="M57" s="262"/>
      <c r="N57" s="262"/>
      <c r="O57" s="262"/>
      <c r="P57" s="323"/>
      <c r="Q57" s="262"/>
      <c r="R57" s="262"/>
      <c r="S57" s="262"/>
      <c r="T57" s="262"/>
      <c r="U57" s="262"/>
    </row>
    <row r="58" spans="7:21" x14ac:dyDescent="0.3">
      <c r="G58" s="262"/>
      <c r="H58" s="262"/>
      <c r="I58" s="262"/>
      <c r="J58" s="262"/>
      <c r="K58" s="262"/>
      <c r="L58" s="262"/>
      <c r="M58" s="262"/>
      <c r="N58" s="262"/>
      <c r="O58" s="262"/>
      <c r="P58" s="323"/>
      <c r="Q58" s="262"/>
      <c r="R58" s="262"/>
      <c r="S58" s="262"/>
      <c r="T58" s="262"/>
      <c r="U58" s="262"/>
    </row>
    <row r="59" spans="7:21" x14ac:dyDescent="0.3">
      <c r="G59" s="262"/>
      <c r="H59" s="262"/>
      <c r="I59" s="262"/>
      <c r="J59" s="262"/>
      <c r="K59" s="262"/>
      <c r="L59" s="262"/>
      <c r="M59" s="262"/>
      <c r="N59" s="262"/>
      <c r="O59" s="262"/>
      <c r="P59" s="323"/>
      <c r="Q59" s="262"/>
      <c r="R59" s="262"/>
      <c r="S59" s="262"/>
      <c r="T59" s="262"/>
      <c r="U59" s="262"/>
    </row>
    <row r="60" spans="7:21" x14ac:dyDescent="0.3">
      <c r="G60" s="262"/>
      <c r="H60" s="262"/>
      <c r="I60" s="262"/>
      <c r="J60" s="262"/>
      <c r="K60" s="262"/>
      <c r="L60" s="262"/>
      <c r="M60" s="262"/>
      <c r="N60" s="262"/>
      <c r="O60" s="262"/>
      <c r="P60" s="323"/>
      <c r="Q60" s="262"/>
      <c r="R60" s="262"/>
      <c r="S60" s="262"/>
      <c r="T60" s="262"/>
      <c r="U60" s="262"/>
    </row>
    <row r="61" spans="7:21" x14ac:dyDescent="0.3">
      <c r="G61" s="262"/>
      <c r="H61" s="262"/>
      <c r="I61" s="262"/>
      <c r="J61" s="262"/>
      <c r="K61" s="262"/>
      <c r="L61" s="262"/>
      <c r="M61" s="262"/>
      <c r="N61" s="262"/>
      <c r="O61" s="262"/>
      <c r="P61" s="323"/>
      <c r="Q61" s="262"/>
      <c r="R61" s="262"/>
      <c r="S61" s="262"/>
      <c r="T61" s="262"/>
      <c r="U61" s="262"/>
    </row>
    <row r="62" spans="7:21" x14ac:dyDescent="0.3">
      <c r="G62" s="262"/>
      <c r="H62" s="262"/>
      <c r="I62" s="262"/>
      <c r="J62" s="262"/>
      <c r="K62" s="262"/>
      <c r="L62" s="262"/>
      <c r="M62" s="262"/>
      <c r="N62" s="262"/>
      <c r="O62" s="262"/>
      <c r="P62" s="323"/>
      <c r="Q62" s="262"/>
      <c r="R62" s="262"/>
      <c r="S62" s="262"/>
      <c r="T62" s="262"/>
      <c r="U62" s="262"/>
    </row>
    <row r="63" spans="7:21" x14ac:dyDescent="0.3">
      <c r="G63" s="262"/>
      <c r="H63" s="262"/>
      <c r="I63" s="262"/>
      <c r="J63" s="262"/>
      <c r="K63" s="262"/>
      <c r="L63" s="262"/>
      <c r="M63" s="262"/>
      <c r="N63" s="262"/>
      <c r="O63" s="262"/>
      <c r="P63" s="323"/>
      <c r="Q63" s="262"/>
      <c r="R63" s="262"/>
      <c r="S63" s="262"/>
      <c r="T63" s="262"/>
      <c r="U63" s="262"/>
    </row>
    <row r="64" spans="7:21" x14ac:dyDescent="0.3">
      <c r="G64" s="262"/>
      <c r="H64" s="262"/>
      <c r="I64" s="262"/>
      <c r="J64" s="262"/>
      <c r="K64" s="262"/>
      <c r="L64" s="262"/>
      <c r="M64" s="262"/>
      <c r="N64" s="262"/>
      <c r="O64" s="262"/>
      <c r="P64" s="323"/>
      <c r="Q64" s="262"/>
      <c r="R64" s="262"/>
      <c r="S64" s="262"/>
      <c r="T64" s="262"/>
      <c r="U64" s="262"/>
    </row>
    <row r="65" spans="7:21" x14ac:dyDescent="0.3">
      <c r="G65" s="262"/>
      <c r="H65" s="262"/>
      <c r="I65" s="262"/>
      <c r="J65" s="262"/>
      <c r="K65" s="262"/>
      <c r="L65" s="262"/>
      <c r="M65" s="262"/>
      <c r="N65" s="262"/>
      <c r="O65" s="262"/>
      <c r="P65" s="323"/>
      <c r="Q65" s="262"/>
      <c r="R65" s="262"/>
      <c r="S65" s="262"/>
      <c r="T65" s="262"/>
      <c r="U65" s="262"/>
    </row>
    <row r="66" spans="7:21" x14ac:dyDescent="0.3">
      <c r="G66" s="262"/>
      <c r="H66" s="262"/>
      <c r="I66" s="262"/>
      <c r="J66" s="262"/>
      <c r="K66" s="262"/>
      <c r="L66" s="262"/>
      <c r="M66" s="262"/>
      <c r="N66" s="262"/>
      <c r="O66" s="262"/>
      <c r="P66" s="323"/>
      <c r="Q66" s="262"/>
      <c r="R66" s="262"/>
      <c r="S66" s="262"/>
      <c r="T66" s="262"/>
      <c r="U66" s="262"/>
    </row>
    <row r="67" spans="7:21" x14ac:dyDescent="0.3">
      <c r="G67" s="262"/>
      <c r="H67" s="262"/>
      <c r="I67" s="262"/>
      <c r="J67" s="262"/>
      <c r="K67" s="262"/>
      <c r="L67" s="262"/>
      <c r="M67" s="262"/>
      <c r="N67" s="262"/>
      <c r="O67" s="262"/>
      <c r="P67" s="323"/>
      <c r="Q67" s="262"/>
      <c r="R67" s="262"/>
      <c r="S67" s="262"/>
      <c r="T67" s="262"/>
      <c r="U67" s="262"/>
    </row>
    <row r="68" spans="7:21" x14ac:dyDescent="0.3">
      <c r="G68" s="262"/>
      <c r="H68" s="262"/>
      <c r="I68" s="262"/>
      <c r="J68" s="262"/>
      <c r="K68" s="262"/>
      <c r="L68" s="262"/>
      <c r="M68" s="262"/>
      <c r="N68" s="262"/>
      <c r="O68" s="262"/>
      <c r="P68" s="323"/>
      <c r="Q68" s="262"/>
      <c r="R68" s="262"/>
      <c r="S68" s="262"/>
      <c r="T68" s="262"/>
      <c r="U68" s="262"/>
    </row>
    <row r="69" spans="7:21" x14ac:dyDescent="0.3">
      <c r="G69" s="262"/>
      <c r="H69" s="262"/>
      <c r="I69" s="262"/>
      <c r="J69" s="262"/>
      <c r="K69" s="262"/>
      <c r="L69" s="262"/>
      <c r="M69" s="262"/>
      <c r="N69" s="262"/>
      <c r="O69" s="262"/>
      <c r="P69" s="323"/>
      <c r="Q69" s="262"/>
      <c r="R69" s="262"/>
      <c r="S69" s="262"/>
      <c r="T69" s="262"/>
      <c r="U69" s="262"/>
    </row>
    <row r="70" spans="7:21" x14ac:dyDescent="0.3">
      <c r="G70" s="262"/>
      <c r="H70" s="262"/>
      <c r="I70" s="262"/>
      <c r="J70" s="262"/>
      <c r="K70" s="262"/>
      <c r="L70" s="262"/>
      <c r="M70" s="262"/>
      <c r="N70" s="262"/>
      <c r="O70" s="262"/>
      <c r="P70" s="323"/>
      <c r="Q70" s="262"/>
      <c r="R70" s="262"/>
      <c r="S70" s="262"/>
      <c r="T70" s="262"/>
      <c r="U70" s="262"/>
    </row>
    <row r="71" spans="7:21" x14ac:dyDescent="0.3">
      <c r="G71" s="262"/>
      <c r="H71" s="262"/>
      <c r="I71" s="262"/>
      <c r="J71" s="262"/>
      <c r="K71" s="262"/>
      <c r="L71" s="262"/>
      <c r="M71" s="262"/>
      <c r="N71" s="262"/>
      <c r="O71" s="262"/>
      <c r="P71" s="323"/>
      <c r="Q71" s="262"/>
      <c r="R71" s="262"/>
      <c r="S71" s="262"/>
      <c r="T71" s="262"/>
      <c r="U71" s="262"/>
    </row>
    <row r="72" spans="7:21" x14ac:dyDescent="0.3">
      <c r="G72" s="262"/>
      <c r="H72" s="262"/>
      <c r="I72" s="262"/>
      <c r="J72" s="262"/>
      <c r="K72" s="262"/>
      <c r="L72" s="262"/>
      <c r="M72" s="262"/>
      <c r="N72" s="262"/>
      <c r="O72" s="262"/>
      <c r="P72" s="323"/>
      <c r="Q72" s="262"/>
      <c r="R72" s="262"/>
      <c r="S72" s="262"/>
      <c r="T72" s="262"/>
      <c r="U72" s="262"/>
    </row>
    <row r="73" spans="7:21" x14ac:dyDescent="0.3">
      <c r="G73" s="262"/>
      <c r="H73" s="262"/>
      <c r="I73" s="262"/>
      <c r="J73" s="262"/>
      <c r="K73" s="262"/>
      <c r="L73" s="262"/>
      <c r="M73" s="262"/>
      <c r="N73" s="262"/>
      <c r="O73" s="262"/>
      <c r="P73" s="323"/>
      <c r="Q73" s="262"/>
      <c r="R73" s="262"/>
      <c r="S73" s="262"/>
      <c r="T73" s="262"/>
      <c r="U73" s="262"/>
    </row>
    <row r="74" spans="7:21" x14ac:dyDescent="0.3">
      <c r="G74" s="262"/>
      <c r="H74" s="262"/>
      <c r="I74" s="262"/>
      <c r="J74" s="262"/>
      <c r="K74" s="262"/>
      <c r="L74" s="262"/>
      <c r="M74" s="262"/>
      <c r="N74" s="262"/>
      <c r="O74" s="262"/>
      <c r="P74" s="323"/>
      <c r="Q74" s="262"/>
      <c r="R74" s="262"/>
      <c r="S74" s="262"/>
      <c r="T74" s="262"/>
      <c r="U74" s="262"/>
    </row>
    <row r="75" spans="7:21" x14ac:dyDescent="0.3">
      <c r="G75" s="262"/>
      <c r="H75" s="262"/>
      <c r="I75" s="262"/>
      <c r="J75" s="262"/>
      <c r="K75" s="262"/>
      <c r="L75" s="262"/>
      <c r="M75" s="262"/>
      <c r="N75" s="262"/>
      <c r="O75" s="262"/>
      <c r="P75" s="323"/>
      <c r="Q75" s="262"/>
      <c r="R75" s="262"/>
      <c r="S75" s="262"/>
      <c r="T75" s="262"/>
      <c r="U75" s="262"/>
    </row>
    <row r="76" spans="7:21" x14ac:dyDescent="0.3">
      <c r="G76" s="262"/>
      <c r="H76" s="262"/>
      <c r="I76" s="262"/>
      <c r="J76" s="262"/>
      <c r="K76" s="262"/>
      <c r="L76" s="262"/>
      <c r="M76" s="262"/>
      <c r="N76" s="262"/>
      <c r="O76" s="262"/>
      <c r="P76" s="323"/>
      <c r="Q76" s="262"/>
      <c r="R76" s="262"/>
      <c r="S76" s="262"/>
      <c r="T76" s="262"/>
      <c r="U76" s="262"/>
    </row>
    <row r="77" spans="7:21" x14ac:dyDescent="0.3">
      <c r="G77" s="262"/>
      <c r="H77" s="262"/>
      <c r="I77" s="262"/>
      <c r="J77" s="262"/>
      <c r="K77" s="262"/>
      <c r="L77" s="262"/>
      <c r="M77" s="262"/>
      <c r="N77" s="262"/>
      <c r="O77" s="262"/>
      <c r="P77" s="323"/>
      <c r="Q77" s="262"/>
      <c r="R77" s="262"/>
      <c r="S77" s="262"/>
      <c r="T77" s="262"/>
      <c r="U77" s="262"/>
    </row>
    <row r="78" spans="7:21" x14ac:dyDescent="0.3">
      <c r="G78" s="262"/>
      <c r="H78" s="262"/>
      <c r="I78" s="262"/>
      <c r="J78" s="262"/>
      <c r="K78" s="262"/>
      <c r="L78" s="262"/>
      <c r="M78" s="262"/>
      <c r="N78" s="262"/>
      <c r="O78" s="262"/>
      <c r="P78" s="323"/>
      <c r="Q78" s="262"/>
      <c r="R78" s="262"/>
      <c r="S78" s="262"/>
      <c r="T78" s="262"/>
      <c r="U78" s="262"/>
    </row>
    <row r="79" spans="7:21" x14ac:dyDescent="0.3">
      <c r="G79" s="262"/>
      <c r="H79" s="262"/>
      <c r="I79" s="262"/>
      <c r="J79" s="262"/>
      <c r="K79" s="262"/>
      <c r="L79" s="262"/>
      <c r="M79" s="262"/>
      <c r="N79" s="262"/>
      <c r="O79" s="262"/>
      <c r="P79" s="323"/>
      <c r="Q79" s="262"/>
      <c r="R79" s="262"/>
      <c r="S79" s="262"/>
      <c r="T79" s="262"/>
      <c r="U79" s="262"/>
    </row>
    <row r="80" spans="7:21" x14ac:dyDescent="0.3">
      <c r="G80" s="262"/>
      <c r="H80" s="262"/>
      <c r="I80" s="262"/>
      <c r="J80" s="262"/>
      <c r="K80" s="262"/>
      <c r="L80" s="262"/>
      <c r="M80" s="262"/>
      <c r="N80" s="262"/>
      <c r="O80" s="262"/>
      <c r="P80" s="323"/>
      <c r="Q80" s="262"/>
      <c r="R80" s="262"/>
      <c r="S80" s="262"/>
      <c r="T80" s="262"/>
      <c r="U80" s="262"/>
    </row>
    <row r="81" spans="7:21" x14ac:dyDescent="0.3">
      <c r="G81" s="262"/>
      <c r="H81" s="262"/>
      <c r="I81" s="262"/>
      <c r="J81" s="262"/>
      <c r="K81" s="262"/>
      <c r="L81" s="262"/>
      <c r="M81" s="262"/>
      <c r="N81" s="262"/>
      <c r="O81" s="262"/>
      <c r="P81" s="323"/>
      <c r="Q81" s="262"/>
      <c r="R81" s="262"/>
      <c r="S81" s="262"/>
      <c r="T81" s="262"/>
      <c r="U81" s="262"/>
    </row>
    <row r="82" spans="7:21" x14ac:dyDescent="0.3">
      <c r="G82" s="262"/>
      <c r="H82" s="262"/>
      <c r="I82" s="262"/>
      <c r="J82" s="262"/>
      <c r="K82" s="262"/>
      <c r="L82" s="262"/>
      <c r="M82" s="262"/>
      <c r="N82" s="262"/>
      <c r="O82" s="262"/>
      <c r="P82" s="323"/>
      <c r="Q82" s="262"/>
      <c r="R82" s="262"/>
      <c r="S82" s="262"/>
      <c r="T82" s="262"/>
      <c r="U82" s="262"/>
    </row>
    <row r="83" spans="7:21" x14ac:dyDescent="0.3">
      <c r="G83" s="262"/>
      <c r="H83" s="262"/>
      <c r="I83" s="262"/>
      <c r="J83" s="262"/>
      <c r="K83" s="262"/>
      <c r="L83" s="262"/>
      <c r="M83" s="262"/>
      <c r="N83" s="262"/>
      <c r="O83" s="262"/>
      <c r="P83" s="323"/>
      <c r="Q83" s="262"/>
      <c r="R83" s="262"/>
      <c r="S83" s="262"/>
      <c r="T83" s="262"/>
      <c r="U83" s="262"/>
    </row>
    <row r="84" spans="7:21" x14ac:dyDescent="0.3">
      <c r="G84" s="262"/>
      <c r="H84" s="262"/>
      <c r="I84" s="262"/>
      <c r="J84" s="262"/>
      <c r="K84" s="262"/>
      <c r="L84" s="262"/>
      <c r="M84" s="262"/>
      <c r="N84" s="262"/>
      <c r="O84" s="262"/>
      <c r="P84" s="323"/>
      <c r="Q84" s="262"/>
      <c r="R84" s="262"/>
      <c r="S84" s="262"/>
      <c r="T84" s="262"/>
      <c r="U84" s="262"/>
    </row>
    <row r="85" spans="7:21" x14ac:dyDescent="0.3">
      <c r="G85" s="262"/>
      <c r="H85" s="262"/>
      <c r="I85" s="262"/>
      <c r="J85" s="262"/>
      <c r="K85" s="262"/>
      <c r="L85" s="262"/>
      <c r="M85" s="262"/>
      <c r="N85" s="262"/>
      <c r="O85" s="262"/>
      <c r="P85" s="323"/>
      <c r="Q85" s="262"/>
      <c r="R85" s="262"/>
      <c r="S85" s="262"/>
      <c r="T85" s="262"/>
      <c r="U85" s="262"/>
    </row>
    <row r="86" spans="7:21" x14ac:dyDescent="0.3">
      <c r="G86" s="262"/>
      <c r="H86" s="262"/>
      <c r="I86" s="262"/>
      <c r="J86" s="262"/>
      <c r="K86" s="262"/>
      <c r="L86" s="262"/>
      <c r="M86" s="262"/>
      <c r="N86" s="262"/>
      <c r="O86" s="262"/>
      <c r="P86" s="323"/>
      <c r="Q86" s="262"/>
      <c r="R86" s="262"/>
      <c r="S86" s="262"/>
      <c r="T86" s="262"/>
      <c r="U86" s="262"/>
    </row>
    <row r="87" spans="7:21" x14ac:dyDescent="0.3">
      <c r="G87" s="262"/>
      <c r="H87" s="262"/>
      <c r="I87" s="262"/>
      <c r="J87" s="262"/>
      <c r="K87" s="262"/>
      <c r="L87" s="262"/>
      <c r="M87" s="262"/>
      <c r="N87" s="262"/>
      <c r="O87" s="262"/>
      <c r="P87" s="323"/>
      <c r="Q87" s="262"/>
      <c r="R87" s="262"/>
      <c r="S87" s="262"/>
      <c r="T87" s="262"/>
      <c r="U87" s="262"/>
    </row>
    <row r="88" spans="7:21" x14ac:dyDescent="0.3">
      <c r="G88" s="262"/>
      <c r="H88" s="262"/>
      <c r="I88" s="262"/>
      <c r="J88" s="262"/>
      <c r="K88" s="262"/>
      <c r="L88" s="262"/>
      <c r="M88" s="262"/>
      <c r="N88" s="262"/>
      <c r="O88" s="262"/>
      <c r="P88" s="323"/>
      <c r="Q88" s="262"/>
      <c r="R88" s="262"/>
      <c r="S88" s="262"/>
      <c r="T88" s="262"/>
      <c r="U88" s="262"/>
    </row>
    <row r="89" spans="7:21" x14ac:dyDescent="0.3">
      <c r="G89" s="262"/>
      <c r="H89" s="262"/>
      <c r="I89" s="262"/>
      <c r="J89" s="262"/>
      <c r="K89" s="262"/>
      <c r="L89" s="262"/>
      <c r="M89" s="262"/>
      <c r="N89" s="262"/>
      <c r="O89" s="262"/>
      <c r="P89" s="323"/>
      <c r="Q89" s="262"/>
      <c r="R89" s="262"/>
      <c r="S89" s="262"/>
      <c r="T89" s="262"/>
      <c r="U89" s="262"/>
    </row>
    <row r="90" spans="7:21" x14ac:dyDescent="0.3">
      <c r="G90" s="262"/>
      <c r="H90" s="262"/>
      <c r="I90" s="262"/>
      <c r="J90" s="262"/>
      <c r="K90" s="262"/>
      <c r="L90" s="262"/>
      <c r="M90" s="262"/>
      <c r="N90" s="262"/>
      <c r="O90" s="262"/>
      <c r="P90" s="323"/>
      <c r="Q90" s="262"/>
      <c r="R90" s="262"/>
      <c r="S90" s="262"/>
      <c r="T90" s="262"/>
      <c r="U90" s="262"/>
    </row>
    <row r="91" spans="7:21" x14ac:dyDescent="0.3">
      <c r="G91" s="262"/>
      <c r="H91" s="262"/>
      <c r="I91" s="262"/>
      <c r="J91" s="262"/>
      <c r="K91" s="262"/>
      <c r="L91" s="262"/>
      <c r="M91" s="262"/>
      <c r="N91" s="262"/>
      <c r="O91" s="262"/>
      <c r="P91" s="323"/>
      <c r="Q91" s="262"/>
      <c r="R91" s="262"/>
      <c r="S91" s="262"/>
      <c r="T91" s="262"/>
      <c r="U91" s="262"/>
    </row>
    <row r="92" spans="7:21" x14ac:dyDescent="0.3">
      <c r="G92" s="262"/>
      <c r="H92" s="262"/>
      <c r="I92" s="262"/>
      <c r="J92" s="262"/>
      <c r="K92" s="262"/>
      <c r="L92" s="262"/>
      <c r="M92" s="262"/>
      <c r="N92" s="262"/>
      <c r="O92" s="262"/>
      <c r="P92" s="323"/>
      <c r="Q92" s="262"/>
      <c r="R92" s="262"/>
      <c r="S92" s="262"/>
      <c r="T92" s="262"/>
      <c r="U92" s="262"/>
    </row>
    <row r="93" spans="7:21" x14ac:dyDescent="0.3">
      <c r="G93" s="262"/>
      <c r="H93" s="262"/>
      <c r="I93" s="262"/>
      <c r="J93" s="262"/>
      <c r="K93" s="262"/>
      <c r="L93" s="262"/>
      <c r="M93" s="262"/>
      <c r="N93" s="262"/>
      <c r="O93" s="262"/>
      <c r="P93" s="323"/>
      <c r="Q93" s="262"/>
      <c r="R93" s="262"/>
      <c r="S93" s="262"/>
      <c r="T93" s="262"/>
      <c r="U93" s="262"/>
    </row>
    <row r="94" spans="7:21" x14ac:dyDescent="0.3">
      <c r="G94" s="262"/>
      <c r="H94" s="262"/>
      <c r="I94" s="262"/>
      <c r="J94" s="262"/>
      <c r="K94" s="262"/>
      <c r="L94" s="262"/>
      <c r="M94" s="262"/>
      <c r="N94" s="262"/>
      <c r="O94" s="262"/>
      <c r="P94" s="323"/>
      <c r="Q94" s="262"/>
      <c r="R94" s="262"/>
      <c r="S94" s="262"/>
      <c r="T94" s="262"/>
      <c r="U94" s="262"/>
    </row>
    <row r="95" spans="7:21" x14ac:dyDescent="0.3">
      <c r="G95" s="262"/>
      <c r="H95" s="262"/>
      <c r="I95" s="262"/>
      <c r="J95" s="262"/>
      <c r="K95" s="262"/>
      <c r="L95" s="262"/>
      <c r="M95" s="262"/>
      <c r="N95" s="262"/>
      <c r="O95" s="262"/>
      <c r="P95" s="323"/>
      <c r="Q95" s="262"/>
      <c r="R95" s="262"/>
      <c r="S95" s="262"/>
      <c r="T95" s="262"/>
      <c r="U95" s="262"/>
    </row>
    <row r="96" spans="7:21" x14ac:dyDescent="0.3">
      <c r="G96" s="262"/>
      <c r="H96" s="262"/>
      <c r="I96" s="262"/>
      <c r="J96" s="262"/>
      <c r="K96" s="262"/>
      <c r="L96" s="262"/>
      <c r="M96" s="262"/>
      <c r="N96" s="262"/>
      <c r="O96" s="262"/>
      <c r="P96" s="323"/>
      <c r="Q96" s="262"/>
      <c r="R96" s="262"/>
      <c r="S96" s="262"/>
      <c r="T96" s="262"/>
      <c r="U96" s="262"/>
    </row>
    <row r="97" spans="7:21" x14ac:dyDescent="0.3">
      <c r="G97" s="262"/>
      <c r="H97" s="262"/>
      <c r="I97" s="262"/>
      <c r="J97" s="262"/>
      <c r="K97" s="262"/>
      <c r="L97" s="262"/>
      <c r="M97" s="262"/>
      <c r="N97" s="262"/>
      <c r="O97" s="262"/>
      <c r="P97" s="323"/>
      <c r="Q97" s="262"/>
      <c r="R97" s="262"/>
      <c r="S97" s="262"/>
      <c r="T97" s="262"/>
      <c r="U97" s="262"/>
    </row>
    <row r="98" spans="7:21" x14ac:dyDescent="0.3">
      <c r="G98" s="262"/>
      <c r="H98" s="262"/>
      <c r="I98" s="262"/>
      <c r="J98" s="262"/>
      <c r="K98" s="262"/>
      <c r="L98" s="262"/>
      <c r="M98" s="262"/>
      <c r="N98" s="262"/>
      <c r="O98" s="262"/>
      <c r="P98" s="323"/>
      <c r="Q98" s="262"/>
      <c r="R98" s="262"/>
      <c r="S98" s="262"/>
      <c r="T98" s="262"/>
      <c r="U98" s="262"/>
    </row>
    <row r="99" spans="7:21" x14ac:dyDescent="0.3">
      <c r="G99" s="262"/>
      <c r="H99" s="262"/>
      <c r="I99" s="262"/>
      <c r="J99" s="262"/>
      <c r="K99" s="262"/>
      <c r="L99" s="262"/>
      <c r="M99" s="262"/>
      <c r="N99" s="262"/>
      <c r="O99" s="262"/>
      <c r="P99" s="323"/>
      <c r="Q99" s="262"/>
      <c r="R99" s="262"/>
      <c r="S99" s="262"/>
      <c r="T99" s="262"/>
      <c r="U99" s="262"/>
    </row>
    <row r="100" spans="7:21" x14ac:dyDescent="0.3">
      <c r="G100" s="262"/>
      <c r="H100" s="262"/>
      <c r="I100" s="262"/>
      <c r="J100" s="262"/>
      <c r="K100" s="262"/>
      <c r="L100" s="262"/>
      <c r="M100" s="262"/>
      <c r="N100" s="262"/>
      <c r="O100" s="262"/>
      <c r="P100" s="323"/>
      <c r="Q100" s="262"/>
      <c r="R100" s="262"/>
      <c r="S100" s="262"/>
      <c r="T100" s="262"/>
      <c r="U100" s="262"/>
    </row>
    <row r="101" spans="7:21" x14ac:dyDescent="0.3">
      <c r="G101" s="262"/>
      <c r="H101" s="262"/>
      <c r="I101" s="262"/>
      <c r="J101" s="262"/>
      <c r="K101" s="262"/>
      <c r="L101" s="262"/>
      <c r="M101" s="262"/>
      <c r="N101" s="262"/>
      <c r="O101" s="262"/>
      <c r="P101" s="323"/>
      <c r="Q101" s="262"/>
      <c r="R101" s="262"/>
      <c r="S101" s="262"/>
      <c r="T101" s="262"/>
      <c r="U101" s="262"/>
    </row>
    <row r="102" spans="7:21" x14ac:dyDescent="0.3">
      <c r="G102" s="262"/>
      <c r="H102" s="262"/>
      <c r="I102" s="262"/>
      <c r="J102" s="262"/>
      <c r="K102" s="262"/>
      <c r="L102" s="262"/>
      <c r="M102" s="262"/>
      <c r="N102" s="262"/>
      <c r="O102" s="262"/>
      <c r="P102" s="323"/>
      <c r="Q102" s="262"/>
      <c r="R102" s="262"/>
      <c r="S102" s="262"/>
      <c r="T102" s="262"/>
      <c r="U102" s="262"/>
    </row>
    <row r="103" spans="7:21" x14ac:dyDescent="0.3">
      <c r="G103" s="262"/>
      <c r="H103" s="262"/>
      <c r="I103" s="262"/>
      <c r="J103" s="262"/>
      <c r="K103" s="262"/>
      <c r="L103" s="262"/>
      <c r="M103" s="262"/>
      <c r="N103" s="262"/>
      <c r="O103" s="262"/>
      <c r="P103" s="323"/>
      <c r="Q103" s="262"/>
      <c r="R103" s="262"/>
      <c r="S103" s="262"/>
      <c r="T103" s="262"/>
      <c r="U103" s="262"/>
    </row>
    <row r="104" spans="7:21" x14ac:dyDescent="0.3">
      <c r="G104" s="262"/>
      <c r="H104" s="262"/>
      <c r="I104" s="262"/>
      <c r="J104" s="262"/>
      <c r="K104" s="262"/>
      <c r="L104" s="262"/>
      <c r="M104" s="262"/>
      <c r="N104" s="262"/>
      <c r="O104" s="262"/>
      <c r="P104" s="323"/>
      <c r="Q104" s="262"/>
      <c r="R104" s="262"/>
      <c r="S104" s="262"/>
      <c r="T104" s="262"/>
      <c r="U104" s="262"/>
    </row>
    <row r="105" spans="7:21" x14ac:dyDescent="0.3">
      <c r="G105" s="262"/>
      <c r="H105" s="262"/>
      <c r="I105" s="262"/>
      <c r="J105" s="262"/>
      <c r="K105" s="262"/>
      <c r="L105" s="262"/>
      <c r="M105" s="262"/>
      <c r="N105" s="262"/>
      <c r="O105" s="262"/>
      <c r="P105" s="323"/>
      <c r="Q105" s="262"/>
      <c r="R105" s="262"/>
      <c r="S105" s="262"/>
      <c r="T105" s="262"/>
      <c r="U105" s="262"/>
    </row>
    <row r="106" spans="7:21" x14ac:dyDescent="0.3">
      <c r="G106" s="262"/>
      <c r="H106" s="262"/>
      <c r="I106" s="262"/>
      <c r="J106" s="262"/>
      <c r="K106" s="262"/>
      <c r="L106" s="262"/>
      <c r="M106" s="262"/>
      <c r="N106" s="262"/>
      <c r="O106" s="262"/>
      <c r="P106" s="323"/>
      <c r="Q106" s="262"/>
      <c r="R106" s="262"/>
      <c r="S106" s="262"/>
      <c r="T106" s="262"/>
      <c r="U106" s="262"/>
    </row>
    <row r="107" spans="7:21" x14ac:dyDescent="0.3">
      <c r="G107" s="262"/>
      <c r="H107" s="262"/>
      <c r="I107" s="262"/>
      <c r="J107" s="262"/>
      <c r="K107" s="262"/>
      <c r="L107" s="262"/>
      <c r="M107" s="262"/>
      <c r="N107" s="262"/>
      <c r="O107" s="262"/>
      <c r="P107" s="323"/>
      <c r="Q107" s="262"/>
      <c r="R107" s="262"/>
      <c r="S107" s="262"/>
      <c r="T107" s="262"/>
      <c r="U107" s="262"/>
    </row>
    <row r="108" spans="7:21" x14ac:dyDescent="0.3">
      <c r="G108" s="262"/>
      <c r="H108" s="262"/>
      <c r="I108" s="262"/>
      <c r="J108" s="262"/>
      <c r="K108" s="262"/>
      <c r="L108" s="262"/>
      <c r="M108" s="262"/>
      <c r="N108" s="262"/>
      <c r="O108" s="262"/>
      <c r="P108" s="323"/>
      <c r="Q108" s="262"/>
      <c r="R108" s="262"/>
      <c r="S108" s="262"/>
      <c r="T108" s="262"/>
      <c r="U108" s="262"/>
    </row>
    <row r="109" spans="7:21" x14ac:dyDescent="0.3">
      <c r="G109" s="262"/>
      <c r="H109" s="262"/>
      <c r="I109" s="262"/>
      <c r="J109" s="262"/>
      <c r="K109" s="262"/>
      <c r="L109" s="262"/>
      <c r="M109" s="262"/>
      <c r="N109" s="262"/>
      <c r="O109" s="262"/>
      <c r="P109" s="323"/>
      <c r="Q109" s="262"/>
      <c r="R109" s="262"/>
      <c r="S109" s="262"/>
      <c r="T109" s="262"/>
      <c r="U109" s="262"/>
    </row>
    <row r="110" spans="7:21" x14ac:dyDescent="0.3">
      <c r="G110" s="262"/>
      <c r="H110" s="262"/>
      <c r="I110" s="262"/>
      <c r="J110" s="262"/>
      <c r="K110" s="262"/>
      <c r="L110" s="262"/>
      <c r="M110" s="262"/>
      <c r="N110" s="262"/>
      <c r="O110" s="262"/>
      <c r="P110" s="323"/>
      <c r="Q110" s="262"/>
      <c r="R110" s="262"/>
      <c r="S110" s="262"/>
      <c r="T110" s="262"/>
      <c r="U110" s="262"/>
    </row>
    <row r="111" spans="7:21" x14ac:dyDescent="0.3">
      <c r="G111" s="262"/>
      <c r="H111" s="262"/>
      <c r="I111" s="262"/>
      <c r="J111" s="262"/>
      <c r="K111" s="262"/>
      <c r="L111" s="262"/>
      <c r="M111" s="262"/>
      <c r="N111" s="262"/>
      <c r="O111" s="262"/>
      <c r="P111" s="323"/>
      <c r="Q111" s="262"/>
      <c r="R111" s="262"/>
      <c r="S111" s="262"/>
      <c r="T111" s="262"/>
      <c r="U111" s="262"/>
    </row>
    <row r="112" spans="7:21" x14ac:dyDescent="0.3">
      <c r="G112" s="262"/>
      <c r="H112" s="262"/>
      <c r="I112" s="262"/>
      <c r="J112" s="262"/>
      <c r="K112" s="262"/>
      <c r="L112" s="262"/>
      <c r="M112" s="262"/>
      <c r="N112" s="262"/>
      <c r="O112" s="262"/>
      <c r="P112" s="323"/>
      <c r="Q112" s="262"/>
      <c r="R112" s="262"/>
      <c r="S112" s="262"/>
      <c r="T112" s="262"/>
      <c r="U112" s="262"/>
    </row>
    <row r="113" spans="7:21" x14ac:dyDescent="0.3">
      <c r="G113" s="262"/>
      <c r="H113" s="262"/>
      <c r="I113" s="262"/>
      <c r="J113" s="262"/>
      <c r="K113" s="262"/>
      <c r="L113" s="262"/>
      <c r="M113" s="262"/>
      <c r="N113" s="262"/>
      <c r="O113" s="262"/>
      <c r="P113" s="323"/>
      <c r="Q113" s="262"/>
      <c r="R113" s="262"/>
      <c r="S113" s="262"/>
      <c r="T113" s="262"/>
      <c r="U113" s="262"/>
    </row>
    <row r="114" spans="7:21" x14ac:dyDescent="0.3">
      <c r="G114" s="262"/>
      <c r="H114" s="262"/>
      <c r="I114" s="262"/>
      <c r="J114" s="262"/>
      <c r="K114" s="262"/>
      <c r="L114" s="262"/>
      <c r="M114" s="262"/>
      <c r="N114" s="262"/>
      <c r="O114" s="262"/>
      <c r="P114" s="323"/>
      <c r="Q114" s="262"/>
      <c r="R114" s="262"/>
      <c r="S114" s="262"/>
      <c r="T114" s="262"/>
      <c r="U114" s="262"/>
    </row>
    <row r="115" spans="7:21" x14ac:dyDescent="0.3">
      <c r="G115" s="262"/>
      <c r="H115" s="262"/>
      <c r="I115" s="262"/>
      <c r="J115" s="262"/>
      <c r="K115" s="262"/>
      <c r="L115" s="262"/>
      <c r="M115" s="262"/>
      <c r="N115" s="262"/>
      <c r="O115" s="262"/>
      <c r="P115" s="323"/>
      <c r="Q115" s="262"/>
      <c r="R115" s="262"/>
      <c r="S115" s="262"/>
      <c r="T115" s="262"/>
      <c r="U115" s="262"/>
    </row>
    <row r="116" spans="7:21" x14ac:dyDescent="0.3">
      <c r="G116" s="262"/>
      <c r="H116" s="262"/>
      <c r="I116" s="262"/>
      <c r="J116" s="262"/>
      <c r="K116" s="262"/>
      <c r="L116" s="262"/>
      <c r="M116" s="262"/>
      <c r="N116" s="262"/>
      <c r="O116" s="262"/>
      <c r="P116" s="323"/>
      <c r="Q116" s="262"/>
      <c r="R116" s="262"/>
      <c r="S116" s="262"/>
      <c r="T116" s="262"/>
      <c r="U116" s="262"/>
    </row>
    <row r="117" spans="7:21" x14ac:dyDescent="0.3">
      <c r="G117" s="262"/>
      <c r="H117" s="262"/>
      <c r="I117" s="262"/>
      <c r="J117" s="262"/>
      <c r="K117" s="262"/>
      <c r="L117" s="262"/>
      <c r="M117" s="262"/>
      <c r="N117" s="262"/>
      <c r="O117" s="262"/>
      <c r="P117" s="323"/>
      <c r="Q117" s="262"/>
      <c r="R117" s="262"/>
      <c r="S117" s="262"/>
      <c r="T117" s="262"/>
      <c r="U117" s="262"/>
    </row>
    <row r="118" spans="7:21" x14ac:dyDescent="0.3">
      <c r="G118" s="262"/>
      <c r="H118" s="262"/>
      <c r="I118" s="262"/>
      <c r="J118" s="262"/>
      <c r="K118" s="262"/>
      <c r="L118" s="262"/>
      <c r="M118" s="262"/>
      <c r="N118" s="262"/>
      <c r="O118" s="262"/>
      <c r="P118" s="323"/>
      <c r="Q118" s="262"/>
      <c r="R118" s="262"/>
      <c r="S118" s="262"/>
      <c r="T118" s="262"/>
      <c r="U118" s="262"/>
    </row>
    <row r="119" spans="7:21" x14ac:dyDescent="0.3">
      <c r="G119" s="262"/>
      <c r="H119" s="262"/>
      <c r="I119" s="262"/>
      <c r="J119" s="262"/>
      <c r="K119" s="262"/>
      <c r="L119" s="262"/>
      <c r="M119" s="262"/>
      <c r="N119" s="262"/>
      <c r="O119" s="262"/>
      <c r="P119" s="323"/>
      <c r="Q119" s="262"/>
      <c r="R119" s="262"/>
      <c r="S119" s="262"/>
      <c r="T119" s="262"/>
      <c r="U119" s="262"/>
    </row>
    <row r="120" spans="7:21" x14ac:dyDescent="0.3">
      <c r="G120" s="262"/>
      <c r="H120" s="262"/>
      <c r="I120" s="262"/>
      <c r="J120" s="262"/>
      <c r="K120" s="262"/>
      <c r="L120" s="262"/>
      <c r="M120" s="262"/>
      <c r="N120" s="262"/>
      <c r="O120" s="262"/>
      <c r="P120" s="323"/>
      <c r="Q120" s="262"/>
      <c r="R120" s="262"/>
      <c r="S120" s="262"/>
      <c r="T120" s="262"/>
      <c r="U120" s="262"/>
    </row>
    <row r="121" spans="7:21" x14ac:dyDescent="0.3">
      <c r="G121" s="262"/>
      <c r="H121" s="262"/>
      <c r="I121" s="262"/>
      <c r="J121" s="262"/>
      <c r="K121" s="262"/>
      <c r="L121" s="262"/>
      <c r="M121" s="262"/>
      <c r="N121" s="262"/>
      <c r="O121" s="262"/>
      <c r="P121" s="323"/>
      <c r="Q121" s="262"/>
      <c r="R121" s="262"/>
      <c r="S121" s="262"/>
      <c r="T121" s="262"/>
      <c r="U121" s="262"/>
    </row>
    <row r="122" spans="7:21" x14ac:dyDescent="0.3">
      <c r="G122" s="262"/>
      <c r="H122" s="262"/>
      <c r="I122" s="262"/>
      <c r="J122" s="262"/>
      <c r="K122" s="262"/>
      <c r="L122" s="262"/>
      <c r="M122" s="262"/>
      <c r="N122" s="262"/>
      <c r="O122" s="262"/>
      <c r="P122" s="323"/>
      <c r="Q122" s="262"/>
      <c r="R122" s="262"/>
      <c r="S122" s="262"/>
      <c r="T122" s="262"/>
      <c r="U122" s="262"/>
    </row>
    <row r="123" spans="7:21" x14ac:dyDescent="0.3">
      <c r="G123" s="262"/>
      <c r="H123" s="262"/>
      <c r="I123" s="262"/>
      <c r="J123" s="262"/>
      <c r="K123" s="262"/>
      <c r="L123" s="262"/>
      <c r="M123" s="262"/>
      <c r="N123" s="262"/>
      <c r="O123" s="262"/>
      <c r="P123" s="323"/>
      <c r="Q123" s="262"/>
      <c r="R123" s="262"/>
      <c r="S123" s="262"/>
      <c r="T123" s="262"/>
      <c r="U123" s="262"/>
    </row>
    <row r="124" spans="7:21" x14ac:dyDescent="0.3">
      <c r="G124" s="262"/>
      <c r="H124" s="262"/>
      <c r="I124" s="262"/>
      <c r="J124" s="262"/>
      <c r="K124" s="262"/>
      <c r="L124" s="262"/>
      <c r="M124" s="262"/>
      <c r="N124" s="262"/>
      <c r="O124" s="262"/>
      <c r="P124" s="323"/>
      <c r="Q124" s="262"/>
      <c r="R124" s="262"/>
      <c r="S124" s="262"/>
      <c r="T124" s="262"/>
      <c r="U124" s="262"/>
    </row>
    <row r="125" spans="7:21" x14ac:dyDescent="0.3">
      <c r="G125" s="262"/>
      <c r="H125" s="262"/>
      <c r="I125" s="262"/>
      <c r="J125" s="262"/>
      <c r="K125" s="262"/>
      <c r="L125" s="262"/>
      <c r="M125" s="262"/>
      <c r="N125" s="262"/>
      <c r="O125" s="262"/>
      <c r="P125" s="323"/>
      <c r="Q125" s="262"/>
      <c r="R125" s="262"/>
      <c r="S125" s="262"/>
      <c r="T125" s="262"/>
      <c r="U125" s="262"/>
    </row>
    <row r="126" spans="7:21" x14ac:dyDescent="0.3">
      <c r="G126" s="262"/>
      <c r="H126" s="262"/>
      <c r="I126" s="262"/>
      <c r="J126" s="262"/>
      <c r="K126" s="262"/>
      <c r="L126" s="262"/>
      <c r="M126" s="262"/>
      <c r="N126" s="262"/>
      <c r="O126" s="262"/>
      <c r="P126" s="323"/>
      <c r="Q126" s="262"/>
      <c r="R126" s="262"/>
      <c r="S126" s="262"/>
      <c r="T126" s="262"/>
      <c r="U126" s="262"/>
    </row>
    <row r="127" spans="7:21" x14ac:dyDescent="0.3">
      <c r="G127" s="262"/>
      <c r="H127" s="262"/>
      <c r="I127" s="262"/>
      <c r="J127" s="262"/>
      <c r="K127" s="262"/>
      <c r="L127" s="262"/>
      <c r="M127" s="262"/>
      <c r="N127" s="262"/>
      <c r="O127" s="262"/>
      <c r="P127" s="323"/>
      <c r="Q127" s="262"/>
      <c r="R127" s="262"/>
      <c r="S127" s="262"/>
      <c r="T127" s="262"/>
      <c r="U127" s="262"/>
    </row>
    <row r="128" spans="7:21" x14ac:dyDescent="0.3">
      <c r="G128" s="262"/>
      <c r="H128" s="262"/>
      <c r="I128" s="262"/>
      <c r="J128" s="262"/>
      <c r="K128" s="262"/>
      <c r="L128" s="262"/>
      <c r="M128" s="262"/>
      <c r="N128" s="262"/>
      <c r="O128" s="262"/>
      <c r="P128" s="323"/>
      <c r="Q128" s="262"/>
      <c r="R128" s="262"/>
      <c r="S128" s="262"/>
      <c r="T128" s="262"/>
      <c r="U128" s="262"/>
    </row>
    <row r="129" spans="7:21" x14ac:dyDescent="0.3">
      <c r="G129" s="262"/>
      <c r="H129" s="262"/>
      <c r="I129" s="262"/>
      <c r="J129" s="262"/>
      <c r="K129" s="262"/>
      <c r="L129" s="262"/>
      <c r="M129" s="262"/>
      <c r="N129" s="262"/>
      <c r="O129" s="262"/>
      <c r="P129" s="323"/>
      <c r="Q129" s="262"/>
      <c r="R129" s="262"/>
      <c r="S129" s="262"/>
      <c r="T129" s="262"/>
      <c r="U129" s="262"/>
    </row>
    <row r="130" spans="7:21" x14ac:dyDescent="0.3">
      <c r="G130" s="262"/>
      <c r="H130" s="262"/>
      <c r="I130" s="262"/>
      <c r="J130" s="262"/>
      <c r="K130" s="262"/>
      <c r="L130" s="262"/>
      <c r="M130" s="262"/>
      <c r="N130" s="262"/>
      <c r="O130" s="262"/>
      <c r="P130" s="323"/>
      <c r="Q130" s="262"/>
      <c r="R130" s="262"/>
      <c r="S130" s="262"/>
      <c r="T130" s="262"/>
      <c r="U130" s="262"/>
    </row>
    <row r="131" spans="7:21" x14ac:dyDescent="0.3">
      <c r="G131" s="262"/>
      <c r="H131" s="262"/>
      <c r="I131" s="262"/>
      <c r="J131" s="262"/>
      <c r="K131" s="262"/>
      <c r="L131" s="262"/>
      <c r="M131" s="262"/>
      <c r="N131" s="262"/>
      <c r="O131" s="262"/>
      <c r="P131" s="323"/>
      <c r="Q131" s="262"/>
      <c r="R131" s="262"/>
      <c r="S131" s="262"/>
      <c r="T131" s="262"/>
      <c r="U131" s="262"/>
    </row>
    <row r="132" spans="7:21" x14ac:dyDescent="0.3">
      <c r="G132" s="262"/>
      <c r="H132" s="262"/>
      <c r="I132" s="262"/>
      <c r="J132" s="262"/>
      <c r="K132" s="262"/>
      <c r="L132" s="262"/>
      <c r="M132" s="262"/>
      <c r="N132" s="262"/>
      <c r="O132" s="262"/>
      <c r="P132" s="323"/>
      <c r="Q132" s="262"/>
      <c r="R132" s="262"/>
      <c r="S132" s="262"/>
      <c r="T132" s="262"/>
      <c r="U132" s="262"/>
    </row>
    <row r="133" spans="7:21" x14ac:dyDescent="0.3">
      <c r="G133" s="262"/>
      <c r="H133" s="262"/>
      <c r="I133" s="262"/>
      <c r="J133" s="262"/>
      <c r="K133" s="262"/>
      <c r="L133" s="262"/>
      <c r="M133" s="262"/>
      <c r="N133" s="262"/>
      <c r="O133" s="262"/>
      <c r="P133" s="323"/>
      <c r="Q133" s="262"/>
      <c r="R133" s="262"/>
      <c r="S133" s="262"/>
      <c r="T133" s="262"/>
      <c r="U133" s="262"/>
    </row>
    <row r="134" spans="7:21" x14ac:dyDescent="0.3">
      <c r="G134" s="262"/>
      <c r="H134" s="262"/>
      <c r="I134" s="262"/>
      <c r="J134" s="262"/>
      <c r="K134" s="262"/>
      <c r="L134" s="262"/>
      <c r="M134" s="262"/>
      <c r="N134" s="262"/>
      <c r="O134" s="262"/>
      <c r="P134" s="323"/>
      <c r="Q134" s="262"/>
      <c r="R134" s="262"/>
      <c r="S134" s="262"/>
      <c r="T134" s="262"/>
      <c r="U134" s="262"/>
    </row>
    <row r="135" spans="7:21" x14ac:dyDescent="0.3">
      <c r="G135" s="262"/>
      <c r="H135" s="262"/>
      <c r="I135" s="262"/>
      <c r="J135" s="262"/>
      <c r="K135" s="262"/>
      <c r="L135" s="262"/>
      <c r="M135" s="262"/>
      <c r="N135" s="262"/>
      <c r="O135" s="262"/>
      <c r="P135" s="323"/>
      <c r="Q135" s="262"/>
      <c r="R135" s="262"/>
      <c r="S135" s="262"/>
      <c r="T135" s="262"/>
      <c r="U135" s="262"/>
    </row>
    <row r="136" spans="7:21" x14ac:dyDescent="0.3">
      <c r="G136" s="262"/>
      <c r="H136" s="262"/>
      <c r="I136" s="262"/>
      <c r="J136" s="262"/>
      <c r="K136" s="262"/>
      <c r="L136" s="262"/>
      <c r="M136" s="262"/>
      <c r="N136" s="262"/>
      <c r="O136" s="262"/>
      <c r="P136" s="323"/>
      <c r="Q136" s="262"/>
      <c r="R136" s="262"/>
      <c r="S136" s="262"/>
      <c r="T136" s="262"/>
      <c r="U136" s="262"/>
    </row>
    <row r="137" spans="7:21" x14ac:dyDescent="0.3">
      <c r="G137" s="262"/>
      <c r="H137" s="262"/>
      <c r="I137" s="262"/>
      <c r="J137" s="262"/>
      <c r="K137" s="262"/>
      <c r="L137" s="262"/>
      <c r="M137" s="262"/>
      <c r="N137" s="262"/>
      <c r="O137" s="262"/>
      <c r="P137" s="323"/>
      <c r="Q137" s="262"/>
      <c r="R137" s="262"/>
      <c r="S137" s="262"/>
      <c r="T137" s="262"/>
      <c r="U137" s="262"/>
    </row>
    <row r="138" spans="7:21" x14ac:dyDescent="0.3">
      <c r="G138" s="262"/>
      <c r="H138" s="262"/>
      <c r="I138" s="262"/>
      <c r="J138" s="262"/>
      <c r="K138" s="262"/>
      <c r="L138" s="262"/>
      <c r="M138" s="262"/>
      <c r="N138" s="262"/>
      <c r="O138" s="262"/>
      <c r="P138" s="323"/>
      <c r="Q138" s="262"/>
      <c r="R138" s="262"/>
      <c r="S138" s="262"/>
      <c r="T138" s="262"/>
      <c r="U138" s="262"/>
    </row>
    <row r="139" spans="7:21" x14ac:dyDescent="0.3">
      <c r="G139" s="262"/>
      <c r="H139" s="262"/>
      <c r="I139" s="262"/>
      <c r="J139" s="262"/>
      <c r="K139" s="262"/>
      <c r="L139" s="262"/>
      <c r="M139" s="262"/>
      <c r="N139" s="262"/>
      <c r="O139" s="262"/>
      <c r="P139" s="323"/>
      <c r="Q139" s="262"/>
      <c r="R139" s="262"/>
      <c r="S139" s="262"/>
      <c r="T139" s="262"/>
      <c r="U139" s="262"/>
    </row>
    <row r="140" spans="7:21" x14ac:dyDescent="0.3">
      <c r="G140" s="262"/>
      <c r="H140" s="262"/>
      <c r="I140" s="262"/>
      <c r="J140" s="262"/>
      <c r="K140" s="262"/>
      <c r="L140" s="262"/>
      <c r="M140" s="262"/>
      <c r="N140" s="262"/>
      <c r="O140" s="262"/>
      <c r="P140" s="323"/>
      <c r="Q140" s="262"/>
      <c r="R140" s="262"/>
      <c r="S140" s="262"/>
      <c r="T140" s="262"/>
      <c r="U140" s="262"/>
    </row>
    <row r="141" spans="7:21" x14ac:dyDescent="0.3">
      <c r="G141" s="262"/>
      <c r="H141" s="262"/>
      <c r="I141" s="262"/>
      <c r="J141" s="262"/>
      <c r="K141" s="262"/>
      <c r="L141" s="262"/>
      <c r="M141" s="262"/>
      <c r="N141" s="262"/>
      <c r="O141" s="262"/>
      <c r="P141" s="323"/>
      <c r="Q141" s="262"/>
      <c r="R141" s="262"/>
      <c r="S141" s="262"/>
      <c r="T141" s="262"/>
      <c r="U141" s="262"/>
    </row>
    <row r="142" spans="7:21" x14ac:dyDescent="0.3">
      <c r="G142" s="262"/>
      <c r="H142" s="262"/>
      <c r="I142" s="262"/>
      <c r="J142" s="262"/>
      <c r="K142" s="262"/>
      <c r="L142" s="262"/>
      <c r="M142" s="262"/>
      <c r="N142" s="262"/>
      <c r="O142" s="262"/>
      <c r="P142" s="323"/>
      <c r="Q142" s="262"/>
      <c r="R142" s="262"/>
      <c r="S142" s="262"/>
      <c r="T142" s="262"/>
      <c r="U142" s="262"/>
    </row>
    <row r="143" spans="7:21" x14ac:dyDescent="0.3">
      <c r="G143" s="262"/>
      <c r="H143" s="262"/>
      <c r="I143" s="262"/>
      <c r="J143" s="262"/>
      <c r="K143" s="262"/>
      <c r="L143" s="262"/>
      <c r="M143" s="262"/>
      <c r="N143" s="262"/>
      <c r="O143" s="262"/>
      <c r="P143" s="323"/>
      <c r="Q143" s="262"/>
      <c r="R143" s="262"/>
      <c r="S143" s="262"/>
      <c r="T143" s="262"/>
      <c r="U143" s="262"/>
    </row>
    <row r="144" spans="7:21" x14ac:dyDescent="0.3">
      <c r="G144" s="262"/>
      <c r="H144" s="262"/>
      <c r="I144" s="262"/>
      <c r="J144" s="262"/>
      <c r="K144" s="262"/>
      <c r="L144" s="262"/>
      <c r="M144" s="262"/>
      <c r="N144" s="262"/>
      <c r="O144" s="262"/>
      <c r="P144" s="323"/>
      <c r="Q144" s="262"/>
      <c r="R144" s="262"/>
      <c r="S144" s="262"/>
      <c r="T144" s="262"/>
      <c r="U144" s="262"/>
    </row>
    <row r="145" spans="7:21" x14ac:dyDescent="0.3">
      <c r="G145" s="262"/>
      <c r="H145" s="262"/>
      <c r="I145" s="262"/>
      <c r="J145" s="262"/>
      <c r="K145" s="262"/>
      <c r="L145" s="262"/>
      <c r="M145" s="262"/>
      <c r="N145" s="262"/>
      <c r="O145" s="262"/>
      <c r="P145" s="323"/>
      <c r="Q145" s="262"/>
      <c r="R145" s="262"/>
      <c r="S145" s="262"/>
      <c r="T145" s="262"/>
      <c r="U145" s="262"/>
    </row>
    <row r="146" spans="7:21" x14ac:dyDescent="0.3">
      <c r="G146" s="262"/>
      <c r="H146" s="262"/>
      <c r="I146" s="262"/>
      <c r="J146" s="262"/>
      <c r="K146" s="262"/>
      <c r="L146" s="262"/>
      <c r="M146" s="262"/>
      <c r="N146" s="262"/>
      <c r="O146" s="262"/>
      <c r="P146" s="323"/>
      <c r="Q146" s="262"/>
      <c r="R146" s="262"/>
      <c r="S146" s="262"/>
      <c r="T146" s="262"/>
      <c r="U146" s="262"/>
    </row>
    <row r="147" spans="7:21" x14ac:dyDescent="0.3">
      <c r="G147" s="262"/>
      <c r="H147" s="262"/>
      <c r="I147" s="262"/>
      <c r="J147" s="262"/>
      <c r="K147" s="262"/>
      <c r="L147" s="262"/>
      <c r="M147" s="262"/>
      <c r="N147" s="262"/>
      <c r="O147" s="262"/>
      <c r="P147" s="323"/>
      <c r="Q147" s="262"/>
      <c r="R147" s="262"/>
      <c r="S147" s="262"/>
      <c r="T147" s="262"/>
      <c r="U147" s="262"/>
    </row>
    <row r="148" spans="7:21" x14ac:dyDescent="0.3">
      <c r="G148" s="262"/>
      <c r="H148" s="262"/>
      <c r="I148" s="262"/>
      <c r="J148" s="262"/>
      <c r="K148" s="262"/>
      <c r="L148" s="262"/>
      <c r="M148" s="262"/>
      <c r="N148" s="262"/>
      <c r="O148" s="262"/>
      <c r="P148" s="323"/>
      <c r="Q148" s="262"/>
      <c r="R148" s="262"/>
      <c r="S148" s="262"/>
      <c r="T148" s="262"/>
      <c r="U148" s="262"/>
    </row>
    <row r="149" spans="7:21" x14ac:dyDescent="0.3">
      <c r="G149" s="262"/>
      <c r="H149" s="262"/>
      <c r="I149" s="262"/>
      <c r="J149" s="262"/>
      <c r="K149" s="262"/>
      <c r="L149" s="262"/>
      <c r="M149" s="262"/>
      <c r="N149" s="262"/>
      <c r="O149" s="262"/>
      <c r="P149" s="323"/>
      <c r="Q149" s="262"/>
      <c r="R149" s="262"/>
      <c r="S149" s="262"/>
      <c r="T149" s="262"/>
      <c r="U149" s="262"/>
    </row>
    <row r="150" spans="7:21" x14ac:dyDescent="0.3">
      <c r="G150" s="262"/>
      <c r="H150" s="262"/>
      <c r="I150" s="262"/>
      <c r="J150" s="262"/>
      <c r="K150" s="262"/>
      <c r="L150" s="262"/>
      <c r="M150" s="262"/>
      <c r="N150" s="262"/>
      <c r="O150" s="262"/>
      <c r="P150" s="323"/>
      <c r="Q150" s="262"/>
      <c r="R150" s="262"/>
      <c r="S150" s="262"/>
      <c r="T150" s="262"/>
      <c r="U150" s="262"/>
    </row>
    <row r="151" spans="7:21" x14ac:dyDescent="0.3">
      <c r="G151" s="262"/>
      <c r="H151" s="262"/>
      <c r="I151" s="262"/>
      <c r="J151" s="262"/>
      <c r="K151" s="262"/>
      <c r="L151" s="262"/>
      <c r="M151" s="262"/>
      <c r="N151" s="262"/>
      <c r="O151" s="262"/>
      <c r="P151" s="323"/>
      <c r="Q151" s="262"/>
      <c r="R151" s="262"/>
      <c r="S151" s="262"/>
      <c r="T151" s="262"/>
      <c r="U151" s="262"/>
    </row>
    <row r="152" spans="7:21" x14ac:dyDescent="0.3">
      <c r="G152" s="262"/>
      <c r="H152" s="262"/>
      <c r="I152" s="262"/>
      <c r="J152" s="262"/>
      <c r="K152" s="262"/>
      <c r="L152" s="262"/>
      <c r="M152" s="262"/>
      <c r="N152" s="262"/>
      <c r="O152" s="262"/>
      <c r="P152" s="323"/>
      <c r="Q152" s="262"/>
      <c r="R152" s="262"/>
      <c r="S152" s="262"/>
      <c r="T152" s="262"/>
      <c r="U152" s="262"/>
    </row>
    <row r="153" spans="7:21" x14ac:dyDescent="0.3">
      <c r="G153" s="262"/>
      <c r="H153" s="262"/>
      <c r="I153" s="262"/>
      <c r="J153" s="262"/>
      <c r="K153" s="262"/>
      <c r="L153" s="262"/>
      <c r="M153" s="262"/>
      <c r="N153" s="262"/>
      <c r="O153" s="262"/>
      <c r="P153" s="323"/>
      <c r="Q153" s="262"/>
      <c r="R153" s="262"/>
      <c r="S153" s="262"/>
      <c r="T153" s="262"/>
      <c r="U153" s="262"/>
    </row>
    <row r="154" spans="7:21" x14ac:dyDescent="0.3">
      <c r="G154" s="262"/>
      <c r="H154" s="262"/>
      <c r="I154" s="262"/>
      <c r="J154" s="262"/>
      <c r="K154" s="262"/>
      <c r="L154" s="262"/>
      <c r="M154" s="262"/>
      <c r="N154" s="262"/>
      <c r="O154" s="262"/>
      <c r="P154" s="323"/>
      <c r="Q154" s="262"/>
      <c r="R154" s="262"/>
      <c r="S154" s="262"/>
      <c r="T154" s="262"/>
      <c r="U154" s="262"/>
    </row>
    <row r="155" spans="7:21" x14ac:dyDescent="0.3">
      <c r="G155" s="262"/>
      <c r="H155" s="262"/>
      <c r="I155" s="262"/>
      <c r="J155" s="262"/>
      <c r="K155" s="262"/>
      <c r="L155" s="262"/>
      <c r="M155" s="262"/>
      <c r="N155" s="262"/>
      <c r="O155" s="262"/>
      <c r="P155" s="323"/>
      <c r="Q155" s="262"/>
      <c r="R155" s="262"/>
      <c r="S155" s="262"/>
      <c r="T155" s="262"/>
      <c r="U155" s="262"/>
    </row>
    <row r="156" spans="7:21" x14ac:dyDescent="0.3">
      <c r="G156" s="262"/>
      <c r="H156" s="262"/>
      <c r="I156" s="262"/>
      <c r="J156" s="262"/>
      <c r="K156" s="262"/>
      <c r="L156" s="262"/>
      <c r="M156" s="262"/>
      <c r="N156" s="262"/>
      <c r="O156" s="262"/>
      <c r="P156" s="323"/>
      <c r="Q156" s="262"/>
      <c r="R156" s="262"/>
      <c r="S156" s="262"/>
      <c r="T156" s="262"/>
      <c r="U156" s="262"/>
    </row>
    <row r="157" spans="7:21" x14ac:dyDescent="0.3">
      <c r="G157" s="262"/>
      <c r="H157" s="262"/>
      <c r="I157" s="262"/>
      <c r="J157" s="262"/>
      <c r="K157" s="262"/>
      <c r="L157" s="262"/>
      <c r="M157" s="262"/>
      <c r="N157" s="262"/>
      <c r="O157" s="262"/>
      <c r="P157" s="323"/>
      <c r="Q157" s="262"/>
      <c r="R157" s="262"/>
      <c r="S157" s="262"/>
      <c r="T157" s="262"/>
      <c r="U157" s="262"/>
    </row>
    <row r="158" spans="7:21" x14ac:dyDescent="0.3">
      <c r="G158" s="262"/>
      <c r="H158" s="262"/>
      <c r="I158" s="262"/>
      <c r="J158" s="262"/>
      <c r="K158" s="262"/>
      <c r="L158" s="262"/>
      <c r="M158" s="262"/>
      <c r="N158" s="262"/>
      <c r="O158" s="262"/>
      <c r="P158" s="323"/>
      <c r="Q158" s="262"/>
      <c r="R158" s="262"/>
      <c r="S158" s="262"/>
      <c r="T158" s="262"/>
      <c r="U158" s="262"/>
    </row>
    <row r="159" spans="7:21" x14ac:dyDescent="0.3">
      <c r="G159" s="262"/>
      <c r="H159" s="262"/>
      <c r="I159" s="262"/>
      <c r="J159" s="262"/>
      <c r="K159" s="262"/>
      <c r="L159" s="262"/>
      <c r="M159" s="262"/>
      <c r="N159" s="262"/>
      <c r="O159" s="262"/>
      <c r="P159" s="323"/>
      <c r="Q159" s="262"/>
      <c r="R159" s="262"/>
      <c r="S159" s="262"/>
      <c r="T159" s="262"/>
      <c r="U159" s="262"/>
    </row>
    <row r="160" spans="7:21" x14ac:dyDescent="0.3">
      <c r="G160" s="262"/>
      <c r="H160" s="262"/>
      <c r="I160" s="262"/>
      <c r="J160" s="262"/>
      <c r="K160" s="262"/>
      <c r="L160" s="262"/>
      <c r="M160" s="262"/>
      <c r="N160" s="262"/>
      <c r="O160" s="262"/>
      <c r="P160" s="323"/>
      <c r="Q160" s="262"/>
      <c r="R160" s="262"/>
      <c r="S160" s="262"/>
      <c r="T160" s="262"/>
      <c r="U160" s="262"/>
    </row>
    <row r="161" spans="7:21" x14ac:dyDescent="0.3">
      <c r="G161" s="262"/>
      <c r="H161" s="262"/>
      <c r="I161" s="262"/>
      <c r="J161" s="262"/>
      <c r="K161" s="262"/>
      <c r="L161" s="262"/>
      <c r="M161" s="262"/>
      <c r="N161" s="262"/>
      <c r="O161" s="262"/>
      <c r="P161" s="323"/>
      <c r="Q161" s="262"/>
      <c r="R161" s="262"/>
      <c r="S161" s="262"/>
      <c r="T161" s="262"/>
      <c r="U161" s="262"/>
    </row>
    <row r="162" spans="7:21" x14ac:dyDescent="0.3">
      <c r="G162" s="262"/>
      <c r="H162" s="262"/>
      <c r="I162" s="262"/>
      <c r="J162" s="262"/>
      <c r="K162" s="262"/>
      <c r="L162" s="262"/>
      <c r="M162" s="262"/>
      <c r="N162" s="262"/>
      <c r="O162" s="262"/>
      <c r="P162" s="323"/>
      <c r="Q162" s="262"/>
      <c r="R162" s="262"/>
      <c r="S162" s="262"/>
      <c r="T162" s="262"/>
      <c r="U162" s="262"/>
    </row>
    <row r="163" spans="7:21" x14ac:dyDescent="0.3">
      <c r="G163" s="262"/>
      <c r="H163" s="262"/>
      <c r="I163" s="262"/>
      <c r="J163" s="262"/>
      <c r="K163" s="262"/>
      <c r="L163" s="262"/>
      <c r="M163" s="262"/>
      <c r="N163" s="262"/>
      <c r="O163" s="262"/>
      <c r="P163" s="323"/>
      <c r="Q163" s="262"/>
      <c r="R163" s="262"/>
      <c r="S163" s="262"/>
      <c r="T163" s="262"/>
      <c r="U163" s="262"/>
    </row>
    <row r="164" spans="7:21" x14ac:dyDescent="0.3">
      <c r="G164" s="262"/>
      <c r="H164" s="262"/>
      <c r="I164" s="262"/>
      <c r="J164" s="262"/>
      <c r="K164" s="262"/>
      <c r="L164" s="262"/>
      <c r="M164" s="262"/>
      <c r="N164" s="262"/>
      <c r="O164" s="262"/>
      <c r="P164" s="323"/>
      <c r="Q164" s="262"/>
      <c r="R164" s="262"/>
      <c r="S164" s="262"/>
      <c r="T164" s="262"/>
      <c r="U164" s="262"/>
    </row>
    <row r="165" spans="7:21" x14ac:dyDescent="0.3">
      <c r="G165" s="262"/>
      <c r="H165" s="262"/>
      <c r="I165" s="262"/>
      <c r="J165" s="262"/>
      <c r="K165" s="262"/>
      <c r="L165" s="262"/>
      <c r="M165" s="262"/>
      <c r="N165" s="262"/>
      <c r="O165" s="262"/>
      <c r="P165" s="323"/>
      <c r="Q165" s="262"/>
      <c r="R165" s="262"/>
      <c r="S165" s="262"/>
      <c r="T165" s="262"/>
      <c r="U165" s="262"/>
    </row>
    <row r="166" spans="7:21" x14ac:dyDescent="0.3">
      <c r="G166" s="262"/>
      <c r="H166" s="262"/>
      <c r="I166" s="262"/>
      <c r="J166" s="262"/>
      <c r="K166" s="262"/>
      <c r="L166" s="262"/>
      <c r="M166" s="262"/>
      <c r="N166" s="262"/>
      <c r="O166" s="262"/>
      <c r="P166" s="323"/>
      <c r="Q166" s="262"/>
      <c r="R166" s="262"/>
      <c r="S166" s="262"/>
      <c r="T166" s="262"/>
      <c r="U166" s="262"/>
    </row>
    <row r="167" spans="7:21" x14ac:dyDescent="0.3">
      <c r="G167" s="262"/>
      <c r="H167" s="262"/>
      <c r="I167" s="262"/>
      <c r="J167" s="262"/>
      <c r="K167" s="262"/>
      <c r="L167" s="262"/>
      <c r="M167" s="262"/>
      <c r="N167" s="262"/>
      <c r="O167" s="262"/>
      <c r="P167" s="323"/>
      <c r="Q167" s="262"/>
      <c r="R167" s="262"/>
      <c r="S167" s="262"/>
      <c r="T167" s="262"/>
      <c r="U167" s="262"/>
    </row>
    <row r="168" spans="7:21" x14ac:dyDescent="0.3">
      <c r="G168" s="262"/>
      <c r="H168" s="262"/>
      <c r="I168" s="262"/>
      <c r="J168" s="262"/>
      <c r="K168" s="262"/>
      <c r="L168" s="262"/>
      <c r="M168" s="262"/>
      <c r="N168" s="262"/>
      <c r="O168" s="262"/>
      <c r="P168" s="323"/>
      <c r="Q168" s="262"/>
      <c r="R168" s="262"/>
      <c r="S168" s="262"/>
      <c r="T168" s="262"/>
      <c r="U168" s="262"/>
    </row>
    <row r="169" spans="7:21" x14ac:dyDescent="0.3">
      <c r="G169" s="262"/>
      <c r="H169" s="262"/>
      <c r="I169" s="262"/>
      <c r="J169" s="262"/>
      <c r="K169" s="262"/>
      <c r="L169" s="262"/>
      <c r="M169" s="262"/>
      <c r="N169" s="262"/>
      <c r="O169" s="262"/>
      <c r="P169" s="323"/>
      <c r="Q169" s="262"/>
      <c r="R169" s="262"/>
      <c r="S169" s="262"/>
      <c r="T169" s="262"/>
      <c r="U169" s="262"/>
    </row>
  </sheetData>
  <mergeCells count="11">
    <mergeCell ref="C8:C19"/>
    <mergeCell ref="C20:E20"/>
    <mergeCell ref="C21:E21"/>
    <mergeCell ref="C26:E26"/>
    <mergeCell ref="C36:E36"/>
    <mergeCell ref="B7:E7"/>
    <mergeCell ref="A2:S2"/>
    <mergeCell ref="L4:O4"/>
    <mergeCell ref="G4:J4"/>
    <mergeCell ref="Q4:T4"/>
    <mergeCell ref="E3:T3"/>
  </mergeCells>
  <pageMargins left="0.7" right="0.7" top="0.75" bottom="0.75" header="0.3" footer="0.3"/>
  <pageSetup paperSize="5" scale="10" orientation="landscape" horizontalDpi="4294967293"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7F9E6-772C-411C-AE07-67628518C981}">
  <dimension ref="A1:T24"/>
  <sheetViews>
    <sheetView showGridLines="0" topLeftCell="A18" zoomScale="50" zoomScaleNormal="50" workbookViewId="0">
      <selection activeCell="G20" sqref="G20:I20"/>
    </sheetView>
  </sheetViews>
  <sheetFormatPr baseColWidth="10" defaultColWidth="11.44140625" defaultRowHeight="20.399999999999999" x14ac:dyDescent="0.35"/>
  <cols>
    <col min="1" max="1" width="17.33203125" style="267" customWidth="1"/>
    <col min="2" max="2" width="18.5546875" style="267" customWidth="1"/>
    <col min="3" max="3" width="88.33203125" style="154" customWidth="1"/>
    <col min="4" max="4" width="39.44140625" style="154" customWidth="1"/>
    <col min="5" max="5" width="27.6640625" style="267" customWidth="1"/>
    <col min="6" max="6" width="5.109375" style="110" customWidth="1"/>
    <col min="7" max="7" width="28.6640625" style="110" customWidth="1"/>
    <col min="8" max="8" width="26.6640625" style="110" customWidth="1"/>
    <col min="9" max="9" width="29.88671875" style="110" customWidth="1"/>
    <col min="10" max="10" width="33.5546875" style="110" customWidth="1"/>
    <col min="11" max="20" width="11.44140625" style="110"/>
    <col min="21" max="16384" width="11.44140625" style="267"/>
  </cols>
  <sheetData>
    <row r="1" spans="1:10" ht="21" thickBot="1" x14ac:dyDescent="0.4"/>
    <row r="2" spans="1:10" ht="50.25" customHeight="1" thickBot="1" x14ac:dyDescent="0.4">
      <c r="A2" s="654" t="s">
        <v>270</v>
      </c>
      <c r="B2" s="654"/>
      <c r="C2" s="654"/>
      <c r="D2" s="654"/>
      <c r="E2" s="654"/>
      <c r="F2" s="654"/>
      <c r="G2" s="654"/>
      <c r="H2" s="654"/>
      <c r="I2" s="654"/>
      <c r="J2" s="654"/>
    </row>
    <row r="3" spans="1:10" ht="53.25" customHeight="1" thickBot="1" x14ac:dyDescent="0.4">
      <c r="A3" s="386"/>
      <c r="B3" s="388" t="s">
        <v>247</v>
      </c>
      <c r="C3" s="389"/>
      <c r="D3" s="389"/>
      <c r="E3" s="389"/>
      <c r="F3" s="389"/>
      <c r="G3" s="389"/>
      <c r="H3" s="389"/>
      <c r="I3" s="389"/>
      <c r="J3" s="390"/>
    </row>
    <row r="4" spans="1:10" ht="230.25" customHeight="1" thickBot="1" x14ac:dyDescent="0.4">
      <c r="A4" s="387"/>
      <c r="B4" s="655" t="s">
        <v>184</v>
      </c>
      <c r="C4" s="656"/>
      <c r="D4" s="656"/>
      <c r="E4" s="656"/>
      <c r="F4" s="656"/>
      <c r="G4" s="656"/>
      <c r="H4" s="656"/>
      <c r="I4" s="656"/>
      <c r="J4" s="657"/>
    </row>
    <row r="5" spans="1:10" ht="120" customHeight="1" x14ac:dyDescent="0.4">
      <c r="A5" s="416" t="s">
        <v>162</v>
      </c>
      <c r="B5" s="410" t="s">
        <v>30</v>
      </c>
      <c r="C5" s="268" t="s">
        <v>245</v>
      </c>
      <c r="D5" s="326" t="s">
        <v>246</v>
      </c>
      <c r="E5" s="410" t="s">
        <v>29</v>
      </c>
      <c r="F5" s="115"/>
      <c r="G5" s="404" t="s">
        <v>174</v>
      </c>
      <c r="H5" s="405"/>
      <c r="I5" s="405"/>
      <c r="J5" s="406"/>
    </row>
    <row r="6" spans="1:10" ht="21.6" thickBot="1" x14ac:dyDescent="0.45">
      <c r="A6" s="417"/>
      <c r="B6" s="411"/>
      <c r="C6" s="332"/>
      <c r="D6" s="331"/>
      <c r="E6" s="411"/>
      <c r="F6" s="115"/>
      <c r="G6" s="407"/>
      <c r="H6" s="408"/>
      <c r="I6" s="408"/>
      <c r="J6" s="409"/>
    </row>
    <row r="7" spans="1:10" ht="121.5" customHeight="1" thickBot="1" x14ac:dyDescent="0.4">
      <c r="A7" s="661" t="s">
        <v>185</v>
      </c>
      <c r="B7" s="662"/>
      <c r="C7" s="662"/>
      <c r="D7" s="662"/>
      <c r="E7" s="662"/>
      <c r="F7" s="121"/>
      <c r="G7" s="239" t="s">
        <v>90</v>
      </c>
      <c r="H7" s="239" t="s">
        <v>91</v>
      </c>
      <c r="I7" s="239" t="s">
        <v>218</v>
      </c>
      <c r="J7" s="239" t="s">
        <v>219</v>
      </c>
    </row>
    <row r="8" spans="1:10" ht="141" customHeight="1" thickBot="1" x14ac:dyDescent="0.4">
      <c r="A8" s="270">
        <v>1</v>
      </c>
      <c r="B8" s="423" t="s">
        <v>186</v>
      </c>
      <c r="C8" s="271" t="s">
        <v>227</v>
      </c>
      <c r="D8" s="330" t="s">
        <v>248</v>
      </c>
      <c r="E8" s="272">
        <v>1</v>
      </c>
      <c r="F8" s="135"/>
      <c r="G8" s="155">
        <f>'ANEXO 2  cotizaciones'!Q8</f>
        <v>89939808.569999993</v>
      </c>
      <c r="H8" s="156">
        <f>ROUND(G8*19%,2)</f>
        <v>17088563.629999999</v>
      </c>
      <c r="I8" s="156">
        <f>ROUND(G8+H8,2)</f>
        <v>107028372.2</v>
      </c>
      <c r="J8" s="157">
        <f>ROUND(I8*E8,2)</f>
        <v>107028372.2</v>
      </c>
    </row>
    <row r="9" spans="1:10" ht="168.75" customHeight="1" thickBot="1" x14ac:dyDescent="0.4">
      <c r="A9" s="270">
        <v>2</v>
      </c>
      <c r="B9" s="424"/>
      <c r="C9" s="327" t="s">
        <v>187</v>
      </c>
      <c r="D9" s="330" t="s">
        <v>248</v>
      </c>
      <c r="E9" s="272">
        <v>1</v>
      </c>
      <c r="F9" s="135"/>
      <c r="G9" s="155">
        <f>'ANEXO 2  cotizaciones'!Q9</f>
        <v>82920268.469999999</v>
      </c>
      <c r="H9" s="156">
        <f t="shared" ref="H9:H19" si="0">ROUND(G9*19%,2)</f>
        <v>15754851.01</v>
      </c>
      <c r="I9" s="156">
        <f t="shared" ref="I9:I19" si="1">ROUND(G9+H9,2)</f>
        <v>98675119.480000004</v>
      </c>
      <c r="J9" s="157">
        <f>ROUND(I9*E9,2)</f>
        <v>98675119.480000004</v>
      </c>
    </row>
    <row r="10" spans="1:10" ht="174.75" customHeight="1" thickBot="1" x14ac:dyDescent="0.4">
      <c r="A10" s="270">
        <v>3</v>
      </c>
      <c r="B10" s="424"/>
      <c r="C10" s="328" t="s">
        <v>228</v>
      </c>
      <c r="D10" s="330" t="s">
        <v>248</v>
      </c>
      <c r="E10" s="272">
        <v>1</v>
      </c>
      <c r="F10" s="135"/>
      <c r="G10" s="155">
        <f>'ANEXO 2  cotizaciones'!Q10</f>
        <v>84071225.930000007</v>
      </c>
      <c r="H10" s="156">
        <f t="shared" si="0"/>
        <v>15973532.93</v>
      </c>
      <c r="I10" s="156">
        <f t="shared" si="1"/>
        <v>100044758.86</v>
      </c>
      <c r="J10" s="157">
        <f t="shared" ref="J10:J18" si="2">ROUND(I10*E10,2)</f>
        <v>100044758.86</v>
      </c>
    </row>
    <row r="11" spans="1:10" ht="162.75" customHeight="1" thickBot="1" x14ac:dyDescent="0.4">
      <c r="A11" s="270">
        <v>4</v>
      </c>
      <c r="B11" s="424"/>
      <c r="C11" s="328" t="s">
        <v>229</v>
      </c>
      <c r="D11" s="330" t="s">
        <v>248</v>
      </c>
      <c r="E11" s="272">
        <v>1</v>
      </c>
      <c r="F11" s="135"/>
      <c r="G11" s="155">
        <f>'ANEXO 2  cotizaciones'!Q11</f>
        <v>92353713.319999993</v>
      </c>
      <c r="H11" s="156">
        <f t="shared" si="0"/>
        <v>17547205.530000001</v>
      </c>
      <c r="I11" s="156">
        <f t="shared" si="1"/>
        <v>109900918.84999999</v>
      </c>
      <c r="J11" s="157">
        <f t="shared" si="2"/>
        <v>109900918.84999999</v>
      </c>
    </row>
    <row r="12" spans="1:10" ht="159.75" customHeight="1" thickBot="1" x14ac:dyDescent="0.4">
      <c r="A12" s="270">
        <v>5</v>
      </c>
      <c r="B12" s="424"/>
      <c r="C12" s="328" t="s">
        <v>230</v>
      </c>
      <c r="D12" s="330" t="s">
        <v>248</v>
      </c>
      <c r="E12" s="272">
        <v>1</v>
      </c>
      <c r="F12" s="135"/>
      <c r="G12" s="155">
        <f>'ANEXO 2  cotizaciones'!Q12</f>
        <v>102307566.47</v>
      </c>
      <c r="H12" s="156">
        <f t="shared" si="0"/>
        <v>19438437.629999999</v>
      </c>
      <c r="I12" s="156">
        <f t="shared" si="1"/>
        <v>121746004.09999999</v>
      </c>
      <c r="J12" s="157">
        <f t="shared" si="2"/>
        <v>121746004.09999999</v>
      </c>
    </row>
    <row r="13" spans="1:10" ht="166.5" customHeight="1" thickBot="1" x14ac:dyDescent="0.4">
      <c r="A13" s="270">
        <v>6</v>
      </c>
      <c r="B13" s="424"/>
      <c r="C13" s="328" t="s">
        <v>231</v>
      </c>
      <c r="D13" s="330" t="s">
        <v>248</v>
      </c>
      <c r="E13" s="272">
        <v>1</v>
      </c>
      <c r="F13" s="135"/>
      <c r="G13" s="155">
        <f>'ANEXO 2  cotizaciones'!Q13</f>
        <v>113615596.04000001</v>
      </c>
      <c r="H13" s="156">
        <f t="shared" si="0"/>
        <v>21586963.25</v>
      </c>
      <c r="I13" s="156">
        <f t="shared" si="1"/>
        <v>135202559.28999999</v>
      </c>
      <c r="J13" s="157">
        <f t="shared" si="2"/>
        <v>135202559.28999999</v>
      </c>
    </row>
    <row r="14" spans="1:10" ht="178.5" customHeight="1" thickBot="1" x14ac:dyDescent="0.4">
      <c r="A14" s="270">
        <v>7</v>
      </c>
      <c r="B14" s="424"/>
      <c r="C14" s="328" t="s">
        <v>232</v>
      </c>
      <c r="D14" s="330" t="s">
        <v>248</v>
      </c>
      <c r="E14" s="272">
        <v>1</v>
      </c>
      <c r="F14" s="135"/>
      <c r="G14" s="155">
        <f>'ANEXO 2  cotizaciones'!Q14</f>
        <v>139024537.81999999</v>
      </c>
      <c r="H14" s="156">
        <f t="shared" si="0"/>
        <v>26414662.190000001</v>
      </c>
      <c r="I14" s="156">
        <f t="shared" si="1"/>
        <v>165439200.00999999</v>
      </c>
      <c r="J14" s="157">
        <f t="shared" si="2"/>
        <v>165439200.00999999</v>
      </c>
    </row>
    <row r="15" spans="1:10" ht="183.75" customHeight="1" thickBot="1" x14ac:dyDescent="0.4">
      <c r="A15" s="270">
        <v>8</v>
      </c>
      <c r="B15" s="424"/>
      <c r="C15" s="328" t="s">
        <v>233</v>
      </c>
      <c r="D15" s="330" t="s">
        <v>248</v>
      </c>
      <c r="E15" s="272">
        <v>1</v>
      </c>
      <c r="F15" s="135"/>
      <c r="G15" s="155">
        <f>'ANEXO 2  cotizaciones'!Q15</f>
        <v>154153694.72</v>
      </c>
      <c r="H15" s="156">
        <f t="shared" si="0"/>
        <v>29289202</v>
      </c>
      <c r="I15" s="156">
        <f t="shared" si="1"/>
        <v>183442896.72</v>
      </c>
      <c r="J15" s="157">
        <f t="shared" si="2"/>
        <v>183442896.72</v>
      </c>
    </row>
    <row r="16" spans="1:10" ht="167.25" customHeight="1" thickBot="1" x14ac:dyDescent="0.4">
      <c r="A16" s="270">
        <v>9</v>
      </c>
      <c r="B16" s="424"/>
      <c r="C16" s="328" t="s">
        <v>234</v>
      </c>
      <c r="D16" s="330" t="s">
        <v>248</v>
      </c>
      <c r="E16" s="272">
        <v>1</v>
      </c>
      <c r="F16" s="135"/>
      <c r="G16" s="155">
        <f>'ANEXO 2  cotizaciones'!Q16</f>
        <v>230829563.5</v>
      </c>
      <c r="H16" s="156">
        <f t="shared" si="0"/>
        <v>43857617.07</v>
      </c>
      <c r="I16" s="156">
        <f t="shared" si="1"/>
        <v>274687180.56999999</v>
      </c>
      <c r="J16" s="157">
        <f t="shared" si="2"/>
        <v>274687180.56999999</v>
      </c>
    </row>
    <row r="17" spans="1:10" ht="176.25" customHeight="1" thickBot="1" x14ac:dyDescent="0.4">
      <c r="A17" s="270">
        <v>10</v>
      </c>
      <c r="B17" s="424"/>
      <c r="C17" s="328" t="s">
        <v>235</v>
      </c>
      <c r="D17" s="330" t="s">
        <v>248</v>
      </c>
      <c r="E17" s="272">
        <v>1</v>
      </c>
      <c r="F17" s="135"/>
      <c r="G17" s="155">
        <f>'ANEXO 2  cotizaciones'!Q17</f>
        <v>249950346.43000001</v>
      </c>
      <c r="H17" s="156">
        <f t="shared" si="0"/>
        <v>47490565.82</v>
      </c>
      <c r="I17" s="156">
        <f t="shared" si="1"/>
        <v>297440912.25</v>
      </c>
      <c r="J17" s="157">
        <f t="shared" si="2"/>
        <v>297440912.25</v>
      </c>
    </row>
    <row r="18" spans="1:10" ht="159" customHeight="1" thickBot="1" x14ac:dyDescent="0.4">
      <c r="A18" s="270">
        <v>11</v>
      </c>
      <c r="B18" s="424"/>
      <c r="C18" s="328" t="s">
        <v>236</v>
      </c>
      <c r="D18" s="330" t="s">
        <v>248</v>
      </c>
      <c r="E18" s="272">
        <v>1</v>
      </c>
      <c r="F18" s="135"/>
      <c r="G18" s="155">
        <f>'ANEXO 2  cotizaciones'!Q18</f>
        <v>356932585.86000001</v>
      </c>
      <c r="H18" s="156">
        <f t="shared" si="0"/>
        <v>67817191.310000002</v>
      </c>
      <c r="I18" s="156">
        <f t="shared" si="1"/>
        <v>424749777.17000002</v>
      </c>
      <c r="J18" s="157">
        <f t="shared" si="2"/>
        <v>424749777.17000002</v>
      </c>
    </row>
    <row r="19" spans="1:10" ht="165.75" customHeight="1" thickBot="1" x14ac:dyDescent="0.4">
      <c r="A19" s="270">
        <v>12</v>
      </c>
      <c r="B19" s="424"/>
      <c r="C19" s="329" t="s">
        <v>237</v>
      </c>
      <c r="D19" s="330" t="s">
        <v>248</v>
      </c>
      <c r="E19" s="272">
        <v>1</v>
      </c>
      <c r="F19" s="135"/>
      <c r="G19" s="155">
        <f>'ANEXO 2  cotizaciones'!Q19</f>
        <v>415252089.72000003</v>
      </c>
      <c r="H19" s="156">
        <f t="shared" si="0"/>
        <v>78897897.049999997</v>
      </c>
      <c r="I19" s="156">
        <f t="shared" si="1"/>
        <v>494149986.76999998</v>
      </c>
      <c r="J19" s="157">
        <f>ROUND(I19*E19,2)</f>
        <v>494149986.76999998</v>
      </c>
    </row>
    <row r="20" spans="1:10" ht="124.5" customHeight="1" thickBot="1" x14ac:dyDescent="0.4">
      <c r="A20" s="275"/>
      <c r="B20" s="658" t="s">
        <v>188</v>
      </c>
      <c r="C20" s="659"/>
      <c r="D20" s="659"/>
      <c r="E20" s="660"/>
      <c r="G20" s="663" t="s">
        <v>272</v>
      </c>
      <c r="H20" s="664"/>
      <c r="I20" s="665"/>
      <c r="J20" s="276">
        <f>SUM(J8:J19)</f>
        <v>2512507686.27</v>
      </c>
    </row>
    <row r="22" spans="1:10" s="110" customFormat="1" x14ac:dyDescent="0.35">
      <c r="A22" s="267"/>
      <c r="B22" s="267"/>
      <c r="C22" s="154"/>
      <c r="D22" s="154"/>
      <c r="E22" s="267"/>
    </row>
    <row r="23" spans="1:10" s="110" customFormat="1" x14ac:dyDescent="0.35">
      <c r="A23" s="267"/>
      <c r="B23" s="267"/>
      <c r="C23" s="154"/>
      <c r="D23" s="154"/>
      <c r="E23" s="267"/>
    </row>
    <row r="24" spans="1:10" s="110" customFormat="1" x14ac:dyDescent="0.35">
      <c r="A24" s="653" t="s">
        <v>250</v>
      </c>
      <c r="B24" s="653"/>
      <c r="C24" s="653"/>
      <c r="D24" s="154"/>
      <c r="E24" s="267"/>
    </row>
  </sheetData>
  <mergeCells count="13">
    <mergeCell ref="A24:C24"/>
    <mergeCell ref="A2:J2"/>
    <mergeCell ref="A3:A4"/>
    <mergeCell ref="B3:J3"/>
    <mergeCell ref="B4:J4"/>
    <mergeCell ref="A5:A6"/>
    <mergeCell ref="B5:B6"/>
    <mergeCell ref="E5:E6"/>
    <mergeCell ref="B8:B19"/>
    <mergeCell ref="B20:E20"/>
    <mergeCell ref="G5:J6"/>
    <mergeCell ref="A7:E7"/>
    <mergeCell ref="G20:I20"/>
  </mergeCells>
  <pageMargins left="0.7" right="0.7" top="0.75" bottom="0.75" header="0.3" footer="0.3"/>
  <pageSetup paperSize="9" orientation="portrait" horizontalDpi="4294967293"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FA05E5-D508-48C6-8C88-8AB9CE056892}">
  <dimension ref="A1:T13"/>
  <sheetViews>
    <sheetView showGridLines="0" topLeftCell="A10" zoomScale="60" zoomScaleNormal="60" workbookViewId="0">
      <selection activeCell="J12" sqref="J12"/>
    </sheetView>
  </sheetViews>
  <sheetFormatPr baseColWidth="10" defaultColWidth="11.44140625" defaultRowHeight="20.399999999999999" x14ac:dyDescent="0.35"/>
  <cols>
    <col min="1" max="1" width="21.88671875" style="267" customWidth="1"/>
    <col min="2" max="2" width="12.33203125" style="267" customWidth="1"/>
    <col min="3" max="3" width="92.33203125" style="154" customWidth="1"/>
    <col min="4" max="4" width="24.33203125" style="267" customWidth="1"/>
    <col min="5" max="5" width="31.6640625" style="267" customWidth="1"/>
    <col min="6" max="6" width="5.109375" style="110" customWidth="1"/>
    <col min="7" max="7" width="27.33203125" style="110" customWidth="1"/>
    <col min="8" max="8" width="28" style="110" customWidth="1"/>
    <col min="9" max="9" width="27.44140625" style="110" customWidth="1"/>
    <col min="10" max="10" width="29.88671875" style="110" customWidth="1"/>
    <col min="11" max="20" width="11.44140625" style="110"/>
    <col min="21" max="16384" width="11.44140625" style="267"/>
  </cols>
  <sheetData>
    <row r="1" spans="1:10" ht="21" thickBot="1" x14ac:dyDescent="0.4"/>
    <row r="2" spans="1:10" ht="56.25" customHeight="1" thickBot="1" x14ac:dyDescent="0.4">
      <c r="A2" s="654" t="s">
        <v>271</v>
      </c>
      <c r="B2" s="654"/>
      <c r="C2" s="654"/>
      <c r="D2" s="654"/>
      <c r="E2" s="654"/>
      <c r="F2" s="654"/>
      <c r="G2" s="654"/>
      <c r="H2" s="654"/>
      <c r="I2" s="654"/>
      <c r="J2" s="654"/>
    </row>
    <row r="3" spans="1:10" ht="53.25" customHeight="1" thickBot="1" x14ac:dyDescent="0.4">
      <c r="A3" s="386"/>
      <c r="B3" s="388" t="s">
        <v>249</v>
      </c>
      <c r="C3" s="389"/>
      <c r="D3" s="389"/>
      <c r="E3" s="389"/>
      <c r="F3" s="389"/>
      <c r="G3" s="389"/>
      <c r="H3" s="389"/>
      <c r="I3" s="389"/>
      <c r="J3" s="390"/>
    </row>
    <row r="4" spans="1:10" ht="200.25" customHeight="1" thickBot="1" x14ac:dyDescent="0.4">
      <c r="A4" s="387"/>
      <c r="B4" s="655" t="s">
        <v>184</v>
      </c>
      <c r="C4" s="656"/>
      <c r="D4" s="656"/>
      <c r="E4" s="656"/>
      <c r="F4" s="656"/>
      <c r="G4" s="656"/>
      <c r="H4" s="656"/>
      <c r="I4" s="656"/>
      <c r="J4" s="657"/>
    </row>
    <row r="5" spans="1:10" ht="120" customHeight="1" x14ac:dyDescent="0.4">
      <c r="A5" s="416" t="s">
        <v>162</v>
      </c>
      <c r="B5" s="410" t="s">
        <v>30</v>
      </c>
      <c r="C5" s="268"/>
      <c r="D5" s="410" t="s">
        <v>29</v>
      </c>
      <c r="E5" s="410" t="s">
        <v>246</v>
      </c>
      <c r="F5" s="115"/>
      <c r="G5" s="404" t="s">
        <v>174</v>
      </c>
      <c r="H5" s="405"/>
      <c r="I5" s="405"/>
      <c r="J5" s="406"/>
    </row>
    <row r="6" spans="1:10" ht="21.6" thickBot="1" x14ac:dyDescent="0.45">
      <c r="A6" s="417"/>
      <c r="B6" s="411"/>
      <c r="C6" s="269"/>
      <c r="D6" s="411"/>
      <c r="E6" s="667"/>
      <c r="F6" s="115"/>
      <c r="G6" s="407"/>
      <c r="H6" s="408"/>
      <c r="I6" s="408"/>
      <c r="J6" s="409"/>
    </row>
    <row r="7" spans="1:10" s="110" customFormat="1" ht="96.75" customHeight="1" thickBot="1" x14ac:dyDescent="0.4">
      <c r="A7" s="275"/>
      <c r="B7" s="420" t="s">
        <v>189</v>
      </c>
      <c r="C7" s="421"/>
      <c r="D7" s="421"/>
      <c r="E7" s="361"/>
      <c r="G7" s="239" t="s">
        <v>90</v>
      </c>
      <c r="H7" s="239" t="s">
        <v>91</v>
      </c>
      <c r="I7" s="239" t="s">
        <v>218</v>
      </c>
      <c r="J7" s="239" t="s">
        <v>219</v>
      </c>
    </row>
    <row r="8" spans="1:10" s="110" customFormat="1" ht="159" customHeight="1" thickBot="1" x14ac:dyDescent="0.4">
      <c r="A8" s="270">
        <v>1</v>
      </c>
      <c r="B8" s="310"/>
      <c r="C8" s="311" t="s">
        <v>240</v>
      </c>
      <c r="D8" s="312">
        <v>2</v>
      </c>
      <c r="E8" s="330" t="s">
        <v>248</v>
      </c>
      <c r="G8" s="158">
        <f>'ANEXO 2  cotizaciones'!Q22</f>
        <v>163787039.33000001</v>
      </c>
      <c r="H8" s="158">
        <f>ROUND(G8*19%,2)</f>
        <v>31119537.469999999</v>
      </c>
      <c r="I8" s="158">
        <f>ROUND(G8+H8,2)</f>
        <v>194906576.80000001</v>
      </c>
      <c r="J8" s="158">
        <f>ROUND(I8*D8,2)</f>
        <v>389813153.60000002</v>
      </c>
    </row>
    <row r="9" spans="1:10" s="110" customFormat="1" ht="260.25" customHeight="1" thickBot="1" x14ac:dyDescent="0.4">
      <c r="A9" s="270">
        <v>2</v>
      </c>
      <c r="B9" s="275"/>
      <c r="C9" s="313" t="s">
        <v>241</v>
      </c>
      <c r="D9" s="312">
        <v>1</v>
      </c>
      <c r="E9" s="330" t="s">
        <v>248</v>
      </c>
      <c r="G9" s="158">
        <f>'ANEXO 2  cotizaciones'!Q23</f>
        <v>415289125.45999998</v>
      </c>
      <c r="H9" s="158">
        <f t="shared" ref="H9:H10" si="0">ROUND(G9*19%,2)</f>
        <v>78904933.840000004</v>
      </c>
      <c r="I9" s="158">
        <f t="shared" ref="I9:I10" si="1">ROUND(G9+H9,2)</f>
        <v>494194059.30000001</v>
      </c>
      <c r="J9" s="158">
        <f>ROUND(I9*D9,2)</f>
        <v>494194059.30000001</v>
      </c>
    </row>
    <row r="10" spans="1:10" s="110" customFormat="1" ht="204.75" customHeight="1" thickBot="1" x14ac:dyDescent="0.4">
      <c r="A10" s="270">
        <v>3</v>
      </c>
      <c r="B10" s="275"/>
      <c r="C10" s="311" t="s">
        <v>190</v>
      </c>
      <c r="D10" s="312">
        <v>1</v>
      </c>
      <c r="E10" s="330" t="s">
        <v>248</v>
      </c>
      <c r="G10" s="158">
        <f>'ANEXO 2  cotizaciones'!Q24</f>
        <v>456265417.43000001</v>
      </c>
      <c r="H10" s="158">
        <f t="shared" si="0"/>
        <v>86690429.310000002</v>
      </c>
      <c r="I10" s="158">
        <f t="shared" si="1"/>
        <v>542955846.74000001</v>
      </c>
      <c r="J10" s="158">
        <f>ROUND(I10*D10,2)</f>
        <v>542955846.74000001</v>
      </c>
    </row>
    <row r="11" spans="1:10" s="110" customFormat="1" ht="101.25" customHeight="1" x14ac:dyDescent="0.35">
      <c r="A11" s="267"/>
      <c r="B11" s="267"/>
      <c r="C11" s="154"/>
      <c r="D11" s="267"/>
      <c r="E11" s="267"/>
      <c r="H11" s="663" t="s">
        <v>273</v>
      </c>
      <c r="I11" s="665"/>
      <c r="J11" s="276">
        <f>SUM(J8:J10)</f>
        <v>1426963059.6400001</v>
      </c>
    </row>
    <row r="13" spans="1:10" x14ac:dyDescent="0.35">
      <c r="A13" s="666" t="s">
        <v>266</v>
      </c>
      <c r="B13" s="666"/>
      <c r="C13" s="666"/>
    </row>
  </sheetData>
  <mergeCells count="12">
    <mergeCell ref="A13:C13"/>
    <mergeCell ref="B7:D7"/>
    <mergeCell ref="H11:I11"/>
    <mergeCell ref="G5:J6"/>
    <mergeCell ref="A2:J2"/>
    <mergeCell ref="A3:A4"/>
    <mergeCell ref="B3:J3"/>
    <mergeCell ref="B4:J4"/>
    <mergeCell ref="A5:A6"/>
    <mergeCell ref="B5:B6"/>
    <mergeCell ref="D5:D6"/>
    <mergeCell ref="E5:E6"/>
  </mergeCells>
  <pageMargins left="0.7" right="0.7" top="0.75" bottom="0.75" header="0.3" footer="0.3"/>
  <pageSetup paperSize="9" orientation="portrait" horizontalDpi="4294967293"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CD46F4-64D1-4453-AA0E-BD6E39690EF7}">
  <dimension ref="A1:T27"/>
  <sheetViews>
    <sheetView showGridLines="0" topLeftCell="A23" zoomScale="60" zoomScaleNormal="60" workbookViewId="0">
      <selection activeCell="H16" sqref="H16"/>
    </sheetView>
  </sheetViews>
  <sheetFormatPr baseColWidth="10" defaultColWidth="11.44140625" defaultRowHeight="20.399999999999999" x14ac:dyDescent="0.35"/>
  <cols>
    <col min="1" max="1" width="21.88671875" style="267" customWidth="1"/>
    <col min="2" max="2" width="10.6640625" style="267" customWidth="1"/>
    <col min="3" max="3" width="88.33203125" style="154" customWidth="1"/>
    <col min="4" max="4" width="16.33203125" style="267" customWidth="1"/>
    <col min="5" max="5" width="25.88671875" style="267" customWidth="1"/>
    <col min="6" max="6" width="5.109375" style="110" customWidth="1"/>
    <col min="7" max="7" width="28.6640625" style="135" customWidth="1"/>
    <col min="8" max="8" width="26.88671875" style="135" customWidth="1"/>
    <col min="9" max="9" width="26.44140625" style="135" customWidth="1"/>
    <col min="10" max="10" width="30.109375" style="135" customWidth="1"/>
    <col min="11" max="20" width="11.44140625" style="110"/>
    <col min="21" max="16384" width="11.44140625" style="267"/>
  </cols>
  <sheetData>
    <row r="1" spans="1:10" ht="21" thickBot="1" x14ac:dyDescent="0.4"/>
    <row r="2" spans="1:10" ht="47.25" customHeight="1" thickBot="1" x14ac:dyDescent="0.4">
      <c r="A2" s="654" t="s">
        <v>252</v>
      </c>
      <c r="B2" s="654"/>
      <c r="C2" s="654"/>
      <c r="D2" s="654"/>
      <c r="E2" s="654"/>
      <c r="F2" s="654"/>
      <c r="G2" s="654"/>
      <c r="H2" s="654"/>
      <c r="I2" s="654"/>
      <c r="J2" s="654"/>
    </row>
    <row r="3" spans="1:10" ht="53.25" customHeight="1" thickBot="1" x14ac:dyDescent="0.4">
      <c r="A3" s="386"/>
      <c r="B3" s="388" t="s">
        <v>247</v>
      </c>
      <c r="C3" s="389"/>
      <c r="D3" s="389"/>
      <c r="E3" s="389"/>
      <c r="F3" s="389"/>
      <c r="G3" s="389"/>
      <c r="H3" s="389"/>
      <c r="I3" s="389"/>
      <c r="J3" s="390"/>
    </row>
    <row r="4" spans="1:10" ht="185.25" customHeight="1" thickBot="1" x14ac:dyDescent="0.4">
      <c r="A4" s="387"/>
      <c r="B4" s="670" t="s">
        <v>184</v>
      </c>
      <c r="C4" s="671"/>
      <c r="D4" s="671"/>
      <c r="E4" s="671"/>
      <c r="F4" s="671"/>
      <c r="G4" s="671"/>
      <c r="H4" s="671"/>
      <c r="I4" s="671"/>
      <c r="J4" s="672"/>
    </row>
    <row r="5" spans="1:10" ht="101.25" customHeight="1" thickBot="1" x14ac:dyDescent="0.45">
      <c r="A5" s="416" t="s">
        <v>162</v>
      </c>
      <c r="B5" s="410" t="s">
        <v>30</v>
      </c>
      <c r="C5" s="268"/>
      <c r="D5" s="410" t="s">
        <v>29</v>
      </c>
      <c r="E5" s="410" t="s">
        <v>246</v>
      </c>
      <c r="F5" s="115"/>
      <c r="G5" s="404" t="s">
        <v>174</v>
      </c>
      <c r="H5" s="405"/>
      <c r="I5" s="405"/>
      <c r="J5" s="406"/>
    </row>
    <row r="6" spans="1:10" ht="21.6" hidden="1" thickBot="1" x14ac:dyDescent="0.45">
      <c r="A6" s="417"/>
      <c r="B6" s="411"/>
      <c r="C6" s="269"/>
      <c r="D6" s="411"/>
      <c r="E6" s="667"/>
      <c r="F6" s="115"/>
      <c r="G6" s="407"/>
      <c r="H6" s="408"/>
      <c r="I6" s="408"/>
      <c r="J6" s="409"/>
    </row>
    <row r="7" spans="1:10" s="110" customFormat="1" ht="75.75" customHeight="1" thickBot="1" x14ac:dyDescent="0.4">
      <c r="A7" s="275"/>
      <c r="B7" s="420" t="s">
        <v>191</v>
      </c>
      <c r="C7" s="421"/>
      <c r="D7" s="421"/>
      <c r="E7" s="334"/>
      <c r="G7" s="336" t="s">
        <v>90</v>
      </c>
      <c r="H7" s="336" t="s">
        <v>91</v>
      </c>
      <c r="I7" s="336" t="s">
        <v>218</v>
      </c>
      <c r="J7" s="336" t="s">
        <v>219</v>
      </c>
    </row>
    <row r="8" spans="1:10" s="110" customFormat="1" ht="117.75" customHeight="1" thickBot="1" x14ac:dyDescent="0.4">
      <c r="A8" s="362">
        <v>1</v>
      </c>
      <c r="B8" s="363"/>
      <c r="C8" s="364" t="s">
        <v>192</v>
      </c>
      <c r="D8" s="365">
        <v>1</v>
      </c>
      <c r="E8" s="365" t="s">
        <v>248</v>
      </c>
      <c r="G8" s="335">
        <f>'ANEXO 2  cotizaciones'!Q27</f>
        <v>11299853.369999999</v>
      </c>
      <c r="H8" s="335">
        <f t="shared" ref="H8:H16" si="0">ROUND(G8*19%,2)</f>
        <v>2146972.14</v>
      </c>
      <c r="I8" s="335">
        <f t="shared" ref="I8:I16" si="1">ROUND(G8+H8,2)</f>
        <v>13446825.51</v>
      </c>
      <c r="J8" s="335">
        <f t="shared" ref="J8:J16" si="2">ROUND(I8*D8,2)</f>
        <v>13446825.51</v>
      </c>
    </row>
    <row r="9" spans="1:10" s="110" customFormat="1" ht="108.75" customHeight="1" thickBot="1" x14ac:dyDescent="0.4">
      <c r="A9" s="362">
        <v>2</v>
      </c>
      <c r="B9" s="363"/>
      <c r="C9" s="366" t="s">
        <v>193</v>
      </c>
      <c r="D9" s="367">
        <v>2</v>
      </c>
      <c r="E9" s="365" t="s">
        <v>248</v>
      </c>
      <c r="G9" s="158">
        <f>'ANEXO 2  cotizaciones'!Q28</f>
        <v>14237435.1</v>
      </c>
      <c r="H9" s="158">
        <f t="shared" si="0"/>
        <v>2705112.67</v>
      </c>
      <c r="I9" s="158">
        <f t="shared" si="1"/>
        <v>16942547.77</v>
      </c>
      <c r="J9" s="158">
        <f t="shared" si="2"/>
        <v>33885095.539999999</v>
      </c>
    </row>
    <row r="10" spans="1:10" s="110" customFormat="1" ht="106.5" customHeight="1" thickBot="1" x14ac:dyDescent="0.4">
      <c r="A10" s="362">
        <v>3</v>
      </c>
      <c r="B10" s="363"/>
      <c r="C10" s="366" t="s">
        <v>194</v>
      </c>
      <c r="D10" s="367">
        <v>1</v>
      </c>
      <c r="E10" s="365" t="s">
        <v>248</v>
      </c>
      <c r="G10" s="158">
        <f>'ANEXO 2  cotizaciones'!Q29</f>
        <v>25913708.780000001</v>
      </c>
      <c r="H10" s="158">
        <f t="shared" si="0"/>
        <v>4923604.67</v>
      </c>
      <c r="I10" s="158">
        <f t="shared" si="1"/>
        <v>30837313.449999999</v>
      </c>
      <c r="J10" s="158">
        <f t="shared" si="2"/>
        <v>30837313.449999999</v>
      </c>
    </row>
    <row r="11" spans="1:10" s="110" customFormat="1" ht="102.75" customHeight="1" thickBot="1" x14ac:dyDescent="0.4">
      <c r="A11" s="362">
        <v>4</v>
      </c>
      <c r="B11" s="363"/>
      <c r="C11" s="366" t="s">
        <v>195</v>
      </c>
      <c r="D11" s="367">
        <v>2</v>
      </c>
      <c r="E11" s="365" t="s">
        <v>248</v>
      </c>
      <c r="G11" s="158">
        <f>'ANEXO 2  cotizaciones'!Q30</f>
        <v>28494942.030000001</v>
      </c>
      <c r="H11" s="158">
        <f t="shared" si="0"/>
        <v>5414038.9900000002</v>
      </c>
      <c r="I11" s="158">
        <f t="shared" si="1"/>
        <v>33908981.020000003</v>
      </c>
      <c r="J11" s="158">
        <f t="shared" si="2"/>
        <v>67817962.040000007</v>
      </c>
    </row>
    <row r="12" spans="1:10" s="110" customFormat="1" ht="87" customHeight="1" thickBot="1" x14ac:dyDescent="0.4">
      <c r="A12" s="362">
        <v>5</v>
      </c>
      <c r="B12" s="363"/>
      <c r="C12" s="366" t="s">
        <v>196</v>
      </c>
      <c r="D12" s="367">
        <v>1</v>
      </c>
      <c r="E12" s="365" t="s">
        <v>248</v>
      </c>
      <c r="G12" s="158">
        <f>'ANEXO 2  cotizaciones'!Q31</f>
        <v>9211056.6300000008</v>
      </c>
      <c r="H12" s="158">
        <f t="shared" si="0"/>
        <v>1750100.76</v>
      </c>
      <c r="I12" s="158">
        <f t="shared" si="1"/>
        <v>10961157.390000001</v>
      </c>
      <c r="J12" s="158">
        <f t="shared" si="2"/>
        <v>10961157.390000001</v>
      </c>
    </row>
    <row r="13" spans="1:10" s="110" customFormat="1" ht="102" customHeight="1" thickBot="1" x14ac:dyDescent="0.4">
      <c r="A13" s="362">
        <v>6</v>
      </c>
      <c r="B13" s="363"/>
      <c r="C13" s="366" t="s">
        <v>197</v>
      </c>
      <c r="D13" s="367">
        <v>4</v>
      </c>
      <c r="E13" s="365" t="s">
        <v>248</v>
      </c>
      <c r="G13" s="158">
        <f>'ANEXO 2  cotizaciones'!Q32</f>
        <v>41716571.030000001</v>
      </c>
      <c r="H13" s="158">
        <f t="shared" si="0"/>
        <v>7926148.5</v>
      </c>
      <c r="I13" s="158">
        <f t="shared" si="1"/>
        <v>49642719.530000001</v>
      </c>
      <c r="J13" s="158">
        <f t="shared" si="2"/>
        <v>198570878.12</v>
      </c>
    </row>
    <row r="14" spans="1:10" s="110" customFormat="1" ht="109.5" customHeight="1" thickBot="1" x14ac:dyDescent="0.4">
      <c r="A14" s="362">
        <v>7</v>
      </c>
      <c r="B14" s="363"/>
      <c r="C14" s="366" t="s">
        <v>198</v>
      </c>
      <c r="D14" s="367">
        <v>1</v>
      </c>
      <c r="E14" s="365" t="s">
        <v>248</v>
      </c>
      <c r="G14" s="158">
        <f>'ANEXO 2  cotizaciones'!Q33</f>
        <v>50732988.659999996</v>
      </c>
      <c r="H14" s="158">
        <f t="shared" si="0"/>
        <v>9639267.8499999996</v>
      </c>
      <c r="I14" s="158">
        <f t="shared" si="1"/>
        <v>60372256.509999998</v>
      </c>
      <c r="J14" s="158">
        <f t="shared" si="2"/>
        <v>60372256.509999998</v>
      </c>
    </row>
    <row r="15" spans="1:10" s="110" customFormat="1" ht="93" customHeight="1" thickBot="1" x14ac:dyDescent="0.4">
      <c r="A15" s="362">
        <v>8</v>
      </c>
      <c r="B15" s="363"/>
      <c r="C15" s="366" t="s">
        <v>199</v>
      </c>
      <c r="D15" s="367">
        <v>1</v>
      </c>
      <c r="E15" s="365" t="s">
        <v>248</v>
      </c>
      <c r="G15" s="158">
        <f>'ANEXO 2  cotizaciones'!Q34</f>
        <v>61383227.409999996</v>
      </c>
      <c r="H15" s="158">
        <f t="shared" si="0"/>
        <v>11662813.210000001</v>
      </c>
      <c r="I15" s="158">
        <f t="shared" si="1"/>
        <v>73046040.620000005</v>
      </c>
      <c r="J15" s="158">
        <f t="shared" si="2"/>
        <v>73046040.620000005</v>
      </c>
    </row>
    <row r="16" spans="1:10" s="110" customFormat="1" ht="102" customHeight="1" thickBot="1" x14ac:dyDescent="0.4">
      <c r="A16" s="362">
        <v>9</v>
      </c>
      <c r="B16" s="363"/>
      <c r="C16" s="368" t="s">
        <v>200</v>
      </c>
      <c r="D16" s="367">
        <v>1</v>
      </c>
      <c r="E16" s="365" t="s">
        <v>248</v>
      </c>
      <c r="G16" s="158">
        <f>'ANEXO 2  cotizaciones'!Q35</f>
        <v>35399255.350000001</v>
      </c>
      <c r="H16" s="158">
        <f t="shared" si="0"/>
        <v>6725858.5199999996</v>
      </c>
      <c r="I16" s="158">
        <f t="shared" si="1"/>
        <v>42125113.869999997</v>
      </c>
      <c r="J16" s="158">
        <f t="shared" si="2"/>
        <v>42125113.869999997</v>
      </c>
    </row>
    <row r="17" spans="1:10" s="110" customFormat="1" ht="61.5" customHeight="1" thickBot="1" x14ac:dyDescent="0.4">
      <c r="A17" s="322"/>
      <c r="B17" s="420" t="s">
        <v>188</v>
      </c>
      <c r="C17" s="421"/>
      <c r="D17" s="422"/>
      <c r="E17" s="369"/>
      <c r="G17" s="233"/>
      <c r="H17" s="668" t="s">
        <v>274</v>
      </c>
      <c r="I17" s="669"/>
      <c r="J17" s="333">
        <f>SUM(J8:J16)</f>
        <v>531062643.05000001</v>
      </c>
    </row>
    <row r="18" spans="1:10" s="110" customFormat="1" ht="60.75" customHeight="1" x14ac:dyDescent="0.35">
      <c r="A18" s="267"/>
      <c r="B18" s="267"/>
      <c r="C18" s="154"/>
      <c r="D18" s="267"/>
      <c r="E18" s="267"/>
      <c r="G18" s="135"/>
      <c r="H18" s="135"/>
      <c r="I18" s="135"/>
      <c r="J18" s="135"/>
    </row>
    <row r="19" spans="1:10" s="110" customFormat="1" x14ac:dyDescent="0.35">
      <c r="A19" s="267"/>
      <c r="B19" s="267"/>
      <c r="C19" s="154"/>
      <c r="D19" s="267"/>
      <c r="E19" s="267"/>
      <c r="G19" s="135"/>
      <c r="H19" s="135"/>
      <c r="I19" s="135"/>
      <c r="J19" s="135"/>
    </row>
    <row r="20" spans="1:10" x14ac:dyDescent="0.35">
      <c r="A20" s="666" t="s">
        <v>251</v>
      </c>
      <c r="B20" s="666"/>
      <c r="C20" s="666"/>
    </row>
    <row r="25" spans="1:10" s="110" customFormat="1" x14ac:dyDescent="0.35">
      <c r="A25" s="267"/>
      <c r="B25" s="267"/>
      <c r="C25" s="154"/>
      <c r="D25" s="267"/>
      <c r="E25" s="267"/>
      <c r="G25" s="135"/>
      <c r="H25" s="135"/>
      <c r="I25" s="135"/>
      <c r="J25" s="135"/>
    </row>
    <row r="26" spans="1:10" s="110" customFormat="1" x14ac:dyDescent="0.35">
      <c r="A26" s="267"/>
      <c r="B26" s="267"/>
      <c r="C26" s="154"/>
      <c r="D26" s="267"/>
      <c r="E26" s="267"/>
      <c r="G26" s="135"/>
      <c r="H26" s="135"/>
      <c r="I26" s="135"/>
      <c r="J26" s="135"/>
    </row>
    <row r="27" spans="1:10" s="110" customFormat="1" x14ac:dyDescent="0.35">
      <c r="A27" s="267"/>
      <c r="B27" s="267"/>
      <c r="C27" s="154"/>
      <c r="D27" s="267"/>
      <c r="E27" s="267"/>
      <c r="G27" s="135"/>
      <c r="H27" s="135"/>
      <c r="I27" s="135"/>
      <c r="J27" s="135"/>
    </row>
  </sheetData>
  <mergeCells count="13">
    <mergeCell ref="A2:J2"/>
    <mergeCell ref="A3:A4"/>
    <mergeCell ref="B3:J3"/>
    <mergeCell ref="B4:J4"/>
    <mergeCell ref="A5:A6"/>
    <mergeCell ref="B5:B6"/>
    <mergeCell ref="D5:D6"/>
    <mergeCell ref="E5:E6"/>
    <mergeCell ref="A20:C20"/>
    <mergeCell ref="B7:D7"/>
    <mergeCell ref="B17:D17"/>
    <mergeCell ref="H17:I17"/>
    <mergeCell ref="G5:J6"/>
  </mergeCells>
  <pageMargins left="0.7" right="0.7" top="0.75" bottom="0.75" header="0.3" footer="0.3"/>
  <pageSetup paperSize="9" orientation="portrait" horizontalDpi="4294967293"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pageSetUpPr fitToPage="1"/>
  </sheetPr>
  <dimension ref="B1:K16"/>
  <sheetViews>
    <sheetView showGridLines="0" tabSelected="1" topLeftCell="A10" zoomScale="55" zoomScaleNormal="55" workbookViewId="0">
      <selection activeCell="J7" sqref="J7:K7"/>
    </sheetView>
  </sheetViews>
  <sheetFormatPr baseColWidth="10" defaultColWidth="11.44140625" defaultRowHeight="15.6" x14ac:dyDescent="0.3"/>
  <cols>
    <col min="1" max="1" width="11.44140625" style="370"/>
    <col min="2" max="2" width="21.109375" style="370" customWidth="1"/>
    <col min="3" max="3" width="35.109375" style="370" customWidth="1"/>
    <col min="4" max="4" width="33.33203125" style="370" customWidth="1"/>
    <col min="5" max="5" width="5.109375" style="383" customWidth="1"/>
    <col min="6" max="6" width="11" style="382" hidden="1" customWidth="1"/>
    <col min="7" max="7" width="17.33203125" style="382" hidden="1" customWidth="1"/>
    <col min="8" max="8" width="16.6640625" style="382" hidden="1" customWidth="1"/>
    <col min="9" max="9" width="21.109375" style="370" hidden="1" customWidth="1"/>
    <col min="10" max="10" width="21.109375" style="370" customWidth="1"/>
    <col min="11" max="11" width="39" style="370" customWidth="1"/>
    <col min="12" max="16384" width="11.44140625" style="370"/>
  </cols>
  <sheetData>
    <row r="1" spans="2:11" ht="46.5" customHeight="1" thickBot="1" x14ac:dyDescent="0.35">
      <c r="B1" s="683" t="s">
        <v>217</v>
      </c>
      <c r="C1" s="684"/>
      <c r="D1" s="684"/>
      <c r="E1" s="684"/>
      <c r="F1" s="684"/>
      <c r="G1" s="684"/>
      <c r="H1" s="684"/>
      <c r="I1" s="684"/>
      <c r="J1" s="684"/>
      <c r="K1" s="685"/>
    </row>
    <row r="2" spans="2:11" ht="56.25" customHeight="1" thickBot="1" x14ac:dyDescent="0.35">
      <c r="B2" s="691"/>
      <c r="C2" s="692"/>
      <c r="D2" s="692"/>
      <c r="E2" s="692"/>
      <c r="F2" s="692"/>
      <c r="G2" s="692"/>
      <c r="H2" s="692"/>
      <c r="I2" s="692"/>
      <c r="J2" s="692"/>
      <c r="K2" s="693"/>
    </row>
    <row r="3" spans="2:11" ht="32.25" customHeight="1" x14ac:dyDescent="0.45">
      <c r="B3" s="371"/>
      <c r="C3" s="372"/>
      <c r="D3" s="694" t="s">
        <v>184</v>
      </c>
      <c r="E3" s="695"/>
      <c r="F3" s="695"/>
      <c r="G3" s="695"/>
      <c r="H3" s="695"/>
      <c r="I3" s="695"/>
      <c r="J3" s="695"/>
      <c r="K3" s="696"/>
    </row>
    <row r="4" spans="2:11" ht="32.25" customHeight="1" x14ac:dyDescent="0.45">
      <c r="B4" s="371"/>
      <c r="C4" s="372"/>
      <c r="D4" s="697"/>
      <c r="E4" s="698"/>
      <c r="F4" s="698"/>
      <c r="G4" s="698"/>
      <c r="H4" s="698"/>
      <c r="I4" s="698"/>
      <c r="J4" s="698"/>
      <c r="K4" s="699"/>
    </row>
    <row r="5" spans="2:11" ht="324" customHeight="1" thickBot="1" x14ac:dyDescent="0.5">
      <c r="B5" s="373"/>
      <c r="C5" s="374"/>
      <c r="D5" s="700"/>
      <c r="E5" s="701"/>
      <c r="F5" s="701"/>
      <c r="G5" s="701"/>
      <c r="H5" s="701"/>
      <c r="I5" s="701"/>
      <c r="J5" s="701"/>
      <c r="K5" s="702"/>
    </row>
    <row r="6" spans="2:11" ht="47.25" customHeight="1" thickBot="1" x14ac:dyDescent="0.5">
      <c r="B6" s="375"/>
      <c r="C6" s="375"/>
      <c r="D6" s="375"/>
      <c r="E6" s="375"/>
      <c r="F6" s="375"/>
      <c r="G6" s="375"/>
      <c r="H6" s="375"/>
      <c r="I6" s="372"/>
      <c r="J6" s="372"/>
      <c r="K6" s="372"/>
    </row>
    <row r="7" spans="2:11" ht="65.25" customHeight="1" thickBot="1" x14ac:dyDescent="0.5">
      <c r="B7" s="375"/>
      <c r="C7" s="376"/>
      <c r="D7" s="376"/>
      <c r="E7" s="376"/>
      <c r="F7" s="376"/>
      <c r="G7" s="376"/>
      <c r="H7" s="376"/>
      <c r="I7" s="372"/>
      <c r="J7" s="679" t="s">
        <v>118</v>
      </c>
      <c r="K7" s="680"/>
    </row>
    <row r="8" spans="2:11" ht="88.5" customHeight="1" thickBot="1" x14ac:dyDescent="0.5">
      <c r="B8" s="703" t="s">
        <v>119</v>
      </c>
      <c r="C8" s="704"/>
      <c r="D8" s="704"/>
      <c r="E8" s="704"/>
      <c r="F8" s="704"/>
      <c r="G8" s="704"/>
      <c r="H8" s="705"/>
      <c r="I8" s="372"/>
      <c r="J8" s="681" t="s">
        <v>120</v>
      </c>
      <c r="K8" s="682"/>
    </row>
    <row r="9" spans="2:11" ht="108" customHeight="1" thickBot="1" x14ac:dyDescent="0.35">
      <c r="B9" s="686" t="s">
        <v>267</v>
      </c>
      <c r="C9" s="687"/>
      <c r="D9" s="687"/>
      <c r="E9" s="687"/>
      <c r="F9" s="687"/>
      <c r="G9" s="687"/>
      <c r="H9" s="688"/>
      <c r="I9" s="377"/>
      <c r="J9" s="689">
        <f>'ANEXO 3 GRUPO  I'!J20</f>
        <v>2512507686.27</v>
      </c>
      <c r="K9" s="690"/>
    </row>
    <row r="10" spans="2:11" ht="95.25" customHeight="1" thickBot="1" x14ac:dyDescent="0.35">
      <c r="B10" s="716" t="s">
        <v>268</v>
      </c>
      <c r="C10" s="717"/>
      <c r="D10" s="717"/>
      <c r="E10" s="717"/>
      <c r="F10" s="717"/>
      <c r="G10" s="717"/>
      <c r="H10" s="718"/>
      <c r="I10" s="377"/>
      <c r="J10" s="689">
        <f>'ANEXO 3 GRUPO II'!J11</f>
        <v>1426963059.6400001</v>
      </c>
      <c r="K10" s="690"/>
    </row>
    <row r="11" spans="2:11" ht="94.5" customHeight="1" thickBot="1" x14ac:dyDescent="0.35">
      <c r="B11" s="686" t="s">
        <v>269</v>
      </c>
      <c r="C11" s="687"/>
      <c r="D11" s="687"/>
      <c r="E11" s="687"/>
      <c r="F11" s="687"/>
      <c r="G11" s="687"/>
      <c r="H11" s="688"/>
      <c r="I11" s="377"/>
      <c r="J11" s="689">
        <f>'ANEXO 3 GRUPO III'!J17</f>
        <v>531062643.05000001</v>
      </c>
      <c r="K11" s="690"/>
    </row>
    <row r="12" spans="2:11" ht="16.5" customHeight="1" x14ac:dyDescent="0.3">
      <c r="B12" s="706" t="s">
        <v>216</v>
      </c>
      <c r="C12" s="707"/>
      <c r="D12" s="707"/>
      <c r="E12" s="707"/>
      <c r="F12" s="707"/>
      <c r="G12" s="707"/>
      <c r="H12" s="708"/>
      <c r="I12" s="715"/>
      <c r="J12" s="673">
        <f>ROUND(SUM(J9:K11),2)</f>
        <v>4470533388.96</v>
      </c>
      <c r="K12" s="674"/>
    </row>
    <row r="13" spans="2:11" ht="15" customHeight="1" x14ac:dyDescent="0.3">
      <c r="B13" s="709"/>
      <c r="C13" s="710"/>
      <c r="D13" s="710"/>
      <c r="E13" s="710"/>
      <c r="F13" s="710"/>
      <c r="G13" s="710"/>
      <c r="H13" s="711"/>
      <c r="I13" s="715"/>
      <c r="J13" s="675"/>
      <c r="K13" s="676"/>
    </row>
    <row r="14" spans="2:11" ht="49.5" customHeight="1" thickBot="1" x14ac:dyDescent="0.35">
      <c r="B14" s="712"/>
      <c r="C14" s="713"/>
      <c r="D14" s="713"/>
      <c r="E14" s="713"/>
      <c r="F14" s="713"/>
      <c r="G14" s="713"/>
      <c r="H14" s="714"/>
      <c r="I14" s="715"/>
      <c r="J14" s="677"/>
      <c r="K14" s="678"/>
    </row>
    <row r="15" spans="2:11" ht="15.75" customHeight="1" x14ac:dyDescent="0.45">
      <c r="B15" s="372"/>
      <c r="C15" s="372"/>
      <c r="D15" s="372"/>
      <c r="E15" s="378"/>
      <c r="F15" s="379"/>
      <c r="G15" s="379"/>
      <c r="H15" s="379"/>
      <c r="I15" s="372"/>
      <c r="J15" s="372"/>
      <c r="K15" s="372"/>
    </row>
    <row r="16" spans="2:11" ht="25.2" x14ac:dyDescent="0.3">
      <c r="B16" s="380"/>
      <c r="C16" s="380"/>
      <c r="D16" s="381"/>
      <c r="E16" s="381"/>
    </row>
  </sheetData>
  <mergeCells count="15">
    <mergeCell ref="B12:H14"/>
    <mergeCell ref="I12:I14"/>
    <mergeCell ref="J12:K14"/>
    <mergeCell ref="B10:H10"/>
    <mergeCell ref="J10:K10"/>
    <mergeCell ref="B11:H11"/>
    <mergeCell ref="J11:K11"/>
    <mergeCell ref="B1:K1"/>
    <mergeCell ref="B9:H9"/>
    <mergeCell ref="J9:K9"/>
    <mergeCell ref="B2:K2"/>
    <mergeCell ref="D3:K5"/>
    <mergeCell ref="J7:K7"/>
    <mergeCell ref="B8:H8"/>
    <mergeCell ref="J8:K8"/>
  </mergeCells>
  <printOptions horizontalCentered="1"/>
  <pageMargins left="0.70866141732283472" right="0.70866141732283472" top="0.74803149606299213" bottom="0.74803149606299213" header="0.31496062992125984" footer="0.31496062992125984"/>
  <pageSetup scale="36" fitToHeight="0" orientation="portrait"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ANEXO 1</vt:lpstr>
      <vt:lpstr>ANEXO 4- PISTOLAS </vt:lpstr>
      <vt:lpstr>ANEXO 4 - SUBAMETRALLADORAS </vt:lpstr>
      <vt:lpstr>ANEXO 4- FUSILES  </vt:lpstr>
      <vt:lpstr>ANEXO 2 HISTORICOS</vt:lpstr>
      <vt:lpstr>ANEXO 2  cotizaciones</vt:lpstr>
      <vt:lpstr>ANEXO 3 GRUPO  I</vt:lpstr>
      <vt:lpstr>ANEXO 3 GRUPO II</vt:lpstr>
      <vt:lpstr>ANEXO 3 GRUPO III</vt:lpstr>
      <vt:lpstr>OFERTA ECONÓMICA - CONSOLIDADA</vt:lpstr>
      <vt:lpstr>'ANEXO 2  cotizaciones'!Área_de_impresión</vt:lpstr>
      <vt:lpstr>'ANEXO 4 - SUBAMETRALLADORAS '!Área_de_impresión</vt:lpstr>
      <vt:lpstr>'ANEXO 4- FUSILES  '!Área_de_impresión</vt:lpstr>
      <vt:lpstr>'ANEXO 4- PISTOLAS '!Área_de_impresión</vt:lpstr>
      <vt:lpstr>'ANEXO 4 - SUBAMETRALLADORAS '!Títulos_a_imprimir</vt:lpstr>
      <vt:lpstr>'ANEXO 4- FUSILES  '!Títulos_a_imprimir</vt:lpstr>
      <vt:lpstr>'OFERTA ECONÓMICA - CONSOLIDADA'!Títulos_a_imprimir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 Liliana Martinez Contreras</dc:creator>
  <cp:lastModifiedBy>Andres Sejin</cp:lastModifiedBy>
  <cp:lastPrinted>2026-02-11T19:35:22Z</cp:lastPrinted>
  <dcterms:created xsi:type="dcterms:W3CDTF">2021-05-25T14:00:16Z</dcterms:created>
  <dcterms:modified xsi:type="dcterms:W3CDTF">2026-09-08T19:17:15Z</dcterms:modified>
</cp:coreProperties>
</file>