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C:\Users\PRO_CONTRATOS\Desktop\CONTRATACION 2026\1. ESTUDIOS DE MERCADO 2026\6. RURAL\19. REVERDECE\"/>
    </mc:Choice>
  </mc:AlternateContent>
  <xr:revisionPtr revIDLastSave="0" documentId="13_ncr:1_{20033082-B1D6-4FEB-8283-E1EEDAA557E5}" xr6:coauthVersionLast="47" xr6:coauthVersionMax="47" xr10:uidLastSave="{00000000-0000-0000-0000-000000000000}"/>
  <bookViews>
    <workbookView xWindow="-120" yWindow="-120" windowWidth="29040" windowHeight="15840" xr2:uid="{EAB23ADB-25B1-402F-B8F7-A3E866594A67}"/>
  </bookViews>
  <sheets>
    <sheet name="Hoja 1" sheetId="1" r:id="rId1"/>
  </sheet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X4" i="1" l="1"/>
  <c r="Z4" i="1" s="1"/>
  <c r="X5" i="1"/>
  <c r="X6" i="1"/>
  <c r="X7" i="1"/>
  <c r="Z7" i="1" s="1"/>
  <c r="X8" i="1"/>
  <c r="X9" i="1"/>
  <c r="Z9" i="1" s="1"/>
  <c r="X10" i="1"/>
  <c r="X11" i="1"/>
  <c r="X12" i="1"/>
  <c r="X13" i="1"/>
  <c r="Z13" i="1" s="1"/>
  <c r="AA13" i="1" s="1"/>
  <c r="X14" i="1"/>
  <c r="X15" i="1"/>
  <c r="Z15" i="1" s="1"/>
  <c r="X16" i="1"/>
  <c r="I15" i="1"/>
  <c r="G16" i="1"/>
  <c r="H16" i="1" s="1"/>
  <c r="I16" i="1" s="1"/>
  <c r="G15" i="1"/>
  <c r="H15" i="1" s="1"/>
  <c r="G14" i="1"/>
  <c r="H14" i="1" s="1"/>
  <c r="I14" i="1" s="1"/>
  <c r="G13" i="1"/>
  <c r="H13" i="1" s="1"/>
  <c r="I13" i="1" s="1"/>
  <c r="G12" i="1"/>
  <c r="H12" i="1" s="1"/>
  <c r="I12" i="1" s="1"/>
  <c r="G11" i="1"/>
  <c r="H11" i="1" s="1"/>
  <c r="I11" i="1" s="1"/>
  <c r="G10" i="1"/>
  <c r="H10" i="1" s="1"/>
  <c r="I10" i="1" s="1"/>
  <c r="G9" i="1"/>
  <c r="H9" i="1" s="1"/>
  <c r="I9" i="1" s="1"/>
  <c r="G8" i="1"/>
  <c r="H8" i="1" s="1"/>
  <c r="I8" i="1" s="1"/>
  <c r="G7" i="1"/>
  <c r="H7" i="1" s="1"/>
  <c r="I7" i="1" s="1"/>
  <c r="G6" i="1"/>
  <c r="H6" i="1" s="1"/>
  <c r="I6" i="1" s="1"/>
  <c r="H5" i="1"/>
  <c r="I5" i="1" s="1"/>
  <c r="G5" i="1"/>
  <c r="G4" i="1"/>
  <c r="H4" i="1" s="1"/>
  <c r="I4" i="1" s="1"/>
  <c r="Z11" i="1"/>
  <c r="L9" i="1"/>
  <c r="M9" i="1" s="1"/>
  <c r="N9" i="1" s="1"/>
  <c r="Q9" i="1"/>
  <c r="R9" i="1" s="1"/>
  <c r="S9" i="1" s="1"/>
  <c r="T9" i="1"/>
  <c r="U9" i="1"/>
  <c r="V9" i="1"/>
  <c r="W9" i="1"/>
  <c r="L10" i="1"/>
  <c r="M10" i="1" s="1"/>
  <c r="N10" i="1" s="1"/>
  <c r="Q10" i="1"/>
  <c r="R10" i="1" s="1"/>
  <c r="S10" i="1" s="1"/>
  <c r="T10" i="1"/>
  <c r="U10" i="1"/>
  <c r="V10" i="1"/>
  <c r="W10" i="1"/>
  <c r="L11" i="1"/>
  <c r="M11" i="1" s="1"/>
  <c r="N11" i="1" s="1"/>
  <c r="Q11" i="1"/>
  <c r="R11" i="1" s="1"/>
  <c r="S11" i="1" s="1"/>
  <c r="T11" i="1"/>
  <c r="U11" i="1"/>
  <c r="V11" i="1"/>
  <c r="W11" i="1"/>
  <c r="L12" i="1"/>
  <c r="M12" i="1" s="1"/>
  <c r="N12" i="1" s="1"/>
  <c r="Q12" i="1"/>
  <c r="R12" i="1" s="1"/>
  <c r="S12" i="1" s="1"/>
  <c r="T12" i="1"/>
  <c r="U12" i="1"/>
  <c r="V12" i="1"/>
  <c r="W12" i="1"/>
  <c r="L13" i="1"/>
  <c r="M13" i="1" s="1"/>
  <c r="N13" i="1" s="1"/>
  <c r="Q13" i="1"/>
  <c r="R13" i="1" s="1"/>
  <c r="S13" i="1" s="1"/>
  <c r="T13" i="1"/>
  <c r="U13" i="1"/>
  <c r="V13" i="1"/>
  <c r="W13" i="1"/>
  <c r="L14" i="1"/>
  <c r="M14" i="1" s="1"/>
  <c r="N14" i="1" s="1"/>
  <c r="Q14" i="1"/>
  <c r="R14" i="1" s="1"/>
  <c r="S14" i="1" s="1"/>
  <c r="T14" i="1"/>
  <c r="U14" i="1"/>
  <c r="V14" i="1"/>
  <c r="W14" i="1"/>
  <c r="L15" i="1"/>
  <c r="M15" i="1" s="1"/>
  <c r="N15" i="1" s="1"/>
  <c r="Q15" i="1"/>
  <c r="R15" i="1" s="1"/>
  <c r="S15" i="1" s="1"/>
  <c r="T15" i="1"/>
  <c r="U15" i="1"/>
  <c r="V15" i="1"/>
  <c r="W15" i="1"/>
  <c r="L16" i="1"/>
  <c r="M16" i="1" s="1"/>
  <c r="N16" i="1" s="1"/>
  <c r="Q16" i="1"/>
  <c r="R16" i="1" s="1"/>
  <c r="S16" i="1" s="1"/>
  <c r="T16" i="1"/>
  <c r="U16" i="1"/>
  <c r="V16" i="1"/>
  <c r="W16" i="1"/>
  <c r="L4" i="1"/>
  <c r="M4" i="1" s="1"/>
  <c r="N4" i="1" s="1"/>
  <c r="Q8" i="1"/>
  <c r="R8" i="1" s="1"/>
  <c r="S8" i="1" s="1"/>
  <c r="Q7" i="1"/>
  <c r="R7" i="1" s="1"/>
  <c r="S7" i="1" s="1"/>
  <c r="Q6" i="1"/>
  <c r="R6" i="1" s="1"/>
  <c r="S6" i="1" s="1"/>
  <c r="Q5" i="1"/>
  <c r="R5" i="1" s="1"/>
  <c r="S5" i="1" s="1"/>
  <c r="Q4" i="1"/>
  <c r="R4" i="1" s="1"/>
  <c r="S4" i="1" s="1"/>
  <c r="V5" i="1"/>
  <c r="V6" i="1"/>
  <c r="V7" i="1"/>
  <c r="V8" i="1"/>
  <c r="V4" i="1"/>
  <c r="U5" i="1"/>
  <c r="U6" i="1"/>
  <c r="U7" i="1"/>
  <c r="U8" i="1"/>
  <c r="U4" i="1"/>
  <c r="W5" i="1"/>
  <c r="W6" i="1"/>
  <c r="W7" i="1"/>
  <c r="W8" i="1"/>
  <c r="W4" i="1"/>
  <c r="T7" i="1"/>
  <c r="T5" i="1"/>
  <c r="T6" i="1"/>
  <c r="T8" i="1"/>
  <c r="T4" i="1"/>
  <c r="L5" i="1"/>
  <c r="M5" i="1" s="1"/>
  <c r="N5" i="1" s="1"/>
  <c r="L6" i="1"/>
  <c r="M6" i="1" s="1"/>
  <c r="N6" i="1" s="1"/>
  <c r="L7" i="1"/>
  <c r="M7" i="1" s="1"/>
  <c r="N7" i="1" s="1"/>
  <c r="L8" i="1"/>
  <c r="M8" i="1" s="1"/>
  <c r="N8" i="1" s="1"/>
  <c r="I17" i="1" l="1"/>
  <c r="Z12" i="1"/>
  <c r="AA12" i="1" s="1"/>
  <c r="AB12" i="1" s="1"/>
  <c r="Z8" i="1"/>
  <c r="AA8" i="1" s="1"/>
  <c r="AB8" i="1" s="1"/>
  <c r="Z6" i="1"/>
  <c r="AA6" i="1" s="1"/>
  <c r="AB6" i="1" s="1"/>
  <c r="Z16" i="1"/>
  <c r="AA16" i="1" s="1"/>
  <c r="AB16" i="1" s="1"/>
  <c r="AA15" i="1"/>
  <c r="AB15" i="1" s="1"/>
  <c r="AA9" i="1"/>
  <c r="AB9" i="1" s="1"/>
  <c r="AA11" i="1"/>
  <c r="AB11" i="1" s="1"/>
  <c r="AB13" i="1"/>
  <c r="Z14" i="1"/>
  <c r="AA14" i="1" s="1"/>
  <c r="AB14" i="1" s="1"/>
  <c r="Z10" i="1"/>
  <c r="AA10" i="1" s="1"/>
  <c r="AB10" i="1" s="1"/>
  <c r="AA4" i="1"/>
  <c r="AB4" i="1" s="1"/>
  <c r="S17" i="1"/>
  <c r="N17" i="1"/>
  <c r="Z5" i="1"/>
  <c r="AA5" i="1" s="1"/>
  <c r="AB5" i="1" s="1"/>
  <c r="AA7" i="1"/>
  <c r="AB7" i="1" s="1"/>
  <c r="AB17" i="1" l="1"/>
</calcChain>
</file>

<file path=xl/sharedStrings.xml><?xml version="1.0" encoding="utf-8"?>
<sst xmlns="http://schemas.openxmlformats.org/spreadsheetml/2006/main" count="66" uniqueCount="34">
  <si>
    <t>Ítem</t>
  </si>
  <si>
    <t>Unidad de medida</t>
  </si>
  <si>
    <t>Can</t>
  </si>
  <si>
    <t>Valor Unitario</t>
  </si>
  <si>
    <t>Valor IVA</t>
  </si>
  <si>
    <t>Descripción</t>
  </si>
  <si>
    <t>Unidad de Medida</t>
  </si>
  <si>
    <t>TOTALES</t>
  </si>
  <si>
    <t>(%) IVA</t>
  </si>
  <si>
    <t>Sub Total (Uni+IVA)</t>
  </si>
  <si>
    <t>Valor Total</t>
  </si>
  <si>
    <t>TOTAL</t>
  </si>
  <si>
    <t>MUNICIPIO DE ANAPOIMA</t>
  </si>
  <si>
    <r>
      <rPr>
        <b/>
        <sz val="8"/>
        <color theme="1"/>
        <rFont val="Calibri"/>
        <family val="2"/>
        <scheme val="minor"/>
      </rPr>
      <t xml:space="preserve">Elaboró: </t>
    </r>
    <r>
      <rPr>
        <sz val="8"/>
        <color theme="1"/>
        <rFont val="Calibri"/>
        <family val="2"/>
        <scheme val="minor"/>
      </rPr>
      <t>Camila Moreno Sánchez - Profesional Universitario - Secretaría de Contratación</t>
    </r>
  </si>
  <si>
    <r>
      <rPr>
        <b/>
        <sz val="8"/>
        <color theme="1"/>
        <rFont val="Calibri"/>
        <family val="2"/>
        <scheme val="minor"/>
      </rPr>
      <t xml:space="preserve">Aprobó: </t>
    </r>
    <r>
      <rPr>
        <sz val="8"/>
        <color theme="1"/>
        <rFont val="Calibri"/>
        <family val="2"/>
        <scheme val="minor"/>
      </rPr>
      <t>Yaned Garzón Chaparro - Secretaria de Despacho - Secretaría de Contratación</t>
    </r>
  </si>
  <si>
    <t>PRESUPUESTO OFICIAL ALCALDÍA DE ANAPOIMA</t>
  </si>
  <si>
    <t>MINIMA 2026</t>
  </si>
  <si>
    <t xml:space="preserve">Caneca 55 galones (208 lts) tapa plana cilíndrica.
-Peso: 5.5Kg
-Dimensiones: (96cm) alto X 60 cm (Diámetro)
-Material: polietileno de alta densidad protección rayos UV no se decoloran ni se cristalizan, apta para trabajo pesado e intemperie.
-Color: Blanca
</t>
  </si>
  <si>
    <t xml:space="preserve">Báscula Inalámbrica Industrial 300KG
-Capacidad: 300kg
-División: 50g
-Unidades de peso: lb y Kg
-Batería interna recargable de 4V y autonomía de 8horas
-Dimensión plataforma: 40 x 50 cm 
-Display: LCD
-Display de tres pantallas con 7 dígitos cada uno
-Función Indicador: Liquidador
-Sistema de Tara para disminuir recipientes
</t>
  </si>
  <si>
    <t xml:space="preserve">Saco Big Bag (Globos) para almacenamiento de reciclaje, con logo bordado de Anapoima Reverdece en la parte frontal superior izquierda
Superbolsa confeccionada en tela tubular con una película adherida de polipropileno (pp), que brinda mayor resistencia a la humedad y mayor protección a agentes contaminantes. 
Alto: 180 cm 
Ancho: 90 cm
</t>
  </si>
  <si>
    <t xml:space="preserve">Adhesivo para canecas
Adhesivo para pegar en canecas full color
40 cm * 40 cm
</t>
  </si>
  <si>
    <t xml:space="preserve">Camiseta Gris tipo polo para dotación Mujer con logo bordado de Anapoima Reverdece en la parte frontal superior izquierda
Color: Gris
Talla, S, M, L , XL
Material: Algodón
</t>
  </si>
  <si>
    <t xml:space="preserve">Mesa Plegable Tipo Madera 180 CM Panamá Color Café
-Medidas (cm): 72 ancho, 180 largo, 73 alto
-Material: Polipropileno (Plástico) y patas metálicas
-Resistencia: Hasta 110 kg de carga distribuida en toda la superficie
</t>
  </si>
  <si>
    <t xml:space="preserve">Jean de trabajo industrial licrado hombre
-Elaborado en tela jean licrado para una mayor comodidad y movilidad.
-Tiro medio y bota recta para un ajuste cómodo y funcional.
-Cierre metálico y múltiples bolsillos para un almacenamiento conveniente de herramientas.
-Composición: 100% algodón.
-Cerrado con puntada de seguridad para una mayor durabilidad.
</t>
  </si>
  <si>
    <t xml:space="preserve">Jean de trabajo industrial licrado mujer
-Elaborado en tela jean licrado para una mayor comodidad y movilidad.
-Tiro medio y bota recta para un ajuste cómodo y funcional.
-Cierre metálico y múltiples bolsillos para un almacenamiento conveniente de herramientas.
-Composición: 100% algodón.
-Cerrado con puntada de seguridad para una mayor durabilidad.
</t>
  </si>
  <si>
    <t xml:space="preserve">Sombrero Tipo Safari Dril Con Protección Cuello removible
- Material 100% dril
- Solapa removible para protección solar
- Cordón ajustable
- Talla única
- Ideal para bordado, DTF o aplique
</t>
  </si>
  <si>
    <t xml:space="preserve">Contenedor Ecobotella 153L
-Diámetro 53 cm, altura: 141 cm - Capacidad 153 L - peso (kg) 7,6 kg. 
-Capacidad contenedor: botellas 145 L - capacidad contenedor tapas 8 L. 
-Cuello LV tapa en polietileno (PE).
</t>
  </si>
  <si>
    <t xml:space="preserve">Silla Plástica Café Con Brazo
-Tipo: Sillas de plástico
-Modelo: silla
-Ancho: 46 cm
-Alto: 88 cm
-Profundidad: 35.5 cm
</t>
  </si>
  <si>
    <t xml:space="preserve">Lonas en Fibra Nuevas De 50 Kilos
-Lonas para empaque, ferretería, escombros, obras, desechos, residuos, etc.
-Lonas nuevas vienen abiertas con un corte en la parte superior
-Capacidad 50 Kilos
-Lonas blancas sin marca
-Lonas resistentes
MEDIDAS
Alto 93 cms
Ancho 57 cms
</t>
  </si>
  <si>
    <t xml:space="preserve">Adhesivo para canecas
Adhesivo para pegar en canecas full color
30 cm * 20 cm
</t>
  </si>
  <si>
    <t>Unidad</t>
  </si>
  <si>
    <t>Cotización COMERCIALIZADORA BODEGON DEL HOGAR</t>
  </si>
  <si>
    <t>Cotización ROBRICA</t>
  </si>
  <si>
    <t>Cotización EVENTOS EN MOVIMIENTO EVEMONT SAS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</si>
</sst>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quot;$&quot;\ * #,##0.00_-;\-&quot;$&quot;\ * #,##0.00_-;_-&quot;$&quot;\ * &quot;-&quot;??_-;_-@_-"/>
    <numFmt numFmtId="165" formatCode="&quot;$&quot;\ #,##0"/>
    <numFmt numFmtId="166" formatCode="_-&quot;$&quot;\ * #,##0_-;\-&quot;$&quot;\ * #,##0_-;_-&quot;$&quot;\ * &quot;-&quot;??_-;_-@_-"/>
  </numFmts>
  <fonts count="8" x14ac:knownFonts="1">
    <font>
      <sz val="11"/>
      <color theme="1"/>
      <name val="Calibri"/>
      <family val="2"/>
      <scheme val="minor"/>
    </font>
    <font>
      <sz val="11"/>
      <color theme="1"/>
      <name val="Calibri"/>
      <family val="2"/>
      <scheme val="minor"/>
    </font>
    <font>
      <b/>
      <sz val="10"/>
      <color theme="1"/>
      <name val="Calibri"/>
      <family val="2"/>
      <scheme val="minor"/>
    </font>
    <font>
      <b/>
      <sz val="10"/>
      <color rgb="FF000000"/>
      <name val="Calibri"/>
      <family val="2"/>
      <scheme val="minor"/>
    </font>
    <font>
      <sz val="10"/>
      <color theme="1"/>
      <name val="Calibri"/>
      <family val="2"/>
      <scheme val="minor"/>
    </font>
    <font>
      <sz val="10"/>
      <color rgb="FF000000"/>
      <name val="Calibri"/>
      <family val="2"/>
      <scheme val="minor"/>
    </font>
    <font>
      <sz val="8"/>
      <color theme="1"/>
      <name val="Calibri"/>
      <family val="2"/>
      <scheme val="minor"/>
    </font>
    <font>
      <b/>
      <sz val="8"/>
      <color theme="1"/>
      <name val="Calibri"/>
      <family val="2"/>
      <scheme val="minor"/>
    </font>
  </fonts>
  <fills count="7">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EBFFEB"/>
        <bgColor indexed="64"/>
      </patternFill>
    </fill>
    <fill>
      <patternFill patternType="solid">
        <fgColor rgb="FFFFFFC9"/>
        <bgColor indexed="64"/>
      </patternFill>
    </fill>
    <fill>
      <patternFill patternType="solid">
        <fgColor theme="5" tint="0.79998168889431442"/>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thin">
        <color auto="1"/>
      </left>
      <right style="medium">
        <color indexed="64"/>
      </right>
      <top style="thin">
        <color auto="1"/>
      </top>
      <bottom style="medium">
        <color indexed="64"/>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s>
  <cellStyleXfs count="3">
    <xf numFmtId="0" fontId="0" fillId="0" borderId="0"/>
    <xf numFmtId="9" fontId="1" fillId="0" borderId="0" applyFont="0" applyFill="0" applyBorder="0" applyAlignment="0" applyProtection="0"/>
    <xf numFmtId="164" fontId="1" fillId="0" borderId="0" applyFont="0" applyFill="0" applyBorder="0" applyAlignment="0" applyProtection="0"/>
  </cellStyleXfs>
  <cellXfs count="78">
    <xf numFmtId="0" fontId="0" fillId="0" borderId="0" xfId="0"/>
    <xf numFmtId="0" fontId="3" fillId="2" borderId="1"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2" xfId="0" applyFont="1" applyFill="1" applyBorder="1" applyAlignment="1">
      <alignment horizontal="center" vertical="center"/>
    </xf>
    <xf numFmtId="0" fontId="4" fillId="2" borderId="0" xfId="0" applyFont="1" applyFill="1"/>
    <xf numFmtId="0" fontId="4" fillId="2" borderId="0" xfId="0" applyFont="1" applyFill="1" applyAlignment="1">
      <alignment horizontal="center" wrapText="1"/>
    </xf>
    <xf numFmtId="0" fontId="5" fillId="2" borderId="1" xfId="0" applyFont="1" applyFill="1" applyBorder="1" applyAlignment="1">
      <alignment vertical="center" wrapText="1"/>
    </xf>
    <xf numFmtId="0" fontId="2" fillId="2" borderId="0" xfId="0" applyFont="1" applyFill="1"/>
    <xf numFmtId="0" fontId="4" fillId="2" borderId="0" xfId="0" applyFont="1" applyFill="1" applyAlignment="1">
      <alignment horizontal="center" vertical="center"/>
    </xf>
    <xf numFmtId="166" fontId="4" fillId="2" borderId="0" xfId="2" applyNumberFormat="1" applyFont="1" applyFill="1" applyAlignment="1">
      <alignment horizontal="center" vertical="center"/>
    </xf>
    <xf numFmtId="0" fontId="4" fillId="2" borderId="0" xfId="0" applyFont="1" applyFill="1" applyAlignment="1">
      <alignment vertical="center"/>
    </xf>
    <xf numFmtId="9" fontId="4" fillId="2" borderId="0" xfId="0" applyNumberFormat="1" applyFont="1" applyFill="1" applyAlignment="1">
      <alignment vertical="center"/>
    </xf>
    <xf numFmtId="0" fontId="2" fillId="3" borderId="7"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2" fillId="3" borderId="8" xfId="0" applyFont="1" applyFill="1" applyBorder="1" applyAlignment="1">
      <alignment horizontal="center" vertical="center" wrapText="1"/>
    </xf>
    <xf numFmtId="0" fontId="3" fillId="3" borderId="7" xfId="0" applyFont="1" applyFill="1" applyBorder="1" applyAlignment="1">
      <alignment horizontal="center" vertical="center"/>
    </xf>
    <xf numFmtId="0" fontId="5" fillId="3" borderId="1" xfId="0" applyFont="1" applyFill="1" applyBorder="1" applyAlignment="1">
      <alignment vertical="center" wrapText="1"/>
    </xf>
    <xf numFmtId="0" fontId="5" fillId="3" borderId="1" xfId="0" applyFont="1" applyFill="1" applyBorder="1" applyAlignment="1">
      <alignment horizontal="center" vertical="center"/>
    </xf>
    <xf numFmtId="9" fontId="4" fillId="3" borderId="1" xfId="0" applyNumberFormat="1" applyFont="1" applyFill="1" applyBorder="1" applyAlignment="1">
      <alignment horizontal="center" vertical="center"/>
    </xf>
    <xf numFmtId="166" fontId="3" fillId="4" borderId="7" xfId="2" applyNumberFormat="1" applyFont="1" applyFill="1" applyBorder="1" applyAlignment="1">
      <alignment horizontal="center" vertical="center" wrapText="1"/>
    </xf>
    <xf numFmtId="0" fontId="3" fillId="4" borderId="1" xfId="0" applyFont="1" applyFill="1" applyBorder="1" applyAlignment="1">
      <alignment horizontal="center" vertical="center" wrapText="1"/>
    </xf>
    <xf numFmtId="0" fontId="2" fillId="4" borderId="8" xfId="0" applyFont="1" applyFill="1" applyBorder="1" applyAlignment="1">
      <alignment horizontal="center" vertical="center" wrapText="1"/>
    </xf>
    <xf numFmtId="9" fontId="5" fillId="4" borderId="1" xfId="1" applyFont="1" applyFill="1" applyBorder="1" applyAlignment="1">
      <alignment horizontal="center" vertical="center"/>
    </xf>
    <xf numFmtId="166" fontId="3" fillId="5" borderId="7" xfId="2" applyNumberFormat="1" applyFont="1" applyFill="1" applyBorder="1" applyAlignment="1">
      <alignment horizontal="center" vertical="center" wrapText="1"/>
    </xf>
    <xf numFmtId="0" fontId="3" fillId="5" borderId="1" xfId="0" applyFont="1" applyFill="1" applyBorder="1" applyAlignment="1">
      <alignment horizontal="center" vertical="center" wrapText="1"/>
    </xf>
    <xf numFmtId="9" fontId="5" fillId="5" borderId="1" xfId="1" applyFont="1" applyFill="1" applyBorder="1" applyAlignment="1">
      <alignment horizontal="center" vertical="center"/>
    </xf>
    <xf numFmtId="165" fontId="4" fillId="4" borderId="7" xfId="2" applyNumberFormat="1" applyFont="1" applyFill="1" applyBorder="1" applyAlignment="1">
      <alignment horizontal="right" vertical="center"/>
    </xf>
    <xf numFmtId="165" fontId="4" fillId="4" borderId="1" xfId="2" applyNumberFormat="1" applyFont="1" applyFill="1" applyBorder="1" applyAlignment="1">
      <alignment horizontal="right" vertical="center"/>
    </xf>
    <xf numFmtId="165" fontId="4" fillId="4" borderId="8" xfId="2" applyNumberFormat="1" applyFont="1" applyFill="1" applyBorder="1" applyAlignment="1">
      <alignment horizontal="right" vertical="center"/>
    </xf>
    <xf numFmtId="165" fontId="4" fillId="5" borderId="7" xfId="2" applyNumberFormat="1" applyFont="1" applyFill="1" applyBorder="1" applyAlignment="1">
      <alignment horizontal="right" vertical="center"/>
    </xf>
    <xf numFmtId="165" fontId="4" fillId="5" borderId="1" xfId="2" applyNumberFormat="1" applyFont="1" applyFill="1" applyBorder="1" applyAlignment="1">
      <alignment horizontal="right" vertical="center"/>
    </xf>
    <xf numFmtId="165" fontId="2" fillId="4" borderId="9" xfId="0" applyNumberFormat="1" applyFont="1" applyFill="1" applyBorder="1" applyAlignment="1">
      <alignment horizontal="right" vertical="center"/>
    </xf>
    <xf numFmtId="166" fontId="3" fillId="3" borderId="1" xfId="2" applyNumberFormat="1" applyFont="1" applyFill="1" applyBorder="1" applyAlignment="1">
      <alignment horizontal="center" vertical="center" wrapText="1"/>
    </xf>
    <xf numFmtId="165" fontId="4" fillId="3" borderId="1" xfId="2" applyNumberFormat="1" applyFont="1" applyFill="1" applyBorder="1" applyAlignment="1">
      <alignment horizontal="right" vertical="center"/>
    </xf>
    <xf numFmtId="165" fontId="4" fillId="3" borderId="8" xfId="2" applyNumberFormat="1" applyFont="1" applyFill="1" applyBorder="1" applyAlignment="1">
      <alignment horizontal="right" vertical="center"/>
    </xf>
    <xf numFmtId="165" fontId="2" fillId="3" borderId="9" xfId="2" applyNumberFormat="1" applyFont="1" applyFill="1" applyBorder="1" applyAlignment="1">
      <alignment horizontal="right" vertical="center"/>
    </xf>
    <xf numFmtId="0" fontId="2" fillId="5" borderId="8" xfId="0" applyFont="1" applyFill="1" applyBorder="1" applyAlignment="1">
      <alignment horizontal="center" vertical="center" wrapText="1"/>
    </xf>
    <xf numFmtId="165" fontId="4" fillId="5" borderId="8" xfId="2" applyNumberFormat="1" applyFont="1" applyFill="1" applyBorder="1" applyAlignment="1">
      <alignment horizontal="right" vertical="center"/>
    </xf>
    <xf numFmtId="165" fontId="2" fillId="5" borderId="9" xfId="0" applyNumberFormat="1" applyFont="1" applyFill="1" applyBorder="1" applyAlignment="1">
      <alignment horizontal="right" vertical="center"/>
    </xf>
    <xf numFmtId="0" fontId="4" fillId="2" borderId="1" xfId="0" applyFont="1" applyFill="1" applyBorder="1"/>
    <xf numFmtId="166" fontId="3" fillId="6" borderId="7" xfId="2" applyNumberFormat="1" applyFont="1" applyFill="1" applyBorder="1" applyAlignment="1">
      <alignment horizontal="center" vertical="center" wrapText="1"/>
    </xf>
    <xf numFmtId="0" fontId="3" fillId="6" borderId="1" xfId="0" applyFont="1" applyFill="1" applyBorder="1" applyAlignment="1">
      <alignment horizontal="center" vertical="center" wrapText="1"/>
    </xf>
    <xf numFmtId="0" fontId="2" fillId="6" borderId="8" xfId="0" applyFont="1" applyFill="1" applyBorder="1" applyAlignment="1">
      <alignment horizontal="center" vertical="center" wrapText="1"/>
    </xf>
    <xf numFmtId="165" fontId="4" fillId="6" borderId="7" xfId="2" applyNumberFormat="1" applyFont="1" applyFill="1" applyBorder="1" applyAlignment="1">
      <alignment horizontal="right" vertical="center"/>
    </xf>
    <xf numFmtId="9" fontId="5" fillId="6" borderId="1" xfId="1" applyFont="1" applyFill="1" applyBorder="1" applyAlignment="1">
      <alignment horizontal="center" vertical="center"/>
    </xf>
    <xf numFmtId="165" fontId="4" fillId="6" borderId="1" xfId="2" applyNumberFormat="1" applyFont="1" applyFill="1" applyBorder="1" applyAlignment="1">
      <alignment horizontal="right" vertical="center"/>
    </xf>
    <xf numFmtId="165" fontId="4" fillId="6" borderId="8" xfId="2" applyNumberFormat="1" applyFont="1" applyFill="1" applyBorder="1" applyAlignment="1">
      <alignment horizontal="right" vertical="center"/>
    </xf>
    <xf numFmtId="165" fontId="2" fillId="6" borderId="9" xfId="0" applyNumberFormat="1" applyFont="1" applyFill="1" applyBorder="1" applyAlignment="1">
      <alignment horizontal="right" vertical="center"/>
    </xf>
    <xf numFmtId="164" fontId="4" fillId="0" borderId="1" xfId="2" applyFont="1" applyFill="1" applyBorder="1"/>
    <xf numFmtId="165" fontId="4" fillId="2" borderId="0" xfId="0" applyNumberFormat="1" applyFont="1" applyFill="1" applyAlignment="1">
      <alignment horizontal="center" vertical="center"/>
    </xf>
    <xf numFmtId="164" fontId="4" fillId="2" borderId="0" xfId="2" applyFont="1" applyFill="1" applyAlignment="1">
      <alignment horizontal="center" vertical="center"/>
    </xf>
    <xf numFmtId="0" fontId="2" fillId="2" borderId="0" xfId="0" applyFont="1" applyFill="1" applyAlignment="1">
      <alignment horizontal="center" vertical="center"/>
    </xf>
    <xf numFmtId="0" fontId="6" fillId="2" borderId="0" xfId="0" applyFont="1" applyFill="1" applyAlignment="1">
      <alignment horizontal="right" vertical="center"/>
    </xf>
    <xf numFmtId="0" fontId="2" fillId="2" borderId="3" xfId="0" applyFont="1" applyFill="1" applyBorder="1" applyAlignment="1">
      <alignment horizontal="center"/>
    </xf>
    <xf numFmtId="0" fontId="3" fillId="2" borderId="1" xfId="0" applyFont="1" applyFill="1" applyBorder="1" applyAlignment="1">
      <alignment horizontal="center" vertical="center"/>
    </xf>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2" fillId="6" borderId="4" xfId="0" applyFont="1" applyFill="1" applyBorder="1" applyAlignment="1">
      <alignment horizontal="center" vertical="center"/>
    </xf>
    <xf numFmtId="0" fontId="2" fillId="6" borderId="5" xfId="0" applyFont="1" applyFill="1" applyBorder="1" applyAlignment="1">
      <alignment horizontal="center" vertical="center"/>
    </xf>
    <xf numFmtId="0" fontId="2" fillId="6" borderId="6" xfId="0" applyFont="1" applyFill="1" applyBorder="1" applyAlignment="1">
      <alignment horizontal="center" vertical="center"/>
    </xf>
    <xf numFmtId="0" fontId="2" fillId="6" borderId="10" xfId="0" applyFont="1" applyFill="1" applyBorder="1" applyAlignment="1">
      <alignment horizontal="right" vertical="center"/>
    </xf>
    <xf numFmtId="0" fontId="2" fillId="6" borderId="11" xfId="0" applyFont="1" applyFill="1" applyBorder="1" applyAlignment="1">
      <alignment horizontal="right" vertical="center"/>
    </xf>
    <xf numFmtId="0" fontId="2" fillId="5" borderId="4" xfId="0" applyFont="1" applyFill="1" applyBorder="1" applyAlignment="1">
      <alignment horizontal="center" vertical="center"/>
    </xf>
    <xf numFmtId="0" fontId="2" fillId="5" borderId="5" xfId="0" applyFont="1" applyFill="1" applyBorder="1" applyAlignment="1">
      <alignment horizontal="center" vertical="center"/>
    </xf>
    <xf numFmtId="0" fontId="2" fillId="5" borderId="6" xfId="0" applyFont="1" applyFill="1" applyBorder="1" applyAlignment="1">
      <alignment horizontal="center" vertical="center"/>
    </xf>
    <xf numFmtId="0" fontId="2" fillId="3" borderId="4" xfId="0" applyFont="1" applyFill="1" applyBorder="1" applyAlignment="1">
      <alignment horizontal="center" vertical="center"/>
    </xf>
    <xf numFmtId="0" fontId="2" fillId="3" borderId="5" xfId="0" applyFont="1" applyFill="1" applyBorder="1" applyAlignment="1">
      <alignment horizontal="center" vertical="center"/>
    </xf>
    <xf numFmtId="0" fontId="2" fillId="3" borderId="6" xfId="0" applyFont="1" applyFill="1" applyBorder="1" applyAlignment="1">
      <alignment horizontal="center" vertical="center"/>
    </xf>
    <xf numFmtId="165" fontId="2" fillId="3" borderId="10" xfId="0" applyNumberFormat="1" applyFont="1" applyFill="1" applyBorder="1" applyAlignment="1">
      <alignment horizontal="right" vertical="center"/>
    </xf>
    <xf numFmtId="165" fontId="2" fillId="3" borderId="11" xfId="0" applyNumberFormat="1" applyFont="1" applyFill="1" applyBorder="1" applyAlignment="1">
      <alignment horizontal="right" vertical="center"/>
    </xf>
    <xf numFmtId="0" fontId="2" fillId="4" borderId="10" xfId="0" applyFont="1" applyFill="1" applyBorder="1" applyAlignment="1">
      <alignment horizontal="right" vertical="center"/>
    </xf>
    <xf numFmtId="0" fontId="2" fillId="4" borderId="11" xfId="0" applyFont="1" applyFill="1" applyBorder="1" applyAlignment="1">
      <alignment horizontal="right" vertical="center"/>
    </xf>
    <xf numFmtId="0" fontId="2" fillId="5" borderId="10" xfId="0" applyFont="1" applyFill="1" applyBorder="1" applyAlignment="1">
      <alignment horizontal="right" vertical="center"/>
    </xf>
    <xf numFmtId="0" fontId="2" fillId="5" borderId="11" xfId="0" applyFont="1" applyFill="1" applyBorder="1" applyAlignment="1">
      <alignment horizontal="right" vertical="center"/>
    </xf>
    <xf numFmtId="0" fontId="2" fillId="4" borderId="4" xfId="0" applyFont="1" applyFill="1" applyBorder="1" applyAlignment="1">
      <alignment horizontal="center" vertical="center"/>
    </xf>
    <xf numFmtId="0" fontId="2" fillId="4" borderId="5" xfId="0" applyFont="1" applyFill="1" applyBorder="1" applyAlignment="1">
      <alignment horizontal="center" vertical="center"/>
    </xf>
    <xf numFmtId="0" fontId="2" fillId="4" borderId="6" xfId="0" applyFont="1" applyFill="1" applyBorder="1" applyAlignment="1">
      <alignment horizontal="center" vertical="center"/>
    </xf>
  </cellXfs>
  <cellStyles count="3">
    <cellStyle name="Moneda" xfId="2" builtinId="4"/>
    <cellStyle name="Normal" xfId="0" builtinId="0"/>
    <cellStyle name="Porcentaje" xfId="1" builtinId="5"/>
  </cellStyles>
  <dxfs count="0"/>
  <tableStyles count="0" defaultTableStyle="TableStyleMedium2" defaultPivotStyle="PivotStyleLight16"/>
  <colors>
    <mruColors>
      <color rgb="FFFFFFC9"/>
      <color rgb="FFEBFFEB"/>
      <color rgb="FFE4F1FC"/>
      <color rgb="FFFFFFB7"/>
      <color rgb="FFE5FFE5"/>
      <color rgb="FFCCFFCC"/>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347499</xdr:colOff>
      <xdr:row>0</xdr:row>
      <xdr:rowOff>0</xdr:rowOff>
    </xdr:from>
    <xdr:to>
      <xdr:col>1</xdr:col>
      <xdr:colOff>863163</xdr:colOff>
      <xdr:row>0</xdr:row>
      <xdr:rowOff>605747</xdr:rowOff>
    </xdr:to>
    <xdr:pic>
      <xdr:nvPicPr>
        <xdr:cNvPr id="2" name="Imagen 1">
          <a:extLst>
            <a:ext uri="{FF2B5EF4-FFF2-40B4-BE49-F238E27FC236}">
              <a16:creationId xmlns:a16="http://schemas.microsoft.com/office/drawing/2014/main" id="{56C5E931-5D09-EB59-71D0-20F90D761FF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33249" y="0"/>
          <a:ext cx="515664" cy="605747"/>
        </a:xfrm>
        <a:prstGeom prst="rect">
          <a:avLst/>
        </a:prstGeom>
        <a:noFill/>
        <a:ln>
          <a:noFill/>
        </a:ln>
      </xdr:spPr>
    </xdr:pic>
    <xdr:clientData/>
  </xdr:twoCellAnchor>
  <xdr:twoCellAnchor editAs="oneCell">
    <xdr:from>
      <xdr:col>25</xdr:col>
      <xdr:colOff>0</xdr:colOff>
      <xdr:row>0</xdr:row>
      <xdr:rowOff>0</xdr:rowOff>
    </xdr:from>
    <xdr:to>
      <xdr:col>25</xdr:col>
      <xdr:colOff>515664</xdr:colOff>
      <xdr:row>0</xdr:row>
      <xdr:rowOff>605747</xdr:rowOff>
    </xdr:to>
    <xdr:pic>
      <xdr:nvPicPr>
        <xdr:cNvPr id="3" name="Imagen 2">
          <a:extLst>
            <a:ext uri="{FF2B5EF4-FFF2-40B4-BE49-F238E27FC236}">
              <a16:creationId xmlns:a16="http://schemas.microsoft.com/office/drawing/2014/main" id="{6759AAE8-4717-4F14-9020-38AEE527C7E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020800" y="0"/>
          <a:ext cx="515664" cy="605747"/>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45FBF4-C4FD-4BC7-8F7E-D2741413FF89}">
  <dimension ref="A1:AB22"/>
  <sheetViews>
    <sheetView tabSelected="1" topLeftCell="A2" zoomScaleNormal="100" workbookViewId="0">
      <selection activeCell="J2" sqref="J2:N2"/>
    </sheetView>
  </sheetViews>
  <sheetFormatPr baseColWidth="10" defaultColWidth="11.5703125" defaultRowHeight="12.75" x14ac:dyDescent="0.2"/>
  <cols>
    <col min="1" max="1" width="4.28515625" style="4" customWidth="1"/>
    <col min="2" max="2" width="47" style="4" customWidth="1"/>
    <col min="3" max="3" width="9.5703125" style="8" customWidth="1"/>
    <col min="4" max="4" width="6.42578125" style="8" customWidth="1"/>
    <col min="5" max="5" width="12.28515625" style="8" bestFit="1" customWidth="1"/>
    <col min="6" max="6" width="5.7109375" style="8" customWidth="1"/>
    <col min="7" max="7" width="10.85546875" style="8" customWidth="1"/>
    <col min="8" max="8" width="11.42578125" style="8" customWidth="1"/>
    <col min="9" max="9" width="11" style="8" customWidth="1"/>
    <col min="10" max="10" width="13.28515625" style="9" customWidth="1"/>
    <col min="11" max="11" width="5.42578125" style="8" customWidth="1"/>
    <col min="12" max="12" width="12.140625" style="8" customWidth="1"/>
    <col min="13" max="13" width="11.85546875" style="8" customWidth="1"/>
    <col min="14" max="14" width="11.42578125" style="8" customWidth="1"/>
    <col min="15" max="15" width="12.28515625" style="10" bestFit="1" customWidth="1"/>
    <col min="16" max="16" width="5.85546875" style="11" customWidth="1"/>
    <col min="17" max="17" width="10.7109375" style="10" customWidth="1"/>
    <col min="18" max="18" width="13.28515625" style="10" customWidth="1"/>
    <col min="19" max="19" width="12.28515625" style="10" customWidth="1"/>
    <col min="20" max="20" width="6.28515625" style="10" customWidth="1"/>
    <col min="21" max="21" width="23.5703125" style="10" customWidth="1"/>
    <col min="22" max="22" width="11.5703125" style="10"/>
    <col min="23" max="23" width="5.5703125" style="4" customWidth="1"/>
    <col min="24" max="24" width="10.28515625" style="4" customWidth="1"/>
    <col min="25" max="25" width="5.5703125" style="4" customWidth="1"/>
    <col min="26" max="26" width="10.7109375" style="4" customWidth="1"/>
    <col min="27" max="27" width="12.42578125" style="4" customWidth="1"/>
    <col min="28" max="29" width="15.140625" style="4" customWidth="1"/>
    <col min="30" max="16384" width="11.5703125" style="4"/>
  </cols>
  <sheetData>
    <row r="1" spans="1:28" ht="49.5" customHeight="1" thickBot="1" x14ac:dyDescent="0.25">
      <c r="C1" s="52" t="s">
        <v>12</v>
      </c>
      <c r="D1" s="52"/>
      <c r="E1" s="52"/>
      <c r="F1" s="52"/>
      <c r="G1" s="52"/>
      <c r="H1" s="52"/>
      <c r="I1" s="52"/>
      <c r="J1" s="52"/>
      <c r="K1" s="52"/>
      <c r="L1" s="52"/>
      <c r="M1" s="52"/>
      <c r="N1" s="52"/>
      <c r="O1" s="52"/>
      <c r="P1" s="52"/>
      <c r="Q1" s="52"/>
      <c r="R1" s="52"/>
      <c r="S1" s="52"/>
      <c r="T1" s="52"/>
      <c r="U1" s="52"/>
      <c r="V1" s="52"/>
      <c r="W1" s="52"/>
      <c r="X1" s="52"/>
      <c r="Y1" s="10"/>
      <c r="Z1" s="10"/>
      <c r="AA1" s="10"/>
      <c r="AB1" s="10"/>
    </row>
    <row r="2" spans="1:28" ht="26.25" customHeight="1" x14ac:dyDescent="0.2">
      <c r="A2" s="55" t="s">
        <v>0</v>
      </c>
      <c r="B2" s="55" t="s">
        <v>5</v>
      </c>
      <c r="C2" s="56" t="s">
        <v>1</v>
      </c>
      <c r="D2" s="57" t="s">
        <v>2</v>
      </c>
      <c r="E2" s="58" t="s">
        <v>32</v>
      </c>
      <c r="F2" s="59"/>
      <c r="G2" s="59"/>
      <c r="H2" s="59"/>
      <c r="I2" s="60"/>
      <c r="J2" s="75" t="s">
        <v>31</v>
      </c>
      <c r="K2" s="76"/>
      <c r="L2" s="76"/>
      <c r="M2" s="76"/>
      <c r="N2" s="77"/>
      <c r="O2" s="63" t="s">
        <v>33</v>
      </c>
      <c r="P2" s="64"/>
      <c r="Q2" s="64"/>
      <c r="R2" s="64"/>
      <c r="S2" s="65"/>
      <c r="T2" s="66" t="s">
        <v>15</v>
      </c>
      <c r="U2" s="67"/>
      <c r="V2" s="67"/>
      <c r="W2" s="67"/>
      <c r="X2" s="67"/>
      <c r="Y2" s="67"/>
      <c r="Z2" s="67"/>
      <c r="AA2" s="67"/>
      <c r="AB2" s="68"/>
    </row>
    <row r="3" spans="1:28" s="5" customFormat="1" ht="25.5" x14ac:dyDescent="0.2">
      <c r="A3" s="55"/>
      <c r="B3" s="55"/>
      <c r="C3" s="56"/>
      <c r="D3" s="57"/>
      <c r="E3" s="41" t="s">
        <v>3</v>
      </c>
      <c r="F3" s="42" t="s">
        <v>8</v>
      </c>
      <c r="G3" s="42" t="s">
        <v>4</v>
      </c>
      <c r="H3" s="42" t="s">
        <v>9</v>
      </c>
      <c r="I3" s="43" t="s">
        <v>10</v>
      </c>
      <c r="J3" s="20" t="s">
        <v>3</v>
      </c>
      <c r="K3" s="21" t="s">
        <v>8</v>
      </c>
      <c r="L3" s="21" t="s">
        <v>4</v>
      </c>
      <c r="M3" s="21" t="s">
        <v>9</v>
      </c>
      <c r="N3" s="22" t="s">
        <v>10</v>
      </c>
      <c r="O3" s="24" t="s">
        <v>3</v>
      </c>
      <c r="P3" s="25" t="s">
        <v>8</v>
      </c>
      <c r="Q3" s="25" t="s">
        <v>4</v>
      </c>
      <c r="R3" s="25" t="s">
        <v>9</v>
      </c>
      <c r="S3" s="37" t="s">
        <v>10</v>
      </c>
      <c r="T3" s="12" t="s">
        <v>0</v>
      </c>
      <c r="U3" s="13" t="s">
        <v>5</v>
      </c>
      <c r="V3" s="13" t="s">
        <v>6</v>
      </c>
      <c r="W3" s="13" t="s">
        <v>2</v>
      </c>
      <c r="X3" s="33" t="s">
        <v>3</v>
      </c>
      <c r="Y3" s="14" t="s">
        <v>8</v>
      </c>
      <c r="Z3" s="14" t="s">
        <v>4</v>
      </c>
      <c r="AA3" s="14" t="s">
        <v>9</v>
      </c>
      <c r="AB3" s="15" t="s">
        <v>10</v>
      </c>
    </row>
    <row r="4" spans="1:28" ht="12" customHeight="1" x14ac:dyDescent="0.2">
      <c r="A4" s="1">
        <v>1</v>
      </c>
      <c r="B4" s="6" t="s">
        <v>17</v>
      </c>
      <c r="C4" s="2" t="s">
        <v>30</v>
      </c>
      <c r="D4" s="3">
        <v>1</v>
      </c>
      <c r="E4" s="44">
        <v>279396</v>
      </c>
      <c r="F4" s="45">
        <v>0.19</v>
      </c>
      <c r="G4" s="46">
        <f>E4*F4</f>
        <v>53085.24</v>
      </c>
      <c r="H4" s="46">
        <f>E4+G4</f>
        <v>332481.24</v>
      </c>
      <c r="I4" s="47">
        <f>H4*D4</f>
        <v>332481.24</v>
      </c>
      <c r="J4" s="27">
        <v>282218</v>
      </c>
      <c r="K4" s="23">
        <v>0.19</v>
      </c>
      <c r="L4" s="28">
        <f>J4*K4</f>
        <v>53621.42</v>
      </c>
      <c r="M4" s="28">
        <f>J4+L4</f>
        <v>335839.42</v>
      </c>
      <c r="N4" s="29">
        <f>M4*D4</f>
        <v>335839.42</v>
      </c>
      <c r="O4" s="30">
        <v>287862</v>
      </c>
      <c r="P4" s="26">
        <v>0.19</v>
      </c>
      <c r="Q4" s="31">
        <f>O4*P4</f>
        <v>54693.78</v>
      </c>
      <c r="R4" s="31">
        <f>O4+Q4</f>
        <v>342555.78</v>
      </c>
      <c r="S4" s="38">
        <f t="shared" ref="S4:S16" si="0">R4*D4</f>
        <v>342555.78</v>
      </c>
      <c r="T4" s="16">
        <f t="shared" ref="T4:T14" si="1">+A4</f>
        <v>1</v>
      </c>
      <c r="U4" s="17" t="str">
        <f t="shared" ref="U4:U14" si="2">+B4</f>
        <v xml:space="preserve">Caneca 55 galones (208 lts) tapa plana cilíndrica.
-Peso: 5.5Kg
-Dimensiones: (96cm) alto X 60 cm (Diámetro)
-Material: polietileno de alta densidad protección rayos UV no se decoloran ni se cristalizan, apta para trabajo pesado e intemperie.
-Color: Blanca
</v>
      </c>
      <c r="V4" s="18" t="str">
        <f t="shared" ref="V4:V14" si="3">+C4</f>
        <v>Unidad</v>
      </c>
      <c r="W4" s="18">
        <f t="shared" ref="W4:W14" si="4">+D4</f>
        <v>1</v>
      </c>
      <c r="X4" s="34">
        <f>MIN(E4,J4,O4)</f>
        <v>279396</v>
      </c>
      <c r="Y4" s="19">
        <v>0.19</v>
      </c>
      <c r="Z4" s="34">
        <f>SUM(X4*Y4)</f>
        <v>53085.24</v>
      </c>
      <c r="AA4" s="34">
        <f>SUM(X4+Z4)</f>
        <v>332481.24</v>
      </c>
      <c r="AB4" s="35">
        <f>SUM(W4*AA4)</f>
        <v>332481.24</v>
      </c>
    </row>
    <row r="5" spans="1:28" ht="12" customHeight="1" x14ac:dyDescent="0.2">
      <c r="A5" s="1">
        <v>2</v>
      </c>
      <c r="B5" s="6" t="s">
        <v>18</v>
      </c>
      <c r="C5" s="2" t="s">
        <v>30</v>
      </c>
      <c r="D5" s="3">
        <v>1</v>
      </c>
      <c r="E5" s="44">
        <v>1008948</v>
      </c>
      <c r="F5" s="45">
        <v>0.19</v>
      </c>
      <c r="G5" s="46">
        <f t="shared" ref="G5:G14" si="5">E5*F5</f>
        <v>191700.12</v>
      </c>
      <c r="H5" s="46">
        <f t="shared" ref="H5:H14" si="6">E5+G5</f>
        <v>1200648.1200000001</v>
      </c>
      <c r="I5" s="47">
        <f t="shared" ref="I5:I16" si="7">H5*D5</f>
        <v>1200648.1200000001</v>
      </c>
      <c r="J5" s="27">
        <v>1062050</v>
      </c>
      <c r="K5" s="23">
        <v>0.19</v>
      </c>
      <c r="L5" s="28">
        <f t="shared" ref="L5:L8" si="8">J5*K5</f>
        <v>201789.5</v>
      </c>
      <c r="M5" s="28">
        <f t="shared" ref="M5:M8" si="9">J5+L5</f>
        <v>1263839.5</v>
      </c>
      <c r="N5" s="29">
        <f t="shared" ref="N5:N8" si="10">M5*D5</f>
        <v>1263839.5</v>
      </c>
      <c r="O5" s="30">
        <v>1104532</v>
      </c>
      <c r="P5" s="26">
        <v>0.19</v>
      </c>
      <c r="Q5" s="31">
        <f t="shared" ref="Q5:Q8" si="11">O5*P5</f>
        <v>209861.08000000002</v>
      </c>
      <c r="R5" s="31">
        <f t="shared" ref="R5:R8" si="12">O5+Q5</f>
        <v>1314393.08</v>
      </c>
      <c r="S5" s="38">
        <f t="shared" si="0"/>
        <v>1314393.08</v>
      </c>
      <c r="T5" s="16">
        <f t="shared" si="1"/>
        <v>2</v>
      </c>
      <c r="U5" s="17" t="str">
        <f t="shared" si="2"/>
        <v xml:space="preserve">Báscula Inalámbrica Industrial 300KG
-Capacidad: 300kg
-División: 50g
-Unidades de peso: lb y Kg
-Batería interna recargable de 4V y autonomía de 8horas
-Dimensión plataforma: 40 x 50 cm 
-Display: LCD
-Display de tres pantallas con 7 dígitos cada uno
-Función Indicador: Liquidador
-Sistema de Tara para disminuir recipientes
</v>
      </c>
      <c r="V5" s="18" t="str">
        <f t="shared" si="3"/>
        <v>Unidad</v>
      </c>
      <c r="W5" s="18">
        <f t="shared" si="4"/>
        <v>1</v>
      </c>
      <c r="X5" s="34">
        <f t="shared" ref="X5:X16" si="13">MIN(E5,J5,O5)</f>
        <v>1008948</v>
      </c>
      <c r="Y5" s="19">
        <v>0.19</v>
      </c>
      <c r="Z5" s="34">
        <f t="shared" ref="Z5:Z8" si="14">SUM(X5*Y5)</f>
        <v>191700.12</v>
      </c>
      <c r="AA5" s="34">
        <f>SUM(X5+Z5)</f>
        <v>1200648.1200000001</v>
      </c>
      <c r="AB5" s="35">
        <f t="shared" ref="AB5:AB8" si="15">SUM(W5*AA5)</f>
        <v>1200648.1200000001</v>
      </c>
    </row>
    <row r="6" spans="1:28" ht="12" customHeight="1" x14ac:dyDescent="0.2">
      <c r="A6" s="1">
        <v>3</v>
      </c>
      <c r="B6" s="6" t="s">
        <v>19</v>
      </c>
      <c r="C6" s="2" t="s">
        <v>30</v>
      </c>
      <c r="D6" s="3">
        <v>1</v>
      </c>
      <c r="E6" s="44">
        <v>184320</v>
      </c>
      <c r="F6" s="45">
        <v>0.19</v>
      </c>
      <c r="G6" s="46">
        <f t="shared" si="5"/>
        <v>35020.800000000003</v>
      </c>
      <c r="H6" s="46">
        <f t="shared" si="6"/>
        <v>219340.79999999999</v>
      </c>
      <c r="I6" s="47">
        <f t="shared" si="7"/>
        <v>219340.79999999999</v>
      </c>
      <c r="J6" s="27">
        <v>192000</v>
      </c>
      <c r="K6" s="23">
        <v>0.19</v>
      </c>
      <c r="L6" s="28">
        <f t="shared" si="8"/>
        <v>36480</v>
      </c>
      <c r="M6" s="28">
        <f t="shared" si="9"/>
        <v>228480</v>
      </c>
      <c r="N6" s="29">
        <f t="shared" si="10"/>
        <v>228480</v>
      </c>
      <c r="O6" s="30">
        <v>197760</v>
      </c>
      <c r="P6" s="26">
        <v>0.19</v>
      </c>
      <c r="Q6" s="31">
        <f t="shared" si="11"/>
        <v>37574.400000000001</v>
      </c>
      <c r="R6" s="31">
        <f t="shared" si="12"/>
        <v>235334.39999999999</v>
      </c>
      <c r="S6" s="38">
        <f t="shared" si="0"/>
        <v>235334.39999999999</v>
      </c>
      <c r="T6" s="16">
        <f t="shared" si="1"/>
        <v>3</v>
      </c>
      <c r="U6" s="17" t="str">
        <f t="shared" si="2"/>
        <v xml:space="preserve">Saco Big Bag (Globos) para almacenamiento de reciclaje, con logo bordado de Anapoima Reverdece en la parte frontal superior izquierda
Superbolsa confeccionada en tela tubular con una película adherida de polipropileno (pp), que brinda mayor resistencia a la humedad y mayor protección a agentes contaminantes. 
Alto: 180 cm 
Ancho: 90 cm
</v>
      </c>
      <c r="V6" s="18" t="str">
        <f t="shared" si="3"/>
        <v>Unidad</v>
      </c>
      <c r="W6" s="18">
        <f t="shared" si="4"/>
        <v>1</v>
      </c>
      <c r="X6" s="34">
        <f t="shared" si="13"/>
        <v>184320</v>
      </c>
      <c r="Y6" s="19">
        <v>0.19</v>
      </c>
      <c r="Z6" s="34">
        <f t="shared" si="14"/>
        <v>35020.800000000003</v>
      </c>
      <c r="AA6" s="34">
        <f t="shared" ref="AA6:AA8" si="16">SUM(X6+Z6)</f>
        <v>219340.79999999999</v>
      </c>
      <c r="AB6" s="35">
        <f t="shared" si="15"/>
        <v>219340.79999999999</v>
      </c>
    </row>
    <row r="7" spans="1:28" ht="12" customHeight="1" x14ac:dyDescent="0.2">
      <c r="A7" s="1">
        <v>4</v>
      </c>
      <c r="B7" s="6" t="s">
        <v>20</v>
      </c>
      <c r="C7" s="2" t="s">
        <v>30</v>
      </c>
      <c r="D7" s="3">
        <v>1</v>
      </c>
      <c r="E7" s="44">
        <v>12032</v>
      </c>
      <c r="F7" s="45">
        <v>0.19</v>
      </c>
      <c r="G7" s="46">
        <f t="shared" si="5"/>
        <v>2286.08</v>
      </c>
      <c r="H7" s="46">
        <f t="shared" si="6"/>
        <v>14318.08</v>
      </c>
      <c r="I7" s="47">
        <f t="shared" si="7"/>
        <v>14318.08</v>
      </c>
      <c r="J7" s="27">
        <v>12800</v>
      </c>
      <c r="K7" s="23">
        <v>0.19</v>
      </c>
      <c r="L7" s="28">
        <f t="shared" si="8"/>
        <v>2432</v>
      </c>
      <c r="M7" s="28">
        <f t="shared" si="9"/>
        <v>15232</v>
      </c>
      <c r="N7" s="29">
        <f t="shared" si="10"/>
        <v>15232</v>
      </c>
      <c r="O7" s="30">
        <v>13696</v>
      </c>
      <c r="P7" s="26">
        <v>0.19</v>
      </c>
      <c r="Q7" s="31">
        <f t="shared" si="11"/>
        <v>2602.2400000000002</v>
      </c>
      <c r="R7" s="31">
        <f t="shared" si="12"/>
        <v>16298.24</v>
      </c>
      <c r="S7" s="38">
        <f t="shared" si="0"/>
        <v>16298.24</v>
      </c>
      <c r="T7" s="16">
        <f t="shared" si="1"/>
        <v>4</v>
      </c>
      <c r="U7" s="17" t="str">
        <f t="shared" si="2"/>
        <v xml:space="preserve">Adhesivo para canecas
Adhesivo para pegar en canecas full color
40 cm * 40 cm
</v>
      </c>
      <c r="V7" s="18" t="str">
        <f t="shared" si="3"/>
        <v>Unidad</v>
      </c>
      <c r="W7" s="18">
        <f t="shared" si="4"/>
        <v>1</v>
      </c>
      <c r="X7" s="34">
        <f t="shared" si="13"/>
        <v>12032</v>
      </c>
      <c r="Y7" s="19">
        <v>0.19</v>
      </c>
      <c r="Z7" s="34">
        <f t="shared" si="14"/>
        <v>2286.08</v>
      </c>
      <c r="AA7" s="34">
        <f t="shared" si="16"/>
        <v>14318.08</v>
      </c>
      <c r="AB7" s="35">
        <f t="shared" si="15"/>
        <v>14318.08</v>
      </c>
    </row>
    <row r="8" spans="1:28" ht="12" customHeight="1" x14ac:dyDescent="0.2">
      <c r="A8" s="1">
        <v>5</v>
      </c>
      <c r="B8" s="6" t="s">
        <v>21</v>
      </c>
      <c r="C8" s="2" t="s">
        <v>30</v>
      </c>
      <c r="D8" s="3">
        <v>1</v>
      </c>
      <c r="E8" s="44">
        <v>46560</v>
      </c>
      <c r="F8" s="45">
        <v>0.19</v>
      </c>
      <c r="G8" s="46">
        <f t="shared" si="5"/>
        <v>8846.4</v>
      </c>
      <c r="H8" s="46">
        <f t="shared" si="6"/>
        <v>55406.400000000001</v>
      </c>
      <c r="I8" s="47">
        <f t="shared" si="7"/>
        <v>55406.400000000001</v>
      </c>
      <c r="J8" s="27">
        <v>48000</v>
      </c>
      <c r="K8" s="23">
        <v>0.19</v>
      </c>
      <c r="L8" s="28">
        <f t="shared" si="8"/>
        <v>9120</v>
      </c>
      <c r="M8" s="28">
        <f t="shared" si="9"/>
        <v>57120</v>
      </c>
      <c r="N8" s="29">
        <f t="shared" si="10"/>
        <v>57120</v>
      </c>
      <c r="O8" s="30">
        <v>48960</v>
      </c>
      <c r="P8" s="26">
        <v>0.19</v>
      </c>
      <c r="Q8" s="31">
        <f t="shared" si="11"/>
        <v>9302.4</v>
      </c>
      <c r="R8" s="31">
        <f t="shared" si="12"/>
        <v>58262.400000000001</v>
      </c>
      <c r="S8" s="38">
        <f t="shared" si="0"/>
        <v>58262.400000000001</v>
      </c>
      <c r="T8" s="16">
        <f t="shared" si="1"/>
        <v>5</v>
      </c>
      <c r="U8" s="17" t="str">
        <f t="shared" si="2"/>
        <v xml:space="preserve">Camiseta Gris tipo polo para dotación Mujer con logo bordado de Anapoima Reverdece en la parte frontal superior izquierda
Color: Gris
Talla, S, M, L , XL
Material: Algodón
</v>
      </c>
      <c r="V8" s="18" t="str">
        <f t="shared" si="3"/>
        <v>Unidad</v>
      </c>
      <c r="W8" s="18">
        <f t="shared" si="4"/>
        <v>1</v>
      </c>
      <c r="X8" s="34">
        <f t="shared" si="13"/>
        <v>46560</v>
      </c>
      <c r="Y8" s="19">
        <v>0.19</v>
      </c>
      <c r="Z8" s="34">
        <f t="shared" si="14"/>
        <v>8846.4</v>
      </c>
      <c r="AA8" s="34">
        <f t="shared" si="16"/>
        <v>55406.400000000001</v>
      </c>
      <c r="AB8" s="35">
        <f t="shared" si="15"/>
        <v>55406.400000000001</v>
      </c>
    </row>
    <row r="9" spans="1:28" ht="12" customHeight="1" x14ac:dyDescent="0.2">
      <c r="A9" s="1">
        <v>6</v>
      </c>
      <c r="B9" s="6" t="s">
        <v>22</v>
      </c>
      <c r="C9" s="2" t="s">
        <v>30</v>
      </c>
      <c r="D9" s="3">
        <v>1</v>
      </c>
      <c r="E9" s="44">
        <v>223868</v>
      </c>
      <c r="F9" s="45">
        <v>0.19</v>
      </c>
      <c r="G9" s="46">
        <f t="shared" si="5"/>
        <v>42534.92</v>
      </c>
      <c r="H9" s="46">
        <f t="shared" si="6"/>
        <v>266402.92</v>
      </c>
      <c r="I9" s="47">
        <f t="shared" si="7"/>
        <v>266402.92</v>
      </c>
      <c r="J9" s="27">
        <v>228437</v>
      </c>
      <c r="K9" s="23">
        <v>0.19</v>
      </c>
      <c r="L9" s="28">
        <f t="shared" ref="L9:L16" si="17">J9*K9</f>
        <v>43403.03</v>
      </c>
      <c r="M9" s="28">
        <f t="shared" ref="M9:M16" si="18">J9+L9</f>
        <v>271840.03000000003</v>
      </c>
      <c r="N9" s="29">
        <f t="shared" ref="N9:N14" si="19">M9*D9</f>
        <v>271840.03000000003</v>
      </c>
      <c r="O9" s="30">
        <v>230721</v>
      </c>
      <c r="P9" s="26">
        <v>0.19</v>
      </c>
      <c r="Q9" s="31">
        <f t="shared" ref="Q9:Q16" si="20">O9*P9</f>
        <v>43836.99</v>
      </c>
      <c r="R9" s="31">
        <f t="shared" ref="R9:R16" si="21">O9+Q9</f>
        <v>274557.99</v>
      </c>
      <c r="S9" s="38">
        <f t="shared" si="0"/>
        <v>274557.99</v>
      </c>
      <c r="T9" s="16">
        <f t="shared" si="1"/>
        <v>6</v>
      </c>
      <c r="U9" s="17" t="str">
        <f t="shared" si="2"/>
        <v xml:space="preserve">Mesa Plegable Tipo Madera 180 CM Panamá Color Café
-Medidas (cm): 72 ancho, 180 largo, 73 alto
-Material: Polipropileno (Plástico) y patas metálicas
-Resistencia: Hasta 110 kg de carga distribuida en toda la superficie
</v>
      </c>
      <c r="V9" s="18" t="str">
        <f t="shared" si="3"/>
        <v>Unidad</v>
      </c>
      <c r="W9" s="18">
        <f t="shared" si="4"/>
        <v>1</v>
      </c>
      <c r="X9" s="34">
        <f t="shared" si="13"/>
        <v>223868</v>
      </c>
      <c r="Y9" s="19">
        <v>0.19</v>
      </c>
      <c r="Z9" s="34">
        <f t="shared" ref="Z9:Z16" si="22">SUM(X9*Y9)</f>
        <v>42534.92</v>
      </c>
      <c r="AA9" s="34">
        <f t="shared" ref="AA9:AA16" si="23">SUM(X9+Z9)</f>
        <v>266402.92</v>
      </c>
      <c r="AB9" s="35">
        <f t="shared" ref="AB9:AB16" si="24">SUM(W9*AA9)</f>
        <v>266402.92</v>
      </c>
    </row>
    <row r="10" spans="1:28" ht="12" customHeight="1" x14ac:dyDescent="0.2">
      <c r="A10" s="1">
        <v>7</v>
      </c>
      <c r="B10" s="6" t="s">
        <v>23</v>
      </c>
      <c r="C10" s="2" t="s">
        <v>30</v>
      </c>
      <c r="D10" s="3">
        <v>1</v>
      </c>
      <c r="E10" s="44">
        <v>49152</v>
      </c>
      <c r="F10" s="45">
        <v>0.19</v>
      </c>
      <c r="G10" s="46">
        <f t="shared" si="5"/>
        <v>9338.880000000001</v>
      </c>
      <c r="H10" s="46">
        <f t="shared" si="6"/>
        <v>58490.880000000005</v>
      </c>
      <c r="I10" s="47">
        <f t="shared" si="7"/>
        <v>58490.880000000005</v>
      </c>
      <c r="J10" s="27">
        <v>51200</v>
      </c>
      <c r="K10" s="23">
        <v>0.19</v>
      </c>
      <c r="L10" s="28">
        <f t="shared" si="17"/>
        <v>9728</v>
      </c>
      <c r="M10" s="28">
        <f t="shared" si="18"/>
        <v>60928</v>
      </c>
      <c r="N10" s="29">
        <f t="shared" si="19"/>
        <v>60928</v>
      </c>
      <c r="O10" s="30">
        <v>53760</v>
      </c>
      <c r="P10" s="26">
        <v>0.19</v>
      </c>
      <c r="Q10" s="31">
        <f t="shared" si="20"/>
        <v>10214.4</v>
      </c>
      <c r="R10" s="31">
        <f t="shared" si="21"/>
        <v>63974.400000000001</v>
      </c>
      <c r="S10" s="38">
        <f t="shared" si="0"/>
        <v>63974.400000000001</v>
      </c>
      <c r="T10" s="16">
        <f t="shared" si="1"/>
        <v>7</v>
      </c>
      <c r="U10" s="17" t="str">
        <f t="shared" si="2"/>
        <v xml:space="preserve">Jean de trabajo industrial licrado hombre
-Elaborado en tela jean licrado para una mayor comodidad y movilidad.
-Tiro medio y bota recta para un ajuste cómodo y funcional.
-Cierre metálico y múltiples bolsillos para un almacenamiento conveniente de herramientas.
-Composición: 100% algodón.
-Cerrado con puntada de seguridad para una mayor durabilidad.
</v>
      </c>
      <c r="V10" s="18" t="str">
        <f t="shared" si="3"/>
        <v>Unidad</v>
      </c>
      <c r="W10" s="18">
        <f t="shared" si="4"/>
        <v>1</v>
      </c>
      <c r="X10" s="34">
        <f t="shared" si="13"/>
        <v>49152</v>
      </c>
      <c r="Y10" s="19">
        <v>0.19</v>
      </c>
      <c r="Z10" s="34">
        <f t="shared" si="22"/>
        <v>9338.880000000001</v>
      </c>
      <c r="AA10" s="34">
        <f t="shared" si="23"/>
        <v>58490.880000000005</v>
      </c>
      <c r="AB10" s="35">
        <f t="shared" si="24"/>
        <v>58490.880000000005</v>
      </c>
    </row>
    <row r="11" spans="1:28" ht="12" customHeight="1" x14ac:dyDescent="0.2">
      <c r="A11" s="1">
        <v>8</v>
      </c>
      <c r="B11" s="6" t="s">
        <v>24</v>
      </c>
      <c r="C11" s="2" t="s">
        <v>30</v>
      </c>
      <c r="D11" s="3">
        <v>1</v>
      </c>
      <c r="E11" s="44">
        <v>45246</v>
      </c>
      <c r="F11" s="45">
        <v>0.19</v>
      </c>
      <c r="G11" s="46">
        <f t="shared" si="5"/>
        <v>8596.74</v>
      </c>
      <c r="H11" s="46">
        <f t="shared" si="6"/>
        <v>53842.74</v>
      </c>
      <c r="I11" s="47">
        <f t="shared" si="7"/>
        <v>53842.74</v>
      </c>
      <c r="J11" s="27">
        <v>48134</v>
      </c>
      <c r="K11" s="23">
        <v>0.19</v>
      </c>
      <c r="L11" s="28">
        <f t="shared" si="17"/>
        <v>9145.4600000000009</v>
      </c>
      <c r="M11" s="28">
        <f t="shared" si="18"/>
        <v>57279.46</v>
      </c>
      <c r="N11" s="29">
        <f t="shared" si="19"/>
        <v>57279.46</v>
      </c>
      <c r="O11" s="30">
        <v>51503</v>
      </c>
      <c r="P11" s="26">
        <v>0.19</v>
      </c>
      <c r="Q11" s="31">
        <f t="shared" si="20"/>
        <v>9785.57</v>
      </c>
      <c r="R11" s="31">
        <f t="shared" si="21"/>
        <v>61288.57</v>
      </c>
      <c r="S11" s="38">
        <f t="shared" si="0"/>
        <v>61288.57</v>
      </c>
      <c r="T11" s="16">
        <f t="shared" si="1"/>
        <v>8</v>
      </c>
      <c r="U11" s="17" t="str">
        <f t="shared" si="2"/>
        <v xml:space="preserve">Jean de trabajo industrial licrado mujer
-Elaborado en tela jean licrado para una mayor comodidad y movilidad.
-Tiro medio y bota recta para un ajuste cómodo y funcional.
-Cierre metálico y múltiples bolsillos para un almacenamiento conveniente de herramientas.
-Composición: 100% algodón.
-Cerrado con puntada de seguridad para una mayor durabilidad.
</v>
      </c>
      <c r="V11" s="18" t="str">
        <f t="shared" si="3"/>
        <v>Unidad</v>
      </c>
      <c r="W11" s="18">
        <f t="shared" si="4"/>
        <v>1</v>
      </c>
      <c r="X11" s="34">
        <f t="shared" si="13"/>
        <v>45246</v>
      </c>
      <c r="Y11" s="19">
        <v>0.19</v>
      </c>
      <c r="Z11" s="34">
        <f t="shared" si="22"/>
        <v>8596.74</v>
      </c>
      <c r="AA11" s="34">
        <f t="shared" si="23"/>
        <v>53842.74</v>
      </c>
      <c r="AB11" s="35">
        <f t="shared" si="24"/>
        <v>53842.74</v>
      </c>
    </row>
    <row r="12" spans="1:28" ht="12" customHeight="1" x14ac:dyDescent="0.2">
      <c r="A12" s="1">
        <v>9</v>
      </c>
      <c r="B12" s="6" t="s">
        <v>25</v>
      </c>
      <c r="C12" s="2" t="s">
        <v>30</v>
      </c>
      <c r="D12" s="3">
        <v>1</v>
      </c>
      <c r="E12" s="44">
        <v>18240</v>
      </c>
      <c r="F12" s="45">
        <v>0.19</v>
      </c>
      <c r="G12" s="46">
        <f t="shared" si="5"/>
        <v>3465.6</v>
      </c>
      <c r="H12" s="46">
        <f t="shared" si="6"/>
        <v>21705.599999999999</v>
      </c>
      <c r="I12" s="47">
        <f t="shared" si="7"/>
        <v>21705.599999999999</v>
      </c>
      <c r="J12" s="27">
        <v>19200</v>
      </c>
      <c r="K12" s="23">
        <v>0.19</v>
      </c>
      <c r="L12" s="28">
        <f t="shared" si="17"/>
        <v>3648</v>
      </c>
      <c r="M12" s="28">
        <f t="shared" si="18"/>
        <v>22848</v>
      </c>
      <c r="N12" s="29">
        <f t="shared" si="19"/>
        <v>22848</v>
      </c>
      <c r="O12" s="30">
        <v>19968</v>
      </c>
      <c r="P12" s="26">
        <v>0.19</v>
      </c>
      <c r="Q12" s="31">
        <f t="shared" si="20"/>
        <v>3793.92</v>
      </c>
      <c r="R12" s="31">
        <f t="shared" si="21"/>
        <v>23761.919999999998</v>
      </c>
      <c r="S12" s="38">
        <f t="shared" si="0"/>
        <v>23761.919999999998</v>
      </c>
      <c r="T12" s="16">
        <f t="shared" si="1"/>
        <v>9</v>
      </c>
      <c r="U12" s="17" t="str">
        <f t="shared" si="2"/>
        <v xml:space="preserve">Sombrero Tipo Safari Dril Con Protección Cuello removible
- Material 100% dril
- Solapa removible para protección solar
- Cordón ajustable
- Talla única
- Ideal para bordado, DTF o aplique
</v>
      </c>
      <c r="V12" s="18" t="str">
        <f t="shared" si="3"/>
        <v>Unidad</v>
      </c>
      <c r="W12" s="18">
        <f t="shared" si="4"/>
        <v>1</v>
      </c>
      <c r="X12" s="34">
        <f t="shared" si="13"/>
        <v>18240</v>
      </c>
      <c r="Y12" s="19">
        <v>0.19</v>
      </c>
      <c r="Z12" s="34">
        <f t="shared" si="22"/>
        <v>3465.6</v>
      </c>
      <c r="AA12" s="34">
        <f t="shared" si="23"/>
        <v>21705.599999999999</v>
      </c>
      <c r="AB12" s="35">
        <f t="shared" si="24"/>
        <v>21705.599999999999</v>
      </c>
    </row>
    <row r="13" spans="1:28" ht="12" customHeight="1" x14ac:dyDescent="0.2">
      <c r="A13" s="1">
        <v>10</v>
      </c>
      <c r="B13" s="6" t="s">
        <v>26</v>
      </c>
      <c r="C13" s="2" t="s">
        <v>30</v>
      </c>
      <c r="D13" s="3">
        <v>1</v>
      </c>
      <c r="E13" s="44">
        <v>1340442</v>
      </c>
      <c r="F13" s="45">
        <v>0.19</v>
      </c>
      <c r="G13" s="46">
        <f t="shared" si="5"/>
        <v>254683.98</v>
      </c>
      <c r="H13" s="46">
        <f t="shared" si="6"/>
        <v>1595125.98</v>
      </c>
      <c r="I13" s="47">
        <f t="shared" si="7"/>
        <v>1595125.98</v>
      </c>
      <c r="J13" s="27">
        <v>1367798</v>
      </c>
      <c r="K13" s="23">
        <v>0.19</v>
      </c>
      <c r="L13" s="28">
        <f t="shared" si="17"/>
        <v>259881.62</v>
      </c>
      <c r="M13" s="28">
        <f t="shared" si="18"/>
        <v>1627679.62</v>
      </c>
      <c r="N13" s="29">
        <f t="shared" si="19"/>
        <v>1627679.62</v>
      </c>
      <c r="O13" s="30">
        <v>1408832</v>
      </c>
      <c r="P13" s="26">
        <v>0.19</v>
      </c>
      <c r="Q13" s="31">
        <f t="shared" si="20"/>
        <v>267678.08000000002</v>
      </c>
      <c r="R13" s="31">
        <f t="shared" si="21"/>
        <v>1676510.08</v>
      </c>
      <c r="S13" s="38">
        <f t="shared" si="0"/>
        <v>1676510.08</v>
      </c>
      <c r="T13" s="16">
        <f t="shared" si="1"/>
        <v>10</v>
      </c>
      <c r="U13" s="17" t="str">
        <f t="shared" si="2"/>
        <v xml:space="preserve">Contenedor Ecobotella 153L
-Diámetro 53 cm, altura: 141 cm - Capacidad 153 L - peso (kg) 7,6 kg. 
-Capacidad contenedor: botellas 145 L - capacidad contenedor tapas 8 L. 
-Cuello LV tapa en polietileno (PE).
</v>
      </c>
      <c r="V13" s="18" t="str">
        <f t="shared" si="3"/>
        <v>Unidad</v>
      </c>
      <c r="W13" s="18">
        <f t="shared" si="4"/>
        <v>1</v>
      </c>
      <c r="X13" s="34">
        <f t="shared" si="13"/>
        <v>1340442</v>
      </c>
      <c r="Y13" s="19">
        <v>0.19</v>
      </c>
      <c r="Z13" s="34">
        <f t="shared" si="22"/>
        <v>254683.98</v>
      </c>
      <c r="AA13" s="34">
        <f t="shared" si="23"/>
        <v>1595125.98</v>
      </c>
      <c r="AB13" s="35">
        <f t="shared" si="24"/>
        <v>1595125.98</v>
      </c>
    </row>
    <row r="14" spans="1:28" ht="12" customHeight="1" x14ac:dyDescent="0.2">
      <c r="A14" s="1">
        <v>11</v>
      </c>
      <c r="B14" s="6" t="s">
        <v>27</v>
      </c>
      <c r="C14" s="2" t="s">
        <v>30</v>
      </c>
      <c r="D14" s="3">
        <v>1</v>
      </c>
      <c r="E14" s="44">
        <v>73957</v>
      </c>
      <c r="F14" s="45">
        <v>0.19</v>
      </c>
      <c r="G14" s="46">
        <f t="shared" si="5"/>
        <v>14051.83</v>
      </c>
      <c r="H14" s="46">
        <f t="shared" si="6"/>
        <v>88008.83</v>
      </c>
      <c r="I14" s="47">
        <f t="shared" si="7"/>
        <v>88008.83</v>
      </c>
      <c r="J14" s="27">
        <v>77849</v>
      </c>
      <c r="K14" s="23">
        <v>0.19</v>
      </c>
      <c r="L14" s="28">
        <f t="shared" si="17"/>
        <v>14791.31</v>
      </c>
      <c r="M14" s="28">
        <f t="shared" si="18"/>
        <v>92640.31</v>
      </c>
      <c r="N14" s="29">
        <f t="shared" si="19"/>
        <v>92640.31</v>
      </c>
      <c r="O14" s="30">
        <v>80963</v>
      </c>
      <c r="P14" s="26">
        <v>0.19</v>
      </c>
      <c r="Q14" s="31">
        <f t="shared" si="20"/>
        <v>15382.97</v>
      </c>
      <c r="R14" s="31">
        <f t="shared" si="21"/>
        <v>96345.97</v>
      </c>
      <c r="S14" s="38">
        <f t="shared" si="0"/>
        <v>96345.97</v>
      </c>
      <c r="T14" s="16">
        <f t="shared" si="1"/>
        <v>11</v>
      </c>
      <c r="U14" s="17" t="str">
        <f t="shared" si="2"/>
        <v xml:space="preserve">Silla Plástica Café Con Brazo
-Tipo: Sillas de plástico
-Modelo: silla
-Ancho: 46 cm
-Alto: 88 cm
-Profundidad: 35.5 cm
</v>
      </c>
      <c r="V14" s="18" t="str">
        <f t="shared" si="3"/>
        <v>Unidad</v>
      </c>
      <c r="W14" s="18">
        <f t="shared" si="4"/>
        <v>1</v>
      </c>
      <c r="X14" s="34">
        <f t="shared" si="13"/>
        <v>73957</v>
      </c>
      <c r="Y14" s="19">
        <v>0.19</v>
      </c>
      <c r="Z14" s="34">
        <f t="shared" si="22"/>
        <v>14051.83</v>
      </c>
      <c r="AA14" s="34">
        <f t="shared" si="23"/>
        <v>88008.83</v>
      </c>
      <c r="AB14" s="35">
        <f t="shared" si="24"/>
        <v>88008.83</v>
      </c>
    </row>
    <row r="15" spans="1:28" ht="12" customHeight="1" x14ac:dyDescent="0.2">
      <c r="A15" s="1">
        <v>12</v>
      </c>
      <c r="B15" s="6" t="s">
        <v>28</v>
      </c>
      <c r="C15" s="2" t="s">
        <v>30</v>
      </c>
      <c r="D15" s="3">
        <v>1</v>
      </c>
      <c r="E15" s="44">
        <v>2822</v>
      </c>
      <c r="F15" s="45">
        <v>0.19</v>
      </c>
      <c r="G15" s="46">
        <f t="shared" ref="G15:G16" si="25">E15*F15</f>
        <v>536.17999999999995</v>
      </c>
      <c r="H15" s="46">
        <f t="shared" ref="H15:H16" si="26">E15+G15</f>
        <v>3358.18</v>
      </c>
      <c r="I15" s="47">
        <f t="shared" si="7"/>
        <v>3358.18</v>
      </c>
      <c r="J15" s="27">
        <v>2880</v>
      </c>
      <c r="K15" s="23">
        <v>0.19</v>
      </c>
      <c r="L15" s="28">
        <f t="shared" si="17"/>
        <v>547.20000000000005</v>
      </c>
      <c r="M15" s="28">
        <f t="shared" si="18"/>
        <v>3427.2</v>
      </c>
      <c r="N15" s="29">
        <f>M15*D15</f>
        <v>3427.2</v>
      </c>
      <c r="O15" s="30">
        <v>2909</v>
      </c>
      <c r="P15" s="26">
        <v>0.19</v>
      </c>
      <c r="Q15" s="31">
        <f t="shared" si="20"/>
        <v>552.71</v>
      </c>
      <c r="R15" s="31">
        <f t="shared" si="21"/>
        <v>3461.71</v>
      </c>
      <c r="S15" s="38">
        <f t="shared" si="0"/>
        <v>3461.71</v>
      </c>
      <c r="T15" s="16">
        <f t="shared" ref="T15:V16" si="27">+A15</f>
        <v>12</v>
      </c>
      <c r="U15" s="17" t="str">
        <f t="shared" si="27"/>
        <v xml:space="preserve">Lonas en Fibra Nuevas De 50 Kilos
-Lonas para empaque, ferretería, escombros, obras, desechos, residuos, etc.
-Lonas nuevas vienen abiertas con un corte en la parte superior
-Capacidad 50 Kilos
-Lonas blancas sin marca
-Lonas resistentes
MEDIDAS
Alto 93 cms
Ancho 57 cms
</v>
      </c>
      <c r="V15" s="18" t="str">
        <f t="shared" si="27"/>
        <v>Unidad</v>
      </c>
      <c r="W15" s="18">
        <f>+D15</f>
        <v>1</v>
      </c>
      <c r="X15" s="34">
        <f t="shared" si="13"/>
        <v>2822</v>
      </c>
      <c r="Y15" s="19">
        <v>0.19</v>
      </c>
      <c r="Z15" s="34">
        <f t="shared" si="22"/>
        <v>536.17999999999995</v>
      </c>
      <c r="AA15" s="34">
        <f t="shared" si="23"/>
        <v>3358.18</v>
      </c>
      <c r="AB15" s="35">
        <f t="shared" si="24"/>
        <v>3358.18</v>
      </c>
    </row>
    <row r="16" spans="1:28" ht="12" customHeight="1" x14ac:dyDescent="0.2">
      <c r="A16" s="1">
        <v>13</v>
      </c>
      <c r="B16" s="6" t="s">
        <v>29</v>
      </c>
      <c r="C16" s="2" t="s">
        <v>30</v>
      </c>
      <c r="D16" s="3">
        <v>1</v>
      </c>
      <c r="E16" s="44">
        <v>9312</v>
      </c>
      <c r="F16" s="45">
        <v>0.19</v>
      </c>
      <c r="G16" s="46">
        <f t="shared" si="25"/>
        <v>1769.28</v>
      </c>
      <c r="H16" s="46">
        <f t="shared" si="26"/>
        <v>11081.28</v>
      </c>
      <c r="I16" s="47">
        <f t="shared" si="7"/>
        <v>11081.28</v>
      </c>
      <c r="J16" s="27">
        <v>9600</v>
      </c>
      <c r="K16" s="23">
        <v>0.19</v>
      </c>
      <c r="L16" s="28">
        <f t="shared" si="17"/>
        <v>1824</v>
      </c>
      <c r="M16" s="28">
        <f t="shared" si="18"/>
        <v>11424</v>
      </c>
      <c r="N16" s="29">
        <f>M16*D16</f>
        <v>11424</v>
      </c>
      <c r="O16" s="30">
        <v>9984</v>
      </c>
      <c r="P16" s="26">
        <v>0.19</v>
      </c>
      <c r="Q16" s="31">
        <f t="shared" si="20"/>
        <v>1896.96</v>
      </c>
      <c r="R16" s="31">
        <f t="shared" si="21"/>
        <v>11880.96</v>
      </c>
      <c r="S16" s="38">
        <f t="shared" si="0"/>
        <v>11880.96</v>
      </c>
      <c r="T16" s="16">
        <f t="shared" si="27"/>
        <v>13</v>
      </c>
      <c r="U16" s="17" t="str">
        <f t="shared" si="27"/>
        <v xml:space="preserve">Adhesivo para canecas
Adhesivo para pegar en canecas full color
30 cm * 20 cm
</v>
      </c>
      <c r="V16" s="18" t="str">
        <f t="shared" si="27"/>
        <v>Unidad</v>
      </c>
      <c r="W16" s="18">
        <f>+D16</f>
        <v>1</v>
      </c>
      <c r="X16" s="34">
        <f t="shared" si="13"/>
        <v>9312</v>
      </c>
      <c r="Y16" s="19">
        <v>0.19</v>
      </c>
      <c r="Z16" s="34">
        <f t="shared" si="22"/>
        <v>1769.28</v>
      </c>
      <c r="AA16" s="34">
        <f t="shared" si="23"/>
        <v>11081.28</v>
      </c>
      <c r="AB16" s="35">
        <f t="shared" si="24"/>
        <v>11081.28</v>
      </c>
    </row>
    <row r="17" spans="1:28" s="7" customFormat="1" ht="15.75" customHeight="1" thickBot="1" x14ac:dyDescent="0.25">
      <c r="A17" s="54"/>
      <c r="B17" s="54"/>
      <c r="C17" s="54"/>
      <c r="D17" s="54"/>
      <c r="E17" s="61" t="s">
        <v>11</v>
      </c>
      <c r="F17" s="62"/>
      <c r="G17" s="62"/>
      <c r="H17" s="62"/>
      <c r="I17" s="48">
        <f>SUM(I4:I16)</f>
        <v>3920211.0500000003</v>
      </c>
      <c r="J17" s="71" t="s">
        <v>11</v>
      </c>
      <c r="K17" s="72"/>
      <c r="L17" s="72"/>
      <c r="M17" s="72"/>
      <c r="N17" s="32">
        <f>SUM(N4:N16)</f>
        <v>4048577.5400000005</v>
      </c>
      <c r="O17" s="73" t="s">
        <v>11</v>
      </c>
      <c r="P17" s="74"/>
      <c r="Q17" s="74"/>
      <c r="R17" s="74"/>
      <c r="S17" s="39">
        <f>SUM(S4:S16)</f>
        <v>4178625.4999999995</v>
      </c>
      <c r="T17" s="69" t="s">
        <v>7</v>
      </c>
      <c r="U17" s="70"/>
      <c r="V17" s="70"/>
      <c r="W17" s="70"/>
      <c r="X17" s="70"/>
      <c r="Y17" s="70"/>
      <c r="Z17" s="70"/>
      <c r="AA17" s="70"/>
      <c r="AB17" s="36">
        <f>SUM(AB4:AB16)</f>
        <v>3920211.0500000003</v>
      </c>
    </row>
    <row r="19" spans="1:28" x14ac:dyDescent="0.2">
      <c r="J19" s="51"/>
      <c r="L19" s="50"/>
      <c r="AA19" s="40" t="s">
        <v>16</v>
      </c>
      <c r="AB19" s="49">
        <v>49025340</v>
      </c>
    </row>
    <row r="21" spans="1:28" x14ac:dyDescent="0.2">
      <c r="T21" s="53" t="s">
        <v>13</v>
      </c>
      <c r="U21" s="53"/>
      <c r="V21" s="53"/>
      <c r="W21" s="53"/>
      <c r="X21" s="53"/>
      <c r="Y21" s="53"/>
      <c r="Z21" s="53"/>
      <c r="AA21" s="53"/>
      <c r="AB21" s="53"/>
    </row>
    <row r="22" spans="1:28" x14ac:dyDescent="0.2">
      <c r="T22" s="53" t="s">
        <v>14</v>
      </c>
      <c r="U22" s="53"/>
      <c r="V22" s="53"/>
      <c r="W22" s="53"/>
      <c r="X22" s="53"/>
      <c r="Y22" s="53"/>
      <c r="Z22" s="53"/>
      <c r="AA22" s="53"/>
      <c r="AB22" s="53"/>
    </row>
  </sheetData>
  <mergeCells count="16">
    <mergeCell ref="T22:AB22"/>
    <mergeCell ref="O2:S2"/>
    <mergeCell ref="T2:AB2"/>
    <mergeCell ref="T17:AA17"/>
    <mergeCell ref="J17:M17"/>
    <mergeCell ref="O17:R17"/>
    <mergeCell ref="J2:N2"/>
    <mergeCell ref="C1:X1"/>
    <mergeCell ref="T21:AB21"/>
    <mergeCell ref="A17:D17"/>
    <mergeCell ref="A2:A3"/>
    <mergeCell ref="B2:B3"/>
    <mergeCell ref="C2:C3"/>
    <mergeCell ref="D2:D3"/>
    <mergeCell ref="E2:I2"/>
    <mergeCell ref="E17:H17"/>
  </mergeCells>
  <pageMargins left="0.7" right="0.7" top="0.75" bottom="0.75" header="0.3" footer="0.3"/>
  <pageSetup paperSize="281"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 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TECNICO CONTRATOS</dc:creator>
  <cp:lastModifiedBy>Anapoima cundinamarca</cp:lastModifiedBy>
  <cp:lastPrinted>2024-06-27T14:35:37Z</cp:lastPrinted>
  <dcterms:created xsi:type="dcterms:W3CDTF">2024-04-30T17:30:21Z</dcterms:created>
  <dcterms:modified xsi:type="dcterms:W3CDTF">2026-08-25T19:33:44Z</dcterms:modified>
</cp:coreProperties>
</file>