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ALCALDIA DE TIMBIO\2026\9.- SEPTIEMBRE\3.- ESTUDIOS PREVIOS\1.- EP VICTIMAS\"/>
    </mc:Choice>
  </mc:AlternateContent>
  <xr:revisionPtr revIDLastSave="0" documentId="13_ncr:1_{8F4B95BD-930D-4019-8D1F-DC4F529E8F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A DE PROMEDIOS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6" l="1"/>
  <c r="I25" i="6"/>
  <c r="I26" i="6" s="1"/>
  <c r="I17" i="6"/>
  <c r="I18" i="6"/>
  <c r="I16" i="6"/>
  <c r="I11" i="6"/>
  <c r="I12" i="6"/>
  <c r="I10" i="6"/>
  <c r="I4" i="6"/>
  <c r="K31" i="6"/>
  <c r="J31" i="6"/>
  <c r="J30" i="6"/>
  <c r="G30" i="6"/>
  <c r="J25" i="6"/>
  <c r="G25" i="6"/>
  <c r="G26" i="6" s="1"/>
  <c r="J17" i="6"/>
  <c r="J18" i="6"/>
  <c r="G17" i="6"/>
  <c r="G18" i="6"/>
  <c r="J16" i="6"/>
  <c r="G16" i="6"/>
  <c r="J11" i="6"/>
  <c r="J12" i="6"/>
  <c r="G11" i="6"/>
  <c r="G12" i="6"/>
  <c r="G10" i="6"/>
  <c r="J10" i="6"/>
  <c r="J4" i="6"/>
  <c r="G4" i="6"/>
  <c r="K11" i="6" l="1"/>
  <c r="K18" i="6"/>
  <c r="K12" i="6"/>
  <c r="K16" i="6"/>
  <c r="K17" i="6"/>
  <c r="K30" i="6"/>
  <c r="K32" i="6" s="1"/>
  <c r="I32" i="6"/>
  <c r="K25" i="6"/>
  <c r="K26" i="6" s="1"/>
  <c r="I5" i="6"/>
  <c r="G5" i="6"/>
  <c r="K4" i="6"/>
  <c r="K5" i="6" s="1"/>
  <c r="I19" i="6"/>
  <c r="K10" i="6"/>
  <c r="K13" i="6" s="1"/>
  <c r="I13" i="6"/>
  <c r="G19" i="6"/>
  <c r="G13" i="6"/>
  <c r="G32" i="6"/>
  <c r="K19" i="6" l="1"/>
  <c r="K20" i="6" s="1"/>
  <c r="K34" i="6" s="1"/>
  <c r="I20" i="6"/>
  <c r="I34" i="6"/>
  <c r="G20" i="6"/>
  <c r="G34" i="6" s="1"/>
</calcChain>
</file>

<file path=xl/sharedStrings.xml><?xml version="1.0" encoding="utf-8"?>
<sst xmlns="http://schemas.openxmlformats.org/spreadsheetml/2006/main" count="94" uniqueCount="41">
  <si>
    <t>ITM</t>
  </si>
  <si>
    <t>DETALLE</t>
  </si>
  <si>
    <t>UNIDAD</t>
  </si>
  <si>
    <t>VR TOTAL</t>
  </si>
  <si>
    <t>GLOBAL</t>
  </si>
  <si>
    <t>3.1</t>
  </si>
  <si>
    <t>2.1</t>
  </si>
  <si>
    <t>ALMUERZO, CONTIENE (SOPA, ARROZ ACOMPAÑADO CON GUARNICIÓN (FRIJOL O LENTEJA), PROTEÍNA DE 250 GRS (POLLO, CARNE O CERDO), ENSALADA Y BEBIDA FRIA (JUGO O LIMONADA) EN VASO DESECHABLE DE 7 ONZ O ENVASE ASÉPTICO DE CARTÓN O ENVASE DE CARTÓN TIPO TETRA BRIK®. (EMPAQUE MULTICAPA CARTÓN, POLIETILENO Y ALUMINIO)  DE 250 ML., LOS PRODUCTOS DEBERÁN PRESENTARSE EN ÓPTIMAS CONDICIONES PARA EL CONSUMO Y SER ENTREGADOS EN EMPAQUES BIODEGRADABLES EN EL SITIO DEFINIDO PARA FACILITAR SU DISTRIBUCIÓN DURANTE EL EVENTO.</t>
  </si>
  <si>
    <t>2.2</t>
  </si>
  <si>
    <t>1.1.</t>
  </si>
  <si>
    <t>UNID</t>
  </si>
  <si>
    <t>CANT</t>
  </si>
  <si>
    <t>VR UNIT</t>
  </si>
  <si>
    <t>SERVICIO DE CARACTERIZACIÓN DE LA POBLACIÓN VÍCTIMA PARA SU POSTERIOR ATENCIÓN, ASISTENCIA Y REPARACIÓN INTEGRAL, 4101014</t>
  </si>
  <si>
    <t>ALBERGUE</t>
  </si>
  <si>
    <t>ALIMENTACION</t>
  </si>
  <si>
    <t>HABITACÓN SENCILLA, AMOBLADA DE UNA CAMA, DISPONIBLE PARA PERSONA SOLA O PAREJA,BAÑO PÚBLICO PARA ALBERGUE SENCILLO</t>
  </si>
  <si>
    <t xml:space="preserve">HABITACIÓN AMOBLADA DOBLE, UNA CAMA, UN BAÑO PRIVADO, CON TELEVISOR  ALBERGUE DOBLE (PAREJA Y MENOR O 2 MENORES) </t>
  </si>
  <si>
    <t xml:space="preserve">HABITACIÓN MÚLTIPLE AMOBLADA QUE CONSTA DE: 2 CAMAS, TELEVISOR, BAÑO PRIVADO, ALBERGUE FAMILIAR, PAREJA, MENORES, ADULTOS MAYORES, ETC. MÁXIMO 4 PERSONAS </t>
  </si>
  <si>
    <t>ALMUERZO, CONTIENE (SOPA, ARROZ ACOMPAÑADO CON GUARNICIÓN (FRIJOL O LENTEJA), PROTEÍNA DE 250 GRS (POLLO, CARNE O CERDO), ENSALADA Y BEBIDA FRIA (JUGO O LIMONADA) EN VASO DESECHABLE DE 7 ONZ O ENVASE ASÉPTICO DE CARTÓN O ENVASE DE CARTÓN TIPO TETRA BRIK®. (EMPAQUE MULTICAPA CARTÓN, POLIETILENO Y ALUMINIO)  DE 250 ML., LOS PRODUCTOS DEBERÁN PRESENTARSE EN ÓPTIMAS CONDICIONES PARA EL CONSUMO Y SER ENTREGADOS EN EMPAQUES EN EL SITIO DEFINIDO PARA FACILITAR SU DISTRIBUCIÓN DURANTE EL ALBERGUE.</t>
  </si>
  <si>
    <t>COMIDA, CONTIENE (SOPA, ARROZ ACOMPAÑADO CON GUARNICIÓN (FRIJOL O LENTEJA), PROTEÍNA DE 250 GRS (POLLO, CARNE O CERDO), ENSALADA Y BEBIDA FRIA (JUGO O LIMONADA) EN VASO DESECHABLE DE 7 ONZ O ENVASE ASÉPTICO DE CARTÓN O ENVASE DE CARTÓN TIPO TETRA BRIK®. (EMPAQUE MULTICAPA CARTÓN, POLIETILENO Y ALUMINIO)  DE 250 ML., LOS PRODUCTOS DEBERÁN PRESENTARSE EN ÓPTIMAS CONDICIONES PARA EL CONSUMO Y SER ENTREGADOS EN EMPAQUES EN EL SITIO DEFINIDO PARA FACILITAR SU DISTRIBUCIÓN DURANTE EL ALBERGUE.</t>
  </si>
  <si>
    <t>2.3</t>
  </si>
  <si>
    <t>3.2</t>
  </si>
  <si>
    <t>3.3</t>
  </si>
  <si>
    <t>4.1</t>
  </si>
  <si>
    <t>6.1</t>
  </si>
  <si>
    <t>6.2</t>
  </si>
  <si>
    <t xml:space="preserve">REFRIGERIO </t>
  </si>
  <si>
    <t>REFRIGERIOS, INCLUYE PASTEL DE POLLO, ACOMPAÑADO DE BEBIDA CALIENTE EN VASO DESECHABLE DE 7 ONZ (CAFÉ, CHOCOLATE O AGUA DE PANELA) O BEBIDA FRIA  EN ENVASE ASÉPTICO DE CARTÓN O ENVASE DE CARTÓN TIPO TETRA BRIK®. (EMPAQUE MULTICAPA CARTÓN, POLIETILENO Y ALUMINIO)  DE 250 ML., LOS PRODUCTOS DEBERÁN PRESENTARSE EN ÓPTIMAS CONDICIONES PARA EL CONSUMO Y SER ENTREGADOS EN EL SITIO DEFINIDO PARA FACILITAR SU DISTRIBUCIÓN DURANTE EL EVENTO.</t>
  </si>
  <si>
    <t>SERVICIO DE ASISTENCIA TÉCNICA PARA LA PARTICIPACIÓN DE LAS VÍCTIMAS,  4101038</t>
  </si>
  <si>
    <t>SERVICIO DE ACOMPAÑAMIENTO PARA LA POBLACIÓN RETORNADA O REUBICADA, 4101039</t>
  </si>
  <si>
    <t>TOTAL PROCESO</t>
  </si>
  <si>
    <t>TOTAL ALBERGUE</t>
  </si>
  <si>
    <t>TOTAL ALIMENTACION</t>
  </si>
  <si>
    <t>TOTAL SERVICIO DE AYUDA Y ATENCIÓN HUMANITARIA</t>
  </si>
  <si>
    <t>TOTAL SERVICIO DE ACOMPAÑAMIENTO PARA LA POBLACIÓN RETORNADA O REUBICADA</t>
  </si>
  <si>
    <t>TOTAL CARACTIRIZACION</t>
  </si>
  <si>
    <t>DESAYUNO SENCILLO CONSTA DE ARROZ, 2 HUEVOS REVUELTOS O 2 HUEVOS PERICOS, AREPA Y VASO DE  DE CAFÉ NEGRO 7 ONZAS.</t>
  </si>
  <si>
    <t>SERVICIO DE AYUDA Y ATENCIÓN HUMANITARIA, 4101025</t>
  </si>
  <si>
    <t xml:space="preserve">PROCESO DE CARACTERIZACIÓN A 300 HOGARES, A TRAVES DE UN EQUIPO PROFESIONAL E INTERDISCIPLINARIO,  A LA POBLACIÓN VÍCTIMA DEL CONFLICTO ARMADO RESIDENTE EN EL MUNICIPIO, CON JEFE TITULAR Y NUCLEO FAMILIAR,  MEDIANTE LA RECOLECCIÓN, ACTUALIZACIÓN Y VALIDACIÓN DE INFORMACIÓN SOCIOECONÓMICA Y DE NECESIDADES ESPECÍFICAS, UTILIZANDO LA PLATAFORMA VIVANTO, TANTO EN ZONAS RURAL COMO URBANA, DESPLEGADO EN LA REALIZACIÓN DE JORNADAS EN ZONAS DISPERSAS DEL MUNCIPIO Y URBANAS.  A TRAVES DE 10 JORNADAS, SIETE EN EL SECTOR RURAL POR DISTRITO Y TRES (3) EN EL SECTOR URBANO, LAS CUALES DEBEN SER CONVOCADAS CON UNA SE,ANA DE ANTELACION A TRAVES DE PERIFONEO, MEDIOS DE COMUNICACION, OFICVOS A JUNTAS DE ACCION COMUNAL Y PAGINAS SOCIALES, EN CADA JORNADA DE DEBEN CARACTERERIZAR MINIMO 30 HOGARES Y EL CRONOGRAMA DE DICHAS JORNADAS Y SUS TERMINOS TECNICOS Y LEGALES SE ACORDARA Y PROGRAMARA POR PARTE DEL SUPERVISOR DEL CONTRATO, </t>
  </si>
  <si>
    <t xml:space="preserve">CAPACITAR Y ACOMPAÑAR A POBLACIÓN VÍCTIMA, EN DERECHOS HUMANOS Y ASISTENCIA PSICO-ORIENTADORA A POBLACIÓN RETORNADA O REUBICADA, CON ENFOQUE DIFERENCIAL, A TRAVES DE EQUIPO PROFESIONAL E  INTERDISCIPLINARIO, CON EXPERIENCIA RELACIONADA, A TRAVES DE CINCO (5) JORNADAS, UNA (1) EN EL SECTOR URBANO Y CUATRO (4) EN EL SECTOR RURAL, LAS CUALES SERAN PROGRAMADAS POR EL ENLACE DE VICTIMAS Y SUPERVISOR DEL CONTRATO.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</si>
</sst>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\ * #,##0_-;\-&quot;$&quot;\ * #,##0_-;_-&quot;$&quot;\ * &quot;-&quot;_-;_-@"/>
    <numFmt numFmtId="165" formatCode="d\.m\."/>
    <numFmt numFmtId="166" formatCode="_-&quot;$&quot;* #,##0_-;\-&quot;$&quot;* #,##0_-;_-&quot;$&quot;* &quot;-&quot;??_-;_-@"/>
    <numFmt numFmtId="167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justify" vertical="justify"/>
    </xf>
    <xf numFmtId="0" fontId="2" fillId="0" borderId="0" xfId="0" applyFont="1" applyAlignment="1">
      <alignment horizontal="justify" vertical="justify"/>
    </xf>
    <xf numFmtId="0" fontId="4" fillId="0" borderId="1" xfId="0" applyFont="1" applyBorder="1" applyAlignment="1">
      <alignment horizontal="center" vertical="justify"/>
    </xf>
    <xf numFmtId="0" fontId="5" fillId="0" borderId="0" xfId="0" applyFont="1" applyAlignment="1">
      <alignment horizontal="justify" vertical="justify"/>
    </xf>
    <xf numFmtId="0" fontId="5" fillId="0" borderId="1" xfId="0" applyFont="1" applyBorder="1" applyAlignment="1">
      <alignment horizontal="justify" vertical="justify"/>
    </xf>
    <xf numFmtId="0" fontId="7" fillId="0" borderId="1" xfId="0" applyFont="1" applyBorder="1" applyAlignment="1">
      <alignment horizontal="justify" vertical="justify"/>
    </xf>
    <xf numFmtId="0" fontId="5" fillId="0" borderId="1" xfId="0" applyFont="1" applyBorder="1" applyAlignment="1">
      <alignment horizontal="center" vertical="justify"/>
    </xf>
    <xf numFmtId="0" fontId="7" fillId="0" borderId="1" xfId="0" applyFont="1" applyBorder="1" applyAlignment="1">
      <alignment horizontal="center" vertical="justify"/>
    </xf>
    <xf numFmtId="0" fontId="5" fillId="0" borderId="0" xfId="0" applyFont="1" applyAlignment="1">
      <alignment horizontal="center" vertical="justify"/>
    </xf>
    <xf numFmtId="167" fontId="7" fillId="0" borderId="1" xfId="1" applyNumberFormat="1" applyFont="1" applyFill="1" applyBorder="1" applyAlignment="1">
      <alignment horizontal="right" vertical="justify"/>
    </xf>
    <xf numFmtId="167" fontId="6" fillId="3" borderId="1" xfId="0" applyNumberFormat="1" applyFont="1" applyFill="1" applyBorder="1" applyAlignment="1">
      <alignment horizontal="right" vertical="justify"/>
    </xf>
    <xf numFmtId="0" fontId="5" fillId="0" borderId="0" xfId="0" applyFont="1" applyAlignment="1">
      <alignment horizontal="right" vertical="justify"/>
    </xf>
    <xf numFmtId="0" fontId="3" fillId="0" borderId="0" xfId="0" applyFont="1" applyAlignment="1">
      <alignment horizontal="center" vertical="justify"/>
    </xf>
    <xf numFmtId="164" fontId="4" fillId="2" borderId="1" xfId="0" applyNumberFormat="1" applyFont="1" applyFill="1" applyBorder="1" applyAlignment="1">
      <alignment horizontal="right" vertical="justify"/>
    </xf>
    <xf numFmtId="164" fontId="4" fillId="0" borderId="1" xfId="0" applyNumberFormat="1" applyFont="1" applyBorder="1" applyAlignment="1">
      <alignment horizontal="center" vertical="justify"/>
    </xf>
    <xf numFmtId="164" fontId="5" fillId="0" borderId="1" xfId="0" applyNumberFormat="1" applyFont="1" applyBorder="1" applyAlignment="1">
      <alignment horizontal="right" vertical="justify"/>
    </xf>
    <xf numFmtId="165" fontId="5" fillId="0" borderId="1" xfId="0" applyNumberFormat="1" applyFont="1" applyBorder="1" applyAlignment="1">
      <alignment horizontal="center" vertical="justify"/>
    </xf>
    <xf numFmtId="166" fontId="5" fillId="0" borderId="1" xfId="0" applyNumberFormat="1" applyFont="1" applyBorder="1" applyAlignment="1">
      <alignment horizontal="right" vertical="justify"/>
    </xf>
    <xf numFmtId="0" fontId="5" fillId="0" borderId="1" xfId="0" quotePrefix="1" applyFont="1" applyBorder="1" applyAlignment="1">
      <alignment horizontal="justify" vertical="justify"/>
    </xf>
    <xf numFmtId="0" fontId="0" fillId="0" borderId="1" xfId="0" applyBorder="1" applyAlignment="1">
      <alignment horizontal="justify" vertical="justify"/>
    </xf>
    <xf numFmtId="164" fontId="4" fillId="4" borderId="1" xfId="0" applyNumberFormat="1" applyFont="1" applyFill="1" applyBorder="1" applyAlignment="1">
      <alignment horizontal="right" vertical="justify"/>
    </xf>
    <xf numFmtId="0" fontId="0" fillId="4" borderId="1" xfId="0" applyFill="1" applyBorder="1" applyAlignment="1">
      <alignment horizontal="justify" vertical="justify"/>
    </xf>
    <xf numFmtId="0" fontId="0" fillId="5" borderId="1" xfId="0" applyFill="1" applyBorder="1" applyAlignment="1">
      <alignment horizontal="justify" vertical="justify"/>
    </xf>
    <xf numFmtId="164" fontId="4" fillId="5" borderId="1" xfId="0" applyNumberFormat="1" applyFont="1" applyFill="1" applyBorder="1" applyAlignment="1">
      <alignment horizontal="right" vertical="justify"/>
    </xf>
    <xf numFmtId="0" fontId="0" fillId="6" borderId="1" xfId="0" applyFill="1" applyBorder="1" applyAlignment="1">
      <alignment horizontal="justify" vertical="justify"/>
    </xf>
    <xf numFmtId="164" fontId="4" fillId="6" borderId="1" xfId="0" applyNumberFormat="1" applyFont="1" applyFill="1" applyBorder="1" applyAlignment="1">
      <alignment horizontal="right" vertical="justify"/>
    </xf>
    <xf numFmtId="0" fontId="0" fillId="3" borderId="1" xfId="0" applyFill="1" applyBorder="1" applyAlignment="1">
      <alignment horizontal="justify" vertical="justify"/>
    </xf>
    <xf numFmtId="0" fontId="0" fillId="2" borderId="1" xfId="0" applyFill="1" applyBorder="1" applyAlignment="1">
      <alignment horizontal="justify" vertical="justify"/>
    </xf>
    <xf numFmtId="0" fontId="4" fillId="5" borderId="1" xfId="0" applyFont="1" applyFill="1" applyBorder="1" applyAlignment="1">
      <alignment horizontal="right" vertical="justify"/>
    </xf>
    <xf numFmtId="0" fontId="6" fillId="5" borderId="1" xfId="0" applyFont="1" applyFill="1" applyBorder="1" applyAlignment="1">
      <alignment horizontal="right" vertical="justify"/>
    </xf>
    <xf numFmtId="0" fontId="5" fillId="0" borderId="1" xfId="0" applyFont="1" applyBorder="1" applyAlignment="1">
      <alignment horizontal="center" vertical="justify"/>
    </xf>
    <xf numFmtId="0" fontId="4" fillId="6" borderId="2" xfId="0" applyFont="1" applyFill="1" applyBorder="1" applyAlignment="1">
      <alignment horizontal="center" vertical="justify"/>
    </xf>
    <xf numFmtId="0" fontId="4" fillId="6" borderId="3" xfId="0" applyFont="1" applyFill="1" applyBorder="1" applyAlignment="1">
      <alignment horizontal="center" vertical="justify"/>
    </xf>
    <xf numFmtId="0" fontId="4" fillId="6" borderId="4" xfId="0" applyFont="1" applyFill="1" applyBorder="1" applyAlignment="1">
      <alignment horizontal="center" vertical="justify"/>
    </xf>
    <xf numFmtId="0" fontId="4" fillId="6" borderId="1" xfId="0" applyFont="1" applyFill="1" applyBorder="1" applyAlignment="1">
      <alignment horizontal="right" vertical="justify"/>
    </xf>
    <xf numFmtId="0" fontId="8" fillId="0" borderId="1" xfId="0" applyFont="1" applyBorder="1" applyAlignment="1">
      <alignment horizontal="justify" vertical="justify"/>
    </xf>
    <xf numFmtId="0" fontId="6" fillId="3" borderId="1" xfId="0" applyFont="1" applyFill="1" applyBorder="1" applyAlignment="1">
      <alignment horizontal="right" vertical="justify"/>
    </xf>
    <xf numFmtId="0" fontId="8" fillId="0" borderId="1" xfId="0" applyFont="1" applyBorder="1" applyAlignment="1">
      <alignment horizontal="center" vertical="justify"/>
    </xf>
    <xf numFmtId="0" fontId="4" fillId="2" borderId="1" xfId="0" applyFont="1" applyFill="1" applyBorder="1" applyAlignment="1">
      <alignment horizontal="right" vertical="justify"/>
    </xf>
    <xf numFmtId="0" fontId="6" fillId="3" borderId="2" xfId="0" applyFont="1" applyFill="1" applyBorder="1" applyAlignment="1">
      <alignment horizontal="center" vertical="justify"/>
    </xf>
    <xf numFmtId="0" fontId="6" fillId="3" borderId="3" xfId="0" applyFont="1" applyFill="1" applyBorder="1" applyAlignment="1">
      <alignment horizontal="center" vertical="justify"/>
    </xf>
    <xf numFmtId="0" fontId="6" fillId="3" borderId="4" xfId="0" applyFont="1" applyFill="1" applyBorder="1" applyAlignment="1">
      <alignment horizontal="center" vertical="justify"/>
    </xf>
    <xf numFmtId="0" fontId="4" fillId="4" borderId="2" xfId="0" applyFont="1" applyFill="1" applyBorder="1" applyAlignment="1">
      <alignment horizontal="center" vertical="justify"/>
    </xf>
    <xf numFmtId="0" fontId="4" fillId="4" borderId="3" xfId="0" applyFont="1" applyFill="1" applyBorder="1" applyAlignment="1">
      <alignment horizontal="center" vertical="justify"/>
    </xf>
    <xf numFmtId="0" fontId="4" fillId="4" borderId="4" xfId="0" applyFont="1" applyFill="1" applyBorder="1" applyAlignment="1">
      <alignment horizontal="center" vertical="justify"/>
    </xf>
    <xf numFmtId="0" fontId="4" fillId="5" borderId="2" xfId="0" applyFont="1" applyFill="1" applyBorder="1" applyAlignment="1">
      <alignment horizontal="center" vertical="justify"/>
    </xf>
    <xf numFmtId="0" fontId="4" fillId="5" borderId="3" xfId="0" applyFont="1" applyFill="1" applyBorder="1" applyAlignment="1">
      <alignment horizontal="center" vertical="justify"/>
    </xf>
    <xf numFmtId="0" fontId="4" fillId="5" borderId="4" xfId="0" applyFont="1" applyFill="1" applyBorder="1" applyAlignment="1">
      <alignment horizontal="center" vertical="justify"/>
    </xf>
    <xf numFmtId="0" fontId="4" fillId="4" borderId="1" xfId="0" applyFont="1" applyFill="1" applyBorder="1" applyAlignment="1">
      <alignment horizontal="right" vertical="justify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99FF"/>
      <color rgb="FFFF00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5B70D-37D0-41D1-9486-75957C39CE2A}">
  <dimension ref="B1:K34"/>
  <sheetViews>
    <sheetView tabSelected="1" topLeftCell="A25" workbookViewId="0">
      <selection activeCell="N31" sqref="N31"/>
    </sheetView>
  </sheetViews>
  <sheetFormatPr baseColWidth="10" defaultColWidth="11.44140625" defaultRowHeight="14.4" x14ac:dyDescent="0.3"/>
  <cols>
    <col min="1" max="1" width="2.109375" style="1" customWidth="1"/>
    <col min="2" max="2" width="3.5546875" style="9" bestFit="1" customWidth="1"/>
    <col min="3" max="3" width="66.5546875" style="4" customWidth="1"/>
    <col min="4" max="4" width="10" style="9" bestFit="1" customWidth="1"/>
    <col min="5" max="5" width="5" style="9" bestFit="1" customWidth="1"/>
    <col min="6" max="6" width="9.5546875" style="12" bestFit="1" customWidth="1"/>
    <col min="7" max="7" width="10.33203125" style="12" bestFit="1" customWidth="1"/>
    <col min="8" max="8" width="9.5546875" style="12" bestFit="1" customWidth="1"/>
    <col min="9" max="9" width="11.44140625" style="12" bestFit="1" customWidth="1"/>
    <col min="10" max="10" width="9.5546875" style="12" bestFit="1" customWidth="1"/>
    <col min="11" max="11" width="11.44140625" style="12" bestFit="1" customWidth="1"/>
    <col min="12" max="16384" width="11.44140625" style="1"/>
  </cols>
  <sheetData>
    <row r="1" spans="2:11" x14ac:dyDescent="0.3">
      <c r="B1" s="43" t="s">
        <v>13</v>
      </c>
      <c r="C1" s="44"/>
      <c r="D1" s="44"/>
      <c r="E1" s="44"/>
      <c r="F1" s="44"/>
      <c r="G1" s="44"/>
      <c r="H1" s="44"/>
      <c r="I1" s="44"/>
      <c r="J1" s="44"/>
      <c r="K1" s="45"/>
    </row>
    <row r="2" spans="2:11" x14ac:dyDescent="0.3">
      <c r="B2" s="43"/>
      <c r="C2" s="44"/>
      <c r="D2" s="44"/>
      <c r="E2" s="44"/>
      <c r="F2" s="44"/>
      <c r="G2" s="44"/>
      <c r="H2" s="44"/>
      <c r="I2" s="44"/>
      <c r="J2" s="44"/>
      <c r="K2" s="45"/>
    </row>
    <row r="3" spans="2:11" s="13" customFormat="1" ht="15" customHeight="1" x14ac:dyDescent="0.3">
      <c r="B3" s="3" t="s">
        <v>0</v>
      </c>
      <c r="C3" s="3" t="s">
        <v>1</v>
      </c>
      <c r="D3" s="3" t="s">
        <v>10</v>
      </c>
      <c r="E3" s="3" t="s">
        <v>11</v>
      </c>
      <c r="F3" s="15" t="s">
        <v>12</v>
      </c>
      <c r="G3" s="15" t="s">
        <v>3</v>
      </c>
      <c r="H3" s="15" t="s">
        <v>12</v>
      </c>
      <c r="I3" s="15" t="s">
        <v>3</v>
      </c>
      <c r="J3" s="15" t="s">
        <v>12</v>
      </c>
      <c r="K3" s="15" t="s">
        <v>3</v>
      </c>
    </row>
    <row r="4" spans="2:11" ht="158.4" x14ac:dyDescent="0.3">
      <c r="B4" s="7" t="s">
        <v>9</v>
      </c>
      <c r="C4" s="5" t="s">
        <v>39</v>
      </c>
      <c r="D4" s="7" t="s">
        <v>4</v>
      </c>
      <c r="E4" s="7">
        <v>1</v>
      </c>
      <c r="F4" s="16">
        <v>10000000</v>
      </c>
      <c r="G4" s="16">
        <f>E4*F4</f>
        <v>10000000</v>
      </c>
      <c r="H4" s="16">
        <v>12000000</v>
      </c>
      <c r="I4" s="16">
        <f>E4*H4</f>
        <v>12000000</v>
      </c>
      <c r="J4" s="16">
        <f>(F4+H4)/2</f>
        <v>11000000</v>
      </c>
      <c r="K4" s="16">
        <f>(G4+I4)/2</f>
        <v>11000000</v>
      </c>
    </row>
    <row r="5" spans="2:11" ht="15" customHeight="1" x14ac:dyDescent="0.3">
      <c r="B5" s="49" t="s">
        <v>36</v>
      </c>
      <c r="C5" s="49"/>
      <c r="D5" s="49"/>
      <c r="E5" s="49"/>
      <c r="F5" s="49"/>
      <c r="G5" s="21">
        <f>SUM(G4)</f>
        <v>10000000</v>
      </c>
      <c r="H5" s="22"/>
      <c r="I5" s="21">
        <f>SUM(I4)</f>
        <v>12000000</v>
      </c>
      <c r="J5" s="22"/>
      <c r="K5" s="21">
        <f>SUM(K4)</f>
        <v>11000000</v>
      </c>
    </row>
    <row r="6" spans="2:11" ht="3.75" customHeight="1" x14ac:dyDescent="0.3">
      <c r="B6" s="38"/>
      <c r="C6" s="38"/>
      <c r="D6" s="38"/>
      <c r="E6" s="38"/>
      <c r="F6" s="38"/>
      <c r="G6" s="38"/>
      <c r="H6" s="20"/>
      <c r="I6" s="20"/>
      <c r="J6" s="20"/>
      <c r="K6" s="20"/>
    </row>
    <row r="7" spans="2:11" ht="15" customHeight="1" x14ac:dyDescent="0.3">
      <c r="B7" s="46" t="s">
        <v>38</v>
      </c>
      <c r="C7" s="47"/>
      <c r="D7" s="47"/>
      <c r="E7" s="47"/>
      <c r="F7" s="47"/>
      <c r="G7" s="47"/>
      <c r="H7" s="47"/>
      <c r="I7" s="47"/>
      <c r="J7" s="47"/>
      <c r="K7" s="48"/>
    </row>
    <row r="8" spans="2:11" ht="15" customHeight="1" x14ac:dyDescent="0.3">
      <c r="B8" s="46" t="s">
        <v>14</v>
      </c>
      <c r="C8" s="47"/>
      <c r="D8" s="47"/>
      <c r="E8" s="47"/>
      <c r="F8" s="47"/>
      <c r="G8" s="47"/>
      <c r="H8" s="47"/>
      <c r="I8" s="47"/>
      <c r="J8" s="47"/>
      <c r="K8" s="48"/>
    </row>
    <row r="9" spans="2:11" s="13" customFormat="1" ht="15" customHeight="1" x14ac:dyDescent="0.3">
      <c r="B9" s="3" t="s">
        <v>0</v>
      </c>
      <c r="C9" s="3" t="s">
        <v>1</v>
      </c>
      <c r="D9" s="3" t="s">
        <v>10</v>
      </c>
      <c r="E9" s="3" t="s">
        <v>11</v>
      </c>
      <c r="F9" s="15" t="s">
        <v>12</v>
      </c>
      <c r="G9" s="15" t="s">
        <v>3</v>
      </c>
      <c r="H9" s="15" t="s">
        <v>12</v>
      </c>
      <c r="I9" s="15" t="s">
        <v>3</v>
      </c>
      <c r="J9" s="15" t="s">
        <v>12</v>
      </c>
      <c r="K9" s="15" t="s">
        <v>3</v>
      </c>
    </row>
    <row r="10" spans="2:11" ht="26.4" x14ac:dyDescent="0.3">
      <c r="B10" s="17" t="s">
        <v>6</v>
      </c>
      <c r="C10" s="5" t="s">
        <v>16</v>
      </c>
      <c r="D10" s="7" t="s">
        <v>14</v>
      </c>
      <c r="E10" s="7">
        <v>20</v>
      </c>
      <c r="F10" s="16">
        <v>45000</v>
      </c>
      <c r="G10" s="16">
        <f>E10*F10</f>
        <v>900000</v>
      </c>
      <c r="H10" s="16">
        <v>55000</v>
      </c>
      <c r="I10" s="16">
        <f>E10*H10</f>
        <v>1100000</v>
      </c>
      <c r="J10" s="16">
        <f>(F10+H10)/2</f>
        <v>50000</v>
      </c>
      <c r="K10" s="16">
        <f>(G10+I10)/2</f>
        <v>1000000</v>
      </c>
    </row>
    <row r="11" spans="2:11" ht="26.4" x14ac:dyDescent="0.3">
      <c r="B11" s="17" t="s">
        <v>8</v>
      </c>
      <c r="C11" s="5" t="s">
        <v>17</v>
      </c>
      <c r="D11" s="7" t="s">
        <v>14</v>
      </c>
      <c r="E11" s="7">
        <v>10</v>
      </c>
      <c r="F11" s="16">
        <v>75000</v>
      </c>
      <c r="G11" s="16">
        <f t="shared" ref="G11:G12" si="0">E11*F11</f>
        <v>750000</v>
      </c>
      <c r="H11" s="16">
        <v>65000</v>
      </c>
      <c r="I11" s="16">
        <f t="shared" ref="I11:I12" si="1">E11*H11</f>
        <v>650000</v>
      </c>
      <c r="J11" s="16">
        <f t="shared" ref="J11:J12" si="2">(F11+H11)/2</f>
        <v>70000</v>
      </c>
      <c r="K11" s="16">
        <f t="shared" ref="K11:K12" si="3">(G11+I11)/2</f>
        <v>700000</v>
      </c>
    </row>
    <row r="12" spans="2:11" ht="26.4" x14ac:dyDescent="0.3">
      <c r="B12" s="17" t="s">
        <v>21</v>
      </c>
      <c r="C12" s="5" t="s">
        <v>18</v>
      </c>
      <c r="D12" s="7" t="s">
        <v>14</v>
      </c>
      <c r="E12" s="7">
        <v>10</v>
      </c>
      <c r="F12" s="16">
        <v>100000</v>
      </c>
      <c r="G12" s="16">
        <f t="shared" si="0"/>
        <v>1000000</v>
      </c>
      <c r="H12" s="16">
        <v>80000</v>
      </c>
      <c r="I12" s="16">
        <f t="shared" si="1"/>
        <v>800000</v>
      </c>
      <c r="J12" s="16">
        <f t="shared" si="2"/>
        <v>90000</v>
      </c>
      <c r="K12" s="16">
        <f t="shared" si="3"/>
        <v>900000</v>
      </c>
    </row>
    <row r="13" spans="2:11" ht="15" customHeight="1" x14ac:dyDescent="0.3">
      <c r="B13" s="29" t="s">
        <v>32</v>
      </c>
      <c r="C13" s="30"/>
      <c r="D13" s="30"/>
      <c r="E13" s="30"/>
      <c r="F13" s="30"/>
      <c r="G13" s="24">
        <f>SUM(G10:G12)</f>
        <v>2650000</v>
      </c>
      <c r="H13" s="23"/>
      <c r="I13" s="24">
        <f>SUM(I10:I12)</f>
        <v>2550000</v>
      </c>
      <c r="J13" s="23"/>
      <c r="K13" s="24">
        <f>SUM(K10:K12)</f>
        <v>2600000</v>
      </c>
    </row>
    <row r="14" spans="2:11" ht="15" customHeight="1" x14ac:dyDescent="0.3">
      <c r="B14" s="46" t="s">
        <v>15</v>
      </c>
      <c r="C14" s="47"/>
      <c r="D14" s="47"/>
      <c r="E14" s="47"/>
      <c r="F14" s="47"/>
      <c r="G14" s="47"/>
      <c r="H14" s="47"/>
      <c r="I14" s="47"/>
      <c r="J14" s="47"/>
      <c r="K14" s="48"/>
    </row>
    <row r="15" spans="2:11" s="13" customFormat="1" ht="15" customHeight="1" x14ac:dyDescent="0.3">
      <c r="B15" s="3" t="s">
        <v>0</v>
      </c>
      <c r="C15" s="3" t="s">
        <v>1</v>
      </c>
      <c r="D15" s="3" t="s">
        <v>10</v>
      </c>
      <c r="E15" s="3" t="s">
        <v>11</v>
      </c>
      <c r="F15" s="15" t="s">
        <v>12</v>
      </c>
      <c r="G15" s="15" t="s">
        <v>3</v>
      </c>
      <c r="H15" s="15" t="s">
        <v>12</v>
      </c>
      <c r="I15" s="15" t="s">
        <v>3</v>
      </c>
      <c r="J15" s="15" t="s">
        <v>12</v>
      </c>
      <c r="K15" s="15" t="s">
        <v>3</v>
      </c>
    </row>
    <row r="16" spans="2:11" ht="26.4" x14ac:dyDescent="0.3">
      <c r="B16" s="17" t="s">
        <v>5</v>
      </c>
      <c r="C16" s="5" t="s">
        <v>37</v>
      </c>
      <c r="D16" s="7" t="s">
        <v>2</v>
      </c>
      <c r="E16" s="7">
        <v>40</v>
      </c>
      <c r="F16" s="16">
        <v>9000</v>
      </c>
      <c r="G16" s="16">
        <f t="shared" ref="G16:G18" si="4">E16*F16</f>
        <v>360000</v>
      </c>
      <c r="H16" s="16">
        <v>11000</v>
      </c>
      <c r="I16" s="16">
        <f t="shared" ref="I16:I18" si="5">E16*H16</f>
        <v>440000</v>
      </c>
      <c r="J16" s="16">
        <f t="shared" ref="J16:K18" si="6">(F16+H16)/2</f>
        <v>10000</v>
      </c>
      <c r="K16" s="16">
        <f t="shared" si="6"/>
        <v>400000</v>
      </c>
    </row>
    <row r="17" spans="2:11" ht="92.4" x14ac:dyDescent="0.3">
      <c r="B17" s="17" t="s">
        <v>22</v>
      </c>
      <c r="C17" s="5" t="s">
        <v>19</v>
      </c>
      <c r="D17" s="7" t="s">
        <v>2</v>
      </c>
      <c r="E17" s="7">
        <v>40</v>
      </c>
      <c r="F17" s="16">
        <v>23000</v>
      </c>
      <c r="G17" s="16">
        <f t="shared" si="4"/>
        <v>920000</v>
      </c>
      <c r="H17" s="16">
        <v>21000</v>
      </c>
      <c r="I17" s="16">
        <f t="shared" si="5"/>
        <v>840000</v>
      </c>
      <c r="J17" s="16">
        <f t="shared" si="6"/>
        <v>22000</v>
      </c>
      <c r="K17" s="16">
        <f t="shared" si="6"/>
        <v>880000</v>
      </c>
    </row>
    <row r="18" spans="2:11" ht="92.4" x14ac:dyDescent="0.3">
      <c r="B18" s="17" t="s">
        <v>23</v>
      </c>
      <c r="C18" s="5" t="s">
        <v>20</v>
      </c>
      <c r="D18" s="7" t="s">
        <v>2</v>
      </c>
      <c r="E18" s="7">
        <v>40</v>
      </c>
      <c r="F18" s="16">
        <v>23000</v>
      </c>
      <c r="G18" s="16">
        <f t="shared" si="4"/>
        <v>920000</v>
      </c>
      <c r="H18" s="16">
        <v>21000</v>
      </c>
      <c r="I18" s="16">
        <f t="shared" si="5"/>
        <v>840000</v>
      </c>
      <c r="J18" s="16">
        <f t="shared" si="6"/>
        <v>22000</v>
      </c>
      <c r="K18" s="16">
        <f t="shared" si="6"/>
        <v>880000</v>
      </c>
    </row>
    <row r="19" spans="2:11" ht="15" customHeight="1" x14ac:dyDescent="0.3">
      <c r="B19" s="29" t="s">
        <v>33</v>
      </c>
      <c r="C19" s="30"/>
      <c r="D19" s="30"/>
      <c r="E19" s="30"/>
      <c r="F19" s="30"/>
      <c r="G19" s="24">
        <f>SUM(G16:G18)</f>
        <v>2200000</v>
      </c>
      <c r="H19" s="23"/>
      <c r="I19" s="24">
        <f>SUM(I16:I18)</f>
        <v>2120000</v>
      </c>
      <c r="J19" s="23"/>
      <c r="K19" s="24">
        <f>SUM(K16:K18)</f>
        <v>2160000</v>
      </c>
    </row>
    <row r="20" spans="2:11" ht="15" customHeight="1" x14ac:dyDescent="0.3">
      <c r="B20" s="29" t="s">
        <v>34</v>
      </c>
      <c r="C20" s="29"/>
      <c r="D20" s="29"/>
      <c r="E20" s="29"/>
      <c r="F20" s="29"/>
      <c r="G20" s="24">
        <f>G13+G19</f>
        <v>4850000</v>
      </c>
      <c r="H20" s="23"/>
      <c r="I20" s="24">
        <f>I13+I19</f>
        <v>4670000</v>
      </c>
      <c r="J20" s="23"/>
      <c r="K20" s="24">
        <f>K13+K19</f>
        <v>4760000</v>
      </c>
    </row>
    <row r="21" spans="2:11" ht="3" customHeight="1" x14ac:dyDescent="0.3">
      <c r="B21" s="31"/>
      <c r="C21" s="31"/>
      <c r="D21" s="31"/>
      <c r="E21" s="31"/>
      <c r="F21" s="31"/>
      <c r="G21" s="31"/>
      <c r="H21" s="20"/>
      <c r="I21" s="20"/>
      <c r="J21" s="20"/>
      <c r="K21" s="20"/>
    </row>
    <row r="22" spans="2:11" ht="15" customHeight="1" x14ac:dyDescent="0.3">
      <c r="B22" s="32" t="s">
        <v>29</v>
      </c>
      <c r="C22" s="33"/>
      <c r="D22" s="33"/>
      <c r="E22" s="33"/>
      <c r="F22" s="33"/>
      <c r="G22" s="33"/>
      <c r="H22" s="33"/>
      <c r="I22" s="33"/>
      <c r="J22" s="33"/>
      <c r="K22" s="34"/>
    </row>
    <row r="23" spans="2:11" ht="15" customHeight="1" x14ac:dyDescent="0.3">
      <c r="B23" s="32" t="s">
        <v>15</v>
      </c>
      <c r="C23" s="33"/>
      <c r="D23" s="33"/>
      <c r="E23" s="33"/>
      <c r="F23" s="33"/>
      <c r="G23" s="33"/>
      <c r="H23" s="33"/>
      <c r="I23" s="33"/>
      <c r="J23" s="33"/>
      <c r="K23" s="34"/>
    </row>
    <row r="24" spans="2:11" s="13" customFormat="1" ht="15" customHeight="1" x14ac:dyDescent="0.3">
      <c r="B24" s="3" t="s">
        <v>0</v>
      </c>
      <c r="C24" s="3" t="s">
        <v>1</v>
      </c>
      <c r="D24" s="3" t="s">
        <v>10</v>
      </c>
      <c r="E24" s="3" t="s">
        <v>11</v>
      </c>
      <c r="F24" s="15" t="s">
        <v>12</v>
      </c>
      <c r="G24" s="15" t="s">
        <v>3</v>
      </c>
      <c r="H24" s="15" t="s">
        <v>12</v>
      </c>
      <c r="I24" s="15" t="s">
        <v>3</v>
      </c>
      <c r="J24" s="15" t="s">
        <v>12</v>
      </c>
      <c r="K24" s="15" t="s">
        <v>3</v>
      </c>
    </row>
    <row r="25" spans="2:11" ht="92.4" x14ac:dyDescent="0.3">
      <c r="B25" s="7" t="s">
        <v>24</v>
      </c>
      <c r="C25" s="5" t="s">
        <v>7</v>
      </c>
      <c r="D25" s="7" t="s">
        <v>2</v>
      </c>
      <c r="E25" s="7">
        <v>120</v>
      </c>
      <c r="F25" s="18">
        <v>23000</v>
      </c>
      <c r="G25" s="16">
        <f t="shared" ref="G25" si="7">E25*F25</f>
        <v>2760000</v>
      </c>
      <c r="H25" s="16">
        <v>21000</v>
      </c>
      <c r="I25" s="16">
        <f t="shared" ref="I25" si="8">E25*H25</f>
        <v>2520000</v>
      </c>
      <c r="J25" s="16">
        <f t="shared" ref="J25:K25" si="9">(F25+H25)/2</f>
        <v>22000</v>
      </c>
      <c r="K25" s="16">
        <f t="shared" si="9"/>
        <v>2640000</v>
      </c>
    </row>
    <row r="26" spans="2:11" ht="15" customHeight="1" x14ac:dyDescent="0.3">
      <c r="B26" s="35" t="s">
        <v>33</v>
      </c>
      <c r="C26" s="35"/>
      <c r="D26" s="35"/>
      <c r="E26" s="35"/>
      <c r="F26" s="35"/>
      <c r="G26" s="26">
        <f>SUM(G25)</f>
        <v>2760000</v>
      </c>
      <c r="H26" s="25"/>
      <c r="I26" s="26">
        <f>SUM(I25)</f>
        <v>2520000</v>
      </c>
      <c r="J26" s="25"/>
      <c r="K26" s="26">
        <f>SUM(K25)</f>
        <v>2640000</v>
      </c>
    </row>
    <row r="27" spans="2:11" ht="3" customHeight="1" x14ac:dyDescent="0.3">
      <c r="B27" s="36"/>
      <c r="C27" s="36"/>
      <c r="D27" s="36"/>
      <c r="E27" s="36"/>
      <c r="F27" s="36"/>
      <c r="G27" s="36"/>
      <c r="H27" s="20"/>
      <c r="I27" s="20"/>
      <c r="J27" s="20"/>
      <c r="K27" s="20"/>
    </row>
    <row r="28" spans="2:11" s="2" customFormat="1" ht="15" customHeight="1" x14ac:dyDescent="0.3">
      <c r="B28" s="40" t="s">
        <v>30</v>
      </c>
      <c r="C28" s="41"/>
      <c r="D28" s="41"/>
      <c r="E28" s="41"/>
      <c r="F28" s="41"/>
      <c r="G28" s="41"/>
      <c r="H28" s="41"/>
      <c r="I28" s="41"/>
      <c r="J28" s="41"/>
      <c r="K28" s="42"/>
    </row>
    <row r="29" spans="2:11" s="13" customFormat="1" ht="15" customHeight="1" x14ac:dyDescent="0.3">
      <c r="B29" s="3" t="s">
        <v>0</v>
      </c>
      <c r="C29" s="3" t="s">
        <v>1</v>
      </c>
      <c r="D29" s="3" t="s">
        <v>10</v>
      </c>
      <c r="E29" s="3" t="s">
        <v>11</v>
      </c>
      <c r="F29" s="15" t="s">
        <v>12</v>
      </c>
      <c r="G29" s="15" t="s">
        <v>3</v>
      </c>
      <c r="H29" s="15" t="s">
        <v>12</v>
      </c>
      <c r="I29" s="15" t="s">
        <v>3</v>
      </c>
      <c r="J29" s="15" t="s">
        <v>12</v>
      </c>
      <c r="K29" s="15" t="s">
        <v>3</v>
      </c>
    </row>
    <row r="30" spans="2:11" ht="81" customHeight="1" x14ac:dyDescent="0.3">
      <c r="B30" s="8" t="s">
        <v>25</v>
      </c>
      <c r="C30" s="19" t="s">
        <v>28</v>
      </c>
      <c r="D30" s="8" t="s">
        <v>27</v>
      </c>
      <c r="E30" s="8">
        <v>200</v>
      </c>
      <c r="F30" s="10">
        <v>6500</v>
      </c>
      <c r="G30" s="16">
        <f t="shared" ref="G30" si="10">E30*F30</f>
        <v>1300000</v>
      </c>
      <c r="H30" s="16">
        <v>7100</v>
      </c>
      <c r="I30" s="16">
        <f t="shared" ref="I30" si="11">E30*H30</f>
        <v>1420000</v>
      </c>
      <c r="J30" s="16">
        <f t="shared" ref="J30:K31" si="12">(F30+H30)/2</f>
        <v>6800</v>
      </c>
      <c r="K30" s="16">
        <f t="shared" si="12"/>
        <v>1360000</v>
      </c>
    </row>
    <row r="31" spans="2:11" ht="79.2" x14ac:dyDescent="0.3">
      <c r="B31" s="8" t="s">
        <v>26</v>
      </c>
      <c r="C31" s="6" t="s">
        <v>40</v>
      </c>
      <c r="D31" s="8" t="s">
        <v>4</v>
      </c>
      <c r="E31" s="8">
        <v>1</v>
      </c>
      <c r="F31" s="10">
        <v>3840000</v>
      </c>
      <c r="G31" s="16">
        <v>3760000</v>
      </c>
      <c r="H31" s="16">
        <v>3840000</v>
      </c>
      <c r="I31" s="16">
        <v>3920000</v>
      </c>
      <c r="J31" s="16">
        <f t="shared" si="12"/>
        <v>3840000</v>
      </c>
      <c r="K31" s="16">
        <f t="shared" si="12"/>
        <v>3840000</v>
      </c>
    </row>
    <row r="32" spans="2:11" ht="15" customHeight="1" x14ac:dyDescent="0.3">
      <c r="B32" s="37" t="s">
        <v>35</v>
      </c>
      <c r="C32" s="37"/>
      <c r="D32" s="37"/>
      <c r="E32" s="37"/>
      <c r="F32" s="37"/>
      <c r="G32" s="11">
        <f>SUM(G30:G31)</f>
        <v>5060000</v>
      </c>
      <c r="H32" s="27"/>
      <c r="I32" s="11">
        <f>SUM(I30:I31)</f>
        <v>5340000</v>
      </c>
      <c r="J32" s="27"/>
      <c r="K32" s="11">
        <f>SUM(K30:K31)</f>
        <v>5200000</v>
      </c>
    </row>
    <row r="33" spans="2:11" ht="3.75" customHeight="1" x14ac:dyDescent="0.3">
      <c r="B33" s="38"/>
      <c r="C33" s="38"/>
      <c r="D33" s="38"/>
      <c r="E33" s="38"/>
      <c r="F33" s="38"/>
      <c r="G33" s="38"/>
      <c r="H33" s="20"/>
      <c r="I33" s="20"/>
      <c r="J33" s="20"/>
      <c r="K33" s="20"/>
    </row>
    <row r="34" spans="2:11" x14ac:dyDescent="0.3">
      <c r="B34" s="39" t="s">
        <v>31</v>
      </c>
      <c r="C34" s="39"/>
      <c r="D34" s="39"/>
      <c r="E34" s="39"/>
      <c r="F34" s="39"/>
      <c r="G34" s="14">
        <f>G5+G20+G26+G32</f>
        <v>22670000</v>
      </c>
      <c r="H34" s="28"/>
      <c r="I34" s="14">
        <f>I5+I20+I26+I32</f>
        <v>24530000</v>
      </c>
      <c r="J34" s="28"/>
      <c r="K34" s="14">
        <f>K5+K20+K26+K32</f>
        <v>23600000</v>
      </c>
    </row>
  </sheetData>
  <mergeCells count="19">
    <mergeCell ref="B1:K1"/>
    <mergeCell ref="B2:K2"/>
    <mergeCell ref="B14:K14"/>
    <mergeCell ref="B8:K8"/>
    <mergeCell ref="B7:K7"/>
    <mergeCell ref="B5:F5"/>
    <mergeCell ref="B6:G6"/>
    <mergeCell ref="B13:F13"/>
    <mergeCell ref="B26:F26"/>
    <mergeCell ref="B27:G27"/>
    <mergeCell ref="B32:F32"/>
    <mergeCell ref="B33:G33"/>
    <mergeCell ref="B34:F34"/>
    <mergeCell ref="B28:K28"/>
    <mergeCell ref="B19:F19"/>
    <mergeCell ref="B20:F20"/>
    <mergeCell ref="B21:G21"/>
    <mergeCell ref="B22:K22"/>
    <mergeCell ref="B23:K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DE PROMEDIOS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Dario Erazo</cp:lastModifiedBy>
  <dcterms:created xsi:type="dcterms:W3CDTF">2015-06-05T18:19:34Z</dcterms:created>
  <dcterms:modified xsi:type="dcterms:W3CDTF">2026-09-11T17:39:04Z</dcterms:modified>
</cp:coreProperties>
</file>