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comments2.xml" ContentType="application/vnd.openxmlformats-officedocument.spreadsheetml.comments+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harold.bustamante\OneDrive - Fuerza Aerea\Documentos\CONTRATOS 2026\MENOR CUANTIA\076-00 MANTENIMIENTO ALOJAMIENTO CADETES\"/>
    </mc:Choice>
  </mc:AlternateContent>
  <xr:revisionPtr revIDLastSave="0" documentId="8_{51928966-796E-4864-B49B-73C49DE60B5F}" xr6:coauthVersionLast="47" xr6:coauthVersionMax="47" xr10:uidLastSave="{00000000-0000-0000-0000-000000000000}"/>
  <bookViews>
    <workbookView xWindow="-120" yWindow="-120" windowWidth="29040" windowHeight="15840" xr2:uid="{00000000-000D-0000-FFFF-FFFF00000000}"/>
  </bookViews>
  <sheets>
    <sheet name="PRESUPUESTO OFICIAL (Entidad)" sheetId="14" r:id="rId1"/>
    <sheet name="PROPUESTA ECONOMICA(Proponente)" sheetId="16" r:id="rId2"/>
    <sheet name="AIU" sheetId="13" r:id="rId3"/>
    <sheet name="APU ALOJAMIENTOS" sheetId="17" r:id="rId4"/>
  </sheets>
  <definedNames>
    <definedName name="_xlnm._FilterDatabase" localSheetId="3" hidden="1">'APU ALOJAMIENTOS'!$I$1:$I$3688</definedName>
    <definedName name="_xlnm.Print_Area" localSheetId="2">AIU!$A$1:$H$79</definedName>
    <definedName name="_xlnm.Print_Area" localSheetId="3">'APU ALOJAMIENTOS'!$A$1:$O$3688</definedName>
    <definedName name="_xlnm.Print_Area" localSheetId="0">'PRESUPUESTO OFICIAL (Entidad)'!$B$1:$L$206</definedName>
    <definedName name="_xlnm.Print_Area" localSheetId="1">'PROPUESTA ECONOMICA(Proponente)'!$A$1:$M$201</definedName>
    <definedName name="_xlnm.Print_Titles" localSheetId="0">'PRESUPUESTO OFICIAL (Entidad)'!#REF!</definedName>
    <definedName name="_xlnm.Print_Titles" localSheetId="1">'PROPUESTA ECONOMICA(Proponente)'!$4:$11</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87" i="14" l="1"/>
  <c r="H17" i="13"/>
  <c r="H12" i="13"/>
  <c r="H69" i="13"/>
  <c r="H63" i="13"/>
  <c r="K63" i="16"/>
  <c r="K64" i="16" s="1"/>
  <c r="K188" i="16"/>
  <c r="K186" i="14"/>
  <c r="K182" i="16"/>
  <c r="K183" i="16" s="1"/>
  <c r="K179" i="16"/>
  <c r="K176" i="16"/>
  <c r="K173" i="16"/>
  <c r="K167" i="16"/>
  <c r="K168" i="16"/>
  <c r="K169" i="16"/>
  <c r="K170" i="16"/>
  <c r="K166" i="16"/>
  <c r="K161" i="16"/>
  <c r="K162" i="16"/>
  <c r="K163" i="16"/>
  <c r="K160" i="16"/>
  <c r="K157" i="16"/>
  <c r="K156" i="16"/>
  <c r="K152" i="16"/>
  <c r="K153" i="16"/>
  <c r="K151" i="16"/>
  <c r="K144" i="16"/>
  <c r="K145" i="16"/>
  <c r="K146" i="16"/>
  <c r="K147" i="16"/>
  <c r="K148" i="16"/>
  <c r="K143" i="16"/>
  <c r="K149" i="16" s="1"/>
  <c r="K140" i="16"/>
  <c r="K137" i="16"/>
  <c r="K104" i="16"/>
  <c r="K105" i="16"/>
  <c r="K106" i="16"/>
  <c r="K107" i="16"/>
  <c r="K108" i="16"/>
  <c r="K109" i="16"/>
  <c r="K110" i="16"/>
  <c r="K111" i="16"/>
  <c r="K112" i="16"/>
  <c r="K113" i="16"/>
  <c r="K114" i="16"/>
  <c r="K115" i="16"/>
  <c r="K116" i="16"/>
  <c r="K117" i="16"/>
  <c r="K118" i="16"/>
  <c r="K119" i="16"/>
  <c r="K120" i="16"/>
  <c r="K121" i="16"/>
  <c r="K122" i="16"/>
  <c r="K123" i="16"/>
  <c r="K124" i="16"/>
  <c r="K125" i="16"/>
  <c r="K126" i="16"/>
  <c r="K127" i="16"/>
  <c r="K128" i="16"/>
  <c r="K129" i="16"/>
  <c r="K130" i="16"/>
  <c r="K131" i="16"/>
  <c r="K132" i="16"/>
  <c r="K133" i="16"/>
  <c r="K134" i="16"/>
  <c r="K103" i="16"/>
  <c r="K90" i="16"/>
  <c r="K91" i="16"/>
  <c r="K92" i="16"/>
  <c r="K93" i="16"/>
  <c r="K94" i="16"/>
  <c r="K95" i="16"/>
  <c r="K96" i="16"/>
  <c r="K97" i="16"/>
  <c r="K98" i="16"/>
  <c r="K99" i="16"/>
  <c r="K100" i="16"/>
  <c r="K89" i="16"/>
  <c r="K84" i="16"/>
  <c r="K87" i="16" s="1"/>
  <c r="K85" i="16"/>
  <c r="K86" i="16"/>
  <c r="K83" i="16"/>
  <c r="K80" i="16"/>
  <c r="K81" i="16" s="1"/>
  <c r="K75" i="16"/>
  <c r="K76" i="16"/>
  <c r="K77" i="16"/>
  <c r="K74" i="16"/>
  <c r="K78" i="16" s="1"/>
  <c r="K57" i="16"/>
  <c r="K56" i="16"/>
  <c r="K52" i="16"/>
  <c r="K53" i="16"/>
  <c r="K51" i="16"/>
  <c r="K48" i="16"/>
  <c r="K47" i="16"/>
  <c r="K46" i="16"/>
  <c r="K42" i="16"/>
  <c r="K43" i="16"/>
  <c r="K41" i="16"/>
  <c r="K20" i="16"/>
  <c r="K21" i="16"/>
  <c r="K22" i="16"/>
  <c r="K23" i="16"/>
  <c r="K24" i="16"/>
  <c r="K25" i="16"/>
  <c r="K26" i="16"/>
  <c r="K27" i="16"/>
  <c r="K28" i="16"/>
  <c r="K29" i="16"/>
  <c r="K30" i="16"/>
  <c r="K31" i="16"/>
  <c r="K32" i="16"/>
  <c r="K33" i="16"/>
  <c r="K34" i="16"/>
  <c r="K35" i="16"/>
  <c r="K36" i="16"/>
  <c r="K37" i="16"/>
  <c r="K19" i="16"/>
  <c r="K198" i="16"/>
  <c r="K180" i="14"/>
  <c r="K46" i="14"/>
  <c r="N3687" i="17"/>
  <c r="N3656" i="17"/>
  <c r="N3625" i="17"/>
  <c r="N3586" i="17"/>
  <c r="N3551" i="17"/>
  <c r="N3520" i="17"/>
  <c r="N3485" i="17"/>
  <c r="N3452" i="17"/>
  <c r="N3420" i="17"/>
  <c r="N3385" i="17"/>
  <c r="N3349" i="17"/>
  <c r="N3318" i="17"/>
  <c r="N3284" i="17"/>
  <c r="N3250" i="17"/>
  <c r="N3217" i="17"/>
  <c r="N3186" i="17"/>
  <c r="N2807" i="17"/>
  <c r="N2841" i="17"/>
  <c r="N2873" i="17"/>
  <c r="N2907" i="17"/>
  <c r="N2948" i="17"/>
  <c r="N2988" i="17"/>
  <c r="N3025" i="17"/>
  <c r="N3055" i="17"/>
  <c r="N3087" i="17"/>
  <c r="N3156" i="17"/>
  <c r="N2777" i="17"/>
  <c r="N2744" i="17"/>
  <c r="N2710" i="17"/>
  <c r="N2676" i="17"/>
  <c r="N2642" i="17"/>
  <c r="N2611" i="17"/>
  <c r="N2571" i="17"/>
  <c r="N2540" i="17"/>
  <c r="N2507" i="17"/>
  <c r="N2476" i="17"/>
  <c r="N2444" i="17"/>
  <c r="N2413" i="17"/>
  <c r="N2381" i="17"/>
  <c r="N2349" i="17"/>
  <c r="N2310" i="17"/>
  <c r="N2271" i="17"/>
  <c r="N2232" i="17"/>
  <c r="N2190" i="17"/>
  <c r="N2156" i="17"/>
  <c r="N2116" i="17"/>
  <c r="N2086" i="17"/>
  <c r="N2046" i="17"/>
  <c r="N2004" i="17"/>
  <c r="N1964" i="17"/>
  <c r="N1926" i="17"/>
  <c r="N1887" i="17"/>
  <c r="N1847" i="17"/>
  <c r="N1807" i="17"/>
  <c r="N1777" i="17"/>
  <c r="N1747" i="17"/>
  <c r="N1711" i="17"/>
  <c r="N1680" i="17"/>
  <c r="N1645" i="17"/>
  <c r="N1609" i="17"/>
  <c r="N1573" i="17"/>
  <c r="N1542" i="17"/>
  <c r="N1511" i="17"/>
  <c r="N1480" i="17"/>
  <c r="N1449" i="17"/>
  <c r="N1418" i="17"/>
  <c r="N1383" i="17"/>
  <c r="N1348" i="17"/>
  <c r="N1312" i="17"/>
  <c r="N1277" i="17"/>
  <c r="N1247" i="17"/>
  <c r="N1212" i="17"/>
  <c r="N1177" i="17"/>
  <c r="N1146" i="17"/>
  <c r="N1113" i="17"/>
  <c r="N1080" i="17"/>
  <c r="N1046" i="17"/>
  <c r="N1015" i="17"/>
  <c r="N978" i="17"/>
  <c r="N941" i="17"/>
  <c r="N901" i="17"/>
  <c r="N866" i="17"/>
  <c r="N827" i="17"/>
  <c r="N791" i="17"/>
  <c r="N760" i="17"/>
  <c r="N728" i="17"/>
  <c r="N695" i="17"/>
  <c r="N662" i="17"/>
  <c r="N631" i="17"/>
  <c r="N598" i="17"/>
  <c r="N567" i="17"/>
  <c r="N537" i="17"/>
  <c r="N506" i="17"/>
  <c r="N474" i="17"/>
  <c r="N444" i="17"/>
  <c r="N413" i="17"/>
  <c r="N373" i="17"/>
  <c r="N342" i="17"/>
  <c r="N310" i="17"/>
  <c r="N277" i="17"/>
  <c r="N246" i="17"/>
  <c r="N213" i="17"/>
  <c r="N182" i="17"/>
  <c r="N151" i="17"/>
  <c r="N120" i="17"/>
  <c r="N90" i="17"/>
  <c r="N60" i="17"/>
  <c r="N30" i="17"/>
  <c r="O3113" i="17"/>
  <c r="O3112" i="17"/>
  <c r="O3102" i="17"/>
  <c r="O3101" i="17"/>
  <c r="O3100" i="17"/>
  <c r="O3099" i="17"/>
  <c r="O3098" i="17"/>
  <c r="K38" i="16" l="1"/>
  <c r="O3114" i="17"/>
  <c r="K3107" i="17" s="1"/>
  <c r="O3107" i="17" s="1"/>
  <c r="O3108" i="17" s="1"/>
  <c r="O3103" i="17"/>
  <c r="C3" i="13"/>
  <c r="F12" i="13"/>
  <c r="F13" i="13"/>
  <c r="H13" i="13"/>
  <c r="F14" i="13"/>
  <c r="H14" i="13" s="1"/>
  <c r="H15" i="13"/>
  <c r="H16" i="13"/>
  <c r="H25" i="13"/>
  <c r="G31" i="13"/>
  <c r="H31" i="13" s="1"/>
  <c r="H32" i="13" s="1"/>
  <c r="H41" i="13"/>
  <c r="H42" i="13"/>
  <c r="J42" i="13" s="1"/>
  <c r="H46" i="13"/>
  <c r="J46" i="13" s="1"/>
  <c r="H52" i="13"/>
  <c r="H53" i="13"/>
  <c r="H54" i="13"/>
  <c r="H55" i="13"/>
  <c r="H56" i="13"/>
  <c r="H61" i="13"/>
  <c r="H62" i="13"/>
  <c r="K70" i="13"/>
  <c r="D84" i="13"/>
  <c r="F87" i="13"/>
  <c r="J87" i="13" s="1"/>
  <c r="F88" i="13"/>
  <c r="F89" i="13"/>
  <c r="F90" i="13"/>
  <c r="J90" i="13" s="1"/>
  <c r="F91" i="13"/>
  <c r="F92" i="13"/>
  <c r="J92" i="13" s="1"/>
  <c r="F93" i="13"/>
  <c r="F94" i="13"/>
  <c r="F95" i="13"/>
  <c r="F96" i="13"/>
  <c r="F97" i="13"/>
  <c r="F98" i="13"/>
  <c r="F99" i="13"/>
  <c r="F100" i="13"/>
  <c r="F101" i="13"/>
  <c r="F102" i="13"/>
  <c r="F103" i="13"/>
  <c r="D106" i="13"/>
  <c r="D107" i="13"/>
  <c r="D108" i="13"/>
  <c r="D109" i="13"/>
  <c r="D110" i="13"/>
  <c r="D111" i="13"/>
  <c r="D112" i="13"/>
  <c r="D113" i="13"/>
  <c r="D114" i="13"/>
  <c r="D115" i="13"/>
  <c r="D116" i="13"/>
  <c r="D117" i="13"/>
  <c r="D118" i="13"/>
  <c r="D119" i="13"/>
  <c r="D120" i="13"/>
  <c r="D121" i="13"/>
  <c r="D122" i="13"/>
  <c r="C13" i="16"/>
  <c r="C69" i="16"/>
  <c r="N3121" i="17" l="1"/>
  <c r="N3122" i="17" s="1"/>
  <c r="H57" i="13"/>
  <c r="J32" i="13"/>
  <c r="K32" i="13"/>
  <c r="J17" i="13"/>
  <c r="K17" i="13"/>
  <c r="H47" i="13"/>
  <c r="K46" i="13"/>
  <c r="K42" i="13"/>
  <c r="K181" i="14" l="1"/>
  <c r="K177" i="14"/>
  <c r="K178" i="14" s="1"/>
  <c r="K174" i="14"/>
  <c r="K175" i="14" s="1"/>
  <c r="K171" i="14"/>
  <c r="K172" i="14" s="1"/>
  <c r="K168" i="14"/>
  <c r="K167" i="14"/>
  <c r="K166" i="14"/>
  <c r="K165" i="14"/>
  <c r="K164" i="14"/>
  <c r="K161" i="14"/>
  <c r="K160" i="14"/>
  <c r="K159" i="14"/>
  <c r="K158" i="14"/>
  <c r="K155" i="14"/>
  <c r="K154" i="14"/>
  <c r="K151" i="14"/>
  <c r="K150" i="14"/>
  <c r="K149" i="14"/>
  <c r="K146" i="14"/>
  <c r="K145" i="14"/>
  <c r="K144" i="14"/>
  <c r="K143" i="14"/>
  <c r="K142" i="14"/>
  <c r="K141" i="14"/>
  <c r="K138" i="14"/>
  <c r="K139" i="14" s="1"/>
  <c r="K135" i="14"/>
  <c r="K136" i="14" s="1"/>
  <c r="K132" i="14"/>
  <c r="K131" i="14"/>
  <c r="K130" i="14"/>
  <c r="K129" i="14"/>
  <c r="K128" i="14"/>
  <c r="K127" i="14"/>
  <c r="K126" i="14"/>
  <c r="K125" i="14"/>
  <c r="K124" i="14"/>
  <c r="K123" i="14"/>
  <c r="K122" i="14"/>
  <c r="K121" i="14"/>
  <c r="K120" i="14"/>
  <c r="K119" i="14"/>
  <c r="K118" i="14"/>
  <c r="K117" i="14"/>
  <c r="K116" i="14"/>
  <c r="K115" i="14"/>
  <c r="K114" i="14"/>
  <c r="K113" i="14"/>
  <c r="K112" i="14"/>
  <c r="K111" i="14"/>
  <c r="K110" i="14"/>
  <c r="K109" i="14"/>
  <c r="K108" i="14"/>
  <c r="K107" i="14"/>
  <c r="K106" i="14"/>
  <c r="K105" i="14"/>
  <c r="K104" i="14"/>
  <c r="K103" i="14"/>
  <c r="K102" i="14"/>
  <c r="K101" i="14"/>
  <c r="K98" i="14"/>
  <c r="K97" i="14"/>
  <c r="K96" i="14"/>
  <c r="K95" i="14"/>
  <c r="K94" i="14"/>
  <c r="K93" i="14"/>
  <c r="K92" i="14"/>
  <c r="K91" i="14"/>
  <c r="K90" i="14"/>
  <c r="K89" i="14"/>
  <c r="K88" i="14"/>
  <c r="K87" i="14"/>
  <c r="K84" i="14"/>
  <c r="K83" i="14"/>
  <c r="K82" i="14"/>
  <c r="K81" i="14"/>
  <c r="K78" i="14"/>
  <c r="K79" i="14" s="1"/>
  <c r="K75" i="14"/>
  <c r="K74" i="14"/>
  <c r="K73" i="14"/>
  <c r="K72" i="14"/>
  <c r="K57" i="14"/>
  <c r="K56" i="14"/>
  <c r="K53" i="14"/>
  <c r="K52" i="14"/>
  <c r="K51" i="14"/>
  <c r="K48" i="14"/>
  <c r="K47" i="14"/>
  <c r="K43" i="14"/>
  <c r="K42" i="14"/>
  <c r="K41" i="14"/>
  <c r="K37" i="14"/>
  <c r="K36" i="14"/>
  <c r="K35" i="14"/>
  <c r="K34" i="14"/>
  <c r="K33" i="14"/>
  <c r="K32" i="14"/>
  <c r="K31" i="14"/>
  <c r="K30" i="14"/>
  <c r="K29" i="14"/>
  <c r="K28" i="14"/>
  <c r="K27" i="14"/>
  <c r="K26" i="14"/>
  <c r="K25" i="14"/>
  <c r="K24" i="14"/>
  <c r="K23" i="14"/>
  <c r="K22" i="14"/>
  <c r="K21" i="14"/>
  <c r="K20" i="14"/>
  <c r="K19" i="14"/>
  <c r="K180" i="16"/>
  <c r="K177" i="16"/>
  <c r="K174" i="16"/>
  <c r="K158" i="16"/>
  <c r="K141" i="16"/>
  <c r="K138" i="16"/>
  <c r="K54" i="14" l="1"/>
  <c r="K85" i="14"/>
  <c r="K133" i="14"/>
  <c r="K162" i="14"/>
  <c r="K58" i="14"/>
  <c r="K169" i="14"/>
  <c r="K147" i="14"/>
  <c r="K152" i="14"/>
  <c r="K76" i="14"/>
  <c r="K156" i="14"/>
  <c r="K38" i="14"/>
  <c r="K44" i="14"/>
  <c r="K99" i="14"/>
  <c r="K171" i="16"/>
  <c r="K154" i="16"/>
  <c r="K101" i="16"/>
  <c r="K135" i="16"/>
  <c r="K164" i="16"/>
  <c r="K58" i="16"/>
  <c r="K54" i="16"/>
  <c r="K182" i="14" l="1"/>
  <c r="K185" i="14" s="1"/>
  <c r="K184" i="16" l="1"/>
  <c r="K187" i="16" s="1"/>
  <c r="K49" i="16"/>
  <c r="K44" i="16"/>
  <c r="K59" i="16" s="1"/>
  <c r="K62" i="16" s="1"/>
  <c r="K189" i="16" l="1"/>
  <c r="K191" i="16" l="1"/>
  <c r="C10" i="16"/>
  <c r="K198" i="14" l="1"/>
  <c r="K199" i="14"/>
  <c r="K49" i="14" l="1"/>
  <c r="K59" i="14" s="1"/>
  <c r="K62" i="14" l="1"/>
  <c r="K63" i="14" l="1"/>
  <c r="K64" i="14" s="1"/>
  <c r="H65" i="13"/>
  <c r="H67" i="13"/>
  <c r="H68" i="13" s="1"/>
  <c r="H66" i="13"/>
  <c r="I66" i="13"/>
  <c r="I67" i="13"/>
  <c r="I68" i="13" s="1"/>
  <c r="K187" i="14" l="1"/>
  <c r="K190" i="14" s="1"/>
  <c r="G69" i="13" l="1"/>
  <c r="H70" i="13"/>
  <c r="K197" i="14"/>
  <c r="K200" i="14" s="1"/>
  <c r="F20" i="13"/>
  <c r="H20" i="13"/>
  <c r="F21" i="13"/>
  <c r="H21" i="13"/>
  <c r="F22" i="13"/>
  <c r="H22" i="13"/>
  <c r="F23" i="13"/>
  <c r="H23" i="13"/>
  <c r="H26" i="13"/>
  <c r="J26" i="13"/>
  <c r="K26" i="13"/>
  <c r="I65" i="13"/>
  <c r="I69" i="13"/>
  <c r="I70"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tc={E3E2F0AD-33DD-47AB-BAF2-1D7CFBF3685C}</author>
  </authors>
  <commentList>
    <comment ref="I46" authorId="0" shapeId="0" xr:uid="{E3E2F0AD-33DD-47AB-BAF2-1D7CFBF3685C}">
      <text>
        <t>[Comentario encadenado]
Su versión de Excel le permite leer este comentario encadenado; sin embargo, las ediciones que se apliquen se quitarán si el archivo se abre en una versión más reciente de Excel. Más información: https://go.microsoft.com/fwlink/?linkid=870924
Comentario:
    Estos decimales son necesarios para cerrar el presupuesto</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 NIXON GUILLERMO DURAN SIACHOQUE</author>
    <author>ING NIXON DURAN</author>
    <author>LUIS CHAMORRO</author>
    <author>AS11. LEONARDO ROJO HENAO</author>
  </authors>
  <commentList>
    <comment ref="H5" authorId="0" shapeId="0" xr:uid="{B5A63A4C-A151-4A82-9722-8C1886050F2D}">
      <text>
        <r>
          <rPr>
            <b/>
            <sz val="9"/>
            <color indexed="81"/>
            <rFont val="Tahoma"/>
            <family val="2"/>
          </rPr>
          <t xml:space="preserve">ST. NIXON GUILLERMO DURAN SIACHOQUE:
</t>
        </r>
        <r>
          <rPr>
            <sz val="9"/>
            <color indexed="81"/>
            <rFont val="Tahoma"/>
            <family val="2"/>
          </rPr>
          <t xml:space="preserve">
INSERTE TIEMPO DE EJECUCION DEL PROYECTO</t>
        </r>
      </text>
    </comment>
    <comment ref="A11" authorId="1" shapeId="0" xr:uid="{350B07DB-7FBF-4823-9FB6-7780971273BB}">
      <text>
        <r>
          <rPr>
            <b/>
            <sz val="9"/>
            <color indexed="81"/>
            <rFont val="Tahoma"/>
            <family val="2"/>
          </rPr>
          <t xml:space="preserve">ST. NIXON GUILLERMO DURAN SIACHOQUE:
</t>
        </r>
        <r>
          <rPr>
            <sz val="9"/>
            <color indexed="81"/>
            <rFont val="Tahoma"/>
            <family val="2"/>
          </rPr>
          <t xml:space="preserve">LOS PROFESIONALES DEBEN SER CONCERTADOS CON EL GERENTE DEL PROYECTO, DE ACUERDO A LA NECESIDAD DEL MISMO- EN CASO DE NO EMPLEAR ALGUNO SOLO OCULTAR LA CELDA CON EL FIN DE NO GENERAR CONFLICTOS EN LA FORMULACION
</t>
        </r>
      </text>
    </comment>
    <comment ref="G22" authorId="1" shapeId="0" xr:uid="{69F7BB45-655E-428D-B354-445AAF9FDAB5}">
      <text>
        <r>
          <rPr>
            <b/>
            <sz val="9"/>
            <color indexed="81"/>
            <rFont val="Tahoma"/>
            <family val="2"/>
          </rPr>
          <t xml:space="preserve">ST. NIXON GUILLERMO DURAN SIACHOQUE:
</t>
        </r>
        <r>
          <rPr>
            <sz val="9"/>
            <color indexed="81"/>
            <rFont val="Tahoma"/>
            <family val="2"/>
          </rPr>
          <t>EL FACTOR ICA ES PROPIO DE CADA UNIDAD, CONSULTAR ASESOR FINANCIERO (REVISAR ESTATUTO TRIBUTARIO)</t>
        </r>
      </text>
    </comment>
    <comment ref="G25" authorId="1" shapeId="0" xr:uid="{92A70BEF-C254-4AF1-9EF4-70BEC69355A5}">
      <text>
        <r>
          <rPr>
            <b/>
            <sz val="9"/>
            <color indexed="81"/>
            <rFont val="Tahoma"/>
            <family val="2"/>
          </rPr>
          <t xml:space="preserve">DIFRA
</t>
        </r>
        <r>
          <rPr>
            <sz val="9"/>
            <color indexed="81"/>
            <rFont val="Tahoma"/>
            <family val="2"/>
          </rPr>
          <t>EL FACTOR ICA ES PROPIO DE CADA UNIDAD, CONSULTAR ASESOR FINANCIERO (REVISAR ESTATUTO TRIBUTARIO)</t>
        </r>
      </text>
    </comment>
    <comment ref="B34" authorId="2" shapeId="0" xr:uid="{D652812F-0324-41E9-A8C6-340FA697EEF9}">
      <text>
        <r>
          <rPr>
            <b/>
            <sz val="9"/>
            <color indexed="81"/>
            <rFont val="Tahoma"/>
            <family val="2"/>
          </rPr>
          <t>ST. NIXON GUILLERMO DURAN SIACHOQUE:</t>
        </r>
        <r>
          <rPr>
            <sz val="9"/>
            <color indexed="81"/>
            <rFont val="Tahoma"/>
            <family val="2"/>
          </rPr>
          <t xml:space="preserve">
SE DEBEN COTIZAR</t>
        </r>
      </text>
    </comment>
    <comment ref="G36" authorId="3" shapeId="0" xr:uid="{294D6F28-A292-45DF-A46F-5A695A961CA0}">
      <text>
        <r>
          <rPr>
            <b/>
            <sz val="9"/>
            <color indexed="81"/>
            <rFont val="Tahoma"/>
            <family val="2"/>
          </rPr>
          <t>AS11. LEONARDO ROJO HENAO:</t>
        </r>
        <r>
          <rPr>
            <sz val="9"/>
            <color indexed="81"/>
            <rFont val="Tahoma"/>
            <family val="2"/>
          </rPr>
          <t xml:space="preserve">
30%
min 10% contrato &lt;1,000,000 SMMLV
min 2,5% 1,000,000 SMMLV&lt;contrato&lt;5,000,000 SMMLV
min 1,0% 5,000,000 SMMLV&lt;contrato&lt;10,000,000 SMMLV
min 0,5% 10,000,000 SMMLV &lt;contrato
Plazo contractual</t>
        </r>
      </text>
    </comment>
    <comment ref="G37" authorId="3" shapeId="0" xr:uid="{6EBA8DA9-ABF3-4357-9F68-EB10A52697B3}">
      <text>
        <r>
          <rPr>
            <b/>
            <sz val="9"/>
            <color indexed="81"/>
            <rFont val="Tahoma"/>
            <family val="2"/>
          </rPr>
          <t>AS11. LEONARDO ROJO HENAO:</t>
        </r>
        <r>
          <rPr>
            <sz val="9"/>
            <color indexed="81"/>
            <rFont val="Tahoma"/>
            <family val="2"/>
          </rPr>
          <t xml:space="preserve">
10% 
min 5% plazo del contrato y 3 años mas</t>
        </r>
      </text>
    </comment>
    <comment ref="G38" authorId="3" shapeId="0" xr:uid="{46AE48E7-9DA9-42A9-A84A-89B24DF32D07}">
      <text>
        <r>
          <rPr>
            <b/>
            <sz val="9"/>
            <color indexed="81"/>
            <rFont val="Tahoma"/>
            <family val="2"/>
          </rPr>
          <t>AS11. LEONARDO ROJO HENAO:</t>
        </r>
        <r>
          <rPr>
            <sz val="9"/>
            <color indexed="81"/>
            <rFont val="Tahoma"/>
            <family val="2"/>
          </rPr>
          <t xml:space="preserve">
50 %  3 años despues del acta de recibo a satisfaccion
Dec.1082/2025 entre 1 y 5 años despues del acta de recibo a satisfaccion</t>
        </r>
      </text>
    </comment>
    <comment ref="C43" authorId="3" shapeId="0" xr:uid="{74FF34BA-AD35-40C3-A39B-5C872F98CCC1}">
      <text>
        <r>
          <rPr>
            <b/>
            <sz val="9"/>
            <color indexed="81"/>
            <rFont val="Tahoma"/>
            <family val="2"/>
          </rPr>
          <t>AS11. LEONARDO ROJO HENAO:</t>
        </r>
        <r>
          <rPr>
            <sz val="9"/>
            <color indexed="81"/>
            <rFont val="Tahoma"/>
            <family val="2"/>
          </rPr>
          <t xml:space="preserve">
por el tiempo de ejecucion de la obra </t>
        </r>
      </text>
    </comment>
    <comment ref="B50" authorId="2" shapeId="0" xr:uid="{758B6D9C-50E9-4EE2-9AE2-F0E5CAFB4140}">
      <text>
        <r>
          <rPr>
            <b/>
            <sz val="9"/>
            <color indexed="81"/>
            <rFont val="Tahoma"/>
            <family val="2"/>
          </rPr>
          <t>ST. NIXON GUILLERMO DURAN SIACHOQUE:</t>
        </r>
        <r>
          <rPr>
            <sz val="9"/>
            <color indexed="81"/>
            <rFont val="Tahoma"/>
            <family val="2"/>
          </rPr>
          <t xml:space="preserve">
VERIFICAR QUE SE NECESITA PARA EL PROCESO, INCLUIR U OCULTAR</t>
        </r>
      </text>
    </comment>
    <comment ref="B59" authorId="0" shapeId="0" xr:uid="{C953131C-7EFC-47B6-9059-24A0262043E4}">
      <text>
        <r>
          <rPr>
            <b/>
            <sz val="9"/>
            <color indexed="81"/>
            <rFont val="Tahoma"/>
            <family val="2"/>
          </rPr>
          <t>ST. NIXON GUILLERMO DURAN SIACHOQUE:</t>
        </r>
        <r>
          <rPr>
            <sz val="9"/>
            <color indexed="81"/>
            <rFont val="Tahoma"/>
            <family val="2"/>
          </rPr>
          <t xml:space="preserve">
EL CAPITULO DE GASTOS GENERALES DEBEN SER CALCULADOS Y SOPORTADOS  POR EL PRESUPUESTADOR DEL PROYECTO</t>
        </r>
      </text>
    </comment>
  </commentList>
</comments>
</file>

<file path=xl/sharedStrings.xml><?xml version="1.0" encoding="utf-8"?>
<sst xmlns="http://schemas.openxmlformats.org/spreadsheetml/2006/main" count="10311" uniqueCount="1858">
  <si>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</si>
  <si>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</si>
  <si>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</si>
  <si>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</si>
  <si>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</si>
  <si>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</si>
  <si>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PROCESO DE SELECCIÓN ABREVIADA No. 076-00-J-EMAVI-GRUAL-2026 CUYO OBEJTO ES: OBRA PÚBLICA PARA EL MANTENIMIENTO Y ADECUACIÓN DE LOS ALOJAMIENTOS DE CADETES DE LA ESCUELA MILITAR DE AVIACIÓN MARCO FIDEL SUÁREZ</t>
  </si>
  <si>
    <t>PRESUPUESTO OFICIAL $ 1.740.000.000,00</t>
  </si>
  <si>
    <t>ACTIVIDADES AL GASTO RUBRO A-02-02-02-005-004 SERVICIOS DE CONSTRUCCIÓN $417.600.000,00</t>
  </si>
  <si>
    <t>Nº</t>
  </si>
  <si>
    <t>ITEM DE PAGO</t>
  </si>
  <si>
    <t xml:space="preserve">ESPECIFICACIONES </t>
  </si>
  <si>
    <t>DESCRIPCION</t>
  </si>
  <si>
    <t>UND.</t>
  </si>
  <si>
    <t>CANTIDAD</t>
  </si>
  <si>
    <t>VALOR UNITARIO</t>
  </si>
  <si>
    <t xml:space="preserve">VALOR TOTAL                                </t>
  </si>
  <si>
    <t>GENERAL</t>
  </si>
  <si>
    <t>PARTICULAR</t>
  </si>
  <si>
    <t>PRELIMINARES</t>
  </si>
  <si>
    <t>DESMONTE DE VIDRIOS Y/O ESPEJOS</t>
  </si>
  <si>
    <t>m²</t>
  </si>
  <si>
    <t>DESMONTE, RETIRO Y TRANSPORTE A SITIO AUTORIZADO DE ACCESORIOS DEL PUNTO HIDRAULICO EXISTENTE EN EL SITIO A INTERVENINR (GRIFERIAS LAVAMANOS, DUCHAS, GRIFERIA LAVAPLATOS, GRIFERIA LAVADERO, LLAVES TIPO JARDIN Y OTROS), INCLUYE RETIRO DE SOBRANTES</t>
  </si>
  <si>
    <t>un</t>
  </si>
  <si>
    <t>DESMONTE DE BARANDA METÁLICA</t>
  </si>
  <si>
    <t>ML</t>
  </si>
  <si>
    <t>DEMOLICIÓN DE POYO DUCHA INCLUYE ACABADOS Y TODOS SUS ACCESORIOS, INCLUYE RETIRO</t>
  </si>
  <si>
    <t>ESCARIFICACIÓN DE PINTURA EN PAREDES Y ESTRUCTURA DE CONCRETO MENOS DE 1MM, INCLUYE PULIDO Y LIJADO CON DISCO DIAMANTADO</t>
  </si>
  <si>
    <t>DEMOLICIÓN DE MESÓN EN CONCRETO, INCLUYE RETIRO DE SOBRANTES</t>
  </si>
  <si>
    <t>ml</t>
  </si>
  <si>
    <t>DEMOLICIÓN DE MUROS EN BLOQUE / LADRILLO / DRY WALL, DINTELES. INCLUYE RETIRO DEL MATERIAL</t>
  </si>
  <si>
    <t>LOCALIZACIÓN Y REPLANTEO EDIFICIO/MANTENIMIENTO/OBRA</t>
  </si>
  <si>
    <t>DESMONTE DE PUERTAS METÁLICAS INCLUYE HOJA, MARCO Y TODOS SUS ACCESORIOS, INCLUYE RETIRO</t>
  </si>
  <si>
    <t>CERRAMIENTO EN POLISOMBRA H= 2,00 MTS</t>
  </si>
  <si>
    <t>DESMONTE DE VENTANERIA, INCLUYE VIDRIO Y ANGEOS</t>
  </si>
  <si>
    <t>RETIRO DE GRANIPLAST EN FACHADA (INCLUYE FILOS Y DILATACIONES)</t>
  </si>
  <si>
    <t>CAMPAMENTO DE 72 M2</t>
  </si>
  <si>
    <t>REMOCIÓN (DEMOLICIÓN) DE ACABADO DE PISO Y PAREDES, INCLUYE RETIRO</t>
  </si>
  <si>
    <t>DESMONTE DE PUERTAS (METÁLICAS O MADERA) INCLUYE EL MARCO Y TAPA LUCES. INCLUYE RETIRO</t>
  </si>
  <si>
    <t>DESMONTE DE APARATOS SANITARIOS, LAVAMANOS, ORINALES Y DIVISIONES DE DUCHAS Y TODOS SUS ACCESORIOS, INCLUYE ANULACIÓN DE ACOMETIDAS Y ACARREO DE ELEMENTOS DESMONTADOS</t>
  </si>
  <si>
    <t>DESMONTE DE CIELORRASO. INCLUYE DESMONTE DE ESTRUCTURA, ACARREO Y RETIRO DE SOBRANTES FUERA DE LA UNIDAD MILITAR</t>
  </si>
  <si>
    <t>DEMOLICION AFINADO DE PISO EN MORTERO  e=0,07</t>
  </si>
  <si>
    <t>LIMPIEZA DE CANALES, INCLUYE RETIRO Y DISPOSICIÓN FINAL DE RESIDUOS</t>
  </si>
  <si>
    <t>Subtotal</t>
  </si>
  <si>
    <t>MOVIMIENTO DE TIERRAS</t>
  </si>
  <si>
    <t>DEMOLICIÓN ANDÉN ESPESOR HASTA 25 CM, INCLUYE RETIRO</t>
  </si>
  <si>
    <t>EXCAVACION MANUAL EN TERRENO CONSISTENTE, INCLUYE CARGUE, RETIRO Y DISPOSICION FINAL DE EXCAVACION</t>
  </si>
  <si>
    <t>m³</t>
  </si>
  <si>
    <t xml:space="preserve">DEMOLICIÓN ANDÉN ESPESOR HASTA 10 CM, INCLUYE RETIRO </t>
  </si>
  <si>
    <t>ACABADOS DE MUROS, PINTURAS Y/O ENCHAPES</t>
  </si>
  <si>
    <t>ESTUCO Y VINILO TIPO-1, 3 MANOS (INCLUYE FILOS Y DILATACIÓNES)</t>
  </si>
  <si>
    <t>GRANIPLAST ESGRAFIADO FACHADA</t>
  </si>
  <si>
    <t>ESTUCO Y PINTURA KORAZA  (INCLUYE ESTUCO, FILOS Y DILATACIONES)</t>
  </si>
  <si>
    <t>ASEO Y RETIRO DE ESCOMBROS</t>
  </si>
  <si>
    <t>LAMINA METÁLICA EN ACERO GALVANIZADO CAL. 16 MICRO PERFORADA (PERFORACIÓN Y TONO SEGÚN DISEÑO), ACABADO CON PINTURA ELECTROSTÁTICA, INCLUYE ESTRUCTURA DE SOPORTE, ANCLAJE Y TODOS LOS ELEMENTOS PARA SU INSTALACIÓN, EN FACHADA</t>
  </si>
  <si>
    <t>MANTENIMIENTO DE PUERTA METALICA, CONSISTENTE EN LIMPIEZA, LIJADO, REMOCION DE OXIDO, APLICACIÓN DE ANTICORROSIVO Y PINTURA ESMALTE PARA EXTERIORES A DOS MANOS</t>
  </si>
  <si>
    <t>MANTENIMIENTO DE COMODA METALICA,  PINTURA ESMALTE 2 MANOS INCLUYE CAMBIO DE RIELES, RODAMIENTOS, MANIJAS, CERRADURAS, BISAGRAS, TARJETERO</t>
  </si>
  <si>
    <t>RETIRO DE SOBRANTES FUERA DE LA UNIDAD</t>
  </si>
  <si>
    <t>ASEO GENERAL INTERIOR Y EXTERIOR, FINAL DE OBRA</t>
  </si>
  <si>
    <t xml:space="preserve">SUBTOTAL ACTIVIDADES AL GASTO RUBRO A-02-02-02-005-004 SERVICIOS DE CONSTRUCCIÓN </t>
  </si>
  <si>
    <t>IVA (19% SOBRE UTILIDAD DEL 5%)</t>
  </si>
  <si>
    <t xml:space="preserve">TOTAL ACTIVIDADES AL GASTO RUBRO A-02-02-02-005-004 SERVICIOS DE CONSTRUCCIÓN </t>
  </si>
  <si>
    <t xml:space="preserve">ACTIVIDADES INCREMENTO VALOR DEL BIEN RUBRO A-02-01-01-001-001 VIVIENDAS  $ 1.322.400.000 </t>
  </si>
  <si>
    <t>CIMENTACIÓN</t>
  </si>
  <si>
    <t>NIVELACION Y COMPACTACIÓN DE CAPA SUBRASANTE HASTA ALCANZAR CBR=95% DEL PROCTOR MODIFICADO</t>
  </si>
  <si>
    <t>RELLENO COMPACTADO AL 95% DEL PROCTOR MODIFICADO TIPO SUB-BASE B-200 SEGÚN PLANOS. INCLUYE SUMINISTRO, EXTENDIDO, NIVELACIÓN, HUMEDECIMIENTO Y COMPACTACIÓN.</t>
  </si>
  <si>
    <t>MALLA ELECTROSOLDADA FY  485 MPA -NTC 5806, INCLUYE ALAMBRE NEGRO TRASIEGO, MANEJO</t>
  </si>
  <si>
    <t>kg</t>
  </si>
  <si>
    <t>PLACA DE CONTRAPISO EN CONCRETO DE 3.000 PSI IMPERMEABILIZADO, SEGÚN PLANOS. INCLUYE MANO DE OBRA, FORMALETAS, EQUIPOS Y HERRAMIENTAS NECESARIAS, E=0.12 M, NO INCLUYE ACERO DE REFUERZO</t>
  </si>
  <si>
    <t>ESTRUCTURA</t>
  </si>
  <si>
    <t>COLUMNETAS DE CONFINAMIENTO EN CONCRETO REFORZADO DE 3.000 PSI, DIMENSIONES HASTA 12CM X 12 CM; NO INCLUYE ACERO DE REFUERZO</t>
  </si>
  <si>
    <t>MAMPOSTERÍA</t>
  </si>
  <si>
    <t>POYO CONCRETO DE 3000 PSI ALTURA HASTA 0.10 ANCHO HASTA DE 0.60 MTS, INCLUYE ACERO DE REFUERZO</t>
  </si>
  <si>
    <t>MESÓN EN LÁMINA DE MÁRMOL ANCHO 60CM PIEDRA NATURAL COLOR NEGRO ABSOLUTO O SIMILAR (SEGÚN PLANOS, INCLUYE REENGUEZ  (4 CMS)  Y SALPICADERO DE 0.10CMS</t>
  </si>
  <si>
    <t>DINTELES CONCRETO DE 3000 PSI 0,15 X0,20, INCLUYE ACERO DE REFUEZO</t>
  </si>
  <si>
    <t>MURO EN BLOQUE DE ARCILLA NO.5 PERFORACION VERTICAL E=0.115 MTS (0.33X0.115X0.23) MTS INCLUYE, MORTERO DE PEGA MAS ANCLAJE A PLACAS CONTRAPISO Y ENTREPISO</t>
  </si>
  <si>
    <t>INSTALACIONES HIDROSANITARIAS</t>
  </si>
  <si>
    <t>TAPA REGISTRO PLASTICA 20 X 20 CM</t>
  </si>
  <si>
    <t>VÁLVULA DE REGISTRO 3/4" EN PVC</t>
  </si>
  <si>
    <t>VÁLVULA DE REGISTRO 1" EN PVC</t>
  </si>
  <si>
    <t>VÁLVULA DE REGISTRO 1 1/2" EN PVC</t>
  </si>
  <si>
    <t>TAPA REGISTRO PLASTICA 15 X 15 CM</t>
  </si>
  <si>
    <t>TUBERÍA PVC SANITARIA Ø 6", INCLUYE ACCESORIOS PARA SU CORRECTA INSTALACION</t>
  </si>
  <si>
    <t>TUBERÍA PVC SANITARIA Ø 4", INCLUYE ACCESORIOS PARA SU CORRECTA INSTALACION</t>
  </si>
  <si>
    <t>DESMONTE TUBERÍA SANITARIA DE Ø 2" A Ø 6"</t>
  </si>
  <si>
    <t>TAPA EN LÁMINA ALFAJOR</t>
  </si>
  <si>
    <t>REGISTRO DE AGUA INCLUYE TAPA Y CAJA Ø 1/2"</t>
  </si>
  <si>
    <t>REGISTRO DE AGUA INCLUYE TAPA Y CAJA Ø 3/4" PARA EXTERIORES</t>
  </si>
  <si>
    <t>REGISTRO DE AGUA TIPO CORTINA INCLUYE TAPA Y CAJA Ø 3/4"</t>
  </si>
  <si>
    <t>INSTALACIONES ELECTRICAS</t>
  </si>
  <si>
    <t>MANTENIMIENTO DE CAJA DE INSPECCIÓN EXISTENTE SEGÚN NORMA CS 275 O SIMILAR DE ACUERDO AL OPERADOR DE RED QUE APLIQUE, INCLUYE LIMPIEZA DE LA CAJA, RESANE DE MUROS, APLICACIÓN DE PAÑETE, REPARACION Y/O CAMBIO DE MARCO Y TAPA, ADECUACIÓN E INSTALACIÓN DE CAMPANA</t>
  </si>
  <si>
    <t>MANTENIMIENTO DE CAJA DE INSPECCÓN EXISTENTE SEGÚN NORMA CS 276 O SIMILAR DE ACUERDO AL OPERADOR DE RED QUE APLIQUE, INCLUYE LIMPIEZA DE LA CAJA, RESANE DE MUROS, APLICACIÓN DE PAÑETE, REPARACION Y/O CAMBIO DE MARCO Y TAPA, ADECUACIÓN E INSTALACIÓN DE CAMPANA PARA DUCTERIAS ADICIONALES</t>
  </si>
  <si>
    <t>MANTENIMIENTO DE TABLEROS MONOFÁSICOS, BIFÁSICOS, TRIFÁSICOS, TABLEROS DE CONTROL DE SALIDAS ESPECIALES Y TABLEROS DE CONTROL DE ILUMINACIÓN EXISTENTES, INCLUYE LA VERIFICACIÓN Y REDISTRIBUCIÓN INTERNA DE LAS PROTECCIONES ELÉCTRICAS, BARRAJES Y ELEMENTOS DE FIJACIÓN CONFORME AL CUADRO DE CARGAS Y/O DIAGRAMA UNIFILAR, ASÍ MISMO DEBE INCLUIR TODOS LOS ELEMENTOS Y/O ACCESORIOS NECESARIOS PARA SU CORRECTA INSTALACIÓN Y PUESTA EN FUNCIONAMIENTO.</t>
  </si>
  <si>
    <t>DESMONTE, RETIRO Y TRANSPORTE A SITIO AUTORIZADO DE SALIDAS ELÉCTRICAS EXISTENTE EN EL SITIO A INTERVENIR (TOMAS, LUMINARIAS, INTERRUPTORES, TUBERÍA, CABLEADO, CAJA, ETC.) DE ACUERDO A LA DESCRIPCIÓN EN LAS ESPECIFICACIONES TÉCNICAS, ESTOS ELEMENTOS DEBERÁN SER ENTREGADOS A LA UNIDAD MEDIANTE ACTA.</t>
  </si>
  <si>
    <t>INTERRUPTOR TRIPOLAR TERMOMAGNÉTICO FIJO, TAMAÑO 125, 65 KA 240 V, DRX 125, I NOMINAL 125A, DE ACUERDO A DIAGRAMA UNIFILAR O CUADRO DE CARGAS</t>
  </si>
  <si>
    <t>DUCTERÍA TIPO IMC DE 1 X Ø1" INCLUYE UNIÓN, CURVAS, TERMINALES, CAJAS DE PASO Y TODOS LOS ELEMENTOS NECESARIOS PARA SU CORRECTA INSTALACIÓN Y PUESTA EN FUNCIONAMIENTO</t>
  </si>
  <si>
    <t>DUCTERIA TIPO PVC CONDUIT Ø 1/2"</t>
  </si>
  <si>
    <t>DUCTERÍA TIPO EMT DE 1 X Ø 3/4" INCLUYE UNIÓN, CURVAS, TERMINALES, CONDULETAS  Y TODOS LOS ELEMENTOS NECESARIOS PARA SU CORRECTA INSTALACIÓN Y PUESTA EN FUNCIONAMIENTO</t>
  </si>
  <si>
    <t>DESMONTE, RETIRO Y TRANSPORTE A SITIO AUTORIZADO DEL SISTEMA ELÉCTRICO OBSOLETO EN EL ÁREA A INTERVENIR (TABLEROS ELÉCTRICOS, CUCHILLAS DE PROTECCIÓN, TUBERÍA PVC, EMT E IMC,  ETC.)  ESTOS ELEMENTOS DEBERÁN SER ENTREGADOS AL SUPERVISOR MEDIANTE ACTA.</t>
  </si>
  <si>
    <t>DUCTERÍA TIPO IMC DE 1 X Ø3/4" INCLUYE UNIÓN, CURVAS, TERMINALES, CONDULETAS  Y TODOS LOS ELEMENTOS NECESARIOS PARA SU CORRECTA INSTALACIÓN Y PUESTA EN FUNCIONAMIENTO</t>
  </si>
  <si>
    <t>CORTACIRCUITOS ATORNILLABLES TERMOMAGNÉTICOS AUTOMÁTICOS BIPOLARES, 10 KA A 120/240 V DSA-2030 CORRIENTE NOMINAL: 30 A.</t>
  </si>
  <si>
    <t>CORTACIRCUITOS ATORNILLABLES TERMOMAGNÉTICOS AUTOMÁTICOS MONOPOLARES, 10 KA A 120/240 V DSA-1020 CORRIENTE NOMINAL: 20 A.</t>
  </si>
  <si>
    <t>TOMACORRIENTE DOBLE MONOFÁSICA 15A./120V.(1Ø+N+PT) (RED NORMAL), INCLUYE SALIDA EN CABLEADO 1N10CU-AWG-HFFR-LS FASES + 1N10CU-AWG-HFFR-LS NEUTRO + 1N10CU-AWG-DESN TIERRA , TUBERÍA PVC 3/4", CAJAS, UNIONES, ACOPLES</t>
  </si>
  <si>
    <t>LUMINARIA LED SYLVANIA HERMETICA LED HERMETICA T8 Y/O SIMILAR , 2X18W, 3200LM, 100-240V, INCLUYE SALIDA EN CABLEADO (PE, HF, FR, LS, LIBRE DE HALÓGENOS, RETARDANTE A LA LLAMA, BAJA EMISIÓN DE HUMOS), TUBERÍA EMT 3/4", CAJA TIPO RAWELT, TORNILLERÍA, TERMINALES, UNIONES Y ACCESORIOS NECESARIOS PARA GARANTIZAR SU CORRECTA INSTALACIÓN Y PUESTA EN SERVICIO.</t>
  </si>
  <si>
    <t>LUMINARIA PANEL LED REDONDO SYLVANIA, DE INCRUSTAR O DE SOBREPONER SEGÚN LA ZONA, Y/O SIMILAR DE  P24339, 24 W, 1700LM, 6500K, 100-277V, INCLUYE SALIDA EN CABLEADO (PE, HF, FR, LS, LIBRE DE HALÓGENOS, RETARDANTE A LA LLAMA, BAJA EMISIÓN DE HUMOS), TUBERÍA EN PVC 3/4" INTRAMUROS Y EMT EN CIELO FALSO 3/4", CAJA TIPO RAWELT, TORNILLERÍA, TERMINALES, UNIONES, Y ACCESORIOS NECESARIOS PARA GARANTIZAR SU CORRECTA INSTALACIÓN Y PUESTA EN SERVICIO.</t>
  </si>
  <si>
    <t>INTERRUPTOR CUATRO VIAS, EN SALIDA DE TUBERIA PVC, INCLUYE CABLEADO (PE, HF, FR, LS, LIBRE DE HALÓGENOS, RETARDANTE A LA LLAMA, BAJA EMISIÓN DE HUMOS), CAJA,  TORNILLERÍA, TERMINALES, Y ACCESORIOS NECESARIOS PARA GARANTIZAR SU CORRECTA INSTALACIÓN Y PUESTA EN SERVICIO</t>
  </si>
  <si>
    <t>INTERRUPTOR SENCILLO CONMUTABLE 15A, 120V, EN SALIDA DE TUBERIA PVC,  INCLUYE CABLEADO (PE, HF, FR, LS, LIBRE DE HALÓGENOS, RETARDANTE A LA LLAMA, BAJA EMISIÓN DE HUMOS), CAJA,  TORNILLERÍA, TERMINALES, Y ACCESORIOS NECESARIOS PARA GARANTIZAR SU CORRECTA INSTALACIÓN Y PUESTA EN SERVICIO</t>
  </si>
  <si>
    <t>LUMINARIA PANEL LED SYLVANIA 60CMX60CM, DE INCRUSTAR O SOBREPONER SEGÚN LA ZONA, Y/O SIMILAR DE  P26994, 40 W, 3600LM, 6000K, 100-277V, INCLUYE SALIDA EN CABLEADO (PE, HF, FR, LS, LIBRE DE HALÓGENOS, RETARDANTE A LA LLAMA, BAJA EMISIÓN DE HUMOS), TUBERÍA EN PVC 3/4" INTRAMUROS Y EMT EN CIELO FALSO 3/4", CAJA TIPO RAWELT, TORNILLERÍA, TERMINALES, UNIONES, TOMA, CLAVIJA, CABLEADO, ANCLAJES DE SUJECIÓN, GUAYAS, PERNOS, RESANE, PAÑETE, ESTUCO, PINTURA, RECUPERACIÓN DE LA ZONA AFECTADA CON LOS MISMOS ACABADOS Y ACCESORIOS NECESARIOS PARA GARANTIZAR SU CORRECTA INSTALACIÓN Y PUESTA EN SERVICIO.</t>
  </si>
  <si>
    <t>INTERRUPTOR DOBLE, INCLUYE SALIDA EN CABLEADO CU HFFR-LS NO.12 AWG , TUBERÍA PVC 3/4", INCLUYE: UNIONES, ACCESORIOS DE FIJACIÓN  Y DE CONEXIÓN, FACEPLATE  Y TODOS LOS ACCESORIOS NECESARIOS  PARA GARANTIZAR SU CORRECTA INSTALACIÓN Y PUESTA EN SERVICIO</t>
  </si>
  <si>
    <t>INTERRUPTOR DOBLE SENCILLO</t>
  </si>
  <si>
    <t>INTERRUPTOR SENCILLO 15A, 120V, INCLUYE CABLEADO (PE, HF, FR, LS, LIBRE DE HALÓGENOS, RETARDANTE A LA LLAMA, BAJA EMISIÓN DE HUMOS), Y ACCESORIOS PARA SU CORRECTA INSTALACIÓN</t>
  </si>
  <si>
    <t>PUNTA CAPTADORA DE 600 MM EN ALUMINIO DE  1XØ 5/8", INCLUYE MÁSTIL METÁLICO IMC 2 METROS PARA PROLONGACIÓN DE ALTURA ÚTIL DE LAS PUNTAS CAPTADORAS, AISLADORES (POLIMÉRICOS Y CARRETE), ELEMENTOS DE SUJECIÓN Y ANCLAJE Y TODO LO NECESARIO PARA SU CORRECTO FUNCIONAMIENTO DE ACUERDO A PLANOS DE DISEÑO Y A LA NORMATIVIDAD Y REGLAMENTACIÓN VIGENTE.</t>
  </si>
  <si>
    <t>LUMINARIA LED SYLVANIA EMERGENCIA R3 COMPACT, Y/O SIMILAR DE  2X1W, 6500K, 2X150LM, 120-277V, IP20, FP&gt;0.4, INCLUYE SALIDA EN CABLEADO 1N12CU-AWG-HFFR-LS FASE + 1N12CU-AWG-HFFR-LS NEUTRO + 1N12CU-AWG-DESN TIERRA, TUBERÍA EMT 3/4", CAJA TIPO RAWELT, TORNILLERÍA, TERMINALES</t>
  </si>
  <si>
    <t>TOMACORRIENTE DOBLE MONOFÁSICA 15A./120V.(1Ø+N+PT) CON PROTECCIÓN POR FALLA A TIERRA (GFCI) (RED NORMAL), INCLUYE TUBERÍA PVC 3/4", SALIDA EN CABLEADO (PE, HF, FR, LS, LIBRE DE HALÓGENOS, RETARDANTE A LA LLAMA, BAJA EMISIÓN DE HUMOS) ACCESORIOS NECESARIOS</t>
  </si>
  <si>
    <t>TOMACORRIENTE DOBLE MONOFÁSICA 15A./120V.(1Ø+N+PT) CON PROTECCIÓN POR FALLA A TIERRA (GFCI) (RED NORMAL), INCLUYE CABLEADO 1N12 CU-AWG-HFFR-LS FASES + 1N12 CU-AWG-HFFR-LS NEUTRO + 1N12 CU-AWG-DESN TIERRA, TUBERÍA EMT 3/4", CAJAS TIPO RAWELT, UNIONES, ACCESORIOS DE FIJACIÓN  Y DE CONEXIÓN, FACEPLATE, Y TODOS LOS ACCESORIOS NECESARIOS PARA GARANTIZAR SU CORRECTA INSTALACIÓN Y PUESTA EN SERVICIO.</t>
  </si>
  <si>
    <t>TOMACORRIENTE DOBLE MONOFÁSICA 15A./120V.(1Ø+N+PT) (RED NORMAL), INCLUYE SALIDA EN CABLE DE COBRE 1 X 10CU-AWG-HFFR-LS FASES + 1 X 10CU-AWG-HFFR-LS NEUTRO + 1 X 10 CU-AWG-DESN TIERRA , TUBERÍA EMT 3/4", CAJAS TIPO RADWELL, UNIONES, ACCESORIOS DE FIJACIÓN  Y DE CONEXIÓN, FACEPLATE, Y TODOS LOS ACCESORIOS NECESARIOS PARA GARANTIZAR SU CORRECTA INSTALACIÓN Y PUESTA EN SERVICIO.</t>
  </si>
  <si>
    <t>CABLE DE COBRE DESNUDO AWG NO. 2/0 PARA INTERCONEXIÓN ENTRE SISTEMAS DE PUESTA A TIERRA, INCLUYE EXCAVACIÓN, TRATAMIENTO FISICOQUÍMICO DEL TERRENO 25KG POR CADA 7 METROS DE CABLE, PUNTOS DE SOLDADURA EXOTERMICA Y TODO LO NECESARIO PARA SU CORRECTO FUNCIONAMIENTO</t>
  </si>
  <si>
    <t>SIRENA TECHO/PARED SIRENA/LUZ ESTROBOSCOPICA , INCLUYE ACCESORIOS NECESARIOS PARA GARANTIZAR SU CORRECTA INSTALACIÓN Y PUESTA EN SERVICIO.</t>
  </si>
  <si>
    <t>ESTACION MANUAL DE PARADA, INCLUYE ACCESORIOS NECESARIOS PARA GARANTIZAR SU CORRECTA INSTALACIÓN Y PUESTA EN SERVICIO.</t>
  </si>
  <si>
    <t>DETECTOR DE HUMO BASE CONVENCIONAL DOBLE TECNOLOGÍA OPTICO TERMICO  CON BASE DIRECCIONABLE, INCLUYE ACCESORIOS NECESARIOS PARA GARANTIZAR SU CORRECTA INSTALACIÓN Y PUESTA EN SERVICIO.</t>
  </si>
  <si>
    <t>CENTRAL DE INCENDIO CONVENCIONAL CON CERTIFICACIÓN UL,  INCLUYE ACCESORIOS, PROGRAMACION Y TODOS LOS ACCESORIOS NECESARIOS PARA GARANTIZAR SU CORRECTA INSTALACIÓN Y PUESTA EN FUNCIONAMIENTO.</t>
  </si>
  <si>
    <t>CABLE ANTIFLAMA 2X16 FPLR/FRL OS 300 V PVS TC SR, PARA SISTEMAS CONTRAINCENDIOS, INCLUYE TODOS LOS ACCERORIOS PARA SU CORRECTA INSTALACIÓN Y PUESTA EN SERVICIO.</t>
  </si>
  <si>
    <t>PAÑETES O REPELLOS</t>
  </si>
  <si>
    <t>PAÑETE IMPERMEABILIZADO MUROS 1:3 - E= 15 MM. INCLUYE SU APLICACIÓN EN FILOS, CARTERAS Y DILATACIONES, INTERNO Y EXTERNO</t>
  </si>
  <si>
    <t>CIELORRASO</t>
  </si>
  <si>
    <t>CIELO RASO PVC 9 MM (INCLUYE ESTRUCTURA Y COMPUERTAS PARA INSPECCION) Y TODOS LOS ACCESORIOS PARA SU CORRECTA INSTALACIÓN</t>
  </si>
  <si>
    <t>ACABADOS E IMPERMEABILIZACIONES</t>
  </si>
  <si>
    <t>ALISTADO DE PISO EN CONCRETO IMPERMEABILIZADO DE 3000 PSI E=0.05 MTS (PREPARACIÓN DE SUPERFICIE)</t>
  </si>
  <si>
    <t>ENCHAPE CERÁMICA CROWN NATURAL 31X60 MATE, TONO CERO, CALIBRE CERO.  DE SIMILARES O MEJORES CARACTERÍSTICAS (MUROS BAÑOS)</t>
  </si>
  <si>
    <t>PORCELANATO TODO MASA REF MARS-R 60*60 COLOR POR DEFINIR DE SIMILARES O MEJORES CARACTERÍSTICAS, TRAFICO ALTO</t>
  </si>
  <si>
    <t>GUARDAESCOBA PORCELANATO TODO MASA REF MARS-R 60*60 DE SIMILARES O MEJORES CARACTERÍSTICAS, TRAFICO ALTO</t>
  </si>
  <si>
    <t>BOCAPUERTAS EN CERÁMICA COLOR WENGUE DEL ANCHO DE CADA MARCO BAJO PUERTAS O POR CAMBIO DE MATERIAL</t>
  </si>
  <si>
    <t>ALISTADO DE PISO EN MORTERO 1:5  E=0.03 MTS (PREPARACIÓN DE SUPERFICIE)</t>
  </si>
  <si>
    <t>CARPINTERIA EN MADERA</t>
  </si>
  <si>
    <t>PUERTA EN MADERA CON ACABADOS EN MELAMINICO COLOR WENGUE, CON 3 DILATACIONES EN FONDO COLOR NEGRO, INCLUYE MARCO EN EL MISMO MATERIAL. (TODA LA MADERA DEBE SER INMUNIZADA Y SECADA PREVIAMENTE, INCLUYE CHAPA, BISAGRAS Y TOPES) ALTURA DE PISO A CIELO RASO.</t>
  </si>
  <si>
    <t>MUEBLE TABLERO MELAMINICO RH ESPESOR DE 15 MM  RESISTENTE A LA HUMEDAD PARA LAVAMANOS, INCLUYE SUPERFICIE EN SUS SEIS LADOS, MESON EN GRANITO PULIDO (MARMOL) NEGRO SAN GABRIEL, ENTREPAÑOS, DIVISIONES INTERNAS, MANIJAS Y TODOS LOS ELEMENTOS PARA SU CORRECTO FUNCIONAMIENTO.</t>
  </si>
  <si>
    <t>SIPS MUEBLE TABLERO MELAMINICO  RH ESPESOR DE 15 MM  PARA INSTALAR MUEBLE DE BAÑOS DE PROFUNDIDAD 0,25 METROS, INCLUYE SUPERFICIE EN SUS SEIS LADOS, ENTREPAÑOS</t>
  </si>
  <si>
    <t>CARPINTERIA EN ALUMINIO Y VIDRIO</t>
  </si>
  <si>
    <t>VENTANERIA CORREDIZA ALUMINIO SILVER SERIE 7038 DE TRES CUERPOS Y/O SEGÚN DISEÑO, VIDRIO EN FACHADA DE COLOR A ESCOGER POR LA SUPERVISIÓN Y TRASPARENTE DE 5 MM EN INTERIORES, (INCLUYE MARCO Y ANGEO GRIS FIBRA DE VIDRIO COLMALLAS)</t>
  </si>
  <si>
    <t>VENTANERIA CORREDIZA EN ALUMINIO REF: SERIE 8025 VIDRIO DE 5 MM. INCLUYE TODOS SUS ELEMENTOS NECESARIOS PARA SU CORRECTA INSTALACIÓN</t>
  </si>
  <si>
    <t>CARPINTERIA EN ACERO INOXIDABLE</t>
  </si>
  <si>
    <t>DIVISIONES PARA BAÑO FABRICADAS EN LÁMINA DE ACERO INOXIDABLE REF. 304 -2B CALIBRE 20  TERMINADO 3 ANTIMAGNÉTICO, TIPO PANEL DOBLE LAMINA, INTERIOR EN ICOPOR PARA EFECTO ANTI ACÚSTICO, CON DISEÑO MODULAR DE FÁCIL COLOCACIÓN, CUENTA CON BISAGRAS,  ZÓCALO,BASES Y PASADOR TOTALMENTE EN ACERO INOXIDABLE,  BISAGRA CON APERTURA MAYOR DE 100°, FIJACIÓN Y NIVELACIÓN TÉCNICA SEGÚN EL CASO. PARA LOS SANITARIOS, DUCHAS Y ORINALES DE LAS BATERÍAS DE BAÑOS, EN PANELES ENTAMBORADOS DE ACERO INOXIDABLE TIPO SOCODA 304 2B CALIBRE 20.</t>
  </si>
  <si>
    <t>DISPENSADOR DE PAPEL EN ACERO INOXIDABLE</t>
  </si>
  <si>
    <t>DISPENSADOR DE JABON LIQUIDO ACERO INOXIDABLE REF SOCODA O EQUIVALENTE</t>
  </si>
  <si>
    <t>BARANDA EN ACERO EN MURO A UNA ALTURA DE 1.03M PASAMANOS ACERO INOXIDABLE TUBERÍA REDONDA 2"  CON ANCLAJES A PARED CADA 1M EN CUMPLIMIENTO A NORMA NTC</t>
  </si>
  <si>
    <t>APARATOS SANITARIOS Y ACCESORIOS</t>
  </si>
  <si>
    <t>GRIFERÍA DUCHA TEDESCA GRICOL LÍNEA CONTEMPORÁNEA O SIMILAR</t>
  </si>
  <si>
    <t>ORINAL GOTTA ENTRADA POSTERIOR.  INCLUYE VÁLVULA ANTIVÁNDALICA PUSH GOTTA O SIMILAR</t>
  </si>
  <si>
    <t>SANITARIO LÍNEA MONTECARLO NOVO  DUAL DE DOBLE DESCARGA Y/O SIMILAR, CON TAPA DE ASIENTO DE CIERRE SUAVE ACCESORIOS, SOLDADURA, ETC.</t>
  </si>
  <si>
    <t>PIRLAN CRUDO 3M 27MM ALUMINIO</t>
  </si>
  <si>
    <t xml:space="preserve"> JABONERA DE PORCELANA</t>
  </si>
  <si>
    <t>VIDRIOS Y ESPEJOS</t>
  </si>
  <si>
    <t>ESPEJO BISELADO  E= 4 MM (FLOTADO EN MURO)</t>
  </si>
  <si>
    <t>CERRADURAS</t>
  </si>
  <si>
    <t>BRAZO HIDRAULICO PUERTA</t>
  </si>
  <si>
    <t>OBRAS GENERALES</t>
  </si>
  <si>
    <t>AVISOS ACRILICOS IMPRESIÓN DIGITAL 25X9 18X13</t>
  </si>
  <si>
    <t>URBANISMO</t>
  </si>
  <si>
    <t>ANDEN EN CONCRETO DE 3000 PSI, E=0,10M . INCLUYE MATERIALES, FORMALETA, TEXTURIZADO, CURADO, MALLA  ELECTROSOLDADA Y TODO LO NECESARIO PARA SU CORRECTA INSTALACION Y PUESTA EN SERVICIO.</t>
  </si>
  <si>
    <t>SUBTOTAL ACTIVIDADES INCREMENTO VALOR DEL BIEN RUBRO A-02-01-01-001-001 VIVIENDA</t>
  </si>
  <si>
    <t>TOTAL ACTIVIDADES INCREMENTO VALOR DEL BIEN RUBRO A-02-01-01-001-001 VIVIENDA</t>
  </si>
  <si>
    <t>TOTAL PRESUPUESTO OFICIAL  ACTIVIDADES AL GASTO RUBRO A-02-02-02-005-004 SERVICIOS DE CONSTRUCCIÓN + ACTIVIDADES INCREMENTO VALOR DEL BIEN RUBRO A-02-01-01-001-001 VIVIENDA</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</si>
  <si>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</si>
  <si>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</si>
  <si>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</si>
  <si>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</si>
  <si>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</si>
  <si>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</si>
  <si>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</si>
  <si>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</si>
  <si>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</si>
  <si>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</si>
  <si>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</si>
  <si>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</si>
  <si>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CTO RENATTO TRUJILLO BADILLO</t>
  </si>
  <si>
    <t>COMITÉ ESTRUCTURADOR TÉCNICO</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</si>
  <si>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</si>
  <si>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</si>
  <si>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</si>
  <si>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SUBTOTAL  ACTIVIDADES INCREMENTO VALOR DEL BIEN RUBRO A-02-01-01-001-001 VIVIENDA</t>
  </si>
  <si>
    <t>TOTAL  ACTIVIDADES INCREMENTO VALOR DEL BIEN RUBRO A-02-01-01-001-001 VIVIENDA</t>
  </si>
  <si>
    <t>VALOR TOTAL OFERTADO ACTIVIDADES AL GASTO RUBRO A-02-02-02-005-004 SERVICIOS DE CONSTRUCCIÓN  +ACTIVIDADES INCREMENTO VALOR DEL BIEN RUBRO A-02-01-01-001-001 VIVIENDA</t>
  </si>
  <si>
    <t>PORCENTAJE % [Ofrecimiento del Proponente]</t>
  </si>
  <si>
    <t xml:space="preserve">	Firma del Proponente o de su Representante Legal</t>
  </si>
  <si>
    <t xml:space="preserve"> ADMINISTRACION, IMPREVISTOS Y UTILIDADES (A.I.U.)</t>
  </si>
  <si>
    <t>COSTO DIRECTO OBRA CIVIL</t>
  </si>
  <si>
    <t>TIEMPO DE EJECUCIÓN EN MESES</t>
  </si>
  <si>
    <t>IVA</t>
  </si>
  <si>
    <t>FECHA:</t>
  </si>
  <si>
    <t>COSTO DEL PERSONAL ADMINISTRATIVO DE LA OBRA + PRESTACIONES SOCIALES 2025</t>
  </si>
  <si>
    <t>PROFESIONAL</t>
  </si>
  <si>
    <t>CATEGORIA</t>
  </si>
  <si>
    <t>SALARIO</t>
  </si>
  <si>
    <t>MESES</t>
  </si>
  <si>
    <t>DEDICACIÓN / MES</t>
  </si>
  <si>
    <t>VALOR TOTAL</t>
  </si>
  <si>
    <t>PERSONAL PROFESIONAL</t>
  </si>
  <si>
    <t>RESIDENTE DE OBRA - ARQUITECTO</t>
  </si>
  <si>
    <t>RESIDENTE PERFIL 3</t>
  </si>
  <si>
    <t>RESIDENTE ADMINISTRATIVO - INGENIERO CIVIL</t>
  </si>
  <si>
    <t>GESTOR SISO</t>
  </si>
  <si>
    <t>PROFESIONAL PERFIL 1</t>
  </si>
  <si>
    <t xml:space="preserve">TOTAL SALARIOS </t>
  </si>
  <si>
    <t>IMPUESTOS OBRA CIVIL</t>
  </si>
  <si>
    <t xml:space="preserve">CONTRIBUCIÓN ESPECIAL (ART. 6. LEY 1106/2006, VIGENTE PERMANENTEMENTE POR EL PARÁGRAFO DEL ART. 8, LEY 1738/2014) </t>
  </si>
  <si>
    <t>ESTAMPILLA UNIVERSIDAD NACIONAL (1697 DEL 2013)</t>
  </si>
  <si>
    <t>I.C.A. OBRA</t>
  </si>
  <si>
    <t>7,12X1000</t>
  </si>
  <si>
    <t>IMPUESTO FIC</t>
  </si>
  <si>
    <t>IMPUESTOS EQUIPOS</t>
  </si>
  <si>
    <t>I.C.A. EQUIPOS</t>
  </si>
  <si>
    <t>11,04X1000</t>
  </si>
  <si>
    <t>TOTAL GASTOS IMPUESTOS</t>
  </si>
  <si>
    <t>GASTOS GENERALES</t>
  </si>
  <si>
    <t>UNIDAD</t>
  </si>
  <si>
    <t xml:space="preserve">COSTO MENSUAL DE SERVICIOS PUBLICOS </t>
  </si>
  <si>
    <t>SERVICIO DE INTERNET / CELULAR</t>
  </si>
  <si>
    <t>Ms</t>
  </si>
  <si>
    <t>TOTAL GASTOS GENERALES</t>
  </si>
  <si>
    <t>COSTOS DE LEGALIZACIÓN DE CONTRATO / POLIZAS</t>
  </si>
  <si>
    <t>ITEM</t>
  </si>
  <si>
    <t>%</t>
  </si>
  <si>
    <t>CUMPLIMIENTO DEL CONTRATO</t>
  </si>
  <si>
    <t>SALARIOS Y PRESTACIONES SOCIALES</t>
  </si>
  <si>
    <t>ESTABILIDAD DE OBRA</t>
  </si>
  <si>
    <t>CALIDAD Y CORRECTO FUNCIONAMIENTO DE LOS EQUIPOS</t>
  </si>
  <si>
    <t>GASTOS DE EXPEDICION</t>
  </si>
  <si>
    <t>IVA 19%</t>
  </si>
  <si>
    <t>SUBTOTAL</t>
  </si>
  <si>
    <t>RESPONSABILIDAD CIVIL</t>
  </si>
  <si>
    <t>200SMLV.</t>
  </si>
  <si>
    <t>TOTAL COSTOS DE LEGALIZACIÓN DEL CONTRATO</t>
  </si>
  <si>
    <t xml:space="preserve">COSTOS DE DOTACION DE CAMPAMENTO </t>
  </si>
  <si>
    <t>RENDIMIENTO</t>
  </si>
  <si>
    <t>COMPUTADOR</t>
  </si>
  <si>
    <t>Un</t>
  </si>
  <si>
    <t>IMPRESORA MULTIFUNCIONAL</t>
  </si>
  <si>
    <t xml:space="preserve">ESCRITORIO </t>
  </si>
  <si>
    <t>SILLA PARA OFICINA- ESCRITORIO</t>
  </si>
  <si>
    <t xml:space="preserve">TOTAL DE DOTACION DE CAMPAMENTO </t>
  </si>
  <si>
    <t>OTROS GASTOS GENERALES</t>
  </si>
  <si>
    <t>MATERIALES MENORES/VARIOS (CAMILLAS, BOTIQUIN,SEÑALIZACION, TAPAOIDOS, GUANTES CARNAZA, TRANSPORTE INTERNO , ETC)</t>
  </si>
  <si>
    <t>Gl</t>
  </si>
  <si>
    <t>GASTOS DE PAPELERIA (RESMAS PAPEL, TINTAS IMPRESORA, ETC.)</t>
  </si>
  <si>
    <t>TOTAL ADMINISTRACION (A)</t>
  </si>
  <si>
    <t>IMPREVISTOS (I)</t>
  </si>
  <si>
    <t>UTILIDAD (U)</t>
  </si>
  <si>
    <t>IVA SOBRE UTILIDAD (19%)</t>
  </si>
  <si>
    <t>TOTAL (A+I+U)</t>
  </si>
  <si>
    <t>TOTAL (A+I+U) + IVA SOBRE UTILIDAD</t>
  </si>
  <si>
    <t>COMITÉ ESTRUCTURADOR COSTOS Y PRESUPUESTOS:</t>
  </si>
  <si>
    <t>Salario Minimo</t>
  </si>
  <si>
    <t>Aux trasporte</t>
  </si>
  <si>
    <t>Minimo + Aux trasporte</t>
  </si>
  <si>
    <t>Factor prestacional</t>
  </si>
  <si>
    <t>1,65 (2 o más salarios)</t>
  </si>
  <si>
    <t>1,68 (menos de 2 salarios)</t>
  </si>
  <si>
    <t>DESCRIPCIÓN</t>
  </si>
  <si>
    <t>SALARIO BASICO</t>
  </si>
  <si>
    <t>PRESTACIONES</t>
  </si>
  <si>
    <t>SALARIO+PRESTACIONES SOCIALES</t>
  </si>
  <si>
    <t>CANT DE SALARIOS</t>
  </si>
  <si>
    <t>AÑOS DE EXPERIENCIA</t>
  </si>
  <si>
    <t>PERSONAL PROFESIONAL DE OBRA</t>
  </si>
  <si>
    <t>DIRECTOR PERFIL 1</t>
  </si>
  <si>
    <t xml:space="preserve"> (Magister con experiencia en el area de formacion (Superior a 6 años))</t>
  </si>
  <si>
    <t>DIRECTOR PERFIL 2</t>
  </si>
  <si>
    <t xml:space="preserve"> (Magister con experiencia en el area de formacion  (entre a 3-6 años))</t>
  </si>
  <si>
    <t>DIRECTOR PERFIL 3</t>
  </si>
  <si>
    <t xml:space="preserve"> (Magister con experiencia en el area de formacion (entre 1-3 años))</t>
  </si>
  <si>
    <t>RESIDENTE PERFIL 1</t>
  </si>
  <si>
    <t>(Profesional con experiencia en el area de formacion (superior a 6 años))</t>
  </si>
  <si>
    <t>RESIDENTE PERFIL 2</t>
  </si>
  <si>
    <t xml:space="preserve"> (Profesional con experiencia en el area de formacion  (entre a 3-6 años))</t>
  </si>
  <si>
    <t xml:space="preserve"> (Profesional con experiencia en el area de formacion (entre 1-3 años))</t>
  </si>
  <si>
    <t>PERSONAL ASESOR PROFESIONAL</t>
  </si>
  <si>
    <t>ESPECIALISTA PERFIL 1</t>
  </si>
  <si>
    <t>( Especialista con experiencia en el area de formacion (Superior a 6 Años ))</t>
  </si>
  <si>
    <t>ESPECIALISTA PERFIL 2</t>
  </si>
  <si>
    <t>( Especialista con experiencia en el area de formacion (Entre 3- 6 años))</t>
  </si>
  <si>
    <t>PROFESIONAL PERFIL 2</t>
  </si>
  <si>
    <t xml:space="preserve"> (Profesional con experiencia en el area de formacion (entre a 3-6 años))</t>
  </si>
  <si>
    <t>PROFESIONAL PERFIL 3</t>
  </si>
  <si>
    <t>PERSONAL TECNICO Y TECNICO AUXILIAR</t>
  </si>
  <si>
    <t>TECNÓLOGO PERFIL 1</t>
  </si>
  <si>
    <t xml:space="preserve"> ( Tecnologo con experiencia en el area de formacion (Entre 3-6 años))</t>
  </si>
  <si>
    <t>TECNÓLOGO PERFIL 2</t>
  </si>
  <si>
    <t xml:space="preserve"> ( Tecnologo con experiencia en el area de formacion (Entre 1-2 años))</t>
  </si>
  <si>
    <t>TECNICO PERFIL 1</t>
  </si>
  <si>
    <t xml:space="preserve"> ( Tecnico con experiencia en el area de formacion (Entre 3-5 años))</t>
  </si>
  <si>
    <t>TECNICO PERFIL 2</t>
  </si>
  <si>
    <t xml:space="preserve"> ( Tecnico con experiencia en el area de formacion (Entre 1-2 años))</t>
  </si>
  <si>
    <t>PERSONAL ADMINISTRATIVO/ ASISTENCIAL</t>
  </si>
  <si>
    <t>PERSONAL ADM. PERFIL 1</t>
  </si>
  <si>
    <t>N/A</t>
  </si>
  <si>
    <t>PERSONAL ADM. PERFIL 2</t>
  </si>
  <si>
    <t>Capitulo</t>
  </si>
  <si>
    <t>01 PRELIMINARES</t>
  </si>
  <si>
    <t>OBRA PÚBLICA PARA EL MANTENIMIENTO Y ADECUACIÓN DE LOS ALOJAMIENTOS DE CADETES DE LA ESCUELA MILITAR DE AVIACIÓN MARCO FIDEL SUÁREZ</t>
  </si>
  <si>
    <t>Actividad</t>
  </si>
  <si>
    <t>01.01 DESMONTE DE VIDRIOS Y/O ESPEJOS</t>
  </si>
  <si>
    <t>U.M.</t>
  </si>
  <si>
    <t>1</t>
  </si>
  <si>
    <t>Materiales</t>
  </si>
  <si>
    <t>Descripción</t>
  </si>
  <si>
    <t>Vr. Unitario</t>
  </si>
  <si>
    <t>Cantidad</t>
  </si>
  <si>
    <t>Vr. Parcial</t>
  </si>
  <si>
    <t>LONA PARA ESCOMBRO- POLIPROPILENO</t>
  </si>
  <si>
    <t>Unidad</t>
  </si>
  <si>
    <t>1,500</t>
  </si>
  <si>
    <t>0.38</t>
  </si>
  <si>
    <t>570</t>
  </si>
  <si>
    <t xml:space="preserve">Total </t>
  </si>
  <si>
    <t>2</t>
  </si>
  <si>
    <t>Equipo</t>
  </si>
  <si>
    <t>HERRAMIENTA MENOR</t>
  </si>
  <si>
    <t>Porcentaje</t>
  </si>
  <si>
    <t>3,275</t>
  </si>
  <si>
    <t>5.00</t>
  </si>
  <si>
    <t>164</t>
  </si>
  <si>
    <t>3</t>
  </si>
  <si>
    <t>Mano de Obra</t>
  </si>
  <si>
    <t>AYUDANTE ALBAÑILERIA (A)</t>
  </si>
  <si>
    <t>Hora Hombre</t>
  </si>
  <si>
    <t>13,644</t>
  </si>
  <si>
    <t>0.24</t>
  </si>
  <si>
    <t>4</t>
  </si>
  <si>
    <t>Transporte</t>
  </si>
  <si>
    <t>RETIRO DE SOBRANTES EN VOLQUETA</t>
  </si>
  <si>
    <t>Metro Cubico</t>
  </si>
  <si>
    <t>35,000</t>
  </si>
  <si>
    <t>0.03</t>
  </si>
  <si>
    <t>1,050</t>
  </si>
  <si>
    <t>Total Costos Directos Actividad:</t>
  </si>
  <si>
    <t>Costo total con AIU</t>
  </si>
  <si>
    <t>01.02 DESMONTE, RETIRO Y TRANSPORTE A SITIO AUTORIZADO DE ACCESORIOS DEL PUNTO HIDRAULICO EXISTENTE EN EL SITIO A INTERVENINR (GRIFERIAS LAVAMANOS, DUCHAS, GRIFERIA LAVAPLATOS, GRIFERIA LAVADERO, LLAVES TIPO JARDIN Y OTROS), INCLUYE RETIRO DE SOBRANTES</t>
  </si>
  <si>
    <t>0</t>
  </si>
  <si>
    <t>6,823</t>
  </si>
  <si>
    <t>341</t>
  </si>
  <si>
    <t>CUADRILLA ALBAÑILERIA (2 AYUDANTES)</t>
  </si>
  <si>
    <t>27,290</t>
  </si>
  <si>
    <t>0.25</t>
  </si>
  <si>
    <t>0.10</t>
  </si>
  <si>
    <t>3,500</t>
  </si>
  <si>
    <t>10,664</t>
  </si>
  <si>
    <t>01.03 DESMONTE DE BARANDA METÁLICA</t>
  </si>
  <si>
    <t>10,865</t>
  </si>
  <si>
    <t>543</t>
  </si>
  <si>
    <t>CUADRILLA INSTALACIONES (OFICIAL + 2 AYUDANTES)</t>
  </si>
  <si>
    <t>54,327</t>
  </si>
  <si>
    <t>0.20</t>
  </si>
  <si>
    <t>11,408</t>
  </si>
  <si>
    <t>01.04 DEMOLICIÓN DE POYO DUCHA INCLUYE ACABADOS Y TODOS SUS ACCESORIOS, INCLUYE RETIRO</t>
  </si>
  <si>
    <t>1.50</t>
  </si>
  <si>
    <t>2,250</t>
  </si>
  <si>
    <t>MARTILLO DEMOLEDOR DE 2000W 110V</t>
  </si>
  <si>
    <t>Dia</t>
  </si>
  <si>
    <t>55,000</t>
  </si>
  <si>
    <t>0.33</t>
  </si>
  <si>
    <t>18,150</t>
  </si>
  <si>
    <t>20,400</t>
  </si>
  <si>
    <t>6,229</t>
  </si>
  <si>
    <t>311</t>
  </si>
  <si>
    <t>OFICIAL ALBAÑILERIA (A)</t>
  </si>
  <si>
    <t>18,876</t>
  </si>
  <si>
    <t>ACARREO / RETIRO DE SOBRANTES</t>
  </si>
  <si>
    <t>25,905</t>
  </si>
  <si>
    <t>2,591</t>
  </si>
  <si>
    <t>29,531</t>
  </si>
  <si>
    <t>01.05 ESCARIFICACIÓN DE PINTURA EN PAREDES Y ESTRUCTURA DE CONCRETO MENOS DE 1MM, INCLUYE PULIDO Y LIJADO CON DISCO DIAMANTADO</t>
  </si>
  <si>
    <t>PULIDORA 4-1/2 850W PROFESIONAL</t>
  </si>
  <si>
    <t>172,782</t>
  </si>
  <si>
    <t>0.00</t>
  </si>
  <si>
    <t>DISCO DIAMANTANDO CONTINUO 4 1/2</t>
  </si>
  <si>
    <t>34,900</t>
  </si>
  <si>
    <t>0.01</t>
  </si>
  <si>
    <t>349</t>
  </si>
  <si>
    <t>1,637</t>
  </si>
  <si>
    <t>82</t>
  </si>
  <si>
    <t>0.12</t>
  </si>
  <si>
    <t>2,068</t>
  </si>
  <si>
    <t>01.06 DEMOLICIÓN DE MESÓN EN CONCRETO, INCLUYE RETIRO DE SOBRANTES</t>
  </si>
  <si>
    <t>COMPRESOR NEUMATICO</t>
  </si>
  <si>
    <t>414,000</t>
  </si>
  <si>
    <t>25,926</t>
  </si>
  <si>
    <t>1,296</t>
  </si>
  <si>
    <t>0.95</t>
  </si>
  <si>
    <t>0.80</t>
  </si>
  <si>
    <t>20,724</t>
  </si>
  <si>
    <t>47,946</t>
  </si>
  <si>
    <t>01.07 DEMOLICIÓN DE MUROS EN BLOQUE / LADRILLO / DRY WALL, DINTELES. INCLUYE RETIRO DEL MATERIAL</t>
  </si>
  <si>
    <t>MARTILLO ELÉCTRICO DEMOLEDOR 31K/65LB</t>
  </si>
  <si>
    <t>79,599</t>
  </si>
  <si>
    <t>0.04</t>
  </si>
  <si>
    <t>3,184</t>
  </si>
  <si>
    <t>6,822</t>
  </si>
  <si>
    <t>3,525</t>
  </si>
  <si>
    <t>0.50</t>
  </si>
  <si>
    <t>7,000</t>
  </si>
  <si>
    <t>19,597</t>
  </si>
  <si>
    <t>01.08 LOCALIZACIÓN Y REPLANTEO EDIFICIO/MANTENIMIENTO/OBRA</t>
  </si>
  <si>
    <t>PITA ALGODÓN # 18 POR 70 MT.</t>
  </si>
  <si>
    <t>11,569</t>
  </si>
  <si>
    <t>0.02</t>
  </si>
  <si>
    <t>231</t>
  </si>
  <si>
    <t>ALAMBRE NEGRO RECOCIDO 25K CALIBRE 14</t>
  </si>
  <si>
    <t>Kilogramo</t>
  </si>
  <si>
    <t>5,996</t>
  </si>
  <si>
    <t>0.05</t>
  </si>
  <si>
    <t>300</t>
  </si>
  <si>
    <t>LARGUERO ABARCO 4 X 2</t>
  </si>
  <si>
    <t>Metro</t>
  </si>
  <si>
    <t>4,847</t>
  </si>
  <si>
    <t>97</t>
  </si>
  <si>
    <t>PUNTILLA CON CABEZA 2</t>
  </si>
  <si>
    <t>Libra</t>
  </si>
  <si>
    <t>4,900</t>
  </si>
  <si>
    <t>49</t>
  </si>
  <si>
    <t>677</t>
  </si>
  <si>
    <t>3,252</t>
  </si>
  <si>
    <t>163</t>
  </si>
  <si>
    <t>CUADRILLA ALBAÑILERIA (OFICIAL + AYUDANTE)</t>
  </si>
  <si>
    <t>32,522</t>
  </si>
  <si>
    <t>TRANSPORTE FERRETERIA</t>
  </si>
  <si>
    <t>61</t>
  </si>
  <si>
    <t>0.11</t>
  </si>
  <si>
    <t>7</t>
  </si>
  <si>
    <t>4,099</t>
  </si>
  <si>
    <t>01.09 DESMONTE DE PUERTAS METÁLICAS INCLUYE HOJA, MARCO Y TODOS SUS ACCESORIOS, INCLUYE RETIRO</t>
  </si>
  <si>
    <t>1.30</t>
  </si>
  <si>
    <t>1,950</t>
  </si>
  <si>
    <t>EQUIPO DE OXICORTE</t>
  </si>
  <si>
    <t>28,000</t>
  </si>
  <si>
    <t>0.15</t>
  </si>
  <si>
    <t>4,200</t>
  </si>
  <si>
    <t>8,812</t>
  </si>
  <si>
    <t>441</t>
  </si>
  <si>
    <t>4,641</t>
  </si>
  <si>
    <t>CUADRILLA INSTALACIONES (OFICIAL + AYUDANTE)</t>
  </si>
  <si>
    <t>38,315</t>
  </si>
  <si>
    <t>0.23</t>
  </si>
  <si>
    <t>18,903</t>
  </si>
  <si>
    <t>01.10 CERRAMIENTO EN POLISOMBRA H= 2,00 MTS</t>
  </si>
  <si>
    <t>CERCO ORDINARIO 3M</t>
  </si>
  <si>
    <t>5,541</t>
  </si>
  <si>
    <t>0.30</t>
  </si>
  <si>
    <t>1,662</t>
  </si>
  <si>
    <t>490</t>
  </si>
  <si>
    <t>CONCRETO CORRIENTE GRAVA COMÚN 2500 PSI</t>
  </si>
  <si>
    <t>569,808</t>
  </si>
  <si>
    <t>5,698</t>
  </si>
  <si>
    <t>TELA VERDE (60GR) A=2.1M PARA CERRAMIENTO</t>
  </si>
  <si>
    <t>1,904</t>
  </si>
  <si>
    <t>1.02</t>
  </si>
  <si>
    <t>1,942</t>
  </si>
  <si>
    <t>9,792</t>
  </si>
  <si>
    <t>7,663</t>
  </si>
  <si>
    <t>383</t>
  </si>
  <si>
    <t>1.86</t>
  </si>
  <si>
    <t>113</t>
  </si>
  <si>
    <t>17,951</t>
  </si>
  <si>
    <t>01.11 DESMONTE DE VENTANERIA, INCLUYE VIDRIO Y ANGEOS</t>
  </si>
  <si>
    <t>DISCO ABRASIVO CORTE METAL 4 1/2 X 0.045 PULGADAS</t>
  </si>
  <si>
    <t>4,700</t>
  </si>
  <si>
    <t>940</t>
  </si>
  <si>
    <t>1.20</t>
  </si>
  <si>
    <t>1,800</t>
  </si>
  <si>
    <t>2,740</t>
  </si>
  <si>
    <t>PULIDORA 4 1/2 (ALQUILER)</t>
  </si>
  <si>
    <t>20,640</t>
  </si>
  <si>
    <t>206</t>
  </si>
  <si>
    <t>5,458</t>
  </si>
  <si>
    <t>273</t>
  </si>
  <si>
    <t>479</t>
  </si>
  <si>
    <t>700</t>
  </si>
  <si>
    <t>9,377</t>
  </si>
  <si>
    <t>01.12 RETIRO DE GRANIPLAST EN FACHADA (INCLUYE FILOS Y DILATACIONES)</t>
  </si>
  <si>
    <t>ANDAMIO CERTIFICADO</t>
  </si>
  <si>
    <t>30,033</t>
  </si>
  <si>
    <t>3,003</t>
  </si>
  <si>
    <t>3,344</t>
  </si>
  <si>
    <t>10,166</t>
  </si>
  <si>
    <t>01.13 CAMPAMENTO DE 72 M2</t>
  </si>
  <si>
    <t>TEJA MANILIT P7 N° 6</t>
  </si>
  <si>
    <t>35,500</t>
  </si>
  <si>
    <t>32.00</t>
  </si>
  <si>
    <t>1,136,000</t>
  </si>
  <si>
    <t>RECEBO COMÚN</t>
  </si>
  <si>
    <t>17,850</t>
  </si>
  <si>
    <t>89,250</t>
  </si>
  <si>
    <t>VARA DE CLAVO Ø6 A 8CM (3M) EUCALIPTO</t>
  </si>
  <si>
    <t>20,100</t>
  </si>
  <si>
    <t>50.00</t>
  </si>
  <si>
    <t>1,005,000</t>
  </si>
  <si>
    <t>TABLA BURRA 10 X 2.2 A 2.7CM X 2.9M - ORDINARIO</t>
  </si>
  <si>
    <t>9,434</t>
  </si>
  <si>
    <t>120.00</t>
  </si>
  <si>
    <t>1,132,080</t>
  </si>
  <si>
    <t>TABLA CHAPA 20 X 1.8-2CM X 2.9M - ORDINARIO</t>
  </si>
  <si>
    <t>11,006</t>
  </si>
  <si>
    <t>360.00</t>
  </si>
  <si>
    <t>3,962,160</t>
  </si>
  <si>
    <t>PORTA CANDADO REDONDO 3</t>
  </si>
  <si>
    <t>9,700</t>
  </si>
  <si>
    <t>4.00</t>
  </si>
  <si>
    <t>38,800</t>
  </si>
  <si>
    <t>PLATINAS, PERNOS DE CONEXIÓN, TEMPLETES, CONTRAVIENTOS</t>
  </si>
  <si>
    <t>9,165</t>
  </si>
  <si>
    <t>240.00</t>
  </si>
  <si>
    <t>2,199,600</t>
  </si>
  <si>
    <t>BISAGRA PARA PUERTA DE PASO 76 x 76MM</t>
  </si>
  <si>
    <t>20,744</t>
  </si>
  <si>
    <t>12.00</t>
  </si>
  <si>
    <t>248,928</t>
  </si>
  <si>
    <t>58,800</t>
  </si>
  <si>
    <t>9,870,618</t>
  </si>
  <si>
    <t>VIBROCOMPACTADOR GASOLINA-DIESEL RANA 50X75CM RUEDAS x mes</t>
  </si>
  <si>
    <t>Mes</t>
  </si>
  <si>
    <t>404,119</t>
  </si>
  <si>
    <t>40,412</t>
  </si>
  <si>
    <t>2,203,710</t>
  </si>
  <si>
    <t>110,186</t>
  </si>
  <si>
    <t>150,598</t>
  </si>
  <si>
    <t>CUADRILLA ALBAÑILERIA (OFICIAL + 4 AYUDANTES)</t>
  </si>
  <si>
    <t>73,457</t>
  </si>
  <si>
    <t>30.00</t>
  </si>
  <si>
    <t>4,000.00</t>
  </si>
  <si>
    <t>244,000</t>
  </si>
  <si>
    <t>TRANSPORTE AGREGADOS PETREOS</t>
  </si>
  <si>
    <t>40,000</t>
  </si>
  <si>
    <t>200,000</t>
  </si>
  <si>
    <t>444,000</t>
  </si>
  <si>
    <t>12,668,926</t>
  </si>
  <si>
    <t>01.14 REMOCIÓN (DEMOLICIÓN) DE ACABADO DE PISO Y PAREDES, INCLUYE RETIRO</t>
  </si>
  <si>
    <t>2,750</t>
  </si>
  <si>
    <t>5,000</t>
  </si>
  <si>
    <t>6,405</t>
  </si>
  <si>
    <t>320</t>
  </si>
  <si>
    <t>CUADRILLA INSTALACIONES (2 AYUDANTES)</t>
  </si>
  <si>
    <t>32,024</t>
  </si>
  <si>
    <t>5,181</t>
  </si>
  <si>
    <t>16,906</t>
  </si>
  <si>
    <t>01.15 DESMONTE DE PUERTAS (METÁLICAS O MADERA) INCLUYE EL MARCO Y TAPA LUCES. INCLUYE RETIRO</t>
  </si>
  <si>
    <t>16,374</t>
  </si>
  <si>
    <t>819</t>
  </si>
  <si>
    <t>0.60</t>
  </si>
  <si>
    <t>19,784</t>
  </si>
  <si>
    <t>01.16 DESMONTE DE APARATOS SANITARIOS, LAVAMANOS, ORINALES Y DIVISIONES DE DUCHAS Y TODOS SUS ACCESORIOS, INCLUYE ANULACIÓN DE ACOMETIDAS Y ACARREO DE ELEMENTOS DESMONTADOS</t>
  </si>
  <si>
    <t>SOLDADURA PVC NTC 576 (1/8 GL.)</t>
  </si>
  <si>
    <t>47,900</t>
  </si>
  <si>
    <t>0.07</t>
  </si>
  <si>
    <t>3,353</t>
  </si>
  <si>
    <t>TAPON ROSCADO 1 1/4" PVC PRESION</t>
  </si>
  <si>
    <t>5,350</t>
  </si>
  <si>
    <t>1.00</t>
  </si>
  <si>
    <t>CARGUE Y RETIRO DE MATERIAL</t>
  </si>
  <si>
    <t>55,608</t>
  </si>
  <si>
    <t>5,561</t>
  </si>
  <si>
    <t>14,264</t>
  </si>
  <si>
    <t>20,585</t>
  </si>
  <si>
    <t>1,029</t>
  </si>
  <si>
    <t>19,158</t>
  </si>
  <si>
    <t>34,451</t>
  </si>
  <si>
    <t>01.17 DESMONTE DE CIELORRASO. INCLUYE DESMONTE DE ESTRUCTURA, ACARREO Y RETIRO DE SOBRANTES FUERA DE LA UNIDAD MILITAR</t>
  </si>
  <si>
    <t>1,200</t>
  </si>
  <si>
    <t>0.08</t>
  </si>
  <si>
    <t>2,403</t>
  </si>
  <si>
    <t>2,723</t>
  </si>
  <si>
    <t>CUADRILLA ACABADOS (2 AYUDANTES)</t>
  </si>
  <si>
    <t>11,378</t>
  </si>
  <si>
    <t>01.18 DEMOLICION AFINADO DE PISO EN MORTERO  e=0,07</t>
  </si>
  <si>
    <t>0.48</t>
  </si>
  <si>
    <t>723</t>
  </si>
  <si>
    <t>682</t>
  </si>
  <si>
    <t>18,549</t>
  </si>
  <si>
    <t>01.19 LIMPIEZA DE CANALES, INCLUYE RETIRO Y DISPOSICIÓN FINAL DE RESIDUOS</t>
  </si>
  <si>
    <t>75</t>
  </si>
  <si>
    <t>2,047</t>
  </si>
  <si>
    <t>102</t>
  </si>
  <si>
    <t>402</t>
  </si>
  <si>
    <t>350</t>
  </si>
  <si>
    <t>2,874</t>
  </si>
  <si>
    <t>02 MOVIMIENTO DE TIERRAS</t>
  </si>
  <si>
    <t>02.01 DEMOLICIÓN ANDÉN ESPESOR HASTA 25 CM, INCLUYE RETIRO</t>
  </si>
  <si>
    <t>Disco Diamantado Norton Pro 18? Corte Concreto y Asfalto</t>
  </si>
  <si>
    <t>550,000</t>
  </si>
  <si>
    <t>CORTADORA DE PISO MOTOR DIESEL SIN DISCO</t>
  </si>
  <si>
    <t>15,000</t>
  </si>
  <si>
    <t>3,980</t>
  </si>
  <si>
    <t>21,465</t>
  </si>
  <si>
    <t>1,073</t>
  </si>
  <si>
    <t>5,053</t>
  </si>
  <si>
    <t>0.66</t>
  </si>
  <si>
    <t>305</t>
  </si>
  <si>
    <t>10,500</t>
  </si>
  <si>
    <t>10,805</t>
  </si>
  <si>
    <t>37,323</t>
  </si>
  <si>
    <t>02.02 EXCAVACION MANUAL EN TERRENO CONSISTENTE, INCLUYE CARGUE, RETIRO Y DISPOSICION FINAL DE EXCAVACION</t>
  </si>
  <si>
    <t>40,935</t>
  </si>
  <si>
    <t>45,500</t>
  </si>
  <si>
    <t>88,482</t>
  </si>
  <si>
    <t xml:space="preserve">02.03 DEMOLICIÓN ANDÉN ESPESOR HASTA 10 CM, INCLUYE RETIRO </t>
  </si>
  <si>
    <t>2,388</t>
  </si>
  <si>
    <t>11,383</t>
  </si>
  <si>
    <t>569</t>
  </si>
  <si>
    <t>2,957</t>
  </si>
  <si>
    <t>0.35</t>
  </si>
  <si>
    <t>0.13</t>
  </si>
  <si>
    <t>4,550</t>
  </si>
  <si>
    <t>4,855</t>
  </si>
  <si>
    <t>19,195</t>
  </si>
  <si>
    <t>03 CIMENTACIÓN</t>
  </si>
  <si>
    <t>03.01 NIVELACION Y COMPACTACIÓN DE CAPA SUBRASANTE HASTA ALCANZAR CBR=95% DEL PROCTOR MODIFICADO</t>
  </si>
  <si>
    <t>AGUA</t>
  </si>
  <si>
    <t>Litro</t>
  </si>
  <si>
    <t>25</t>
  </si>
  <si>
    <t>15.00</t>
  </si>
  <si>
    <t>375</t>
  </si>
  <si>
    <t>CARROTANQUE IRRIGADOR DE AGUA - HORA</t>
  </si>
  <si>
    <t>Hora</t>
  </si>
  <si>
    <t>38,000</t>
  </si>
  <si>
    <t>1,520</t>
  </si>
  <si>
    <t>VIBROCOMPACTADOR DE 8 TON.</t>
  </si>
  <si>
    <t>133,482</t>
  </si>
  <si>
    <t>5,339</t>
  </si>
  <si>
    <t>1,533</t>
  </si>
  <si>
    <t>77</t>
  </si>
  <si>
    <t>6,936</t>
  </si>
  <si>
    <t>8,844</t>
  </si>
  <si>
    <t>03.02 RELLENO COMPACTADO AL 95% DEL PROCTOR MODIFICADO TIPO SUB-BASE B-200 SEGÚN PLANOS. INCLUYE SUMINISTRO, EXTENDIDO, NIVELACIÓN, HUMEDECIMIENTO Y COMPACTACIÓN.</t>
  </si>
  <si>
    <t>200.00</t>
  </si>
  <si>
    <t>SUB BASE B-200</t>
  </si>
  <si>
    <t>22,385</t>
  </si>
  <si>
    <t>29,101</t>
  </si>
  <si>
    <t>34,101</t>
  </si>
  <si>
    <t>VIBROCOMPACTADOR (RANA)</t>
  </si>
  <si>
    <t>61,745</t>
  </si>
  <si>
    <t>9,262</t>
  </si>
  <si>
    <t>18,928</t>
  </si>
  <si>
    <t>946</t>
  </si>
  <si>
    <t>10,208</t>
  </si>
  <si>
    <t>CUADRILLA ALBAÑILERIA (OFICIAL + 2 AYUDANTES)</t>
  </si>
  <si>
    <t>46,167</t>
  </si>
  <si>
    <t>0.41</t>
  </si>
  <si>
    <t>TRANSPORTE AGREGADOS PETREOS (CANTERA)</t>
  </si>
  <si>
    <t>metro cubico - kilometro</t>
  </si>
  <si>
    <t>1,990</t>
  </si>
  <si>
    <t>24.00</t>
  </si>
  <si>
    <t>47,760</t>
  </si>
  <si>
    <t>110,997</t>
  </si>
  <si>
    <t>03.03 MALLA ELECTROSOLDADA FY  485 MPA -NTC 5806, INCLUYE ALAMBRE NEGRO TRASIEGO, MANEJO</t>
  </si>
  <si>
    <t>MALLA ELECTROSOLDADA ESPECIAL</t>
  </si>
  <si>
    <t>6,345</t>
  </si>
  <si>
    <t>1.03</t>
  </si>
  <si>
    <t>6,535</t>
  </si>
  <si>
    <t>ALAMBRE NEGRO N°18</t>
  </si>
  <si>
    <t>7,334</t>
  </si>
  <si>
    <t>147</t>
  </si>
  <si>
    <t>6,682</t>
  </si>
  <si>
    <t>325</t>
  </si>
  <si>
    <t>16</t>
  </si>
  <si>
    <t>1.04</t>
  </si>
  <si>
    <t>63</t>
  </si>
  <si>
    <t>7,086</t>
  </si>
  <si>
    <t>03.04 PLACA DE CONTRAPISO EN CONCRETO DE 3.000 PSI IMPERMEABILIZADO, SEGÚN PLANOS. INCLUYE MANO DE OBRA, FORMALETAS, EQUIPOS Y HERRAMIENTAS NECESARIAS, E=0.12 M, NO INCLUYE ACERO DE REFUERZO</t>
  </si>
  <si>
    <t>DESENCOFRANTE EMULSIONADO DESMOLDATOC (16KG)</t>
  </si>
  <si>
    <t>361,246</t>
  </si>
  <si>
    <t>7,225</t>
  </si>
  <si>
    <t>DISTANCIADOR CP-30 CLIP MORTERO PINZA HASTA 1/4</t>
  </si>
  <si>
    <t>345</t>
  </si>
  <si>
    <t>1,380</t>
  </si>
  <si>
    <t>IMPERMEABILIZANTE INTEGRAL CONCRETO-MORTERO TOXEMENT 1-A</t>
  </si>
  <si>
    <t>29,213</t>
  </si>
  <si>
    <t>4,382</t>
  </si>
  <si>
    <t>MEMBRANA CURADORA CURASEAL BLANCO (20KG)</t>
  </si>
  <si>
    <t>11,424</t>
  </si>
  <si>
    <t>1,142</t>
  </si>
  <si>
    <t>CONCRETO CORRIENTE GRAVA COMÚN 3000 PSI</t>
  </si>
  <si>
    <t>583,719</t>
  </si>
  <si>
    <t>75,883</t>
  </si>
  <si>
    <t>90,012</t>
  </si>
  <si>
    <t>FORMALETA METALICA M2 CON ACCESORIOS Y DEMAS ELEMENTOS NECESARIOS PARA SU CORRECTO FUNCIONAMIENTO</t>
  </si>
  <si>
    <t>3,345</t>
  </si>
  <si>
    <t>3.00</t>
  </si>
  <si>
    <t>10,035</t>
  </si>
  <si>
    <t>VIBRADOR TIPO AGUJA</t>
  </si>
  <si>
    <t>48,000</t>
  </si>
  <si>
    <t>4,800</t>
  </si>
  <si>
    <t>31,221</t>
  </si>
  <si>
    <t>1,561</t>
  </si>
  <si>
    <t>16,396</t>
  </si>
  <si>
    <t>0.96</t>
  </si>
  <si>
    <t>TRANSPORTE CONCRETO</t>
  </si>
  <si>
    <t>66,415</t>
  </si>
  <si>
    <t>8,634</t>
  </si>
  <si>
    <t>146,263</t>
  </si>
  <si>
    <t>04 ESTRUCTURA</t>
  </si>
  <si>
    <t>04.01 COLUMNETAS DE CONFINAMIENTO EN CONCRETO REFORZADO DE 3.000 PSI, DIMENSIONES HASTA 12CM X 12 CM; NO INCLUYE ACERO DE REFUERZO</t>
  </si>
  <si>
    <t>3,612</t>
  </si>
  <si>
    <t>3,015</t>
  </si>
  <si>
    <t>TABLA BURRA 30 X 2.2 A 2.7CM X 2.9M - ORDINARIO</t>
  </si>
  <si>
    <t>20,321</t>
  </si>
  <si>
    <t>0.32</t>
  </si>
  <si>
    <t>6,503</t>
  </si>
  <si>
    <t>1,100</t>
  </si>
  <si>
    <t>0.18</t>
  </si>
  <si>
    <t>2,056</t>
  </si>
  <si>
    <t>735</t>
  </si>
  <si>
    <t>11,674</t>
  </si>
  <si>
    <t>28,695</t>
  </si>
  <si>
    <t>2,102</t>
  </si>
  <si>
    <t>480</t>
  </si>
  <si>
    <t>958</t>
  </si>
  <si>
    <t>3,540</t>
  </si>
  <si>
    <t>3,050</t>
  </si>
  <si>
    <t>54,443</t>
  </si>
  <si>
    <t>05 MAMPOSTERIA</t>
  </si>
  <si>
    <t>05.01 POYO CONCRETO DE 3000 PSI ALTURA HASTA 0.10 ANCHO HASTA DE 0.60 MTS, INCLUYE ACERO DE REFUERZO</t>
  </si>
  <si>
    <t>TABLA BURRA 30 X 2.2 A 2.7CM X 2.9M - EUCALIPTO</t>
  </si>
  <si>
    <t>18,606</t>
  </si>
  <si>
    <t>0.69</t>
  </si>
  <si>
    <t>12,838</t>
  </si>
  <si>
    <t>ACERO DE REFUERZO FY: 420  MPA GR 60 -NTC 2289</t>
  </si>
  <si>
    <t>6,020</t>
  </si>
  <si>
    <t>1.32</t>
  </si>
  <si>
    <t>7,946</t>
  </si>
  <si>
    <t>513</t>
  </si>
  <si>
    <t>40,860</t>
  </si>
  <si>
    <t>62,304</t>
  </si>
  <si>
    <t>16,261</t>
  </si>
  <si>
    <t>813</t>
  </si>
  <si>
    <t>732</t>
  </si>
  <si>
    <t>80,110</t>
  </si>
  <si>
    <t>05.02 MESÓN EN LÁMINA DE MÁRMOL ANCHO 60CM PIEDRA NATURAL COLOR NEGRO ABSOLUTO O SIMILAR (SEGÚN PLANOS, INCLUYE REENGUEZ  (4 CMS)  Y SALPICADERO DE 0.10CMS</t>
  </si>
  <si>
    <t>SILICONA ANTIHONGO 784 (300M)</t>
  </si>
  <si>
    <t>22,000</t>
  </si>
  <si>
    <t>4,400</t>
  </si>
  <si>
    <t>ANTICORROSIVO</t>
  </si>
  <si>
    <t>Galon</t>
  </si>
  <si>
    <t>139,400</t>
  </si>
  <si>
    <t>6,970</t>
  </si>
  <si>
    <t>SOLDADURA 6013-3/16</t>
  </si>
  <si>
    <t>21,900</t>
  </si>
  <si>
    <t>0.26</t>
  </si>
  <si>
    <t>5,694</t>
  </si>
  <si>
    <t>CHAZO EXPANSIVO DE 1/4 X 1  X 3/8"</t>
  </si>
  <si>
    <t>845</t>
  </si>
  <si>
    <t>8</t>
  </si>
  <si>
    <t>MÁRMOL BENGAL BLACK 20 MM</t>
  </si>
  <si>
    <t>Metro Cuadrado</t>
  </si>
  <si>
    <t>785,000</t>
  </si>
  <si>
    <t>0.70</t>
  </si>
  <si>
    <t>549,500</t>
  </si>
  <si>
    <t>MÁRMOL BENGAL BLACK SALPICADERO E = 0.10 M</t>
  </si>
  <si>
    <t>metro lineal</t>
  </si>
  <si>
    <t>82,000</t>
  </si>
  <si>
    <t>MÁRMOL BENGAL BLACK FRENTERO E= 0.05 M</t>
  </si>
  <si>
    <t>45,000</t>
  </si>
  <si>
    <t>ANGULO 3/4 X 1/8 X 6M</t>
  </si>
  <si>
    <t>27,300</t>
  </si>
  <si>
    <t>3.20</t>
  </si>
  <si>
    <t>87,360</t>
  </si>
  <si>
    <t>TORNILLO ACERO 1/4</t>
  </si>
  <si>
    <t>1,083</t>
  </si>
  <si>
    <t>11</t>
  </si>
  <si>
    <t>780,943</t>
  </si>
  <si>
    <t>SOLDADOR ELÉCTRICO MONOFÁSICO AC 225AMP</t>
  </si>
  <si>
    <t>128,520</t>
  </si>
  <si>
    <t>32,130</t>
  </si>
  <si>
    <t>221,623</t>
  </si>
  <si>
    <t>11,081</t>
  </si>
  <si>
    <t>43,211</t>
  </si>
  <si>
    <t>HORA SOLDADOR - CON PRESTACIONES</t>
  </si>
  <si>
    <t>25,895</t>
  </si>
  <si>
    <t>2.00</t>
  </si>
  <si>
    <t>51,790</t>
  </si>
  <si>
    <t>CUADRILLA CARPINTERIA (OFICIAL + 2 AYUDANTES)</t>
  </si>
  <si>
    <t>56,611</t>
  </si>
  <si>
    <t>169,833</t>
  </si>
  <si>
    <t>210.00</t>
  </si>
  <si>
    <t>12,810</t>
  </si>
  <si>
    <t>1,058,587</t>
  </si>
  <si>
    <t>05.03 DINTELES CONCRETO DE 3000 PSI 0,15 X0,20, INCLUYE ACERO DE REFUEZO</t>
  </si>
  <si>
    <t>REPISA 8 X 4CM X 2.9M - ORDINARIO</t>
  </si>
  <si>
    <t>36,900</t>
  </si>
  <si>
    <t>5,535</t>
  </si>
  <si>
    <t>TABLA CHAPA 30 X 1.8-2CM X 2.9M - ORDINARIO</t>
  </si>
  <si>
    <t>23,572</t>
  </si>
  <si>
    <t>3,536</t>
  </si>
  <si>
    <t>3.40</t>
  </si>
  <si>
    <t>20,468</t>
  </si>
  <si>
    <t>0.17</t>
  </si>
  <si>
    <t>1,019</t>
  </si>
  <si>
    <t>17,512</t>
  </si>
  <si>
    <t>52,417</t>
  </si>
  <si>
    <t>ANDAMIO MULTIDIRECCIONAL 1.4 X 3M ALTURA 2M - ALQUILER</t>
  </si>
  <si>
    <t>367,381</t>
  </si>
  <si>
    <t>7,348</t>
  </si>
  <si>
    <t>13,850</t>
  </si>
  <si>
    <t>693</t>
  </si>
  <si>
    <t>8,041</t>
  </si>
  <si>
    <t>57.45</t>
  </si>
  <si>
    <t>3,504</t>
  </si>
  <si>
    <t>77,812</t>
  </si>
  <si>
    <t>05.04 MURO EN BLOQUE DE ARCILLA NO.5 PERFORACION VERTICAL E=0.115 MTS (0.33X0.115X0.23) MTS INCLUYE, MORTERO DE PEGA MAS ANCLAJE A PLACAS CONTRAPISO Y ENTREPISO.</t>
  </si>
  <si>
    <t>CONCRETO FLUIDO 3000 PSI</t>
  </si>
  <si>
    <t>347,175</t>
  </si>
  <si>
    <t>3,472</t>
  </si>
  <si>
    <t>BROCA CONCRETO RECTA 3/8 X 6</t>
  </si>
  <si>
    <t>18,900</t>
  </si>
  <si>
    <t>1,512</t>
  </si>
  <si>
    <t>ALAMBRE NEGRO ROLLO (25KG) CAL.17</t>
  </si>
  <si>
    <t>5,196</t>
  </si>
  <si>
    <t>1,195</t>
  </si>
  <si>
    <t>ADHESIVO MULTIUSOS ANCLAJES SIKA ANCHORFIX-S (300ML)</t>
  </si>
  <si>
    <t>59,900</t>
  </si>
  <si>
    <t>1,198</t>
  </si>
  <si>
    <t>18,060</t>
  </si>
  <si>
    <t>BLOQUE N=. 5  P-V 33X23X11CM</t>
  </si>
  <si>
    <t>2,500</t>
  </si>
  <si>
    <t>12.25</t>
  </si>
  <si>
    <t>30,625</t>
  </si>
  <si>
    <t>MORTERO CORRIENTE 2000 PSI</t>
  </si>
  <si>
    <t>417,590</t>
  </si>
  <si>
    <t>4,176</t>
  </si>
  <si>
    <t>60,238</t>
  </si>
  <si>
    <t>TALADRO PERCUTOR 3/4 900W 110V</t>
  </si>
  <si>
    <t>12,000</t>
  </si>
  <si>
    <t>24,392</t>
  </si>
  <si>
    <t>1,220</t>
  </si>
  <si>
    <t>2,420</t>
  </si>
  <si>
    <t>0.75</t>
  </si>
  <si>
    <t>267.86</t>
  </si>
  <si>
    <t>16,339</t>
  </si>
  <si>
    <t>103,389</t>
  </si>
  <si>
    <t>06 INSTALACIONES HIDROSANITARIAS</t>
  </si>
  <si>
    <t>06.01 TAPA REGISTRO PLASTICA 20 X 20 CM</t>
  </si>
  <si>
    <t>7,700</t>
  </si>
  <si>
    <t>Tapa registro 20 x 20 cm europea plástica</t>
  </si>
  <si>
    <t>26,600</t>
  </si>
  <si>
    <t>6,504</t>
  </si>
  <si>
    <t>TRANSPORTE FERRETERIA- GACAR</t>
  </si>
  <si>
    <t>1.05</t>
  </si>
  <si>
    <t>1,070</t>
  </si>
  <si>
    <t>34,499</t>
  </si>
  <si>
    <t>06.02 VÁLVULA DE REGISTRO 3/4" EN PVC</t>
  </si>
  <si>
    <t>SOLDADURA CPVC FGG NTC 4455 (1/8 GL.)</t>
  </si>
  <si>
    <t>68,900</t>
  </si>
  <si>
    <t>689</t>
  </si>
  <si>
    <t>LIMPIADOR PARA PVC Y CPVC (1/4 GL.)</t>
  </si>
  <si>
    <t>48,900</t>
  </si>
  <si>
    <t>489</t>
  </si>
  <si>
    <t>ESTOPA 200 gr</t>
  </si>
  <si>
    <t>98</t>
  </si>
  <si>
    <t>VALVULA PVC 3/4-PULG LISA 235PSI</t>
  </si>
  <si>
    <t>unidad</t>
  </si>
  <si>
    <t>10,976</t>
  </si>
  <si>
    <t>7,417</t>
  </si>
  <si>
    <t>371</t>
  </si>
  <si>
    <t>HORA CUADRILLA BB - INSTALACIONES</t>
  </si>
  <si>
    <t>37,085</t>
  </si>
  <si>
    <t>6</t>
  </si>
  <si>
    <t>18,770</t>
  </si>
  <si>
    <t>06.03 VÁLVULA DE REGISTRO 1" EN PVC</t>
  </si>
  <si>
    <t>VÁLVULA PVC 1 PULGADA LISA 235 PSI</t>
  </si>
  <si>
    <t>16,900</t>
  </si>
  <si>
    <t>18,176</t>
  </si>
  <si>
    <t>25,970</t>
  </si>
  <si>
    <t>06.04 VÁLVULA DE REGISTRO 1 1/2" EN PVC</t>
  </si>
  <si>
    <t>VALVULA PVC 1. 1/2-PULG LISA 235PSI</t>
  </si>
  <si>
    <t>23,900</t>
  </si>
  <si>
    <t>25,176</t>
  </si>
  <si>
    <t>32,970</t>
  </si>
  <si>
    <t>06.05 TAPA REGISTRO PLASTICA 15 X 15 CM</t>
  </si>
  <si>
    <t>5,500</t>
  </si>
  <si>
    <t>TAPA REGISTRO 15CM X 15CM</t>
  </si>
  <si>
    <t>6,922</t>
  </si>
  <si>
    <t>12,422</t>
  </si>
  <si>
    <t>18,202</t>
  </si>
  <si>
    <t>06.06 TUBERÍA PVC SANITARIA Ø 6", INCLUYE ACCESORIOS PARA SU CORRECTA INSTALACION</t>
  </si>
  <si>
    <t>CODO 45° 1/8 PVC SANITARIA CXC 6</t>
  </si>
  <si>
    <t>95,641</t>
  </si>
  <si>
    <t>16,259</t>
  </si>
  <si>
    <t>978</t>
  </si>
  <si>
    <t>UNIÓN PVC SANITARIA 6</t>
  </si>
  <si>
    <t>59,164</t>
  </si>
  <si>
    <t>10,058</t>
  </si>
  <si>
    <t>TUBO PVC SANITARIO 6</t>
  </si>
  <si>
    <t>33,984</t>
  </si>
  <si>
    <t>62,384</t>
  </si>
  <si>
    <t>2,602</t>
  </si>
  <si>
    <t>130</t>
  </si>
  <si>
    <t>3.80</t>
  </si>
  <si>
    <t>232</t>
  </si>
  <si>
    <t>65,348</t>
  </si>
  <si>
    <t>06.07 TUBERÍA PVC SANITARIA Ø 4", INCLUYE ACCESORIOS PARA SU CORRECTA INSTALACION</t>
  </si>
  <si>
    <t>TUBO PVC SANITARIO 4</t>
  </si>
  <si>
    <t>45,738</t>
  </si>
  <si>
    <t>CODO 45° 1/8PVC SANITARIO CXC 4</t>
  </si>
  <si>
    <t>26,300</t>
  </si>
  <si>
    <t>4,471</t>
  </si>
  <si>
    <t>UNIÓN PVC SANITARIA 4</t>
  </si>
  <si>
    <t>81,325</t>
  </si>
  <si>
    <t>13,825</t>
  </si>
  <si>
    <t>66,117</t>
  </si>
  <si>
    <t>3,065</t>
  </si>
  <si>
    <t>153</t>
  </si>
  <si>
    <t>1.65</t>
  </si>
  <si>
    <t>101</t>
  </si>
  <si>
    <t>69,436</t>
  </si>
  <si>
    <t>06.08 DESMONTE TUBERÍA SANITARIA DE Ø 2" A Ø 6"</t>
  </si>
  <si>
    <t>10,916</t>
  </si>
  <si>
    <t>546</t>
  </si>
  <si>
    <t>0.40</t>
  </si>
  <si>
    <t>259</t>
  </si>
  <si>
    <t>11,721</t>
  </si>
  <si>
    <t>06.09 TAPA EN LÁMINA ALFAJOR</t>
  </si>
  <si>
    <t>SOLDADURA ESTAÑO ANTIMONIO 95/5</t>
  </si>
  <si>
    <t>142,401</t>
  </si>
  <si>
    <t>85,441</t>
  </si>
  <si>
    <t>ÁNGULO 1-1/2 X 1/8 6M A36</t>
  </si>
  <si>
    <t>50,600</t>
  </si>
  <si>
    <t>0.68</t>
  </si>
  <si>
    <t>34,408</t>
  </si>
  <si>
    <t>ANTICORROSIVO ROJO</t>
  </si>
  <si>
    <t>65,900</t>
  </si>
  <si>
    <t>19,770</t>
  </si>
  <si>
    <t>ESMALTE EXTERIOR SUPERLAVABLE</t>
  </si>
  <si>
    <t>92,900</t>
  </si>
  <si>
    <t>111,480</t>
  </si>
  <si>
    <t>VARILLA CORRUGADA 1/2</t>
  </si>
  <si>
    <t>4,442</t>
  </si>
  <si>
    <t>2,221</t>
  </si>
  <si>
    <t>LAMINA ALFAJOR 2.5MM</t>
  </si>
  <si>
    <t>102,300</t>
  </si>
  <si>
    <t>355,620</t>
  </si>
  <si>
    <t>57,473</t>
  </si>
  <si>
    <t>25.00</t>
  </si>
  <si>
    <t>1,525</t>
  </si>
  <si>
    <t>417,492</t>
  </si>
  <si>
    <t>06.10 REGISTRO DE AGUA INCLUYE TAPA Y CAJA Ø 1/2"</t>
  </si>
  <si>
    <t>CAJA INSPECCIÓN DE BOCA 60 X 60 X 90CM+FONDO+PLATINA</t>
  </si>
  <si>
    <t>329,722</t>
  </si>
  <si>
    <t>UNIVERSAL PVCP 1/2</t>
  </si>
  <si>
    <t>4,355</t>
  </si>
  <si>
    <t>CINTA TEFLÓN SELLANTE PARA ROSCAS 12MM X 12M</t>
  </si>
  <si>
    <t>2,944</t>
  </si>
  <si>
    <t>88</t>
  </si>
  <si>
    <t>LIMPIADOR REMOVEDOR PVC (1/4 GL.)</t>
  </si>
  <si>
    <t>54,900</t>
  </si>
  <si>
    <t>549</t>
  </si>
  <si>
    <t>SOLDADURA PVC WET BONDING (1/4 GL.)</t>
  </si>
  <si>
    <t>99,904</t>
  </si>
  <si>
    <t>999</t>
  </si>
  <si>
    <t>VALVULA DE BOLA LATON ROSCADA 1/2- GRIVAL</t>
  </si>
  <si>
    <t>36,100</t>
  </si>
  <si>
    <t>378,735</t>
  </si>
  <si>
    <t>Equipos</t>
  </si>
  <si>
    <t>AYUDANTE INSTALACIONES (I)</t>
  </si>
  <si>
    <t>16,011</t>
  </si>
  <si>
    <t>9,607</t>
  </si>
  <si>
    <t>6.21</t>
  </si>
  <si>
    <t>379</t>
  </si>
  <si>
    <t>388,721</t>
  </si>
  <si>
    <t>06.11 REGISTRO DE AGUA INCLUYE TAPA Y CAJA Ø 3/4" PARA EXTERIORES</t>
  </si>
  <si>
    <t>CINTA TEFLÓN AGUA (10M)</t>
  </si>
  <si>
    <t>9,900</t>
  </si>
  <si>
    <t>792</t>
  </si>
  <si>
    <t>CAJA Y TAPA PLASTICA PARA EXTERIOR</t>
  </si>
  <si>
    <t>129,200</t>
  </si>
  <si>
    <t>UNIVERSAL PVCP 3/4</t>
  </si>
  <si>
    <t>7,723</t>
  </si>
  <si>
    <t>15,446</t>
  </si>
  <si>
    <t>VÁLVULA CORTINA 3/4</t>
  </si>
  <si>
    <t>75,300</t>
  </si>
  <si>
    <t>221,706</t>
  </si>
  <si>
    <t>4,803</t>
  </si>
  <si>
    <t>240</t>
  </si>
  <si>
    <t>227,054</t>
  </si>
  <si>
    <t>06.12 REGISTRO DE AGUA TIPO CORTINA INCLUYE TAPA Y CAJA Ø 3/4"</t>
  </si>
  <si>
    <t>495</t>
  </si>
  <si>
    <t>UNIVERSAL PVCP 1</t>
  </si>
  <si>
    <t>1,647</t>
  </si>
  <si>
    <t>2,997</t>
  </si>
  <si>
    <t>CAJA Y TAPA PLASTICA PARA REGISTRO DE AGUA</t>
  </si>
  <si>
    <t>12,277</t>
  </si>
  <si>
    <t>VALVULA TIPO BOLA CON ROSCA HEMBRA-HEMBRA 1'' NPT</t>
  </si>
  <si>
    <t>61,800</t>
  </si>
  <si>
    <t>90,890</t>
  </si>
  <si>
    <t>1,916</t>
  </si>
  <si>
    <t>3.38</t>
  </si>
  <si>
    <t>131,327</t>
  </si>
  <si>
    <t>07 INSTALACIONES ELECTRICAS</t>
  </si>
  <si>
    <t>07.01 MANTENIMIENTO DE CAJA DE INSPECCIÓN EXISTENTE SEGÚN NORMA CS 275 O SIMILAR DE ACUERDO AL OPERADOR DE RED QUE APLIQUE, INCLUYE LIMPIEZA DE LA CAJA, RESANE DE MUROS, APLICACIÓN DE PAÑETE, REPARACION Y/O CAMBIO DE MARCO Y TAPA, ADECUACIÓN E INSTALACIÓN DE CAMPANA</t>
  </si>
  <si>
    <t>MARCO Y TAPA CS275 CERTIFICACIÓN RETIE</t>
  </si>
  <si>
    <t>498,550</t>
  </si>
  <si>
    <t>MORTERO 1:3 impermeabilizado</t>
  </si>
  <si>
    <t>635,738</t>
  </si>
  <si>
    <t>190,721</t>
  </si>
  <si>
    <t>689,271</t>
  </si>
  <si>
    <t>191,575</t>
  </si>
  <si>
    <t>9,579</t>
  </si>
  <si>
    <t>20.00</t>
  </si>
  <si>
    <t>891,645</t>
  </si>
  <si>
    <t>07.02 MANTENIMIENTO DE CAJA DE INSPECCÓN EXISTENTE SEGÚN NORMA CS 276 O SIMILAR DE ACUERDO AL OPERADOR DE RED QUE APLIQUE, INCLUYE LIMPIEZA DE LA CAJA, RESANE DE MUROS, APLICACIÓN DE PAÑETE, REPARACION Y/O CAMBIO DE MARCO Y TAPA, ADECUACIÓN E INSTALACIÓN DE CAMPANA PARA DUCTERIAS ADICIONALES</t>
  </si>
  <si>
    <t>25,430</t>
  </si>
  <si>
    <t>523,980</t>
  </si>
  <si>
    <t>162,610</t>
  </si>
  <si>
    <t>8,131</t>
  </si>
  <si>
    <t>60.00</t>
  </si>
  <si>
    <t>3,660</t>
  </si>
  <si>
    <t>698,381</t>
  </si>
  <si>
    <t>07.03 MANTENIMIENTO DE TABLEROS MONOFÁSICOS, BIFÁSICOS, TRIFÁSICOS, TABLEROS DE CONTROL DE SALIDAS ESPECIALES Y TABLEROS DE CONTROL DE ILUMINACIÓN EXISTENTES, INCLUYE LA VERIFICACIÓN Y REDISTRIBUCIÓN INTERNA DE LAS PROTECCIONES ELÉCTRICAS, BARRAJES Y ELEMENTOS DE FIJACIÓN CONFORME AL CUADRO DE CARGAS Y/O DIAGRAMA UNIFILAR, ASÍ MISMO DEBE INCLUIR TODOS LOS ELEMENTOS Y/O ACCESORIOS NECESARIOS PARA SU CORRECTA INSTALACIÓN Y PUESTA EN FUNCIONAMIENTO.</t>
  </si>
  <si>
    <t>AMARRE PLÁSTICO 15X3.2MM NEGRO</t>
  </si>
  <si>
    <t>76</t>
  </si>
  <si>
    <t>912</t>
  </si>
  <si>
    <t>HORA CUADRILLA FF - ELÉCTRICAS</t>
  </si>
  <si>
    <t>Hora Cuadrilla</t>
  </si>
  <si>
    <t>36,916</t>
  </si>
  <si>
    <t>8.00</t>
  </si>
  <si>
    <t>295,328</t>
  </si>
  <si>
    <t>296,240</t>
  </si>
  <si>
    <t>14,766</t>
  </si>
  <si>
    <t>10.00</t>
  </si>
  <si>
    <t>610</t>
  </si>
  <si>
    <t>311,616</t>
  </si>
  <si>
    <t>07.04 DESMONTE, RETIRO Y TRANSPORTE A SITIO AUTORIZADO DE SALIDAS ELÉCTRICAS EXISTENTE EN EL SITIO A INTERVENIR (TOMAS, LUMINARIAS, INTERRUPTORES, TUBERÍA, CABLEADO, CAJA, ETC.) DE ACUERDO A LA DESCRIPCIÓN EN LAS ESPECIFICACIONES TÉCNICAS, ESTOS ELEMENTOS DEBERÁN SER ENTREGADOS A LA UNIDAD MEDIANTE ACTA.</t>
  </si>
  <si>
    <t>4,775</t>
  </si>
  <si>
    <t>239</t>
  </si>
  <si>
    <t>3,242</t>
  </si>
  <si>
    <t>8,017</t>
  </si>
  <si>
    <t>07.05 INTERRUPTOR TRIPOLAR TERMOMAGNÉTICO FIJO, TAMAÑO 125, 65 KA 240 V, DRX 125, I NOMINAL 125A, DE ACUERDO A DIAGRAMA UNIFILAR O CUADRO DE CARGAS</t>
  </si>
  <si>
    <t>6.00</t>
  </si>
  <si>
    <t>456</t>
  </si>
  <si>
    <t>INTERRUPTOR TRIPOLAR TERMOMAGNÉTICO FIJO, TAMAÑO 125, 65 KA 240 V, DRX 125, I NOMINAL 125A</t>
  </si>
  <si>
    <t>1,270,123</t>
  </si>
  <si>
    <t>1,270,579</t>
  </si>
  <si>
    <t>50,000</t>
  </si>
  <si>
    <t>1,323,085</t>
  </si>
  <si>
    <t>07.06 DUCTERÍA TIPO IMC DE 1 X Ø1" INCLUYE UNIÓN, CURVAS, TERMINALES, CAJAS DE PASO Y TODOS LOS ELEMENTOS NECESARIOS PARA SU CORRECTA INSTALACIÓN Y PUESTA EN FUNCIONAMIENTO</t>
  </si>
  <si>
    <t>ABRAZADERA FIJA DOBLE ALA 1</t>
  </si>
  <si>
    <t>1,708</t>
  </si>
  <si>
    <t>TUBO IMC UL 1</t>
  </si>
  <si>
    <t>18,464</t>
  </si>
  <si>
    <t>19,387</t>
  </si>
  <si>
    <t>UNIÓN IMC GALVANIZADA 1</t>
  </si>
  <si>
    <t>2,673</t>
  </si>
  <si>
    <t>882</t>
  </si>
  <si>
    <t>TERMINAL (TUERCA+CONTRATUERCA) IMC AG 1''</t>
  </si>
  <si>
    <t>2,000</t>
  </si>
  <si>
    <t>200</t>
  </si>
  <si>
    <t>CURVA IMC 1</t>
  </si>
  <si>
    <t>8,900</t>
  </si>
  <si>
    <t>890</t>
  </si>
  <si>
    <t>CHAZO EXPANSIVO 1/4 X 2''</t>
  </si>
  <si>
    <t>1,450</t>
  </si>
  <si>
    <t>2,900</t>
  </si>
  <si>
    <t>25,967</t>
  </si>
  <si>
    <t>TORRE DE ANDAMIO MULTIDIRECCIONAL FIJA 12M+1M 3.07+1.09MX2 - ALQUILER</t>
  </si>
  <si>
    <t>3,183,967</t>
  </si>
  <si>
    <t>8,149</t>
  </si>
  <si>
    <t>407</t>
  </si>
  <si>
    <t>1.84</t>
  </si>
  <si>
    <t>112</t>
  </si>
  <si>
    <t>34,635</t>
  </si>
  <si>
    <t>07.07 DUCTERIA TIPO PVC CONDUIT Ø 1/2"</t>
  </si>
  <si>
    <t>SOLDADURA PARA CONDUIT (1/4 GL.)</t>
  </si>
  <si>
    <t>78,614</t>
  </si>
  <si>
    <t>786</t>
  </si>
  <si>
    <t>UNIÓN CONDUIT PVC 1/2</t>
  </si>
  <si>
    <t>393</t>
  </si>
  <si>
    <t>67</t>
  </si>
  <si>
    <t>ADAPTADOR TERMINAL CONDUIT 1/2</t>
  </si>
  <si>
    <t>51</t>
  </si>
  <si>
    <t>TUBO CONDUIT PVC 1/2</t>
  </si>
  <si>
    <t>1,545</t>
  </si>
  <si>
    <t>3,733</t>
  </si>
  <si>
    <t>3,832</t>
  </si>
  <si>
    <t>192</t>
  </si>
  <si>
    <t>492</t>
  </si>
  <si>
    <t>92</t>
  </si>
  <si>
    <t>07.08 DUCTERÍA TIPO EMT DE 1 X Ø 3/4" INCLUYE UNIÓN, CURVAS, TERMINALES, CONDULETAS  Y TODOS LOS ELEMENTOS NECESARIOS PARA SU CORRECTA INSTALACIÓN Y PUESTA EN FUNCIONAMIENTO</t>
  </si>
  <si>
    <t>TUBO EMT UL 3/4</t>
  </si>
  <si>
    <t>7,102</t>
  </si>
  <si>
    <t>7,457</t>
  </si>
  <si>
    <t>UNIÓN GALVANIZADA EMT 3/4</t>
  </si>
  <si>
    <t>500</t>
  </si>
  <si>
    <t>ABRAZADERA FIJA ALA SENCILLA DE 3/4</t>
  </si>
  <si>
    <t>TERMINAL-CONECTOR EMT 3/4</t>
  </si>
  <si>
    <t>825</t>
  </si>
  <si>
    <t>CHAZO PLASTICO 1/4 CON TORNILLO</t>
  </si>
  <si>
    <t>400</t>
  </si>
  <si>
    <t>CURVA 90° EMT 3/4</t>
  </si>
  <si>
    <t>2,400</t>
  </si>
  <si>
    <t>5,747</t>
  </si>
  <si>
    <t>287</t>
  </si>
  <si>
    <t>16,334</t>
  </si>
  <si>
    <t>07.09 DESMONTE, RETIRO Y TRANSPORTE A SITIO AUTORIZADO DEL SISTEMA ELÉCTRICO OBSOLETO EN EL ÁREA A INTERVENIR (TABLEROS ELÉCTRICOS, CUCHILLAS DE PROTECCIÓN, TUBERÍA PVC, EMT E IMC,  ETC.)  ESTOS ELEMENTOS DEBERÁN SER ENTREGADOS AL SUPERVISOR MEDIANTE ACTA.</t>
  </si>
  <si>
    <t>GRUA EXTENSION PARA POSTES</t>
  </si>
  <si>
    <t>185,000</t>
  </si>
  <si>
    <t>55,500</t>
  </si>
  <si>
    <t>640,480</t>
  </si>
  <si>
    <t>87,524</t>
  </si>
  <si>
    <t>763,004</t>
  </si>
  <si>
    <t>07.10 DUCTERÍA TIPO IMC DE 1 X Ø3/4" INCLUYE UNIÓN, CURVAS, TERMINALES, CONDULETAS  Y TODOS LOS ELEMENTOS NECESARIOS PARA SU CORRECTA INSTALACIÓN Y PUESTA EN FUNCIONAMIENTO</t>
  </si>
  <si>
    <t>TUBERIA CONDUIT IMC (UL 1242) 3/4"</t>
  </si>
  <si>
    <t>12,308</t>
  </si>
  <si>
    <t>UNIÓN IMC AG Ø3/4"</t>
  </si>
  <si>
    <t>644</t>
  </si>
  <si>
    <t>CURVA IMC AG Ø3/4"</t>
  </si>
  <si>
    <t>6,150</t>
  </si>
  <si>
    <t>62</t>
  </si>
  <si>
    <t>TERMINAL IMC AG Ø3/4" (TUERCA Y CONTRATUERCA)</t>
  </si>
  <si>
    <t>30</t>
  </si>
  <si>
    <t>ABRAZADERA/GRAPA 3/4 PULG GALVANIZADA</t>
  </si>
  <si>
    <t>910</t>
  </si>
  <si>
    <t>14,799</t>
  </si>
  <si>
    <t>10,000</t>
  </si>
  <si>
    <t>1.23</t>
  </si>
  <si>
    <t>25,374</t>
  </si>
  <si>
    <t>07.11 CORTACIRCUITOS ATORNILLABLES TERMOMAGNÉTICOS AUTOMÁTICOS BIPOLARES, 10 KA A 120/240 V DSA-2030 CORRIENTE NOMINAL: 30 A.</t>
  </si>
  <si>
    <t>199,206</t>
  </si>
  <si>
    <t>25,000</t>
  </si>
  <si>
    <t>1,250</t>
  </si>
  <si>
    <t>31</t>
  </si>
  <si>
    <t>225,487</t>
  </si>
  <si>
    <t>07.12 CORTACIRCUITOS ATORNILLABLES TERMOMAGNÉTICOS AUTOMÁTICOS MONOPOLARES, 10 KA A 120/240 V DSA-1020 CORRIENTE NOMINAL: 20 A.</t>
  </si>
  <si>
    <t>85,323</t>
  </si>
  <si>
    <t>111,604</t>
  </si>
  <si>
    <t>07.13 TOMACORRIENTE DOBLE MONOFÁSICA 15A./120V.(1Ø+N+PT) (RED NORMAL), INCLUYE SALIDA EN CABLEADO 1N10CU-AWG-HFFR-LS FASES + 1N10CU-AWG-HFFR-LS NEUTRO + 1N10CU-AWG-DESN TIERRA , TUBERÍA PVC 3/4", CAJAS, UNIONES, ACOPLES</t>
  </si>
  <si>
    <t>ADAPTADOR TERMINAL CONDUIT 3/4</t>
  </si>
  <si>
    <t>686</t>
  </si>
  <si>
    <t>1,372</t>
  </si>
  <si>
    <t>TOMACORRIENTE DOBLE 2P+T FUTURA</t>
  </si>
  <si>
    <t>13,090</t>
  </si>
  <si>
    <t>CINTA AISLANTE 111 PREMIUM (20M) NEGRA</t>
  </si>
  <si>
    <t>Rollo</t>
  </si>
  <si>
    <t>9,828</t>
  </si>
  <si>
    <t>197</t>
  </si>
  <si>
    <t>TORNILLO CABEZA PAN 8 X 1 1/2</t>
  </si>
  <si>
    <t>CABLE CU HFFR-LS NO.10 AWG</t>
  </si>
  <si>
    <t>5,269</t>
  </si>
  <si>
    <t>31,614</t>
  </si>
  <si>
    <t>TUBO CONDUIT PVC 3/4</t>
  </si>
  <si>
    <t>1,766</t>
  </si>
  <si>
    <t>5,298</t>
  </si>
  <si>
    <t>CAJA 10 X 10CM GALVANIZADA CAL.20</t>
  </si>
  <si>
    <t>2,706</t>
  </si>
  <si>
    <t>ALAMBRE COBRE SUAVE Y DURO DESNUDO 10AWG</t>
  </si>
  <si>
    <t>5,079</t>
  </si>
  <si>
    <t>15,237</t>
  </si>
  <si>
    <t>CONECTOR RESORTE ROJO/AMARILLO 18-8AWG</t>
  </si>
  <si>
    <t>1,300</t>
  </si>
  <si>
    <t>3,900</t>
  </si>
  <si>
    <t>76,162</t>
  </si>
  <si>
    <t>76,630</t>
  </si>
  <si>
    <t>7.01</t>
  </si>
  <si>
    <t>428</t>
  </si>
  <si>
    <t>157,052</t>
  </si>
  <si>
    <t>07.14 LUMINARIA LED SYLVANIA HERMETICA LED HERMETICA T8 Y/O SIMILAR , 2X18W, 3200LM, 100-240V, INCLUYE SALIDA EN CABLEADO (PE, HF, FR, LS, LIBRE DE HALÓGENOS, RETARDANTE A LA LLAMA, BAJA EMISIÓN DE HUMOS), TUBERÍA EMT 3/4", CAJA TIPO RAWELT, TORNILLERÍA, TERMINALES, UNIONES Y ACCESORIOS NECESARIOS PARA GARANTIZAR SU CORRECTA INSTALACIÓN Y PUESTA EN SERVICIO.</t>
  </si>
  <si>
    <t>ALAMBRE CU DESNUDO NO.12 AWG</t>
  </si>
  <si>
    <t>2,967</t>
  </si>
  <si>
    <t>3.30</t>
  </si>
  <si>
    <t>9,791</t>
  </si>
  <si>
    <t>CABLE CU HFFR-LS NO.12 AWG</t>
  </si>
  <si>
    <t>3,426</t>
  </si>
  <si>
    <t>6.60</t>
  </si>
  <si>
    <t>22,612</t>
  </si>
  <si>
    <t>CAJA FUNDICIÓN ALUMINIO 5800 CON SALIDA 3/4 PULGADA 5 HUECOS (RAWELT)</t>
  </si>
  <si>
    <t>14,850</t>
  </si>
  <si>
    <t>CLAVIJA CODELCA 15A-250V</t>
  </si>
  <si>
    <t>6,900</t>
  </si>
  <si>
    <t>TOMA DOBLE MONOFASICA CON P.T. 20A/120V</t>
  </si>
  <si>
    <t>TUBERIA CONDUIT EMT (UL 797) 3/4"</t>
  </si>
  <si>
    <t>21,306</t>
  </si>
  <si>
    <t>LED HERMETICA 1X18W T8 DL</t>
  </si>
  <si>
    <t>33,041</t>
  </si>
  <si>
    <t>4,332</t>
  </si>
  <si>
    <t>2,600</t>
  </si>
  <si>
    <t>141,832</t>
  </si>
  <si>
    <t>73,832</t>
  </si>
  <si>
    <t>3,692</t>
  </si>
  <si>
    <t>7.71</t>
  </si>
  <si>
    <t>470</t>
  </si>
  <si>
    <t>219,826</t>
  </si>
  <si>
    <t>07.15 LUMINARIA PANEL LED REDONDO SYLVANIA, DE INCRUSTAR O DE SOBREPONER SEGÚN LA ZONA, Y/O SIMILAR DE  P24339, 24 W, 1700LM, 6500K, 100-277V, INCLUYE SALIDA EN CABLEADO (PE, HF, FR, LS, LIBRE DE HALÓGENOS, RETARDANTE A LA LLAMA, BAJA EMISIÓN DE HUMOS), TUBERÍA EN PVC 3/4" INTRAMUROS Y EMT EN CIELO FALSO 3/4", CAJA TIPO RAWELT, TORNILLERÍA, TERMINALES, UNIONES, Y ACCESORIOS NECESARIOS PARA GARANTIZAR SU CORRECTA INSTALACIÓN Y PUESTA EN SERVICIO.</t>
  </si>
  <si>
    <t>CAJA FUNDICIÓN ALUMINIO 2400 CON SALIDA 3/4 PULGADA 5 HUECOS (RAWELT)</t>
  </si>
  <si>
    <t>27,800</t>
  </si>
  <si>
    <t>LED PANEL RD 24W DL 100-240V</t>
  </si>
  <si>
    <t>23,980</t>
  </si>
  <si>
    <t>2,166</t>
  </si>
  <si>
    <t>5,200</t>
  </si>
  <si>
    <t>143,655</t>
  </si>
  <si>
    <t>9.31</t>
  </si>
  <si>
    <t>568</t>
  </si>
  <si>
    <t>204,570</t>
  </si>
  <si>
    <t>07.16 INTERRUPTOR CUATRO VIAS, EN SALIDA DE TUBERIA PVC, INCLUYE CABLEADO (PE, HF, FR, LS, LIBRE DE HALÓGENOS, RETARDANTE A LA LLAMA, BAJA EMISIÓN DE HUMOS), CAJA,  TORNILLERÍA, TERMINALES, Y ACCESORIOS NECESARIOS PARA GARANTIZAR SU CORRECTA INSTALACIÓN Y PUESTA EN SERVICIO</t>
  </si>
  <si>
    <t>INTERRUPTOR CONMUTABLE (4 VÍAS) 16 A - 250 V</t>
  </si>
  <si>
    <t>29,900</t>
  </si>
  <si>
    <t>CURVA 90º CXE CONDUIT 3/4</t>
  </si>
  <si>
    <t>3,400</t>
  </si>
  <si>
    <t>81,479</t>
  </si>
  <si>
    <t>26,821</t>
  </si>
  <si>
    <t>1,341</t>
  </si>
  <si>
    <t>7.36</t>
  </si>
  <si>
    <t>449</t>
  </si>
  <si>
    <t>110,090</t>
  </si>
  <si>
    <t>07.17 INTERRUPTOR SENCILLO CONMUTABLE 15A, 120V, EN SALIDA DE TUBERIA PVC,  INCLUYE CABLEADO (PE, HF, FR, LS, LIBRE DE HALÓGENOS, RETARDANTE A LA LLAMA, BAJA EMISIÓN DE HUMOS), CAJA,  TORNILLERÍA, TERMINALES, Y ACCESORIOS NECESARIOS PARA GARANTIZAR SU CORRECTA INSTALACIÓN Y PUESTA EN SERVICIO</t>
  </si>
  <si>
    <t>LIMPIADOR PARA PVC Y CPVC (1/32 GL.)</t>
  </si>
  <si>
    <t>8,159</t>
  </si>
  <si>
    <t>245</t>
  </si>
  <si>
    <t>CAJA 5800- 5 SALIDAS 3/4 FUNDIDA</t>
  </si>
  <si>
    <t>11,900</t>
  </si>
  <si>
    <t>600</t>
  </si>
  <si>
    <t>4.50</t>
  </si>
  <si>
    <t>15,417</t>
  </si>
  <si>
    <t>ALAMBRE CU NO.12 DESN AWG</t>
  </si>
  <si>
    <t>2,891</t>
  </si>
  <si>
    <t>1.60</t>
  </si>
  <si>
    <t>4,626</t>
  </si>
  <si>
    <t>INTERRUPTOR CONMUTABLE SENCILLO ARQUEA</t>
  </si>
  <si>
    <t>19,694</t>
  </si>
  <si>
    <t>65,335</t>
  </si>
  <si>
    <t>28,425</t>
  </si>
  <si>
    <t>1,421</t>
  </si>
  <si>
    <t>0.77</t>
  </si>
  <si>
    <t>6.56</t>
  </si>
  <si>
    <t>95,581</t>
  </si>
  <si>
    <t>07.18 LUMINARIA PANEL LED SYLVANIA 60CMX60CM, DE INCRUSTAR O SOBREPONER SEGÚN LA ZONA, Y/O SIMILAR DE  P26994, 40 W, 3600LM, 6000K, 100-277V, INCLUYE SALIDA EN CABLEADO (PE, HF, FR, LS, LIBRE DE HALÓGENOS, RETARDANTE A LA LLAMA, BAJA EMISIÓN DE HUMOS), TUBERÍA EN PVC 3/4" INTRAMUROS Y EMT EN CIELO FALSO 3/4", CAJA TIPO RAWELT, TORNILLERÍA, TERMINALES, UNIONES, TOMA, CLAVIJA, CABLEADO, ANCLAJES DE SUJECIÓN, GUAYAS, PERNOS, RESANE, PAÑETE, ESTUCO, PINTURA, RECUPERACIÓN DE LA ZONA AFECTADA CON LOS MISMOS ACABADOS Y ACCESORIOS NECESARIOS PARA GARANTIZAR SU CORRECTA INSTALACIÓN Y PUESTA EN SERVICIO.</t>
  </si>
  <si>
    <t>10,653</t>
  </si>
  <si>
    <t>CAJA GALVANIZADA 2400 CAL 20</t>
  </si>
  <si>
    <t>2,800</t>
  </si>
  <si>
    <t>PANEL LED SQ CUADRADO 60X60 40W 100-277V</t>
  </si>
  <si>
    <t>89,900</t>
  </si>
  <si>
    <t>MARCO ENSAMBLE PARA CIELO RASO 60X60</t>
  </si>
  <si>
    <t>30,900</t>
  </si>
  <si>
    <t>2,649</t>
  </si>
  <si>
    <t>212,037</t>
  </si>
  <si>
    <t>100,000</t>
  </si>
  <si>
    <t>8.80</t>
  </si>
  <si>
    <t>537</t>
  </si>
  <si>
    <t>317,574</t>
  </si>
  <si>
    <t>07.19 INTERRUPTOR DOBLE, INCLUYE SALIDA EN CABLEADO CU HFFR-LS NO.12 AWG , TUBERÍA PVC 3/4", INCLUYE: UNIONES, ACCESORIOS DE FIJACIÓN  Y DE CONEXIÓN, FACEPLATE  Y TODOS LOS ACCESORIOS NECESARIOS  PARA GARANTIZAR SU CORRECTA INSTALACIÓN Y PUESTA EN SERVICIO</t>
  </si>
  <si>
    <t>CINTA AISLANTE N15 PVC (20M) NEGRA</t>
  </si>
  <si>
    <t>12,900</t>
  </si>
  <si>
    <t>258</t>
  </si>
  <si>
    <t>2.20</t>
  </si>
  <si>
    <t>6,527</t>
  </si>
  <si>
    <t>INTERRUPTOR DOBLE FUTURA</t>
  </si>
  <si>
    <t>15,410</t>
  </si>
  <si>
    <t>69,152</t>
  </si>
  <si>
    <t>13.23</t>
  </si>
  <si>
    <t>807</t>
  </si>
  <si>
    <t>122,459</t>
  </si>
  <si>
    <t>07.20 INTERRUPTOR DOBLE SENCILLO</t>
  </si>
  <si>
    <t>INTERRUPTOR DOBLE ARQUEA</t>
  </si>
  <si>
    <t>24,811</t>
  </si>
  <si>
    <t>12</t>
  </si>
  <si>
    <t>32,869</t>
  </si>
  <si>
    <t>07.21 INTERRUPTOR SENCILLO 15A, 120V, INCLUYE CABLEADO (PE, HF, FR, LS, LIBRE DE HALÓGENOS, RETARDANTE A LA LLAMA, BAJA EMISIÓN DE HUMOS), Y ACCESORIOS PARA SU CORRECTA INSTALACIÓN</t>
  </si>
  <si>
    <t>4,451</t>
  </si>
  <si>
    <t>INTERRUPTOR SENCILLO ARQUEA</t>
  </si>
  <si>
    <t>18,326</t>
  </si>
  <si>
    <t>60,087</t>
  </si>
  <si>
    <t>23,995</t>
  </si>
  <si>
    <t>0.65</t>
  </si>
  <si>
    <t>85,682</t>
  </si>
  <si>
    <t>07.22 PUNTA CAPTADORA DE 600 MM EN ALUMINIO DE  1XØ 5/8", INCLUYE MÁSTIL METÁLICO IMC 2 METROS PARA PROLONGACIÓN DE ALTURA ÚTIL DE LAS PUNTAS CAPTADORAS, AISLADORES (POLIMÉRICOS Y CARRETE), ELEMENTOS DE SUJECIÓN Y ANCLAJE Y TODO LO NECESARIO PARA SU CORRECTO FUNCIONAMIENTO DE ACUERDO A PLANOS DE DISEÑO Y A LA NORMATIVIDAD Y REGLAMENTACIÓN VIGENTE.</t>
  </si>
  <si>
    <t>Punta Captadora 5/8 X 0.60 mt Con Base-Dx Aluminio</t>
  </si>
  <si>
    <t>88,100</t>
  </si>
  <si>
    <t>CONECTOR BIMETÁLICO</t>
  </si>
  <si>
    <t>SUJETADOR ALAMBRON</t>
  </si>
  <si>
    <t>MASTIL DE ELEVACION 2M PARA PUNTA CAPTADORA ACERO INOXIDABLE CON BASE SOLDADA</t>
  </si>
  <si>
    <t>292,437</t>
  </si>
  <si>
    <t>391,637</t>
  </si>
  <si>
    <t>432,478</t>
  </si>
  <si>
    <t>07.23 LUMINARIA LED SYLVANIA EMERGENCIA R3 COMPACT, Y/O SIMILAR DE  2X1W, 6500K, 2X150LM, 120-277V, IP20, FP&gt;0.4, INCLUYE SALIDA EN CABLEADO 1N12CU-AWG-HFFR-LS FASE + 1N12CU-AWG-HFFR-LS NEUTRO + 1N12CU-AWG-DESN TIERRA, TUBERÍA EMT 3/4", CAJA TIPO RAWELT, TORNILLERÍA, TERMINALES</t>
  </si>
  <si>
    <t>23,437</t>
  </si>
  <si>
    <t>7,537</t>
  </si>
  <si>
    <t>1.10</t>
  </si>
  <si>
    <t>3,180</t>
  </si>
  <si>
    <t>LUMINARIA LED SYLVANIA SYLVANIA EMERGENCIA R3 COMPACT, 2X1W, 6500K, 2X150LM, 120-277V</t>
  </si>
  <si>
    <t>41,632</t>
  </si>
  <si>
    <t>CABLE ENCAUCHETADO 3X12</t>
  </si>
  <si>
    <t>12,349</t>
  </si>
  <si>
    <t>6,175</t>
  </si>
  <si>
    <t>TOMACORRIENTE DOBLE CON PT (2P+T) ARQUEA</t>
  </si>
  <si>
    <t>17,136</t>
  </si>
  <si>
    <t>134,747</t>
  </si>
  <si>
    <t>TORRE DE ANDAMIO MULTIDIRECCIONAL FIJA 3M+1M 1.09X1.57M - ALQUILER</t>
  </si>
  <si>
    <t>600,055</t>
  </si>
  <si>
    <t>55,374</t>
  </si>
  <si>
    <t>2,769</t>
  </si>
  <si>
    <t>11.01</t>
  </si>
  <si>
    <t>672</t>
  </si>
  <si>
    <t>193,562</t>
  </si>
  <si>
    <t>07.24 TOMACORRIENTE DOBLE MONOFÁSICA 15A./120V.(1Ø+N+PT) CON PROTECCIÓN POR FALLA A TIERRA (GFCI) (RED NORMAL), INCLUYE TUBERÍA PVC 3/4", SALIDA EN CABLEADO (PE, HF, FR, LS, LIBRE DE HALÓGENOS, RETARDANTE A LA LLAMA, BAJA EMISIÓN DE HUMOS) ACCESORIOS NECESARIOS</t>
  </si>
  <si>
    <t>1,098</t>
  </si>
  <si>
    <t>1,998</t>
  </si>
  <si>
    <t>11,868</t>
  </si>
  <si>
    <t>27,408</t>
  </si>
  <si>
    <t>TOMA DÚPLEX CON POLO A TIERRA (2P+T) Y PROTECCIÓN DE FALLA A TIERRA (GFCI)</t>
  </si>
  <si>
    <t>65,414</t>
  </si>
  <si>
    <t>3.60</t>
  </si>
  <si>
    <t>6,358</t>
  </si>
  <si>
    <t>CAJA 2400 CUADRADA 3 HUECOS 3/4</t>
  </si>
  <si>
    <t>14,345</t>
  </si>
  <si>
    <t>UNIÓN CONDUIT PVC 3/4</t>
  </si>
  <si>
    <t>820</t>
  </si>
  <si>
    <t>135,881</t>
  </si>
  <si>
    <t>90,000</t>
  </si>
  <si>
    <t>4,500</t>
  </si>
  <si>
    <t>1.80</t>
  </si>
  <si>
    <t>403</t>
  </si>
  <si>
    <t>230,784</t>
  </si>
  <si>
    <t>07.25 TOMACORRIENTE DOBLE MONOFÁSICA 15A./120V.(1Ø+N+PT) CON PROTECCIÓN POR FALLA A TIERRA (GFCI) (RED NORMAL), INCLUYE CABLEADO 1N12 CU-AWG-HFFR-LS FASES + 1N12 CU-AWG-HFFR-LS NEUTRO + 1N12 CU-AWG-DESN TIERRA, TUBERÍA EMT 3/4", CAJAS TIPO RAWELT, UNIONES, ACCESORIOS DE FIJACIÓN  Y DE CONEXIÓN, FACEPLATE, Y TODOS LOS ACCESORIOS NECESARIOS PARA GARANTIZAR SU CORRECTA INSTALACIÓN Y PUESTA EN SERVICIO.</t>
  </si>
  <si>
    <t>9,540</t>
  </si>
  <si>
    <t>160,169</t>
  </si>
  <si>
    <t>6.66</t>
  </si>
  <si>
    <t>406</t>
  </si>
  <si>
    <t>265,575</t>
  </si>
  <si>
    <t>07.26 TOMACORRIENTE DOBLE MONOFÁSICA 15A./120V.(1Ø+N+PT) (RED NORMAL), INCLUYE SALIDA EN CABLE DE COBRE 1 X 10CU-AWG-HFFR-LS FASES + 1 X 10CU-AWG-HFFR-LS NEUTRO + 1 X 10 CU-AWG-DESN TIERRA , TUBERÍA EMT 3/4", CAJAS TIPO RADWELL, UNIONES, ACCESORIOS DE FIJACIÓN  Y DE CONEXIÓN, FACEPLATE, Y TODOS LOS ACCESORIOS NECESARIOS PARA GARANTIZAR SU CORRECTA INSTALACIÓN Y PUESTA EN SERVICIO.</t>
  </si>
  <si>
    <t>ALAMBRE CU NO.10 DESN AWG</t>
  </si>
  <si>
    <t>3,863</t>
  </si>
  <si>
    <t>12,748</t>
  </si>
  <si>
    <t>34,775</t>
  </si>
  <si>
    <t>127,262</t>
  </si>
  <si>
    <t>208,130</t>
  </si>
  <si>
    <t>07.27 CABLE DE COBRE DESNUDO AWG NO. 2/0 PARA INTERCONEXIÓN ENTRE SISTEMAS DE PUESTA A TIERRA, INCLUYE EXCAVACIÓN, TRATAMIENTO FISICOQUÍMICO DEL TERRENO 25KG POR CADA 7 METROS DE CABLE, PUNTOS DE SOLDADURA EXOTERMICA Y TODO LO NECESARIO PARA SU CORRECTO FUNCIONAMIENTO</t>
  </si>
  <si>
    <t>CABLE CU DESNUDO NO.2/0 AWG</t>
  </si>
  <si>
    <t>51,947</t>
  </si>
  <si>
    <t>53,505</t>
  </si>
  <si>
    <t>PUNTO DE SOLDADURA EXOTERMICA 150GM</t>
  </si>
  <si>
    <t>24,650</t>
  </si>
  <si>
    <t>7,395</t>
  </si>
  <si>
    <t>FAVIGEL O HIDROSOLTA X 25 Kg.</t>
  </si>
  <si>
    <t>110,000</t>
  </si>
  <si>
    <t>16,500</t>
  </si>
  <si>
    <t>77,400</t>
  </si>
  <si>
    <t>5,907</t>
  </si>
  <si>
    <t>295</t>
  </si>
  <si>
    <t>0.16</t>
  </si>
  <si>
    <t>8.37</t>
  </si>
  <si>
    <t>511</t>
  </si>
  <si>
    <t>84,113</t>
  </si>
  <si>
    <t>07.28 SIRENA TECHO/PARED SIRENA/LUZ ESTROBOSCOPICA , INCLUYE ACCESORIOS NECESARIOS PARA GARANTIZAR SU CORRECTA INSTALACIÓN Y PUESTA EN SERVICIO.</t>
  </si>
  <si>
    <t>CHAZO 1/4" + TORNILLO COMBINADO 8" X 1"</t>
  </si>
  <si>
    <t>275</t>
  </si>
  <si>
    <t>BOCINA ESTROBOSCOPICA DE PARED CANDELA SELECCIONABLE HS-24WR - POTTER SIGNAL</t>
  </si>
  <si>
    <t>472,098</t>
  </si>
  <si>
    <t>473,198</t>
  </si>
  <si>
    <t>HORA CUADRILLA JJ RED CONTRAINCENDIO - PRESTACIONES</t>
  </si>
  <si>
    <t>526,608</t>
  </si>
  <si>
    <t>07.29 ESTACION MANUAL DE PARADA, INCLUYE ACCESORIOS NECESARIOS PARA GARANTIZAR SU CORRECTA INSTALACIÓN Y PUESTA EN SERVICIO.</t>
  </si>
  <si>
    <t>550</t>
  </si>
  <si>
    <t>ESTACION DE PARADA MANUAL MOD PAD100-PSSA-PSDA - POTTER SIGNAL</t>
  </si>
  <si>
    <t>361,144</t>
  </si>
  <si>
    <t>361,694</t>
  </si>
  <si>
    <t>15</t>
  </si>
  <si>
    <t>466,709</t>
  </si>
  <si>
    <t>07.30 DETECTOR DE HUMO BASE CONVENCIONAL DOBLE TECNOLOGÍA OPTICO TERMICO  CON BASE DIRECCIONABLE, INCLUYE ACCESORIOS NECESARIOS PARA GARANTIZAR SU CORRECTA INSTALACIÓN Y PUESTA EN SERVICIO.</t>
  </si>
  <si>
    <t>DETECTORES HUMO CON BASE DIRECCIONABLE DOBLE TECNOLOGÍA OPTICO TERMICO, SEGÚN ESPECIFICACIONES TÉCNICAS Y CARACTERISTICAS SIMILARES A LOS EQUIPOS DE BOSCH, HONEYWELL Y SIMPLEX, INCLUYE ACCESORIOS NECESARIOS PARA GARANTIZAR SU CORRECTA INSTALACIÓN Y PUESTA EN SERVICIO.</t>
  </si>
  <si>
    <t>477,100</t>
  </si>
  <si>
    <t>BASE DETECTOR HUMO PAD300-4DB POTTER SIGNAL</t>
  </si>
  <si>
    <t>28,772</t>
  </si>
  <si>
    <t>506,422</t>
  </si>
  <si>
    <t>532,703</t>
  </si>
  <si>
    <t>07.31 CENTRAL DE INCENDIO CONVENCIONAL CON CERTIFICACIÓN UL,  INCLUYE ACCESORIOS, PROGRAMACION Y TODOS LOS ACCESORIOS NECESARIOS PARA GARANTIZAR SU CORRECTA INSTALACIÓN Y PUESTA EN FUNCIONAMIENTO.</t>
  </si>
  <si>
    <t>PANEL CENTRAL DE  CONTROL DE INCENDIOS  MOD IPA-60 - POTTER SIGNAL</t>
  </si>
  <si>
    <t>3,752,317</t>
  </si>
  <si>
    <t>PROGRAMACION Y CONFIGURACION PANEL CENTRAL DE  CONTROL DE INCENDIOS  POTTER SIGNAL</t>
  </si>
  <si>
    <t>7,810,000</t>
  </si>
  <si>
    <t>11,562,317</t>
  </si>
  <si>
    <t>600,000</t>
  </si>
  <si>
    <t>30,000</t>
  </si>
  <si>
    <t>12,193,537</t>
  </si>
  <si>
    <t>07.32 CABLE ANTIFLAMA 2X16 FPLR/FRL OS 300 V PVS TC SR, PARA SISTEMAS CONTRAINCENDIOS, INCLUYE TODOS LOS ACCERORIOS PARA SU CORRECTA INSTALACIÓN Y PUESTA EN SERVICIO.</t>
  </si>
  <si>
    <t>CINTA AISLANTE 963 CAUCHO ALTO VOLTAJE 1000-69000V (9.1M) NEGRA</t>
  </si>
  <si>
    <t>36,034</t>
  </si>
  <si>
    <t>360</t>
  </si>
  <si>
    <t>CABLE ANTIFLAMA 2X16 FPLR/FRL OS 300 V PVS TC SR</t>
  </si>
  <si>
    <t>7,750</t>
  </si>
  <si>
    <t>13</t>
  </si>
  <si>
    <t>8,123</t>
  </si>
  <si>
    <t>250</t>
  </si>
  <si>
    <t>13,374</t>
  </si>
  <si>
    <t>08 PAÑETES O REPELLOS</t>
  </si>
  <si>
    <t>08.01 PAÑETE IMPERMEABILIZADO MUROS 1:3 - E= 15 MM. INCLUYE SU APLICACIÓN EN FILOS, CARTERAS Y DILATACIONES, INTERNO Y EXTERNO</t>
  </si>
  <si>
    <t>MORTERO 1:4 IMPERMEABILIZADO</t>
  </si>
  <si>
    <t>628,171</t>
  </si>
  <si>
    <t>12,563</t>
  </si>
  <si>
    <t>18,527</t>
  </si>
  <si>
    <t>926</t>
  </si>
  <si>
    <t>0.55</t>
  </si>
  <si>
    <t>17,887</t>
  </si>
  <si>
    <t>7.00</t>
  </si>
  <si>
    <t>427</t>
  </si>
  <si>
    <t>31,803</t>
  </si>
  <si>
    <t>09 CIELO RASO</t>
  </si>
  <si>
    <t>09.01 CIELO RASO PVC 9 MM (INCLUYE ESTRUCTURA Y COMPUERTAS PARA INSPECCION) Y TODOS LOS ACCESORIOS PARA SU CORRECTA INSTALACIÓN</t>
  </si>
  <si>
    <t>ÁNGULO 3/4 X 3/4 (2.44M) CAL.26</t>
  </si>
  <si>
    <t>894</t>
  </si>
  <si>
    <t>2.40</t>
  </si>
  <si>
    <t>2,146</t>
  </si>
  <si>
    <t>CARGA FULMINANTE FUERTE+CLAVO BAJA VELOCIDAD 5/16X1</t>
  </si>
  <si>
    <t>391</t>
  </si>
  <si>
    <t>1,564</t>
  </si>
  <si>
    <t>CIELO RASO PVC 9 MM BLANCO</t>
  </si>
  <si>
    <t>46,510</t>
  </si>
  <si>
    <t>48,836</t>
  </si>
  <si>
    <t>TEE BLANCA PARA MARCO DE ESCOTILLA</t>
  </si>
  <si>
    <t>2,645</t>
  </si>
  <si>
    <t>6,348</t>
  </si>
  <si>
    <t>TORNILLO PUNTA BROCA 8 X 1 1/4 PARA FIBROCEMENTO</t>
  </si>
  <si>
    <t>169</t>
  </si>
  <si>
    <t>507</t>
  </si>
  <si>
    <t>PERFILERIA PERIMETRAL BLANCA PARA CIELO RASO EN PVC</t>
  </si>
  <si>
    <t>5,940</t>
  </si>
  <si>
    <t>3,267</t>
  </si>
  <si>
    <t>PERFIL ANGULAR BLANCO PARA CIELO RASO EN PVC</t>
  </si>
  <si>
    <t>5,790</t>
  </si>
  <si>
    <t>1,853</t>
  </si>
  <si>
    <t>PARAL 59 mm L= 2.44 MTS</t>
  </si>
  <si>
    <t>15,900</t>
  </si>
  <si>
    <t>0.71</t>
  </si>
  <si>
    <t>11,289</t>
  </si>
  <si>
    <t>PARAL 60 mm L= 2.44 MTS</t>
  </si>
  <si>
    <t>7,070</t>
  </si>
  <si>
    <t>2,475</t>
  </si>
  <si>
    <t>78,285</t>
  </si>
  <si>
    <t>CUADRILLA ACABADOS (OFICIAL + AYUDANTE)</t>
  </si>
  <si>
    <t>2.43</t>
  </si>
  <si>
    <t>148</t>
  </si>
  <si>
    <t>98,549</t>
  </si>
  <si>
    <t>10 ACABADOS E IMPERMEABILIZACIONES</t>
  </si>
  <si>
    <t>10.01 ALISTADO DE PISO EN CONCRETO IMPERMEABILIZADO DE 3000 PSI E=0.05 MTS (PREPARACIÓN DE SUPERFICIE)</t>
  </si>
  <si>
    <t>CONCRETO DE 3.000 P.S.I. IMPERMEABILIZADO</t>
  </si>
  <si>
    <t>637,929</t>
  </si>
  <si>
    <t>31,896</t>
  </si>
  <si>
    <t>5,663</t>
  </si>
  <si>
    <t>283</t>
  </si>
  <si>
    <t>37,842</t>
  </si>
  <si>
    <t>10.02 ENCHAPE CERÁMICA CROWN NATURAL 31X60 MATE, TONO CERO, CALIBRE CERO.  DE SIMILARES O MEJORES CARACTERÍSTICAS (MUROS BAÑOS)</t>
  </si>
  <si>
    <t>BOQUILLA COLOR (10KG)</t>
  </si>
  <si>
    <t>58,469</t>
  </si>
  <si>
    <t>5,847</t>
  </si>
  <si>
    <t>LLANA DENTADA METALICA</t>
  </si>
  <si>
    <t>24,900</t>
  </si>
  <si>
    <t>747</t>
  </si>
  <si>
    <t>PEGACOR MAX GRIS</t>
  </si>
  <si>
    <t>4,540</t>
  </si>
  <si>
    <t>27,240</t>
  </si>
  <si>
    <t>CERÁMICA CROWN NATURAL 31X60 MATE</t>
  </si>
  <si>
    <t>50,367</t>
  </si>
  <si>
    <t>150</t>
  </si>
  <si>
    <t>84,351</t>
  </si>
  <si>
    <t>11,495</t>
  </si>
  <si>
    <t>575</t>
  </si>
  <si>
    <t>15.72</t>
  </si>
  <si>
    <t>959</t>
  </si>
  <si>
    <t>97,380</t>
  </si>
  <si>
    <t>10.03 PORCELANATO TODO MASA REF MARS-R 60*60 COLOR POR DEFINIR DE SIMILARES O MEJORES CARACTERÍSTICAS, TRAFICO ALTO</t>
  </si>
  <si>
    <t>PEGANTTO PLUS GRIS PORCELANATTO</t>
  </si>
  <si>
    <t>2,070</t>
  </si>
  <si>
    <t>24,840</t>
  </si>
  <si>
    <t>JUNTTA PLUS LATEX GRIS</t>
  </si>
  <si>
    <t>7,200</t>
  </si>
  <si>
    <t>1,656</t>
  </si>
  <si>
    <t>MARS-R 60*60 MOKA, TRAFICO ALTO</t>
  </si>
  <si>
    <t>180,500</t>
  </si>
  <si>
    <t>185,915</t>
  </si>
  <si>
    <t>212,561</t>
  </si>
  <si>
    <t>17,613</t>
  </si>
  <si>
    <t>881</t>
  </si>
  <si>
    <t>1,628</t>
  </si>
  <si>
    <t>23.13</t>
  </si>
  <si>
    <t>1,411</t>
  </si>
  <si>
    <t>233,213</t>
  </si>
  <si>
    <t>10.04 GUARDAESCOBA PORCELANATO TODO MASA REF MARS-R 60*60 DE SIMILARES O MEJORES CARACTERÍSTICAS, TRAFICO ALTO</t>
  </si>
  <si>
    <t>2,484</t>
  </si>
  <si>
    <t>720</t>
  </si>
  <si>
    <t>18,050</t>
  </si>
  <si>
    <t>100</t>
  </si>
  <si>
    <t>21,354</t>
  </si>
  <si>
    <t>249</t>
  </si>
  <si>
    <t>641</t>
  </si>
  <si>
    <t>2.31</t>
  </si>
  <si>
    <t>141</t>
  </si>
  <si>
    <t>35,195</t>
  </si>
  <si>
    <t>10.05 BOCAPUERTAS EN CERÁMICA COLOR WENGUE DEL ANCHO DE CADA MARCO BAJO PUERTAS O POR CAMBIO DE MATERIAL</t>
  </si>
  <si>
    <t>BOQUILLA CONCOLOR DECO JUNTA ESTRECHA (2KG)</t>
  </si>
  <si>
    <t>6,800</t>
  </si>
  <si>
    <t>136</t>
  </si>
  <si>
    <t>2.94</t>
  </si>
  <si>
    <t>13,348</t>
  </si>
  <si>
    <t>CERAMICA EXTERIOR 20X90</t>
  </si>
  <si>
    <t>67,550</t>
  </si>
  <si>
    <t>10,133</t>
  </si>
  <si>
    <t>23,617</t>
  </si>
  <si>
    <t>10.84</t>
  </si>
  <si>
    <t>661</t>
  </si>
  <si>
    <t>36,348</t>
  </si>
  <si>
    <t>10.06 ALISTADO DE PISO EN MORTERO 1:5  E=0.03 MTS (PREPARACIÓN DE SUPERFICIE)</t>
  </si>
  <si>
    <t>MORTERO CORRIENTE 3000 PSI</t>
  </si>
  <si>
    <t>478,820</t>
  </si>
  <si>
    <t>14,365</t>
  </si>
  <si>
    <t>74.00</t>
  </si>
  <si>
    <t>4,514</t>
  </si>
  <si>
    <t>37,660</t>
  </si>
  <si>
    <t>11 ACABADOS DE MUROS, PINTURAS Y/O ENCHAPES</t>
  </si>
  <si>
    <t>11.01 ESTUCO Y VINILO TIPO-1, 3 MANOS (INCLUYE FILOS Y DILATACIÓNES)</t>
  </si>
  <si>
    <t>ESTUCO PANEL MASILLA (5.6KG)</t>
  </si>
  <si>
    <t>21,450</t>
  </si>
  <si>
    <t>3,647</t>
  </si>
  <si>
    <t>CINTA METALICA TOPEX ROLLO 30 MT E= 50 MM.</t>
  </si>
  <si>
    <t>1,560</t>
  </si>
  <si>
    <t>VINILO TIPO 1 VINILTEX</t>
  </si>
  <si>
    <t>98,900</t>
  </si>
  <si>
    <t>7,912</t>
  </si>
  <si>
    <t>LIJA SECA PREMIER 80 (pliego)</t>
  </si>
  <si>
    <t>2,643</t>
  </si>
  <si>
    <t>211</t>
  </si>
  <si>
    <t>13,330</t>
  </si>
  <si>
    <t>2.50</t>
  </si>
  <si>
    <t>33,599</t>
  </si>
  <si>
    <t>11.02 GRANIPLAST ESGRAFIADO FACHADA</t>
  </si>
  <si>
    <t>TABLA BURRA 15 X 2.2 A 2.7CM X 2.9M - EUCALIPTO</t>
  </si>
  <si>
    <t>9,474</t>
  </si>
  <si>
    <t>95</t>
  </si>
  <si>
    <t>TEXTURA GRANIPLAST PINTUCO PREMIUM ESGRAFIADO BLANCO (30 KG)</t>
  </si>
  <si>
    <t>129,314</t>
  </si>
  <si>
    <t>0.79</t>
  </si>
  <si>
    <t>102,158</t>
  </si>
  <si>
    <t>HORA CUADRILLA CC - PINTURAS</t>
  </si>
  <si>
    <t>39,851</t>
  </si>
  <si>
    <t>9,963</t>
  </si>
  <si>
    <t>112,216</t>
  </si>
  <si>
    <t>ANDAMIO TUBULAR REFORZADO 1.5 X 1.5M - ALQUILER</t>
  </si>
  <si>
    <t>919</t>
  </si>
  <si>
    <t>110</t>
  </si>
  <si>
    <t>112,326</t>
  </si>
  <si>
    <t>11.03 ESTUCO Y PINTURA KORAZA  (INCLUYE ESTUCO, FILOS Y DILATACIONES)</t>
  </si>
  <si>
    <t>PINTURA KORAZA EXTERIOR REF: PINTUCO</t>
  </si>
  <si>
    <t>Galón</t>
  </si>
  <si>
    <t>112,900</t>
  </si>
  <si>
    <t>0.06</t>
  </si>
  <si>
    <t>6,774</t>
  </si>
  <si>
    <t>264</t>
  </si>
  <si>
    <t>ESTUCOR ESTUCO PLÁSTICO 30 KILOS/5 GALONES INTERIOR Y EXTERIOR</t>
  </si>
  <si>
    <t>114,000</t>
  </si>
  <si>
    <t>3,420</t>
  </si>
  <si>
    <t>10,458</t>
  </si>
  <si>
    <t>TORRE DE ANDAMIO MULTIDIRECCIONAL FIJA 8M+1M 2.07X0.73M - ALQUILER</t>
  </si>
  <si>
    <t>1,836,904</t>
  </si>
  <si>
    <t>25,618</t>
  </si>
  <si>
    <t>1,281</t>
  </si>
  <si>
    <t>AYUDANTE ACABADOS (P)</t>
  </si>
  <si>
    <t>37,420</t>
  </si>
  <si>
    <t>12 CARPINTERIA EN MADERA</t>
  </si>
  <si>
    <t>12.01 PUERTA EN MADERA CON ACABADOS EN MELAMINICO COLOR WENGUE, CON 3 DILATACIONES EN FONDO COLOR NEGRO, INCLUYE MARCO EN EL MISMO MATERIAL. (TODA LA MADERA DEBE SER INMUNIZADA Y SECADA PREVIAMENTE, INCLUYE CHAPA, BISAGRAS Y TOPES) ALTURA DE PISO A CIELO RASO.</t>
  </si>
  <si>
    <t>LIJA DE AGUA 150 SÚPER</t>
  </si>
  <si>
    <t>2,058</t>
  </si>
  <si>
    <t>BISAGRA GATO OMEGA 3</t>
  </si>
  <si>
    <t>4,300</t>
  </si>
  <si>
    <t>COLBÓN MADERA</t>
  </si>
  <si>
    <t>99,900</t>
  </si>
  <si>
    <t>9,990</t>
  </si>
  <si>
    <t>MARCO EN MADERA TERMINADO E=12 CM L= 2,15 MT.</t>
  </si>
  <si>
    <t>125,633</t>
  </si>
  <si>
    <t>75,380</t>
  </si>
  <si>
    <t>LAMINA TABLERO 1 CARA 15MM WENGUE 1,83X2,44</t>
  </si>
  <si>
    <t>324,185</t>
  </si>
  <si>
    <t>162,093</t>
  </si>
  <si>
    <t>CANTO PUERTAS 19MMX1M COLOR ROBLE NEVADO</t>
  </si>
  <si>
    <t>1,900</t>
  </si>
  <si>
    <t>7,600</t>
  </si>
  <si>
    <t>CANTO MARCOS DE 15MM COLOR WENGUE</t>
  </si>
  <si>
    <t>4.10</t>
  </si>
  <si>
    <t>PEGANTE BÓXER POR GALÓN</t>
  </si>
  <si>
    <t>106,750</t>
  </si>
  <si>
    <t>5,338</t>
  </si>
  <si>
    <t>3,380</t>
  </si>
  <si>
    <t>TORNILLO PARA MADERA NO. 8 X2"/CHALLENGER</t>
  </si>
  <si>
    <t>666</t>
  </si>
  <si>
    <t>6,660</t>
  </si>
  <si>
    <t>INTERIOR MACIZO TUBULAR 75-100 CM</t>
  </si>
  <si>
    <t>230,667</t>
  </si>
  <si>
    <t>115,334</t>
  </si>
  <si>
    <t>TOPE PARA PUERTA 2 3/4" RESORTE COLOR DORADO PUNTA GOMA</t>
  </si>
  <si>
    <t>7,360</t>
  </si>
  <si>
    <t>3,680</t>
  </si>
  <si>
    <t>401,963</t>
  </si>
  <si>
    <t>40,599</t>
  </si>
  <si>
    <t>2,030</t>
  </si>
  <si>
    <t>CUADRILLA CARPINTERIA (OFICIAL + AYUDANTE)</t>
  </si>
  <si>
    <t>1,830</t>
  </si>
  <si>
    <t>446,422</t>
  </si>
  <si>
    <t>12.02 MUEBLE TABLERO MELAMINICO RH ESPESOR DE 15 MM  RESISTENTE A LA HUMEDAD PARA LAVAMANOS, INCLUYE SUPERFICIE EN SUS SEIS LADOS, MESON EN GRANITO PULIDO (MARMOL) NEGRO SAN GABRIEL, ENTREPAÑOS, DIVISIONES INTERNAS, MANIJAS Y TODOS LOS ELEMENTOS PARA SU CORRECTO FUNCIONAMIENTO.</t>
  </si>
  <si>
    <t>19,980</t>
  </si>
  <si>
    <t>LIJA SECA PREMIER 150 (pliego)</t>
  </si>
  <si>
    <t>2,098</t>
  </si>
  <si>
    <t>1,049</t>
  </si>
  <si>
    <t>TABLERO MELAMÍNICO RH 2,44 X 1,83 E= 15 MM COLOR OLMO O SIMILAR</t>
  </si>
  <si>
    <t>290,000</t>
  </si>
  <si>
    <t>0.45</t>
  </si>
  <si>
    <t>130,500</t>
  </si>
  <si>
    <t>CANTO PUERTAS 43 MM X 4,2 MT.</t>
  </si>
  <si>
    <t>8,400</t>
  </si>
  <si>
    <t>19,388</t>
  </si>
  <si>
    <t>TORNILLERIA</t>
  </si>
  <si>
    <t>195</t>
  </si>
  <si>
    <t>2,925</t>
  </si>
  <si>
    <t>1.35</t>
  </si>
  <si>
    <t>169,605</t>
  </si>
  <si>
    <t>ACCESORIOS ACERO INOXIDABLE</t>
  </si>
  <si>
    <t>150,000</t>
  </si>
  <si>
    <t>37,500</t>
  </si>
  <si>
    <t>INMUNIZANTE MATA COMEJÉN</t>
  </si>
  <si>
    <t>17,900</t>
  </si>
  <si>
    <t>3,580</t>
  </si>
  <si>
    <t>MESÓN EN  LÁMINA DE MÁRMOL PIEDRA NATURAL COLOR A ELEGIR POR LA SUPERVISIÓN, CON SALPICADERO DE 10 CMS , INCLUYE PERFORACIONES, HERRAJES Y ANCLAJES NECESARIOS PARA SU CORRECTA INSTALACIÓN Y FUNCIONAMIENTO, MEDIDAS DE ACUERDO A ESPECIFICACIONES TÉCNICAS</t>
  </si>
  <si>
    <t>229,534</t>
  </si>
  <si>
    <t>234,125</t>
  </si>
  <si>
    <t>647,796</t>
  </si>
  <si>
    <t>114,945</t>
  </si>
  <si>
    <t>771,538</t>
  </si>
  <si>
    <t>12.03 SIPS MUEBLE TABLERO MELAMINICO  RH ESPESOR DE 15 MM  PARA INSTALAR MUEBLE DE BAÑOS DE PROFUNDIDAD 0,25 METROS, INCLUYE SUPERFICIE EN SUS SEIS LADOS, ENTREPAÑOS</t>
  </si>
  <si>
    <t>525</t>
  </si>
  <si>
    <t>87,000</t>
  </si>
  <si>
    <t>11,200</t>
  </si>
  <si>
    <t>2,340</t>
  </si>
  <si>
    <t>62,817</t>
  </si>
  <si>
    <t>214,004</t>
  </si>
  <si>
    <t>81,198</t>
  </si>
  <si>
    <t>4,060</t>
  </si>
  <si>
    <t>299,872</t>
  </si>
  <si>
    <t>13 CARPINTERIA METALICA</t>
  </si>
  <si>
    <t>13.01 LAMINA METÁLICA EN ACERO GALVANIZADO CAL. 16 MICRO PERFORADA (PERFORACIÓN Y TONO SEGÚN DISEÑO), ACABADO CON PINTURA ELECTROSTÁTICA, INCLUYE ESTRUCTURA DE SOPORTE, ANCLAJE Y TODOS LOS ELEMENTOS PARA SU INSTALACIÓN, EN FACHADA</t>
  </si>
  <si>
    <t>564,894</t>
  </si>
  <si>
    <t>593,139</t>
  </si>
  <si>
    <t>2,716</t>
  </si>
  <si>
    <t>CUADRILLA ACABADOS (OFICIAL + 2 AYUDANTES)</t>
  </si>
  <si>
    <t>650,792</t>
  </si>
  <si>
    <t>13.02 MANTENIMIENTO DE PUERTA METALICA, CONSISTENTE EN LIMPIEZA, LIJADO, REMOCION DE OXIDO, APLICACIÓN DE ANTICORROSIVO Y PINTURA ESMALTE PARA EXTERIORES A DOS MANOS</t>
  </si>
  <si>
    <t>ESMALTE POLIURETANO BLANCO 1 GALÓN, INCLUYE CATALIZADOR</t>
  </si>
  <si>
    <t>288,900</t>
  </si>
  <si>
    <t>20,223</t>
  </si>
  <si>
    <t>1,977</t>
  </si>
  <si>
    <t>1,322</t>
  </si>
  <si>
    <t>23,522</t>
  </si>
  <si>
    <t>41,206</t>
  </si>
  <si>
    <t>13.03 MANTENIMIENTO DE COMODA METALICA,  PINTURA ESMALTE 2 MANOS INCLUYE CAMBIO DE RIELES, RODAMIENTOS, MANIJAS, CERRADURAS, BISAGRAS, TARJETERO</t>
  </si>
  <si>
    <t>SOLDADURA ELÉCTRICA DE 3/32 68 BARRAS</t>
  </si>
  <si>
    <t>22095</t>
  </si>
  <si>
    <t>DISOLVENTE XILOL</t>
  </si>
  <si>
    <t>SIKA ESMALTE 3133</t>
  </si>
  <si>
    <t>PINTURA ANTICORROSIVA ALQUIDICO ref. 210003</t>
  </si>
  <si>
    <t>HORA CUADRILLA HH ‐ METÁLICAS</t>
  </si>
  <si>
    <t>HORA CUADRILLA CC ‐ PINTURAS</t>
  </si>
  <si>
    <t>2.07</t>
  </si>
  <si>
    <t>14 CARPINTERIA EN ALUMINIO Y VIDRIO</t>
  </si>
  <si>
    <t>14.01 VENTANERIA CORREDIZA ALUMINIO SILVER SERIE 7038 DE TRES CUERPOS Y/O SEGÚN DISEÑO, VIDRIO EN FACHADA DE COLOR A ESCOGER POR LA SUPERVISIÓN Y TRASPARENTE DE 5 MM EN INTERIORES, (INCLUYE MARCO Y ANGEO GRIS FIBRA DE VIDRIO COLMALLAS)</t>
  </si>
  <si>
    <t>TORNILLO PARA VENTANERIA FFS</t>
  </si>
  <si>
    <t>PELÍCULA ADHESIVA SANDBLASS FROSTED</t>
  </si>
  <si>
    <t>15,333</t>
  </si>
  <si>
    <t>ACCESORIOS VENTANERIA</t>
  </si>
  <si>
    <t>33,800</t>
  </si>
  <si>
    <t>VENTANAS EN ALUMINIO COLOR MATE REFERENCIA 7038 VIDRIO 6MM INCOLORO</t>
  </si>
  <si>
    <t>610,000</t>
  </si>
  <si>
    <t>ANGEO MOSQUITERO MALLA ALUMINIO PREMIUM</t>
  </si>
  <si>
    <t>42,000</t>
  </si>
  <si>
    <t>708,133</t>
  </si>
  <si>
    <t>11,322</t>
  </si>
  <si>
    <t>566</t>
  </si>
  <si>
    <t>11.00</t>
  </si>
  <si>
    <t>671</t>
  </si>
  <si>
    <t>720,692</t>
  </si>
  <si>
    <t>14.02 VENTANERIA CORREDIZA EN ALUMINIO REF: SERIE 8025 VIDRIO DE 5 MM. INCLUYE TODOS SUS ELEMENTOS NECESARIOS PARA SU CORRECTA INSTALACIÓN</t>
  </si>
  <si>
    <t>VENTANA EN REFERENCIA 8025, INCLUYE VIDRIO Y MARCO</t>
  </si>
  <si>
    <t>488,889</t>
  </si>
  <si>
    <t>503,556</t>
  </si>
  <si>
    <t>12,200</t>
  </si>
  <si>
    <t>601,014</t>
  </si>
  <si>
    <t>15 CARPINTERIA EN ACERO INOXIDABLE</t>
  </si>
  <si>
    <t>15.01 DIVISIONES PARA BAÑO FABRICADAS EN LÁMINA DE ACERO INOXIDABLE REF. 304 -2B CALIBRE 20  TERMINADO 3 ANTIMAGNÉTICO, TIPO PANEL DOBLE LAMINA, INTERIOR EN ICOPOR PARA EFECTO ANTI ACÚSTICO, CON DISEÑO MODULAR DE FÁCIL COLOCACIÓN, CUENTA CON BISAGRAS,  ZÓCALO,BASES Y PASADOR TOTALMENTE EN ACERO INOXIDABLE,  BISAGRA CON APERTURA MAYOR DE 100°, FIJACIÓN Y NIVELACIÓN TÉCNICA SEGÚN EL CASO. PARA LOS SANITARIOS, DUCHAS Y ORINALES DE LAS BATERÍAS DE BAÑOS, EN PANELES ENTAMBORADOS DE ACERO INOXIDABLE TIPO SOCODA 304 2B CALIBRE 20.</t>
  </si>
  <si>
    <t>DIVISIONES DE BAÑO EN ACERO INOXIDABLE 304 CALIBRE 20 CON SISTEMA TABIQUE A PISO (ALTURA TOTAL 1.80, PUERTAS Y DIVISORES 1.60, ESPACIO ENTRE ACERO Y PISO 20 CM), INCLUYE HERRAJES, INSTALACION Y TRANSPORTE.</t>
  </si>
  <si>
    <t>798,500</t>
  </si>
  <si>
    <t>12,180</t>
  </si>
  <si>
    <t>609</t>
  </si>
  <si>
    <t>6.80</t>
  </si>
  <si>
    <t>415</t>
  </si>
  <si>
    <t>811,704</t>
  </si>
  <si>
    <t>15.02 DISPENSADOR DE PAPEL EN ACERO INOXIDABLE</t>
  </si>
  <si>
    <t>SILICONA TOXEMENT 200 BLANCA 300M</t>
  </si>
  <si>
    <t>22,116</t>
  </si>
  <si>
    <t>663</t>
  </si>
  <si>
    <t>800</t>
  </si>
  <si>
    <t>DISPENSADOR DE PAPEL HIGIENICO REDONDO INOXIDABLE</t>
  </si>
  <si>
    <t>234,900</t>
  </si>
  <si>
    <t>236,363</t>
  </si>
  <si>
    <t>6.09</t>
  </si>
  <si>
    <t>242,137</t>
  </si>
  <si>
    <t>15.03 DISPENSADOR DE JABON LIQUIDO ACERO INOXIDABLE REF SOCODA O EQUIVALENTE</t>
  </si>
  <si>
    <t>660</t>
  </si>
  <si>
    <t>DISPENSADOR DE JABÓN LIQUIDO ACERO INOXIDABLE SOCODA</t>
  </si>
  <si>
    <t>236,900</t>
  </si>
  <si>
    <t>238,720</t>
  </si>
  <si>
    <t>22,415</t>
  </si>
  <si>
    <t>1,121</t>
  </si>
  <si>
    <t>1.40</t>
  </si>
  <si>
    <t>5.09</t>
  </si>
  <si>
    <t>310</t>
  </si>
  <si>
    <t>262,566</t>
  </si>
  <si>
    <t>15.04 BARANDA EN ACERO EN MURO A UNA ALTURA DE 1.03M PASAMANOS ACERO INOXIDABLE TUBERÍA REDONDA 2"  CON ANCLAJES A PARED CADA 1M EN CUMPLIMIENTO A NORMA NTC</t>
  </si>
  <si>
    <t>3,594</t>
  </si>
  <si>
    <t>75,000</t>
  </si>
  <si>
    <t>TUBO REDONDO EN ACERO INOXIDABLE CAL 18 DE 2"</t>
  </si>
  <si>
    <t>89,160</t>
  </si>
  <si>
    <t>170,224</t>
  </si>
  <si>
    <t>366</t>
  </si>
  <si>
    <t>190,948</t>
  </si>
  <si>
    <t>16 APARATOS SANITARIOS Y ACCESORIOS</t>
  </si>
  <si>
    <t>16.01 GRIFERÍA DUCHA TEDESCA GRICOL LÍNEA CONTEMPORÁNEA O SIMILAR</t>
  </si>
  <si>
    <t>2,200</t>
  </si>
  <si>
    <t>GRIFERIA DUCHA TEDESCA GRICOL LINEA CONTEMPRA O SIMILIAR</t>
  </si>
  <si>
    <t>218,900</t>
  </si>
  <si>
    <t>221,100</t>
  </si>
  <si>
    <t>20,814</t>
  </si>
  <si>
    <t>1,041</t>
  </si>
  <si>
    <t>242,955</t>
  </si>
  <si>
    <t>16.02 ORINAL GOTTA ENTRADA POSTERIOR.  INCLUYE VÁLVULA ANTIVÁNDALICA PUSH GOTTA O SIMILAR</t>
  </si>
  <si>
    <t>8,800</t>
  </si>
  <si>
    <t>TALADRO PERCUTOR 2 VELOCIDADES 1/2+CAJA,BATERÍAS,CARGADOR-20V</t>
  </si>
  <si>
    <t>751,124</t>
  </si>
  <si>
    <t>1,600</t>
  </si>
  <si>
    <t>GRIFERÍA ORINAL PUSH ANTI VANDÁLICA 3/4 + RC</t>
  </si>
  <si>
    <t>303,900</t>
  </si>
  <si>
    <t>ORINAL GOTTA ENTRADA POSTERIOR</t>
  </si>
  <si>
    <t>904,200</t>
  </si>
  <si>
    <t>1,221,596</t>
  </si>
  <si>
    <t>45,978</t>
  </si>
  <si>
    <t>2,299</t>
  </si>
  <si>
    <t>1,271,093</t>
  </si>
  <si>
    <t>16.03 SANITARIO LÍNEA MONTECARLO NOVO  DUAL DE DOBLE DESCARGA Y/O SIMILAR, CON TAPA DE ASIENTO DE CIERRE SUAVE ACCESORIOS, SOLDADURA, ETC.</t>
  </si>
  <si>
    <t>SANITARIO MONTECARLO ALONGADO</t>
  </si>
  <si>
    <t>670,900</t>
  </si>
  <si>
    <t>CHAZO 1/4 + TORNILLO 1</t>
  </si>
  <si>
    <t>338</t>
  </si>
  <si>
    <t>1,352</t>
  </si>
  <si>
    <t>Brida Sanitaria Flexible Larga 4</t>
  </si>
  <si>
    <t>70,900</t>
  </si>
  <si>
    <t>747,552</t>
  </si>
  <si>
    <t>5,032</t>
  </si>
  <si>
    <t>52.10</t>
  </si>
  <si>
    <t>3,178</t>
  </si>
  <si>
    <t>832,392</t>
  </si>
  <si>
    <t>16.04 PIRLAN CRUDO 3M 27MM ALUMINIO</t>
  </si>
  <si>
    <t>CHAZO EXPANSIVO Ø1/4 1-3/8</t>
  </si>
  <si>
    <t>1,025</t>
  </si>
  <si>
    <t>4,100</t>
  </si>
  <si>
    <t>PIRLAN CRUDO 3M 27 MM ALUMINIO</t>
  </si>
  <si>
    <t>3,200</t>
  </si>
  <si>
    <t>7,300</t>
  </si>
  <si>
    <t>120</t>
  </si>
  <si>
    <t>13,456</t>
  </si>
  <si>
    <t>16.05  JABONERA DE PORCELANA</t>
  </si>
  <si>
    <t>JABONERA PORCELANA BLANCA</t>
  </si>
  <si>
    <t>13,000</t>
  </si>
  <si>
    <t>16,000</t>
  </si>
  <si>
    <t>28,822</t>
  </si>
  <si>
    <t>1,441</t>
  </si>
  <si>
    <t>1,801</t>
  </si>
  <si>
    <t>0.90</t>
  </si>
  <si>
    <t>4.05</t>
  </si>
  <si>
    <t>247</t>
  </si>
  <si>
    <t>46,870</t>
  </si>
  <si>
    <t>17 VIDRIOS Y ESPEJOS</t>
  </si>
  <si>
    <t>17.01 ESPEJO BISELADO  E= 4 MM (FLOTADO EN MURO)</t>
  </si>
  <si>
    <t>5,529</t>
  </si>
  <si>
    <t>ESPEJO BISELADO 4MM</t>
  </si>
  <si>
    <t>159,900</t>
  </si>
  <si>
    <t>PERFIL ALUMINIO</t>
  </si>
  <si>
    <t>15,560</t>
  </si>
  <si>
    <t>18,672</t>
  </si>
  <si>
    <t>184,901</t>
  </si>
  <si>
    <t>6,691</t>
  </si>
  <si>
    <t>335</t>
  </si>
  <si>
    <t>815</t>
  </si>
  <si>
    <t>OFICIAL ACABADOS (P)</t>
  </si>
  <si>
    <t>22,302</t>
  </si>
  <si>
    <t>915</t>
  </si>
  <si>
    <t>193,322</t>
  </si>
  <si>
    <t>18 CERRADURAS</t>
  </si>
  <si>
    <t>18.01 BRAZO HIDRAULICO PUERTA</t>
  </si>
  <si>
    <t>BRAZO HIDRAULICO PARA PUERTA 150 KG</t>
  </si>
  <si>
    <t>285,900</t>
  </si>
  <si>
    <t>19,669</t>
  </si>
  <si>
    <t>983</t>
  </si>
  <si>
    <t>OFICIAL CARPINTERIA (C)</t>
  </si>
  <si>
    <t>24,586</t>
  </si>
  <si>
    <t>3.50</t>
  </si>
  <si>
    <t>214</t>
  </si>
  <si>
    <t>306,766</t>
  </si>
  <si>
    <t>19 OBRAS GENERALES</t>
  </si>
  <si>
    <t>19.01 AVISOS ACRILICOS IMPRESIÓN DIGITAL 25X9 18X13</t>
  </si>
  <si>
    <t>AVISOS DE 18X13  /25X9 EN ACRÍLICO 5MM  SEÑALIZACIÓN</t>
  </si>
  <si>
    <t>DILATADOR ALUMINIO LISO PARA VIDRIO/ACRILICO</t>
  </si>
  <si>
    <t>67,600</t>
  </si>
  <si>
    <t>93,952</t>
  </si>
  <si>
    <t>960</t>
  </si>
  <si>
    <t>ESCALERA DE TIJERA 5M</t>
  </si>
  <si>
    <t>4,898</t>
  </si>
  <si>
    <t>392</t>
  </si>
  <si>
    <t>22,989</t>
  </si>
  <si>
    <t>1,149</t>
  </si>
  <si>
    <t>2,501</t>
  </si>
  <si>
    <t>1.25</t>
  </si>
  <si>
    <t>119,518</t>
  </si>
  <si>
    <t>20 URBANISMO</t>
  </si>
  <si>
    <t>20.01 ANDEN EN CONCRETO DE 3000 PSI, E=0,10M . INCLUYE MATERIALES, FORMALETA, TEXTURIZADO, CURADO, MALLA  ELECTROSOLDADA Y TODO LO NECESARIO PARA SU CORRECTA INSTALACION Y PUESTA EN SERVICIO.</t>
  </si>
  <si>
    <t>DISTANCIADOR CM-20 CLIP MORTERO 6.5MM HASTA 5/8</t>
  </si>
  <si>
    <t>293</t>
  </si>
  <si>
    <t>1,758</t>
  </si>
  <si>
    <t>MALLA ELECTROSOLDADA ESTÁNDAR 5MM A 8.5MM</t>
  </si>
  <si>
    <t>3,123</t>
  </si>
  <si>
    <t>10,931</t>
  </si>
  <si>
    <t>COLOR ENDURECEDOR X 25KG</t>
  </si>
  <si>
    <t>41,650</t>
  </si>
  <si>
    <t>833</t>
  </si>
  <si>
    <t>SELLADOR EN ACRILICO PARA CONCRETO ESTAMPADO</t>
  </si>
  <si>
    <t>48,790</t>
  </si>
  <si>
    <t>12,198</t>
  </si>
  <si>
    <t>980</t>
  </si>
  <si>
    <t>2,830</t>
  </si>
  <si>
    <t>8,040</t>
  </si>
  <si>
    <t>58,372</t>
  </si>
  <si>
    <t>95,942</t>
  </si>
  <si>
    <t>18,019</t>
  </si>
  <si>
    <t>901</t>
  </si>
  <si>
    <t>HORA CUADRILLA AA - ALBAÑILERÍA</t>
  </si>
  <si>
    <t>25,742</t>
  </si>
  <si>
    <t>250.00</t>
  </si>
  <si>
    <t>15,250</t>
  </si>
  <si>
    <t>130,112</t>
  </si>
  <si>
    <t>21 ASEO Y RETIRO DE ESCOMBROS</t>
  </si>
  <si>
    <t>21.01 RETIRO DE SOBRANTES FUERA DE LA UNIDAD</t>
  </si>
  <si>
    <t>46,462</t>
  </si>
  <si>
    <t>21.02 ASEO GENERAL INTERIOR Y EXTERIOR, FINAL DE OBRA</t>
  </si>
  <si>
    <t>JABON O DETERGENTE EN POLVO</t>
  </si>
  <si>
    <t>8,780</t>
  </si>
  <si>
    <t>878</t>
  </si>
  <si>
    <t>45.00</t>
  </si>
  <si>
    <t>1,125</t>
  </si>
  <si>
    <t>2,003</t>
  </si>
  <si>
    <t>244</t>
  </si>
  <si>
    <t>4,396</t>
  </si>
  <si>
    <t>CTO. RENATTO TRUJILLO BADILLO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</si>
</sst>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_-* #,##0_-;\-* #,##0_-;_-* &quot;-&quot;??_-;_-@_-"/>
    <numFmt numFmtId="167" formatCode="_-&quot;$&quot;\ * #,##0.0000000_-;\-&quot;$&quot;\ * #,##0.0000000_-;_-&quot;$&quot;\ * &quot;-&quot;_-;_-@_-"/>
    <numFmt numFmtId="168" formatCode="_-&quot;$&quot;\ * #,##0.00_-;\-&quot;$&quot;\ * #,##0.00_-;_-&quot;$&quot;\ * &quot;-&quot;_-;_-@_-"/>
    <numFmt numFmtId="169" formatCode="&quot;$&quot;\ #,##0.00"/>
    <numFmt numFmtId="170" formatCode="_-&quot;$&quot;\ * #,##0_-;\-&quot;$&quot;\ * #,##0_-;_-&quot;$&quot;\ * &quot;-&quot;??_-;_-@_-"/>
    <numFmt numFmtId="171" formatCode="0.000%"/>
    <numFmt numFmtId="172" formatCode="_-* #,##0.0_-;\-* #,##0.0_-;_-* &quot;-&quot;_-;_-@_-"/>
    <numFmt numFmtId="173" formatCode="_-&quot;$&quot;\ * #,##0.0_-;\-&quot;$&quot;\ * #,##0.0_-;_-&quot;$&quot;\ * &quot;-&quot;_-;_-@_-"/>
    <numFmt numFmtId="174" formatCode="&quot;$&quot;#,##0.00"/>
    <numFmt numFmtId="175" formatCode="&quot;$&quot;\ #,##0"/>
    <numFmt numFmtId="176" formatCode="_-[$$-240A]\ * #,##0.00_-;\-[$$-240A]\ * #,##0.00_-;_-[$$-240A]\ * &quot;-&quot;??_-;_-@"/>
    <numFmt numFmtId="177" formatCode="_-&quot;$&quot;\ * #,##0.000_-;\-&quot;$&quot;\ * #,##0.000_-;_-&quot;$&quot;\ * &quot;-&quot;??_-;_-@_-"/>
    <numFmt numFmtId="178" formatCode="_-[$$-240A]\ * #,##0.00_ ;_-[$$-240A]\ * \-#,##0.00\ ;_-[$$-240A]\ * &quot;-&quot;??_ ;_-@_ "/>
    <numFmt numFmtId="179" formatCode="_-* #,##0.00\ &quot;Pts&quot;_-;\-* #,##0.00\ &quot;Pts&quot;_-;_-* &quot;-&quot;??\ &quot;Pts&quot;_-;_-@_-"/>
    <numFmt numFmtId="180" formatCode="_([$$-240A]\ * #,##0.00_);_([$$-240A]\ * \(#,##0.00\);_([$$-240A]\ * &quot;-&quot;??_);_(@_)"/>
    <numFmt numFmtId="181" formatCode="_([$$-240A]\ * #,##0_);_([$$-240A]\ * \(#,##0\);_([$$-240A]\ * &quot;-&quot;??_);_(@_)"/>
    <numFmt numFmtId="182" formatCode="0#.00\ \L\t"/>
    <numFmt numFmtId="183" formatCode="_ [$$-240A]\ * #,##0.00_ ;_ [$$-240A]\ * \-#,##0.00_ ;_ [$$-240A]\ * &quot;-&quot;??_ ;_ @_ "/>
    <numFmt numFmtId="184" formatCode="_-[$$-240A]* #,##0_-;\-[$$-240A]* #,##0_-;_-[$$-240A]* &quot;-&quot;??_-;_-@_-"/>
    <numFmt numFmtId="185" formatCode="_-* #,##0.0000_-;\-* #,##0.0000_-;_-* &quot;-&quot;??_-;_-@_-"/>
    <numFmt numFmtId="186" formatCode="_-[$$-240A]* #,##0.00_-;\-[$$-240A]* #,##0.00_-;_-[$$-240A]* &quot;-&quot;??_-;_-@_-"/>
    <numFmt numFmtId="187" formatCode="#,##0.0000000000"/>
    <numFmt numFmtId="188" formatCode="#,##0.0000000000000"/>
  </numFmts>
  <fonts count="46" x14ac:knownFonts="1">
    <font>
      <sz val="11"/>
      <color rgb="FF000000"/>
      <name val="Calibri"/>
    </font>
    <font>
      <sz val="11"/>
      <color theme="1"/>
      <name val="Calibri"/>
      <family val="2"/>
      <scheme val="minor"/>
    </font>
    <font>
      <sz val="11"/>
      <color theme="1"/>
      <name val="Calibri"/>
      <family val="2"/>
      <scheme val="minor"/>
    </font>
    <font>
      <sz val="11"/>
      <color rgb="FF000000"/>
      <name val="Calibri"/>
      <family val="2"/>
    </font>
    <font>
      <sz val="10"/>
      <name val="Arial"/>
      <family val="2"/>
    </font>
    <font>
      <sz val="11"/>
      <color rgb="FF000000"/>
      <name val="Calibri"/>
      <family val="2"/>
    </font>
    <font>
      <sz val="9"/>
      <color rgb="FF000000"/>
      <name val="Arial"/>
      <family val="2"/>
    </font>
    <font>
      <sz val="9"/>
      <name val="Arial"/>
      <family val="2"/>
    </font>
    <font>
      <b/>
      <sz val="9"/>
      <name val="Arial"/>
      <family val="2"/>
    </font>
    <font>
      <b/>
      <sz val="9"/>
      <color rgb="FFFF0000"/>
      <name val="Arial"/>
      <family val="2"/>
    </font>
    <font>
      <sz val="9"/>
      <color theme="1"/>
      <name val="Arial"/>
      <family val="2"/>
    </font>
    <font>
      <b/>
      <sz val="9"/>
      <color theme="1"/>
      <name val="Arial"/>
      <family val="2"/>
    </font>
    <font>
      <b/>
      <sz val="10"/>
      <color theme="1"/>
      <name val="Arial"/>
      <family val="2"/>
    </font>
    <font>
      <b/>
      <sz val="14"/>
      <color theme="1"/>
      <name val="Arial"/>
      <family val="2"/>
    </font>
    <font>
      <b/>
      <sz val="11"/>
      <color theme="1"/>
      <name val="Arial"/>
      <family val="2"/>
    </font>
    <font>
      <b/>
      <sz val="14"/>
      <name val="Arial"/>
      <family val="2"/>
    </font>
    <font>
      <sz val="9"/>
      <color theme="0"/>
      <name val="Arial"/>
      <family val="2"/>
    </font>
    <font>
      <b/>
      <sz val="9"/>
      <color theme="0"/>
      <name val="Arial"/>
      <family val="2"/>
    </font>
    <font>
      <b/>
      <i/>
      <sz val="9"/>
      <color theme="1"/>
      <name val="Arial"/>
      <family val="2"/>
    </font>
    <font>
      <sz val="9"/>
      <color rgb="FFFF0000"/>
      <name val="Arial"/>
      <family val="2"/>
    </font>
    <font>
      <b/>
      <u/>
      <sz val="9"/>
      <name val="Arial"/>
      <family val="2"/>
    </font>
    <font>
      <sz val="10"/>
      <color theme="1"/>
      <name val="Arial"/>
      <family val="2"/>
    </font>
    <font>
      <b/>
      <sz val="9"/>
      <color indexed="81"/>
      <name val="Tahoma"/>
      <family val="2"/>
    </font>
    <font>
      <sz val="9"/>
      <color indexed="81"/>
      <name val="Tahoma"/>
      <family val="2"/>
    </font>
    <font>
      <b/>
      <sz val="10"/>
      <color theme="0"/>
      <name val="Arial"/>
      <family val="2"/>
    </font>
    <font>
      <b/>
      <sz val="14"/>
      <color theme="0"/>
      <name val="Arial"/>
      <family val="2"/>
    </font>
    <font>
      <b/>
      <sz val="11"/>
      <color rgb="FF595959"/>
      <name val="Verdana"/>
      <family val="2"/>
    </font>
    <font>
      <sz val="11"/>
      <name val="Verdana"/>
      <family val="2"/>
    </font>
    <font>
      <sz val="11"/>
      <color rgb="FF595959"/>
      <name val="Verdana"/>
      <family val="2"/>
    </font>
    <font>
      <b/>
      <sz val="11"/>
      <name val="Verdana"/>
      <family val="2"/>
    </font>
    <font>
      <b/>
      <u/>
      <sz val="11"/>
      <name val="Verdana"/>
      <family val="2"/>
    </font>
    <font>
      <b/>
      <sz val="11"/>
      <color rgb="FFFF0000"/>
      <name val="Verdana"/>
      <family val="2"/>
    </font>
    <font>
      <b/>
      <sz val="14"/>
      <color theme="0"/>
      <name val="Verdana"/>
      <family val="2"/>
    </font>
    <font>
      <sz val="11"/>
      <color rgb="FFFF0000"/>
      <name val="Verdana"/>
      <family val="2"/>
    </font>
    <font>
      <b/>
      <sz val="20"/>
      <name val="Verdana"/>
      <family val="2"/>
    </font>
    <font>
      <b/>
      <sz val="16"/>
      <name val="Verdana"/>
      <family val="2"/>
    </font>
    <font>
      <sz val="11"/>
      <color rgb="FF000000"/>
      <name val="Calibri"/>
      <family val="2"/>
    </font>
    <font>
      <sz val="11"/>
      <color rgb="FF000000"/>
      <name val="Calibri"/>
      <family val="2"/>
    </font>
    <font>
      <b/>
      <sz val="9"/>
      <color rgb="FF000000"/>
      <name val="Arial"/>
      <family val="2"/>
    </font>
    <font>
      <sz val="9.75"/>
      <color rgb="FF000000"/>
      <name val="Arial"/>
      <family val="2"/>
    </font>
    <font>
      <b/>
      <sz val="10"/>
      <color rgb="FF000000"/>
      <name val="Arial"/>
      <family val="2"/>
    </font>
    <font>
      <b/>
      <sz val="8"/>
      <color rgb="FF000000"/>
      <name val="Arial"/>
      <family val="2"/>
    </font>
    <font>
      <sz val="9.75"/>
      <color rgb="FF000000"/>
      <name val="Times New Roman"/>
      <family val="1"/>
    </font>
    <font>
      <b/>
      <sz val="7"/>
      <color rgb="FF000000"/>
      <name val="Arial"/>
      <family val="2"/>
    </font>
    <font>
      <b/>
      <sz val="9"/>
      <color theme="4" tint="-0.249977111117893"/>
      <name val="Arial"/>
      <family val="2"/>
    </font>
    <font>
      <sz val="11"/>
      <color rgb="FF000000"/>
      <name val="Calibri"/>
      <family val="2"/>
    </font>
  </fonts>
  <fills count="14">
    <fill>
      <patternFill patternType="none"/>
    </fill>
    <fill>
      <patternFill patternType="gray125"/>
    </fill>
    <fill>
      <patternFill patternType="none">
        <fgColor rgb="FFFFFFFF"/>
      </patternFill>
    </fill>
    <fill>
      <patternFill patternType="solid">
        <fgColor rgb="FF99CCFF"/>
        <bgColor indexed="64"/>
      </patternFill>
    </fill>
    <fill>
      <patternFill patternType="solid">
        <fgColor theme="0"/>
        <bgColor indexed="64"/>
      </patternFill>
    </fill>
    <fill>
      <patternFill patternType="solid">
        <fgColor theme="2" tint="-9.9978637043366805E-2"/>
        <bgColor indexed="64"/>
      </patternFill>
    </fill>
    <fill>
      <patternFill patternType="solid">
        <fgColor rgb="FFC6D9F0"/>
        <bgColor rgb="FFC6D9F0"/>
      </patternFill>
    </fill>
    <fill>
      <patternFill patternType="solid">
        <fgColor rgb="FFD0CECE"/>
        <bgColor indexed="64"/>
      </patternFill>
    </fill>
    <fill>
      <patternFill patternType="solid">
        <fgColor rgb="FF00617E"/>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rgb="FFFFC000"/>
        <bgColor indexed="64"/>
      </patternFill>
    </fill>
    <fill>
      <patternFill patternType="solid">
        <fgColor rgb="FF92D050"/>
        <bgColor indexed="64"/>
      </patternFill>
    </fill>
  </fills>
  <borders count="126">
    <border>
      <left/>
      <right/>
      <top/>
      <bottom/>
      <diagonal/>
    </border>
    <border>
      <left/>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rgb="FF000000"/>
      </left>
      <right/>
      <top/>
      <bottom style="thin">
        <color rgb="FF000000"/>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diagonal/>
    </border>
    <border>
      <left style="medium">
        <color rgb="FF000000"/>
      </left>
      <right/>
      <top style="medium">
        <color indexed="64"/>
      </top>
      <bottom/>
      <diagonal/>
    </border>
    <border>
      <left style="medium">
        <color rgb="FF000000"/>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rgb="FF000000"/>
      </top>
      <bottom style="medium">
        <color rgb="FF000000"/>
      </bottom>
      <diagonal/>
    </border>
    <border>
      <left style="medium">
        <color rgb="FF000000"/>
      </left>
      <right style="thin">
        <color indexed="64"/>
      </right>
      <top style="medium">
        <color rgb="FF000000"/>
      </top>
      <bottom style="medium">
        <color rgb="FF000000"/>
      </bottom>
      <diagonal/>
    </border>
    <border>
      <left style="thin">
        <color indexed="64"/>
      </left>
      <right style="medium">
        <color indexed="64"/>
      </right>
      <top style="medium">
        <color rgb="FF000000"/>
      </top>
      <bottom style="medium">
        <color rgb="FF000000"/>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rgb="FF000000"/>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indexed="64"/>
      </right>
      <top style="medium">
        <color rgb="FF000000"/>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medium">
        <color rgb="FF000000"/>
      </left>
      <right style="medium">
        <color rgb="FF000000"/>
      </right>
      <top style="medium">
        <color rgb="FF000000"/>
      </top>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thin">
        <color indexed="64"/>
      </top>
      <bottom style="medium">
        <color indexed="64"/>
      </bottom>
      <diagonal/>
    </border>
    <border>
      <left style="double">
        <color indexed="64"/>
      </left>
      <right/>
      <top style="double">
        <color indexed="64"/>
      </top>
      <bottom/>
      <diagonal/>
    </border>
    <border>
      <left/>
      <right/>
      <top style="double">
        <color auto="1"/>
      </top>
      <bottom/>
      <diagonal/>
    </border>
    <border>
      <left/>
      <right style="double">
        <color auto="1"/>
      </right>
      <top style="double">
        <color indexed="64"/>
      </top>
      <bottom/>
      <diagonal/>
    </border>
    <border>
      <left style="double">
        <color indexed="64"/>
      </left>
      <right/>
      <top/>
      <bottom/>
      <diagonal/>
    </border>
    <border>
      <left/>
      <right style="double">
        <color indexed="64"/>
      </right>
      <top/>
      <bottom/>
      <diagonal/>
    </border>
    <border>
      <left style="double">
        <color indexed="64"/>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bottom style="double">
        <color auto="1"/>
      </bottom>
      <diagonal/>
    </border>
    <border>
      <left style="thin">
        <color indexed="64"/>
      </left>
      <right style="thin">
        <color indexed="64"/>
      </right>
      <top style="medium">
        <color indexed="64"/>
      </top>
      <bottom/>
      <diagonal/>
    </border>
    <border>
      <left/>
      <right/>
      <top/>
      <bottom style="thin">
        <color rgb="FF000000"/>
      </bottom>
      <diagonal/>
    </border>
    <border>
      <left style="thin">
        <color rgb="FF000000"/>
      </left>
      <right/>
      <top/>
      <bottom/>
      <diagonal/>
    </border>
    <border>
      <left/>
      <right style="thin">
        <color rgb="FF000000"/>
      </right>
      <top/>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right style="thin">
        <color rgb="FF000000"/>
      </right>
      <top style="thin">
        <color indexed="64"/>
      </top>
      <bottom style="thin">
        <color indexed="64"/>
      </bottom>
      <diagonal/>
    </border>
    <border>
      <left style="thin">
        <color rgb="FF000000"/>
      </left>
      <right/>
      <top style="thin">
        <color indexed="64"/>
      </top>
      <bottom/>
      <diagonal/>
    </border>
    <border>
      <left/>
      <right style="thin">
        <color rgb="FF000000"/>
      </right>
      <top style="thin">
        <color indexed="64"/>
      </top>
      <bottom/>
      <diagonal/>
    </border>
    <border>
      <left style="thin">
        <color rgb="FF000000"/>
      </left>
      <right/>
      <top/>
      <bottom style="thin">
        <color indexed="64"/>
      </bottom>
      <diagonal/>
    </border>
    <border>
      <left/>
      <right style="thin">
        <color rgb="FF000000"/>
      </right>
      <top/>
      <bottom style="thin">
        <color indexed="64"/>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style="thin">
        <color rgb="FF000000"/>
      </top>
      <bottom style="thin">
        <color indexed="64"/>
      </bottom>
      <diagonal/>
    </border>
    <border>
      <left/>
      <right style="medium">
        <color indexed="64"/>
      </right>
      <top style="thin">
        <color indexed="64"/>
      </top>
      <bottom style="medium">
        <color indexed="64"/>
      </bottom>
      <diagonal/>
    </border>
  </borders>
  <cellStyleXfs count="23">
    <xf numFmtId="0" fontId="0" fillId="0" borderId="0"/>
    <xf numFmtId="0" fontId="4" fillId="2" borderId="1"/>
    <xf numFmtId="164" fontId="4" fillId="2" borderId="1" applyFont="0" applyFill="0" applyBorder="0" applyAlignment="0" applyProtection="0"/>
    <xf numFmtId="165" fontId="4" fillId="2" borderId="1" applyFont="0" applyFill="0" applyBorder="0" applyAlignment="0" applyProtection="0"/>
    <xf numFmtId="43" fontId="3" fillId="0" borderId="0" applyFont="0" applyFill="0" applyBorder="0" applyAlignment="0" applyProtection="0"/>
    <xf numFmtId="0" fontId="5" fillId="2" borderId="1"/>
    <xf numFmtId="0" fontId="2" fillId="2" borderId="1"/>
    <xf numFmtId="42" fontId="2" fillId="2" borderId="1" applyFont="0" applyFill="0" applyBorder="0" applyAlignment="0" applyProtection="0"/>
    <xf numFmtId="9" fontId="2" fillId="2" borderId="1" applyFont="0" applyFill="0" applyBorder="0" applyAlignment="0" applyProtection="0"/>
    <xf numFmtId="41" fontId="2" fillId="2" borderId="1" applyFont="0" applyFill="0" applyBorder="0" applyAlignment="0" applyProtection="0"/>
    <xf numFmtId="0" fontId="1" fillId="2" borderId="1"/>
    <xf numFmtId="0" fontId="4" fillId="2" borderId="1"/>
    <xf numFmtId="0" fontId="4" fillId="2" borderId="1"/>
    <xf numFmtId="0" fontId="4" fillId="2" borderId="1"/>
    <xf numFmtId="0" fontId="4" fillId="2" borderId="1"/>
    <xf numFmtId="179" fontId="4" fillId="2" borderId="1" applyFont="0" applyFill="0" applyBorder="0" applyAlignment="0" applyProtection="0"/>
    <xf numFmtId="0" fontId="4" fillId="2" borderId="1"/>
    <xf numFmtId="182" fontId="4" fillId="2" borderId="1" applyFont="0" applyFill="0" applyBorder="0" applyAlignment="0" applyProtection="0"/>
    <xf numFmtId="9" fontId="36" fillId="0" borderId="0" applyFont="0" applyFill="0" applyBorder="0" applyAlignment="0" applyProtection="0"/>
    <xf numFmtId="0" fontId="3" fillId="2" borderId="1"/>
    <xf numFmtId="43" fontId="37" fillId="0" borderId="0" applyFont="0" applyFill="0" applyBorder="0" applyAlignment="0" applyProtection="0"/>
    <xf numFmtId="44" fontId="45" fillId="0" borderId="0" applyFont="0" applyFill="0" applyBorder="0" applyAlignment="0" applyProtection="0"/>
    <xf numFmtId="9" fontId="45" fillId="0" borderId="0" applyFont="0" applyFill="0" applyBorder="0" applyAlignment="0" applyProtection="0"/>
  </cellStyleXfs>
  <cellXfs count="597">
    <xf numFmtId="0" fontId="0" fillId="0" borderId="0" xfId="0"/>
    <xf numFmtId="0" fontId="13" fillId="5" borderId="31" xfId="6" applyFont="1" applyFill="1" applyBorder="1" applyAlignment="1">
      <alignment vertical="center" wrapText="1"/>
    </xf>
    <xf numFmtId="0" fontId="10" fillId="2" borderId="7" xfId="6" applyFont="1" applyBorder="1" applyAlignment="1">
      <alignment vertical="center"/>
    </xf>
    <xf numFmtId="0" fontId="10" fillId="2" borderId="1" xfId="6" applyFont="1" applyAlignment="1">
      <alignment vertical="center"/>
    </xf>
    <xf numFmtId="0" fontId="10" fillId="2" borderId="1" xfId="6" applyFont="1" applyAlignment="1">
      <alignment horizontal="center" vertical="center"/>
    </xf>
    <xf numFmtId="0" fontId="10" fillId="2" borderId="8" xfId="6" applyFont="1" applyBorder="1" applyAlignment="1">
      <alignment vertical="center"/>
    </xf>
    <xf numFmtId="0" fontId="16" fillId="2" borderId="1" xfId="6" applyFont="1" applyAlignment="1">
      <alignment vertical="center"/>
    </xf>
    <xf numFmtId="0" fontId="11" fillId="3" borderId="32" xfId="6" applyFont="1" applyFill="1" applyBorder="1" applyAlignment="1">
      <alignment horizontal="center" vertical="center"/>
    </xf>
    <xf numFmtId="167" fontId="10" fillId="2" borderId="1" xfId="7" applyNumberFormat="1" applyFont="1" applyFill="1" applyBorder="1" applyAlignment="1">
      <alignment vertical="center"/>
    </xf>
    <xf numFmtId="9" fontId="11" fillId="2" borderId="31" xfId="6" applyNumberFormat="1" applyFont="1" applyBorder="1" applyAlignment="1">
      <alignment horizontal="center" vertical="center"/>
    </xf>
    <xf numFmtId="0" fontId="17" fillId="2" borderId="1" xfId="6" applyFont="1" applyAlignment="1">
      <alignment horizontal="center" vertical="center"/>
    </xf>
    <xf numFmtId="14" fontId="11" fillId="3" borderId="32" xfId="2" applyNumberFormat="1" applyFont="1" applyFill="1" applyBorder="1" applyAlignment="1">
      <alignment horizontal="center" vertical="center"/>
    </xf>
    <xf numFmtId="0" fontId="16" fillId="2" borderId="7" xfId="6" applyFont="1" applyBorder="1" applyAlignment="1">
      <alignment vertical="center"/>
    </xf>
    <xf numFmtId="168" fontId="17" fillId="2" borderId="1" xfId="7" applyNumberFormat="1" applyFont="1" applyFill="1" applyBorder="1" applyAlignment="1">
      <alignment vertical="center"/>
    </xf>
    <xf numFmtId="42" fontId="10" fillId="2" borderId="1" xfId="6" applyNumberFormat="1" applyFont="1" applyAlignment="1">
      <alignment vertical="center"/>
    </xf>
    <xf numFmtId="0" fontId="8" fillId="5" borderId="34" xfId="6" applyFont="1" applyFill="1" applyBorder="1" applyAlignment="1">
      <alignment horizontal="center" vertical="center"/>
    </xf>
    <xf numFmtId="0" fontId="8" fillId="5" borderId="35" xfId="6" applyFont="1" applyFill="1" applyBorder="1" applyAlignment="1">
      <alignment horizontal="center" vertical="center"/>
    </xf>
    <xf numFmtId="0" fontId="10" fillId="2" borderId="20" xfId="6" applyFont="1" applyBorder="1" applyAlignment="1">
      <alignment horizontal="center" vertical="center"/>
    </xf>
    <xf numFmtId="44" fontId="10" fillId="2" borderId="20" xfId="7" applyNumberFormat="1" applyFont="1" applyFill="1" applyBorder="1" applyAlignment="1">
      <alignment vertical="center"/>
    </xf>
    <xf numFmtId="9" fontId="10" fillId="2" borderId="20" xfId="6" applyNumberFormat="1" applyFont="1" applyBorder="1" applyAlignment="1">
      <alignment horizontal="center" vertical="center"/>
    </xf>
    <xf numFmtId="0" fontId="10" fillId="2" borderId="26" xfId="6" applyFont="1" applyBorder="1" applyAlignment="1">
      <alignment horizontal="center" vertical="center"/>
    </xf>
    <xf numFmtId="0" fontId="10" fillId="2" borderId="19" xfId="6" applyFont="1" applyBorder="1" applyAlignment="1">
      <alignment horizontal="center" vertical="center"/>
    </xf>
    <xf numFmtId="0" fontId="10" fillId="2" borderId="44" xfId="6" applyFont="1" applyBorder="1" applyAlignment="1">
      <alignment horizontal="center" vertical="center"/>
    </xf>
    <xf numFmtId="44" fontId="7" fillId="2" borderId="19" xfId="8" applyNumberFormat="1" applyFont="1" applyBorder="1" applyAlignment="1">
      <alignment horizontal="right" vertical="center"/>
    </xf>
    <xf numFmtId="10" fontId="10" fillId="2" borderId="19" xfId="8" applyNumberFormat="1" applyFont="1" applyBorder="1" applyAlignment="1">
      <alignment horizontal="center" vertical="center"/>
    </xf>
    <xf numFmtId="44" fontId="7" fillId="2" borderId="20" xfId="8" applyNumberFormat="1" applyFont="1" applyFill="1" applyBorder="1" applyAlignment="1">
      <alignment horizontal="right" vertical="center"/>
    </xf>
    <xf numFmtId="10" fontId="10" fillId="2" borderId="20" xfId="8" applyNumberFormat="1" applyFont="1" applyFill="1" applyBorder="1" applyAlignment="1">
      <alignment horizontal="center" vertical="center"/>
    </xf>
    <xf numFmtId="0" fontId="10" fillId="2" borderId="39" xfId="6" applyFont="1" applyBorder="1" applyAlignment="1">
      <alignment horizontal="right" vertical="center"/>
    </xf>
    <xf numFmtId="0" fontId="10" fillId="2" borderId="20" xfId="8" applyNumberFormat="1" applyFont="1" applyFill="1" applyBorder="1" applyAlignment="1">
      <alignment horizontal="center" vertical="center"/>
    </xf>
    <xf numFmtId="0" fontId="10" fillId="2" borderId="46" xfId="6" applyFont="1" applyBorder="1" applyAlignment="1">
      <alignment horizontal="right" vertical="center"/>
    </xf>
    <xf numFmtId="10" fontId="10" fillId="2" borderId="26" xfId="8" applyNumberFormat="1" applyFont="1" applyBorder="1" applyAlignment="1">
      <alignment horizontal="center" vertical="center"/>
    </xf>
    <xf numFmtId="0" fontId="11" fillId="5" borderId="34" xfId="6" applyFont="1" applyFill="1" applyBorder="1" applyAlignment="1">
      <alignment horizontal="center" vertical="center"/>
    </xf>
    <xf numFmtId="0" fontId="11" fillId="5" borderId="35" xfId="6" applyFont="1" applyFill="1" applyBorder="1" applyAlignment="1">
      <alignment horizontal="center" vertical="center"/>
    </xf>
    <xf numFmtId="0" fontId="8" fillId="5" borderId="19" xfId="6" applyFont="1" applyFill="1" applyBorder="1" applyAlignment="1">
      <alignment horizontal="center" vertical="center" wrapText="1"/>
    </xf>
    <xf numFmtId="0" fontId="11" fillId="5" borderId="42" xfId="6" applyFont="1" applyFill="1" applyBorder="1" applyAlignment="1">
      <alignment horizontal="center" vertical="center" wrapText="1"/>
    </xf>
    <xf numFmtId="9" fontId="7" fillId="2" borderId="20" xfId="8" applyFont="1" applyBorder="1" applyAlignment="1">
      <alignment horizontal="center" vertical="center"/>
    </xf>
    <xf numFmtId="9" fontId="7" fillId="2" borderId="26" xfId="8" applyFont="1" applyBorder="1" applyAlignment="1">
      <alignment horizontal="center" vertical="center"/>
    </xf>
    <xf numFmtId="0" fontId="8" fillId="5" borderId="31" xfId="6" applyFont="1" applyFill="1" applyBorder="1" applyAlignment="1">
      <alignment horizontal="right" vertical="center"/>
    </xf>
    <xf numFmtId="0" fontId="11" fillId="5" borderId="66" xfId="6" applyFont="1" applyFill="1" applyBorder="1" applyAlignment="1">
      <alignment horizontal="center" vertical="center"/>
    </xf>
    <xf numFmtId="0" fontId="11" fillId="5" borderId="64" xfId="6" applyFont="1" applyFill="1" applyBorder="1" applyAlignment="1">
      <alignment horizontal="center" vertical="center"/>
    </xf>
    <xf numFmtId="170" fontId="10" fillId="2" borderId="19" xfId="7" applyNumberFormat="1" applyFont="1" applyBorder="1" applyAlignment="1">
      <alignment horizontal="right" vertical="center"/>
    </xf>
    <xf numFmtId="9" fontId="10" fillId="2" borderId="19" xfId="8" applyFont="1" applyBorder="1" applyAlignment="1">
      <alignment horizontal="center" vertical="center"/>
    </xf>
    <xf numFmtId="170" fontId="10" fillId="2" borderId="26" xfId="7" applyNumberFormat="1" applyFont="1" applyBorder="1" applyAlignment="1">
      <alignment horizontal="right" vertical="center"/>
    </xf>
    <xf numFmtId="9" fontId="10" fillId="2" borderId="26" xfId="8" applyFont="1" applyBorder="1" applyAlignment="1">
      <alignment horizontal="center" vertical="center"/>
    </xf>
    <xf numFmtId="0" fontId="11" fillId="3" borderId="4" xfId="6" applyFont="1" applyFill="1" applyBorder="1" applyAlignment="1">
      <alignment vertical="center"/>
    </xf>
    <xf numFmtId="0" fontId="11" fillId="5" borderId="68" xfId="6" applyFont="1" applyFill="1" applyBorder="1" applyAlignment="1">
      <alignment horizontal="center" vertical="center"/>
    </xf>
    <xf numFmtId="0" fontId="11" fillId="5" borderId="69" xfId="6" applyFont="1" applyFill="1" applyBorder="1" applyAlignment="1">
      <alignment horizontal="center" vertical="center"/>
    </xf>
    <xf numFmtId="0" fontId="10" fillId="2" borderId="13" xfId="6" applyFont="1" applyBorder="1" applyAlignment="1">
      <alignment horizontal="center" vertical="center"/>
    </xf>
    <xf numFmtId="0" fontId="10" fillId="2" borderId="25" xfId="6" applyFont="1" applyBorder="1" applyAlignment="1">
      <alignment horizontal="center" vertical="center"/>
    </xf>
    <xf numFmtId="44" fontId="10" fillId="2" borderId="18" xfId="7" applyNumberFormat="1" applyFont="1" applyFill="1" applyBorder="1" applyAlignment="1">
      <alignment horizontal="right" vertical="center"/>
    </xf>
    <xf numFmtId="9" fontId="10" fillId="2" borderId="25" xfId="8" applyFont="1" applyBorder="1" applyAlignment="1">
      <alignment horizontal="center" vertical="center"/>
    </xf>
    <xf numFmtId="44" fontId="10" fillId="2" borderId="71" xfId="6" applyNumberFormat="1" applyFont="1" applyBorder="1" applyAlignment="1">
      <alignment horizontal="right" vertical="center"/>
    </xf>
    <xf numFmtId="0" fontId="10" fillId="2" borderId="74" xfId="6" applyFont="1" applyBorder="1" applyAlignment="1">
      <alignment horizontal="center" vertical="center"/>
    </xf>
    <xf numFmtId="0" fontId="10" fillId="2" borderId="73" xfId="6" applyFont="1" applyBorder="1" applyAlignment="1">
      <alignment horizontal="center" vertical="center"/>
    </xf>
    <xf numFmtId="44" fontId="10" fillId="2" borderId="17" xfId="7" applyNumberFormat="1" applyFont="1" applyFill="1" applyBorder="1" applyAlignment="1">
      <alignment horizontal="right" vertical="center"/>
    </xf>
    <xf numFmtId="44" fontId="11" fillId="5" borderId="64" xfId="7" applyNumberFormat="1" applyFont="1" applyFill="1" applyBorder="1" applyAlignment="1">
      <alignment vertical="center"/>
    </xf>
    <xf numFmtId="44" fontId="10" fillId="2" borderId="57" xfId="6" applyNumberFormat="1" applyFont="1" applyBorder="1" applyAlignment="1">
      <alignment vertical="center"/>
    </xf>
    <xf numFmtId="44" fontId="10" fillId="2" borderId="38" xfId="6" applyNumberFormat="1" applyFont="1" applyBorder="1" applyAlignment="1">
      <alignment vertical="center"/>
    </xf>
    <xf numFmtId="10" fontId="10" fillId="2" borderId="26" xfId="8" applyNumberFormat="1" applyFont="1" applyFill="1" applyBorder="1" applyAlignment="1">
      <alignment horizontal="center" vertical="center"/>
    </xf>
    <xf numFmtId="44" fontId="10" fillId="2" borderId="47" xfId="6" applyNumberFormat="1" applyFont="1" applyBorder="1" applyAlignment="1">
      <alignment vertical="center"/>
    </xf>
    <xf numFmtId="10" fontId="11" fillId="5" borderId="34" xfId="8" applyNumberFormat="1" applyFont="1" applyFill="1" applyBorder="1" applyAlignment="1">
      <alignment horizontal="center" vertical="center"/>
    </xf>
    <xf numFmtId="44" fontId="11" fillId="5" borderId="35" xfId="6" applyNumberFormat="1" applyFont="1" applyFill="1" applyBorder="1" applyAlignment="1">
      <alignment vertical="center"/>
    </xf>
    <xf numFmtId="0" fontId="9" fillId="2" borderId="4" xfId="6" applyFont="1" applyBorder="1" applyAlignment="1">
      <alignment horizontal="center" vertical="center" wrapText="1"/>
    </xf>
    <xf numFmtId="0" fontId="9" fillId="2" borderId="5" xfId="6" applyFont="1" applyBorder="1" applyAlignment="1">
      <alignment horizontal="center" vertical="center" wrapText="1"/>
    </xf>
    <xf numFmtId="0" fontId="9" fillId="2" borderId="6" xfId="6" applyFont="1" applyBorder="1" applyAlignment="1">
      <alignment horizontal="center" vertical="center" wrapText="1"/>
    </xf>
    <xf numFmtId="0" fontId="9" fillId="2" borderId="7" xfId="6" applyFont="1" applyBorder="1" applyAlignment="1">
      <alignment horizontal="center" vertical="center" wrapText="1"/>
    </xf>
    <xf numFmtId="0" fontId="8" fillId="2" borderId="1" xfId="6" applyFont="1" applyAlignment="1">
      <alignment horizontal="left" vertical="center"/>
    </xf>
    <xf numFmtId="0" fontId="8" fillId="2" borderId="1" xfId="6" applyFont="1" applyAlignment="1">
      <alignment horizontal="left" vertical="center" wrapText="1"/>
    </xf>
    <xf numFmtId="0" fontId="9" fillId="2" borderId="1" xfId="6" applyFont="1" applyAlignment="1">
      <alignment horizontal="center" vertical="center" wrapText="1"/>
    </xf>
    <xf numFmtId="171" fontId="9" fillId="2" borderId="8" xfId="8" applyNumberFormat="1" applyFont="1" applyBorder="1" applyAlignment="1">
      <alignment horizontal="center" vertical="center" wrapText="1"/>
    </xf>
    <xf numFmtId="0" fontId="9" fillId="2" borderId="1" xfId="6" applyFont="1" applyAlignment="1">
      <alignment horizontal="center" vertical="center"/>
    </xf>
    <xf numFmtId="44" fontId="9" fillId="2" borderId="1" xfId="6" applyNumberFormat="1" applyFont="1" applyAlignment="1">
      <alignment horizontal="center" vertical="center" wrapText="1"/>
    </xf>
    <xf numFmtId="44" fontId="9" fillId="2" borderId="8" xfId="6" applyNumberFormat="1" applyFont="1" applyBorder="1" applyAlignment="1">
      <alignment horizontal="center" vertical="center" wrapText="1"/>
    </xf>
    <xf numFmtId="0" fontId="20" fillId="2" borderId="1" xfId="6" applyFont="1" applyAlignment="1">
      <alignment horizontal="left" vertical="center"/>
    </xf>
    <xf numFmtId="172" fontId="7" fillId="2" borderId="1" xfId="9" applyNumberFormat="1" applyFont="1" applyFill="1" applyBorder="1" applyAlignment="1" applyProtection="1">
      <alignment horizontal="center" vertical="center"/>
    </xf>
    <xf numFmtId="173" fontId="7" fillId="2" borderId="1" xfId="7" applyNumberFormat="1" applyFont="1" applyFill="1" applyBorder="1" applyAlignment="1" applyProtection="1">
      <alignment horizontal="right" vertical="center"/>
    </xf>
    <xf numFmtId="170" fontId="9" fillId="2" borderId="8" xfId="6" applyNumberFormat="1" applyFont="1" applyBorder="1" applyAlignment="1">
      <alignment horizontal="center" vertical="center" wrapText="1"/>
    </xf>
    <xf numFmtId="0" fontId="9" fillId="2" borderId="8" xfId="6" applyFont="1" applyBorder="1" applyAlignment="1">
      <alignment horizontal="center" vertical="center" wrapText="1"/>
    </xf>
    <xf numFmtId="0" fontId="7" fillId="2" borderId="1" xfId="6" applyFont="1" applyAlignment="1">
      <alignment horizontal="left" vertical="center" wrapText="1"/>
    </xf>
    <xf numFmtId="0" fontId="12" fillId="2" borderId="1" xfId="6" applyFont="1" applyAlignment="1">
      <alignment vertical="center"/>
    </xf>
    <xf numFmtId="172" fontId="8" fillId="2" borderId="1" xfId="9" applyNumberFormat="1" applyFont="1" applyFill="1" applyBorder="1" applyAlignment="1" applyProtection="1">
      <alignment horizontal="center" vertical="center"/>
    </xf>
    <xf numFmtId="0" fontId="21" fillId="2" borderId="1" xfId="6" applyFont="1" applyAlignment="1">
      <alignment vertical="center"/>
    </xf>
    <xf numFmtId="0" fontId="20" fillId="2" borderId="1" xfId="6" applyFont="1" applyAlignment="1">
      <alignment horizontal="left" vertical="center" wrapText="1"/>
    </xf>
    <xf numFmtId="0" fontId="9" fillId="2" borderId="22" xfId="6" applyFont="1" applyBorder="1" applyAlignment="1">
      <alignment horizontal="center" vertical="center" wrapText="1"/>
    </xf>
    <xf numFmtId="0" fontId="9" fillId="2" borderId="23" xfId="6" applyFont="1" applyBorder="1" applyAlignment="1">
      <alignment horizontal="center" vertical="center" wrapText="1"/>
    </xf>
    <xf numFmtId="0" fontId="9" fillId="2" borderId="24" xfId="6" applyFont="1" applyBorder="1" applyAlignment="1">
      <alignment horizontal="center" vertical="center" wrapText="1"/>
    </xf>
    <xf numFmtId="0" fontId="7" fillId="2" borderId="1" xfId="6" applyFont="1" applyAlignment="1">
      <alignment vertical="center" wrapText="1"/>
    </xf>
    <xf numFmtId="0" fontId="7" fillId="2" borderId="76" xfId="6" applyFont="1" applyBorder="1" applyAlignment="1">
      <alignment horizontal="center" vertical="center"/>
    </xf>
    <xf numFmtId="169" fontId="8" fillId="2" borderId="77" xfId="6" applyNumberFormat="1" applyFont="1" applyBorder="1" applyAlignment="1">
      <alignment vertical="center"/>
    </xf>
    <xf numFmtId="174" fontId="6" fillId="2" borderId="1" xfId="6" applyNumberFormat="1" applyFont="1" applyAlignment="1">
      <alignment vertical="center"/>
    </xf>
    <xf numFmtId="0" fontId="7" fillId="2" borderId="78" xfId="6" applyFont="1" applyBorder="1" applyAlignment="1">
      <alignment horizontal="center" vertical="center"/>
    </xf>
    <xf numFmtId="175" fontId="8" fillId="2" borderId="79" xfId="6" applyNumberFormat="1" applyFont="1" applyBorder="1" applyAlignment="1">
      <alignment vertical="center"/>
    </xf>
    <xf numFmtId="0" fontId="6" fillId="2" borderId="1" xfId="6" applyFont="1" applyAlignment="1">
      <alignment vertical="center"/>
    </xf>
    <xf numFmtId="169" fontId="8" fillId="2" borderId="79" xfId="6" applyNumberFormat="1" applyFont="1" applyBorder="1" applyAlignment="1">
      <alignment vertical="center"/>
    </xf>
    <xf numFmtId="0" fontId="7" fillId="2" borderId="80" xfId="6" applyFont="1" applyBorder="1" applyAlignment="1">
      <alignment horizontal="center" vertical="center"/>
    </xf>
    <xf numFmtId="0" fontId="8" fillId="6" borderId="81" xfId="6" applyFont="1" applyFill="1" applyBorder="1" applyAlignment="1">
      <alignment horizontal="center" vertical="center" wrapText="1"/>
    </xf>
    <xf numFmtId="0" fontId="10" fillId="2" borderId="1" xfId="8" applyNumberFormat="1" applyFont="1" applyAlignment="1">
      <alignment horizontal="center" vertical="center"/>
    </xf>
    <xf numFmtId="0" fontId="7" fillId="7" borderId="82" xfId="6" applyFont="1" applyFill="1" applyBorder="1" applyAlignment="1">
      <alignment vertical="center" wrapText="1"/>
    </xf>
    <xf numFmtId="0" fontId="8" fillId="7" borderId="83" xfId="6" applyFont="1" applyFill="1" applyBorder="1" applyAlignment="1">
      <alignment horizontal="center" vertical="center"/>
    </xf>
    <xf numFmtId="0" fontId="8" fillId="7" borderId="84" xfId="6" applyFont="1" applyFill="1" applyBorder="1" applyAlignment="1">
      <alignment horizontal="center" vertical="center"/>
    </xf>
    <xf numFmtId="0" fontId="8" fillId="7" borderId="85" xfId="6" applyFont="1" applyFill="1" applyBorder="1" applyAlignment="1">
      <alignment horizontal="center" vertical="center"/>
    </xf>
    <xf numFmtId="0" fontId="8" fillId="7" borderId="85" xfId="6" applyFont="1" applyFill="1" applyBorder="1" applyAlignment="1">
      <alignment horizontal="center" vertical="center" wrapText="1"/>
    </xf>
    <xf numFmtId="0" fontId="11" fillId="7" borderId="36" xfId="6" applyFont="1" applyFill="1" applyBorder="1" applyAlignment="1">
      <alignment horizontal="center" vertical="center"/>
    </xf>
    <xf numFmtId="0" fontId="7" fillId="2" borderId="75" xfId="6" applyFont="1" applyBorder="1" applyAlignment="1">
      <alignment horizontal="center" vertical="center" wrapText="1"/>
    </xf>
    <xf numFmtId="176" fontId="6" fillId="2" borderId="56" xfId="6" applyNumberFormat="1" applyFont="1" applyBorder="1" applyAlignment="1">
      <alignment vertical="center"/>
    </xf>
    <xf numFmtId="0" fontId="6" fillId="2" borderId="56" xfId="6" applyFont="1" applyBorder="1" applyAlignment="1">
      <alignment horizontal="center" vertical="center"/>
    </xf>
    <xf numFmtId="2" fontId="10" fillId="4" borderId="86" xfId="6" applyNumberFormat="1" applyFont="1" applyFill="1" applyBorder="1" applyAlignment="1">
      <alignment horizontal="center" vertical="center"/>
    </xf>
    <xf numFmtId="0" fontId="10" fillId="2" borderId="87" xfId="6" applyFont="1" applyBorder="1" applyAlignment="1">
      <alignment vertical="center" wrapText="1"/>
    </xf>
    <xf numFmtId="0" fontId="7" fillId="2" borderId="37" xfId="6" applyFont="1" applyBorder="1" applyAlignment="1">
      <alignment horizontal="center" vertical="center" wrapText="1"/>
    </xf>
    <xf numFmtId="176" fontId="6" fillId="2" borderId="20" xfId="6" applyNumberFormat="1" applyFont="1" applyBorder="1" applyAlignment="1">
      <alignment vertical="center"/>
    </xf>
    <xf numFmtId="0" fontId="6" fillId="2" borderId="20" xfId="6" applyFont="1" applyBorder="1" applyAlignment="1">
      <alignment horizontal="center" vertical="center"/>
    </xf>
    <xf numFmtId="2" fontId="10" fillId="4" borderId="16" xfId="6" applyNumberFormat="1" applyFont="1" applyFill="1" applyBorder="1" applyAlignment="1">
      <alignment horizontal="center" vertical="center"/>
    </xf>
    <xf numFmtId="0" fontId="7" fillId="2" borderId="40" xfId="6" applyFont="1" applyBorder="1" applyAlignment="1">
      <alignment horizontal="center" vertical="center" wrapText="1"/>
    </xf>
    <xf numFmtId="176" fontId="6" fillId="2" borderId="26" xfId="6" applyNumberFormat="1" applyFont="1" applyBorder="1" applyAlignment="1">
      <alignment vertical="center"/>
    </xf>
    <xf numFmtId="0" fontId="6" fillId="2" borderId="26" xfId="6" applyFont="1" applyBorder="1" applyAlignment="1">
      <alignment horizontal="center" vertical="center"/>
    </xf>
    <xf numFmtId="2" fontId="10" fillId="4" borderId="9" xfId="6" applyNumberFormat="1" applyFont="1" applyFill="1" applyBorder="1" applyAlignment="1">
      <alignment horizontal="center" vertical="center"/>
    </xf>
    <xf numFmtId="0" fontId="10" fillId="2" borderId="36" xfId="6" applyFont="1" applyBorder="1" applyAlignment="1">
      <alignment vertical="center" wrapText="1"/>
    </xf>
    <xf numFmtId="0" fontId="7" fillId="2" borderId="43" xfId="6" applyFont="1" applyBorder="1" applyAlignment="1">
      <alignment horizontal="center" vertical="center" wrapText="1"/>
    </xf>
    <xf numFmtId="176" fontId="6" fillId="2" borderId="44" xfId="6" applyNumberFormat="1" applyFont="1" applyBorder="1" applyAlignment="1">
      <alignment vertical="center"/>
    </xf>
    <xf numFmtId="0" fontId="6" fillId="2" borderId="44" xfId="6" applyFont="1" applyBorder="1" applyAlignment="1">
      <alignment horizontal="center" vertical="center"/>
    </xf>
    <xf numFmtId="2" fontId="10" fillId="4" borderId="88" xfId="6" applyNumberFormat="1" applyFont="1" applyFill="1" applyBorder="1" applyAlignment="1">
      <alignment horizontal="center" vertical="center"/>
    </xf>
    <xf numFmtId="0" fontId="10" fillId="2" borderId="32" xfId="6" applyFont="1" applyBorder="1" applyAlignment="1">
      <alignment vertical="center" wrapText="1"/>
    </xf>
    <xf numFmtId="0" fontId="7" fillId="2" borderId="41" xfId="6" applyFont="1" applyBorder="1" applyAlignment="1">
      <alignment horizontal="center" vertical="center" wrapText="1"/>
    </xf>
    <xf numFmtId="176" fontId="6" fillId="2" borderId="19" xfId="6" applyNumberFormat="1" applyFont="1" applyBorder="1" applyAlignment="1">
      <alignment vertical="center"/>
    </xf>
    <xf numFmtId="0" fontId="6" fillId="2" borderId="19" xfId="6" applyFont="1" applyBorder="1" applyAlignment="1">
      <alignment horizontal="center" vertical="center"/>
    </xf>
    <xf numFmtId="2" fontId="10" fillId="4" borderId="14" xfId="6" applyNumberFormat="1" applyFont="1" applyFill="1" applyBorder="1" applyAlignment="1">
      <alignment horizontal="center" vertical="center"/>
    </xf>
    <xf numFmtId="0" fontId="10" fillId="2" borderId="89" xfId="6" applyFont="1" applyBorder="1" applyAlignment="1">
      <alignment vertical="center" wrapText="1"/>
    </xf>
    <xf numFmtId="0" fontId="10" fillId="2" borderId="87" xfId="6" applyFont="1" applyBorder="1" applyAlignment="1">
      <alignment horizontal="center" vertical="center"/>
    </xf>
    <xf numFmtId="0" fontId="10" fillId="2" borderId="91" xfId="6" applyFont="1" applyBorder="1" applyAlignment="1">
      <alignment horizontal="center" vertical="center"/>
    </xf>
    <xf numFmtId="44" fontId="10" fillId="2" borderId="1" xfId="6" applyNumberFormat="1" applyFont="1" applyAlignment="1">
      <alignment horizontal="center" vertical="center" wrapText="1"/>
    </xf>
    <xf numFmtId="0" fontId="11" fillId="2" borderId="1" xfId="6" applyFont="1" applyAlignment="1">
      <alignment horizontal="center" vertical="center" wrapText="1"/>
    </xf>
    <xf numFmtId="0" fontId="17" fillId="2" borderId="1" xfId="6" applyFont="1" applyAlignment="1">
      <alignment horizontal="center" vertical="center" wrapText="1"/>
    </xf>
    <xf numFmtId="0" fontId="13" fillId="8" borderId="27" xfId="6" applyFont="1" applyFill="1" applyBorder="1" applyAlignment="1">
      <alignment horizontal="centerContinuous" vertical="center"/>
    </xf>
    <xf numFmtId="0" fontId="13" fillId="8" borderId="28" xfId="6" applyFont="1" applyFill="1" applyBorder="1" applyAlignment="1">
      <alignment horizontal="centerContinuous" vertical="center"/>
    </xf>
    <xf numFmtId="0" fontId="24" fillId="8" borderId="29" xfId="6" applyFont="1" applyFill="1" applyBorder="1" applyAlignment="1">
      <alignment horizontal="centerContinuous" vertical="center"/>
    </xf>
    <xf numFmtId="0" fontId="24" fillId="8" borderId="30" xfId="6" applyFont="1" applyFill="1" applyBorder="1" applyAlignment="1">
      <alignment horizontal="centerContinuous" vertical="center"/>
    </xf>
    <xf numFmtId="0" fontId="24" fillId="8" borderId="31" xfId="6" applyFont="1" applyFill="1" applyBorder="1" applyAlignment="1">
      <alignment horizontal="centerContinuous" vertical="center"/>
    </xf>
    <xf numFmtId="0" fontId="25" fillId="8" borderId="4" xfId="6" applyFont="1" applyFill="1" applyBorder="1" applyAlignment="1">
      <alignment horizontal="centerContinuous" vertical="center"/>
    </xf>
    <xf numFmtId="0" fontId="10" fillId="2" borderId="39" xfId="6" applyFont="1" applyBorder="1" applyAlignment="1">
      <alignment horizontal="centerContinuous" vertical="center" wrapText="1"/>
    </xf>
    <xf numFmtId="0" fontId="10" fillId="2" borderId="21" xfId="6" applyFont="1" applyBorder="1" applyAlignment="1">
      <alignment horizontal="centerContinuous" vertical="center" wrapText="1"/>
    </xf>
    <xf numFmtId="0" fontId="10" fillId="2" borderId="39" xfId="6" applyFont="1" applyBorder="1" applyAlignment="1">
      <alignment horizontal="center" vertical="center" wrapText="1"/>
    </xf>
    <xf numFmtId="0" fontId="10" fillId="2" borderId="21" xfId="6" applyFont="1" applyBorder="1" applyAlignment="1">
      <alignment horizontal="center" vertical="center" wrapText="1"/>
    </xf>
    <xf numFmtId="42" fontId="11" fillId="2" borderId="1" xfId="6" applyNumberFormat="1" applyFont="1" applyAlignment="1">
      <alignment vertical="center"/>
    </xf>
    <xf numFmtId="177" fontId="9" fillId="2" borderId="1" xfId="6" applyNumberFormat="1" applyFont="1" applyAlignment="1">
      <alignment horizontal="center" vertical="center" wrapText="1"/>
    </xf>
    <xf numFmtId="170" fontId="9" fillId="2" borderId="1" xfId="6" applyNumberFormat="1" applyFont="1" applyAlignment="1">
      <alignment horizontal="center" vertical="center" wrapText="1"/>
    </xf>
    <xf numFmtId="0" fontId="7" fillId="2" borderId="39" xfId="6" applyFont="1" applyBorder="1" applyAlignment="1">
      <alignment horizontal="left" vertical="center"/>
    </xf>
    <xf numFmtId="0" fontId="7" fillId="2" borderId="3" xfId="6" applyFont="1" applyBorder="1" applyAlignment="1">
      <alignment horizontal="left" vertical="center"/>
    </xf>
    <xf numFmtId="0" fontId="10" fillId="2" borderId="3" xfId="6" applyFont="1" applyBorder="1" applyAlignment="1">
      <alignment horizontal="center" vertical="center"/>
    </xf>
    <xf numFmtId="9" fontId="7" fillId="2" borderId="3" xfId="8" applyFont="1" applyBorder="1" applyAlignment="1">
      <alignment horizontal="center" vertical="center"/>
    </xf>
    <xf numFmtId="9" fontId="7" fillId="2" borderId="21" xfId="8" applyFont="1" applyBorder="1" applyAlignment="1">
      <alignment horizontal="center" vertical="center"/>
    </xf>
    <xf numFmtId="0" fontId="7" fillId="2" borderId="58" xfId="6" applyFont="1" applyBorder="1" applyAlignment="1">
      <alignment horizontal="left" vertical="center"/>
    </xf>
    <xf numFmtId="0" fontId="7" fillId="2" borderId="59" xfId="6" applyFont="1" applyBorder="1" applyAlignment="1">
      <alignment horizontal="left" vertical="center"/>
    </xf>
    <xf numFmtId="0" fontId="10" fillId="2" borderId="59" xfId="6" applyFont="1" applyBorder="1" applyAlignment="1">
      <alignment horizontal="center" vertical="center"/>
    </xf>
    <xf numFmtId="9" fontId="7" fillId="2" borderId="59" xfId="8" applyFont="1" applyBorder="1" applyAlignment="1">
      <alignment horizontal="center" vertical="center"/>
    </xf>
    <xf numFmtId="9" fontId="7" fillId="2" borderId="60" xfId="8" applyFont="1" applyBorder="1" applyAlignment="1">
      <alignment horizontal="center" vertical="center"/>
    </xf>
    <xf numFmtId="0" fontId="10" fillId="2" borderId="3" xfId="6" applyFont="1" applyBorder="1" applyAlignment="1">
      <alignment horizontal="right" vertical="center"/>
    </xf>
    <xf numFmtId="0" fontId="10" fillId="2" borderId="21" xfId="6" applyFont="1" applyBorder="1" applyAlignment="1">
      <alignment horizontal="right" vertical="center"/>
    </xf>
    <xf numFmtId="0" fontId="11" fillId="3" borderId="7" xfId="6" applyFont="1" applyFill="1" applyBorder="1" applyAlignment="1">
      <alignment horizontal="centerContinuous" vertical="center"/>
    </xf>
    <xf numFmtId="0" fontId="11" fillId="3" borderId="1" xfId="6" applyFont="1" applyFill="1" applyAlignment="1">
      <alignment horizontal="centerContinuous" vertical="center"/>
    </xf>
    <xf numFmtId="0" fontId="11" fillId="3" borderId="8" xfId="6" applyFont="1" applyFill="1" applyBorder="1" applyAlignment="1">
      <alignment horizontal="centerContinuous" vertical="center"/>
    </xf>
    <xf numFmtId="0" fontId="10" fillId="2" borderId="90" xfId="6" applyFont="1" applyBorder="1" applyAlignment="1">
      <alignment horizontal="right" vertical="center"/>
    </xf>
    <xf numFmtId="0" fontId="10" fillId="2" borderId="2" xfId="6" applyFont="1" applyBorder="1" applyAlignment="1">
      <alignment horizontal="right" vertical="center"/>
    </xf>
    <xf numFmtId="0" fontId="10" fillId="2" borderId="15" xfId="6" applyFont="1" applyBorder="1" applyAlignment="1">
      <alignment horizontal="right" vertical="center"/>
    </xf>
    <xf numFmtId="0" fontId="10" fillId="2" borderId="10" xfId="6" applyFont="1" applyBorder="1" applyAlignment="1">
      <alignment horizontal="right" vertical="center"/>
    </xf>
    <xf numFmtId="0" fontId="10" fillId="2" borderId="11" xfId="6" applyFont="1" applyBorder="1" applyAlignment="1">
      <alignment horizontal="right" vertical="center"/>
    </xf>
    <xf numFmtId="44" fontId="7" fillId="2" borderId="26" xfId="8" applyNumberFormat="1" applyFont="1" applyFill="1" applyBorder="1" applyAlignment="1">
      <alignment horizontal="right" vertical="center"/>
    </xf>
    <xf numFmtId="0" fontId="10" fillId="2" borderId="19" xfId="8" applyNumberFormat="1" applyFont="1" applyFill="1" applyBorder="1" applyAlignment="1">
      <alignment horizontal="center" vertical="center"/>
    </xf>
    <xf numFmtId="0" fontId="11" fillId="3" borderId="29" xfId="6" applyFont="1" applyFill="1" applyBorder="1" applyAlignment="1">
      <alignment horizontal="centerContinuous" vertical="center"/>
    </xf>
    <xf numFmtId="0" fontId="11" fillId="3" borderId="30" xfId="6" applyFont="1" applyFill="1" applyBorder="1" applyAlignment="1">
      <alignment horizontal="centerContinuous" vertical="center"/>
    </xf>
    <xf numFmtId="0" fontId="11" fillId="3" borderId="31" xfId="6" applyFont="1" applyFill="1" applyBorder="1" applyAlignment="1">
      <alignment horizontal="centerContinuous" vertical="center"/>
    </xf>
    <xf numFmtId="9" fontId="10" fillId="2" borderId="19" xfId="6" applyNumberFormat="1" applyFont="1" applyBorder="1" applyAlignment="1">
      <alignment horizontal="center" vertical="center"/>
    </xf>
    <xf numFmtId="44" fontId="0" fillId="0" borderId="0" xfId="0" applyNumberFormat="1"/>
    <xf numFmtId="0" fontId="11" fillId="5" borderId="41" xfId="6" applyFont="1" applyFill="1" applyBorder="1" applyAlignment="1">
      <alignment horizontal="centerContinuous" vertical="center" wrapText="1"/>
    </xf>
    <xf numFmtId="0" fontId="8" fillId="5" borderId="19" xfId="6" applyFont="1" applyFill="1" applyBorder="1" applyAlignment="1">
      <alignment horizontal="centerContinuous" vertical="center" wrapText="1"/>
    </xf>
    <xf numFmtId="0" fontId="27" fillId="2" borderId="1" xfId="6" applyFont="1"/>
    <xf numFmtId="0" fontId="27" fillId="2" borderId="95" xfId="6" applyFont="1" applyBorder="1"/>
    <xf numFmtId="0" fontId="27" fillId="2" borderId="96" xfId="6" applyFont="1" applyBorder="1"/>
    <xf numFmtId="0" fontId="27" fillId="2" borderId="97" xfId="6" applyFont="1" applyBorder="1"/>
    <xf numFmtId="0" fontId="27" fillId="4" borderId="97" xfId="6" applyFont="1" applyFill="1" applyBorder="1"/>
    <xf numFmtId="0" fontId="27" fillId="4" borderId="96" xfId="6" applyFont="1" applyFill="1" applyBorder="1"/>
    <xf numFmtId="0" fontId="27" fillId="4" borderId="1" xfId="6" applyFont="1" applyFill="1"/>
    <xf numFmtId="0" fontId="29" fillId="2" borderId="44" xfId="1" applyFont="1" applyBorder="1" applyAlignment="1">
      <alignment horizontal="center" vertical="center" wrapText="1"/>
    </xf>
    <xf numFmtId="0" fontId="29" fillId="11" borderId="30" xfId="1" applyFont="1" applyFill="1" applyBorder="1" applyAlignment="1">
      <alignment vertical="center"/>
    </xf>
    <xf numFmtId="0" fontId="29" fillId="11" borderId="31" xfId="1" applyFont="1" applyFill="1" applyBorder="1" applyAlignment="1">
      <alignment vertical="center"/>
    </xf>
    <xf numFmtId="0" fontId="27" fillId="2" borderId="41" xfId="1" applyFont="1" applyBorder="1" applyAlignment="1">
      <alignment horizontal="center" vertical="center"/>
    </xf>
    <xf numFmtId="0" fontId="27" fillId="2" borderId="20" xfId="1" applyFont="1" applyBorder="1" applyAlignment="1">
      <alignment horizontal="center" vertical="center"/>
    </xf>
    <xf numFmtId="0" fontId="27" fillId="2" borderId="20" xfId="1" applyFont="1" applyBorder="1" applyAlignment="1">
      <alignment horizontal="left" vertical="center" wrapText="1"/>
    </xf>
    <xf numFmtId="4" fontId="27" fillId="2" borderId="20" xfId="2" applyNumberFormat="1" applyFont="1" applyBorder="1" applyAlignment="1">
      <alignment vertical="center" wrapText="1"/>
    </xf>
    <xf numFmtId="0" fontId="27" fillId="2" borderId="20" xfId="11" applyFont="1" applyBorder="1" applyAlignment="1">
      <alignment horizontal="center" vertical="center"/>
    </xf>
    <xf numFmtId="0" fontId="27" fillId="2" borderId="95" xfId="12" applyFont="1" applyBorder="1"/>
    <xf numFmtId="0" fontId="27" fillId="2" borderId="96" xfId="12" applyFont="1" applyBorder="1"/>
    <xf numFmtId="0" fontId="27" fillId="2" borderId="1" xfId="12" applyFont="1"/>
    <xf numFmtId="0" fontId="31" fillId="2" borderId="102" xfId="14" applyFont="1" applyBorder="1" applyAlignment="1">
      <alignment horizontal="right" vertical="center"/>
    </xf>
    <xf numFmtId="9" fontId="27" fillId="2" borderId="3" xfId="15" applyNumberFormat="1" applyFont="1" applyBorder="1" applyAlignment="1">
      <alignment horizontal="center" vertical="center"/>
    </xf>
    <xf numFmtId="180" fontId="27" fillId="2" borderId="3" xfId="15" applyNumberFormat="1" applyFont="1" applyBorder="1" applyAlignment="1">
      <alignment vertical="center"/>
    </xf>
    <xf numFmtId="0" fontId="29" fillId="2" borderId="39" xfId="14" applyFont="1" applyBorder="1" applyAlignment="1">
      <alignment horizontal="left" vertical="center"/>
    </xf>
    <xf numFmtId="0" fontId="29" fillId="2" borderId="58" xfId="14" applyFont="1" applyBorder="1" applyAlignment="1">
      <alignment horizontal="left" vertical="center"/>
    </xf>
    <xf numFmtId="9" fontId="27" fillId="2" borderId="59" xfId="15" applyNumberFormat="1" applyFont="1" applyBorder="1" applyAlignment="1">
      <alignment horizontal="center" vertical="center"/>
    </xf>
    <xf numFmtId="180" fontId="29" fillId="2" borderId="59" xfId="15" applyNumberFormat="1" applyFont="1" applyBorder="1" applyAlignment="1">
      <alignment vertical="center"/>
    </xf>
    <xf numFmtId="0" fontId="27" fillId="2" borderId="60" xfId="14" applyFont="1" applyBorder="1" applyAlignment="1">
      <alignment vertical="center"/>
    </xf>
    <xf numFmtId="180" fontId="27" fillId="2" borderId="1" xfId="15" applyNumberFormat="1" applyFont="1" applyBorder="1"/>
    <xf numFmtId="39" fontId="29" fillId="2" borderId="1" xfId="15" applyNumberFormat="1" applyFont="1" applyBorder="1" applyAlignment="1">
      <alignment vertical="center"/>
    </xf>
    <xf numFmtId="0" fontId="29" fillId="2" borderId="55" xfId="16" applyFont="1" applyBorder="1" applyAlignment="1">
      <alignment vertical="center"/>
    </xf>
    <xf numFmtId="181" fontId="27" fillId="2" borderId="96" xfId="12" applyNumberFormat="1" applyFont="1" applyBorder="1"/>
    <xf numFmtId="178" fontId="29" fillId="10" borderId="42" xfId="17" applyNumberFormat="1" applyFont="1" applyFill="1" applyBorder="1" applyAlignment="1">
      <alignment horizontal="center" vertical="center"/>
    </xf>
    <xf numFmtId="183" fontId="27" fillId="2" borderId="96" xfId="12" applyNumberFormat="1" applyFont="1" applyBorder="1"/>
    <xf numFmtId="178" fontId="29" fillId="10" borderId="20" xfId="17" applyNumberFormat="1" applyFont="1" applyFill="1" applyBorder="1" applyAlignment="1">
      <alignment horizontal="center" vertical="center"/>
    </xf>
    <xf numFmtId="0" fontId="27" fillId="2" borderId="1" xfId="6" applyFont="1" applyAlignment="1">
      <alignment horizontal="center"/>
    </xf>
    <xf numFmtId="0" fontId="27" fillId="2" borderId="92" xfId="6" applyFont="1" applyBorder="1" applyAlignment="1">
      <alignment horizontal="center"/>
    </xf>
    <xf numFmtId="0" fontId="27" fillId="2" borderId="93" xfId="6" applyFont="1" applyBorder="1" applyAlignment="1">
      <alignment horizontal="center"/>
    </xf>
    <xf numFmtId="0" fontId="27" fillId="2" borderId="94" xfId="6" applyFont="1" applyBorder="1" applyAlignment="1">
      <alignment horizontal="center"/>
    </xf>
    <xf numFmtId="0" fontId="29" fillId="2" borderId="4" xfId="10" applyFont="1" applyBorder="1" applyAlignment="1">
      <alignment horizontal="centerContinuous"/>
    </xf>
    <xf numFmtId="0" fontId="29" fillId="2" borderId="5" xfId="10" applyFont="1" applyBorder="1" applyAlignment="1">
      <alignment horizontal="centerContinuous"/>
    </xf>
    <xf numFmtId="0" fontId="29" fillId="2" borderId="6" xfId="10" applyFont="1" applyBorder="1" applyAlignment="1">
      <alignment horizontal="centerContinuous"/>
    </xf>
    <xf numFmtId="0" fontId="27" fillId="2" borderId="90" xfId="10" applyFont="1" applyBorder="1" applyAlignment="1">
      <alignment horizontal="centerContinuous"/>
    </xf>
    <xf numFmtId="0" fontId="27" fillId="2" borderId="2" xfId="10" applyFont="1" applyBorder="1" applyAlignment="1">
      <alignment horizontal="centerContinuous"/>
    </xf>
    <xf numFmtId="0" fontId="27" fillId="2" borderId="98" xfId="10" applyFont="1" applyBorder="1" applyAlignment="1">
      <alignment horizontal="centerContinuous"/>
    </xf>
    <xf numFmtId="0" fontId="29" fillId="11" borderId="29" xfId="1" applyFont="1" applyFill="1" applyBorder="1" applyAlignment="1">
      <alignment horizontal="center" vertical="center"/>
    </xf>
    <xf numFmtId="3" fontId="27" fillId="0" borderId="19" xfId="0" applyNumberFormat="1" applyFont="1" applyBorder="1" applyAlignment="1">
      <alignment horizontal="right" vertical="center" wrapText="1"/>
    </xf>
    <xf numFmtId="3" fontId="27" fillId="2" borderId="38" xfId="3" applyNumberFormat="1" applyFont="1" applyBorder="1" applyAlignment="1">
      <alignment horizontal="right" vertical="center" wrapText="1"/>
    </xf>
    <xf numFmtId="3" fontId="27" fillId="0" borderId="20" xfId="0" applyNumberFormat="1" applyFont="1" applyBorder="1" applyAlignment="1">
      <alignment horizontal="right" vertical="center" wrapText="1"/>
    </xf>
    <xf numFmtId="0" fontId="29" fillId="9" borderId="22" xfId="1" applyFont="1" applyFill="1" applyBorder="1" applyAlignment="1">
      <alignment horizontal="left" vertical="center"/>
    </xf>
    <xf numFmtId="0" fontId="27" fillId="9" borderId="23" xfId="1" applyFont="1" applyFill="1" applyBorder="1" applyAlignment="1">
      <alignment horizontal="center" vertical="center"/>
    </xf>
    <xf numFmtId="0" fontId="27" fillId="9" borderId="23" xfId="1" applyFont="1" applyFill="1" applyBorder="1" applyAlignment="1">
      <alignment horizontal="left" vertical="center" wrapText="1"/>
    </xf>
    <xf numFmtId="4" fontId="27" fillId="9" borderId="59" xfId="2" applyNumberFormat="1" applyFont="1" applyFill="1" applyBorder="1" applyAlignment="1">
      <alignment vertical="center" wrapText="1"/>
    </xf>
    <xf numFmtId="3" fontId="27" fillId="9" borderId="60" xfId="3" applyNumberFormat="1" applyFont="1" applyFill="1" applyBorder="1" applyAlignment="1">
      <alignment horizontal="right" vertical="center" wrapText="1"/>
    </xf>
    <xf numFmtId="0" fontId="27" fillId="2" borderId="20" xfId="1" applyFont="1" applyBorder="1" applyAlignment="1">
      <alignment horizontal="justify" vertical="center" wrapText="1"/>
    </xf>
    <xf numFmtId="10" fontId="27" fillId="9" borderId="38" xfId="18" applyNumberFormat="1" applyFont="1" applyFill="1" applyBorder="1" applyAlignment="1">
      <alignment horizontal="center" vertical="center"/>
    </xf>
    <xf numFmtId="10" fontId="10" fillId="2" borderId="105" xfId="8" applyNumberFormat="1" applyFont="1" applyFill="1" applyBorder="1" applyAlignment="1">
      <alignment horizontal="center" vertical="center"/>
    </xf>
    <xf numFmtId="10" fontId="10" fillId="2" borderId="19" xfId="8" applyNumberFormat="1" applyFont="1" applyFill="1" applyBorder="1" applyAlignment="1">
      <alignment horizontal="center" vertical="center"/>
    </xf>
    <xf numFmtId="184" fontId="29" fillId="2" borderId="38" xfId="15" applyNumberFormat="1" applyFont="1" applyBorder="1" applyAlignment="1">
      <alignment vertical="center"/>
    </xf>
    <xf numFmtId="184" fontId="29" fillId="11" borderId="24" xfId="1" applyNumberFormat="1" applyFont="1" applyFill="1" applyBorder="1" applyAlignment="1">
      <alignment vertical="center"/>
    </xf>
    <xf numFmtId="0" fontId="27" fillId="0" borderId="0" xfId="0" applyFont="1" applyAlignment="1">
      <alignment horizontal="left"/>
    </xf>
    <xf numFmtId="170" fontId="0" fillId="0" borderId="0" xfId="0" applyNumberFormat="1"/>
    <xf numFmtId="0" fontId="33" fillId="2" borderId="1" xfId="10" applyFont="1"/>
    <xf numFmtId="0" fontId="33" fillId="2" borderId="95" xfId="10" applyFont="1" applyBorder="1"/>
    <xf numFmtId="0" fontId="33" fillId="2" borderId="96" xfId="10" applyFont="1" applyBorder="1"/>
    <xf numFmtId="0" fontId="33" fillId="4" borderId="1" xfId="10" applyFont="1" applyFill="1"/>
    <xf numFmtId="0" fontId="33" fillId="2" borderId="1" xfId="6" applyFont="1"/>
    <xf numFmtId="0" fontId="33" fillId="2" borderId="95" xfId="12" applyFont="1" applyBorder="1"/>
    <xf numFmtId="0" fontId="33" fillId="2" borderId="96" xfId="12" applyFont="1" applyBorder="1"/>
    <xf numFmtId="0" fontId="33" fillId="2" borderId="1" xfId="12" applyFont="1"/>
    <xf numFmtId="0" fontId="33" fillId="2" borderId="1" xfId="14" applyFont="1"/>
    <xf numFmtId="0" fontId="33" fillId="2" borderId="1" xfId="14" applyFont="1" applyAlignment="1">
      <alignment horizontal="center"/>
    </xf>
    <xf numFmtId="2" fontId="33" fillId="2" borderId="1" xfId="14" applyNumberFormat="1" applyFont="1"/>
    <xf numFmtId="180" fontId="33" fillId="2" borderId="1" xfId="15" applyNumberFormat="1" applyFont="1" applyBorder="1"/>
    <xf numFmtId="39" fontId="31" fillId="2" borderId="1" xfId="15" applyNumberFormat="1" applyFont="1" applyBorder="1" applyAlignment="1">
      <alignment vertical="center"/>
    </xf>
    <xf numFmtId="0" fontId="31" fillId="2" borderId="55" xfId="16" applyFont="1" applyBorder="1" applyAlignment="1">
      <alignment vertical="center"/>
    </xf>
    <xf numFmtId="181" fontId="33" fillId="2" borderId="96" xfId="12" applyNumberFormat="1" applyFont="1" applyBorder="1"/>
    <xf numFmtId="183" fontId="33" fillId="2" borderId="96" xfId="12" applyNumberFormat="1" applyFont="1" applyBorder="1"/>
    <xf numFmtId="0" fontId="33" fillId="4" borderId="1" xfId="10" applyFont="1" applyFill="1" applyAlignment="1">
      <alignment horizontal="center" vertical="center" wrapText="1"/>
    </xf>
    <xf numFmtId="0" fontId="33" fillId="2" borderId="1" xfId="10" applyFont="1" applyAlignment="1">
      <alignment horizontal="center"/>
    </xf>
    <xf numFmtId="4" fontId="27" fillId="2" borderId="1" xfId="6" applyNumberFormat="1" applyFont="1"/>
    <xf numFmtId="0" fontId="34" fillId="2" borderId="29" xfId="6" applyFont="1" applyBorder="1" applyAlignment="1">
      <alignment horizontal="centerContinuous"/>
    </xf>
    <xf numFmtId="0" fontId="34" fillId="2" borderId="30" xfId="6" applyFont="1" applyBorder="1" applyAlignment="1">
      <alignment horizontal="centerContinuous"/>
    </xf>
    <xf numFmtId="0" fontId="34" fillId="2" borderId="31" xfId="6" applyFont="1" applyBorder="1" applyAlignment="1">
      <alignment horizontal="centerContinuous"/>
    </xf>
    <xf numFmtId="0" fontId="26" fillId="0" borderId="95" xfId="0" applyFont="1" applyBorder="1" applyAlignment="1">
      <alignment horizontal="left"/>
    </xf>
    <xf numFmtId="0" fontId="26" fillId="0" borderId="1" xfId="0" applyFont="1" applyBorder="1" applyAlignment="1">
      <alignment horizontal="left"/>
    </xf>
    <xf numFmtId="0" fontId="28" fillId="0" borderId="1" xfId="0" applyFont="1" applyBorder="1" applyAlignment="1">
      <alignment horizontal="left"/>
    </xf>
    <xf numFmtId="49" fontId="29" fillId="2" borderId="1" xfId="13" applyNumberFormat="1" applyFont="1" applyAlignment="1">
      <alignment horizontal="right" vertical="center"/>
    </xf>
    <xf numFmtId="184" fontId="29" fillId="2" borderId="1" xfId="13" applyNumberFormat="1" applyFont="1" applyAlignment="1">
      <alignment vertical="center"/>
    </xf>
    <xf numFmtId="0" fontId="27" fillId="2" borderId="1" xfId="14" applyFont="1"/>
    <xf numFmtId="0" fontId="27" fillId="2" borderId="1" xfId="14" applyFont="1" applyAlignment="1">
      <alignment horizontal="center"/>
    </xf>
    <xf numFmtId="0" fontId="27" fillId="2" borderId="1" xfId="1" applyFont="1" applyAlignment="1">
      <alignment horizontal="center" vertical="center"/>
    </xf>
    <xf numFmtId="2" fontId="27" fillId="2" borderId="1" xfId="14" applyNumberFormat="1" applyFont="1"/>
    <xf numFmtId="0" fontId="29" fillId="12" borderId="22" xfId="1" applyFont="1" applyFill="1" applyBorder="1" applyAlignment="1">
      <alignment horizontal="left" vertical="center"/>
    </xf>
    <xf numFmtId="0" fontId="27" fillId="12" borderId="23" xfId="1" applyFont="1" applyFill="1" applyBorder="1" applyAlignment="1">
      <alignment horizontal="center" vertical="center"/>
    </xf>
    <xf numFmtId="0" fontId="27" fillId="12" borderId="23" xfId="1" applyFont="1" applyFill="1" applyBorder="1" applyAlignment="1">
      <alignment horizontal="left" vertical="center" wrapText="1"/>
    </xf>
    <xf numFmtId="4" fontId="27" fillId="12" borderId="59" xfId="2" applyNumberFormat="1" applyFont="1" applyFill="1" applyBorder="1" applyAlignment="1">
      <alignment vertical="center" wrapText="1"/>
    </xf>
    <xf numFmtId="3" fontId="27" fillId="12" borderId="60" xfId="3" applyNumberFormat="1" applyFont="1" applyFill="1" applyBorder="1" applyAlignment="1">
      <alignment horizontal="right" vertical="center" wrapText="1"/>
    </xf>
    <xf numFmtId="184" fontId="29" fillId="2" borderId="57" xfId="15" applyNumberFormat="1" applyFont="1" applyBorder="1" applyAlignment="1">
      <alignment vertical="center"/>
    </xf>
    <xf numFmtId="0" fontId="29" fillId="0" borderId="0" xfId="0" applyFont="1" applyAlignment="1">
      <alignment horizontal="left"/>
    </xf>
    <xf numFmtId="0" fontId="27" fillId="2" borderId="1" xfId="10" applyFont="1"/>
    <xf numFmtId="0" fontId="27" fillId="2" borderId="95" xfId="10" applyFont="1" applyBorder="1"/>
    <xf numFmtId="0" fontId="27" fillId="2" borderId="96" xfId="10" applyFont="1" applyBorder="1"/>
    <xf numFmtId="0" fontId="27" fillId="4" borderId="95" xfId="10" applyFont="1" applyFill="1" applyBorder="1"/>
    <xf numFmtId="0" fontId="27" fillId="4" borderId="96" xfId="10" applyFont="1" applyFill="1" applyBorder="1"/>
    <xf numFmtId="0" fontId="27" fillId="2" borderId="20" xfId="1" applyFont="1" applyBorder="1" applyAlignment="1">
      <alignment horizontal="center" vertical="center" wrapText="1"/>
    </xf>
    <xf numFmtId="2" fontId="27" fillId="2" borderId="41" xfId="1" applyNumberFormat="1" applyFont="1" applyBorder="1" applyAlignment="1">
      <alignment horizontal="center" vertical="center"/>
    </xf>
    <xf numFmtId="2" fontId="27" fillId="2" borderId="20" xfId="11" applyNumberFormat="1" applyFont="1" applyBorder="1" applyAlignment="1">
      <alignment horizontal="center" vertical="center"/>
    </xf>
    <xf numFmtId="2" fontId="27" fillId="2" borderId="20" xfId="1" applyNumberFormat="1" applyFont="1" applyBorder="1" applyAlignment="1">
      <alignment horizontal="center" vertical="center"/>
    </xf>
    <xf numFmtId="4" fontId="29" fillId="11" borderId="30" xfId="1" applyNumberFormat="1" applyFont="1" applyFill="1" applyBorder="1" applyAlignment="1">
      <alignment vertical="center"/>
    </xf>
    <xf numFmtId="14" fontId="0" fillId="0" borderId="0" xfId="0" applyNumberFormat="1"/>
    <xf numFmtId="185" fontId="7" fillId="4" borderId="1" xfId="4" applyNumberFormat="1" applyFont="1" applyFill="1" applyBorder="1" applyAlignment="1">
      <alignment horizontal="center" vertical="center"/>
    </xf>
    <xf numFmtId="4" fontId="29" fillId="12" borderId="64" xfId="2" applyNumberFormat="1" applyFont="1" applyFill="1" applyBorder="1" applyAlignment="1">
      <alignment horizontal="right" vertical="center"/>
    </xf>
    <xf numFmtId="10" fontId="29" fillId="2" borderId="21" xfId="18" applyNumberFormat="1" applyFont="1" applyFill="1" applyBorder="1" applyAlignment="1">
      <alignment vertical="center"/>
    </xf>
    <xf numFmtId="4" fontId="27" fillId="2" borderId="1" xfId="12" applyNumberFormat="1" applyFont="1"/>
    <xf numFmtId="49" fontId="38" fillId="2" borderId="1" xfId="19" applyNumberFormat="1" applyFont="1" applyAlignment="1">
      <alignment horizontal="left" vertical="center" wrapText="1"/>
    </xf>
    <xf numFmtId="0" fontId="3" fillId="2" borderId="1" xfId="19"/>
    <xf numFmtId="49" fontId="40" fillId="2" borderId="1" xfId="19" applyNumberFormat="1" applyFont="1" applyAlignment="1">
      <alignment horizontal="left" vertical="center" wrapText="1"/>
    </xf>
    <xf numFmtId="3" fontId="3" fillId="2" borderId="1" xfId="19" applyNumberFormat="1"/>
    <xf numFmtId="3" fontId="6" fillId="2" borderId="17" xfId="19" applyNumberFormat="1" applyFont="1" applyBorder="1" applyAlignment="1">
      <alignment horizontal="center" vertical="center" wrapText="1"/>
    </xf>
    <xf numFmtId="3" fontId="6" fillId="2" borderId="18" xfId="19" applyNumberFormat="1" applyFont="1" applyBorder="1" applyAlignment="1">
      <alignment horizontal="right" vertical="top" wrapText="1"/>
    </xf>
    <xf numFmtId="49" fontId="38" fillId="2" borderId="1" xfId="19" applyNumberFormat="1" applyFont="1" applyAlignment="1">
      <alignment horizontal="right" vertical="top" wrapText="1"/>
    </xf>
    <xf numFmtId="3" fontId="38" fillId="2" borderId="1" xfId="19" applyNumberFormat="1" applyFont="1" applyAlignment="1">
      <alignment horizontal="right" vertical="top" wrapText="1"/>
    </xf>
    <xf numFmtId="49" fontId="38" fillId="2" borderId="1" xfId="19" applyNumberFormat="1" applyFont="1" applyAlignment="1">
      <alignment horizontal="right" vertical="center" wrapText="1"/>
    </xf>
    <xf numFmtId="3" fontId="38" fillId="2" borderId="1" xfId="19" applyNumberFormat="1" applyFont="1" applyAlignment="1">
      <alignment horizontal="right" vertical="center" wrapText="1"/>
    </xf>
    <xf numFmtId="0" fontId="38" fillId="2" borderId="1" xfId="19" applyFont="1" applyAlignment="1">
      <alignment horizontal="right" vertical="top" wrapText="1"/>
    </xf>
    <xf numFmtId="3" fontId="29" fillId="2" borderId="1" xfId="13" applyNumberFormat="1" applyFont="1" applyAlignment="1">
      <alignment vertical="center"/>
    </xf>
    <xf numFmtId="3" fontId="27" fillId="2" borderId="1" xfId="6" applyNumberFormat="1" applyFont="1"/>
    <xf numFmtId="186" fontId="29" fillId="11" borderId="24" xfId="1" applyNumberFormat="1" applyFont="1" applyFill="1" applyBorder="1" applyAlignment="1">
      <alignment vertical="center"/>
    </xf>
    <xf numFmtId="186" fontId="29" fillId="2" borderId="57" xfId="15" applyNumberFormat="1" applyFont="1" applyBorder="1" applyAlignment="1">
      <alignment vertical="center"/>
    </xf>
    <xf numFmtId="4" fontId="27" fillId="2" borderId="38" xfId="3" applyNumberFormat="1" applyFont="1" applyBorder="1" applyAlignment="1">
      <alignment horizontal="right" vertical="center" wrapText="1"/>
    </xf>
    <xf numFmtId="186" fontId="29" fillId="2" borderId="38" xfId="15" applyNumberFormat="1" applyFont="1" applyBorder="1" applyAlignment="1">
      <alignment vertical="center"/>
      <extLst>
        <ext xmlns:xfpb="http://schemas.microsoft.com/office/spreadsheetml/2022/featurepropertybag" uri="{C7286773-470A-42A8-94C5-96B5CB345126}">
          <xfpb:xfComplement i="0"/>
        </ext>
      </extLst>
    </xf>
    <xf numFmtId="4" fontId="29" fillId="9" borderId="64" xfId="2" applyNumberFormat="1" applyFont="1" applyFill="1" applyBorder="1" applyAlignment="1">
      <alignment horizontal="right" vertical="center"/>
    </xf>
    <xf numFmtId="0" fontId="27" fillId="0" borderId="1" xfId="0" applyFont="1" applyBorder="1" applyAlignment="1">
      <alignment horizontal="center" vertical="center" wrapText="1"/>
    </xf>
    <xf numFmtId="4" fontId="27" fillId="0" borderId="19" xfId="0" applyNumberFormat="1" applyFont="1" applyBorder="1" applyAlignment="1">
      <alignment horizontal="right" vertical="center" wrapText="1"/>
    </xf>
    <xf numFmtId="4" fontId="27" fillId="9" borderId="60" xfId="3" applyNumberFormat="1" applyFont="1" applyFill="1" applyBorder="1" applyAlignment="1">
      <alignment horizontal="right" vertical="center" wrapText="1"/>
    </xf>
    <xf numFmtId="187" fontId="27" fillId="13" borderId="20" xfId="2" applyNumberFormat="1" applyFont="1" applyFill="1" applyBorder="1" applyAlignment="1">
      <alignment vertical="center" wrapText="1"/>
    </xf>
    <xf numFmtId="4" fontId="29" fillId="11" borderId="31" xfId="1" applyNumberFormat="1" applyFont="1" applyFill="1" applyBorder="1" applyAlignment="1">
      <alignment vertical="center"/>
    </xf>
    <xf numFmtId="4" fontId="29" fillId="2" borderId="57" xfId="15" applyNumberFormat="1" applyFont="1" applyBorder="1" applyAlignment="1">
      <alignment vertical="center"/>
    </xf>
    <xf numFmtId="4" fontId="29" fillId="2" borderId="38" xfId="15" applyNumberFormat="1" applyFont="1" applyBorder="1" applyAlignment="1">
      <alignment vertical="center"/>
    </xf>
    <xf numFmtId="4" fontId="29" fillId="11" borderId="24" xfId="1" applyNumberFormat="1" applyFont="1" applyFill="1" applyBorder="1" applyAlignment="1">
      <alignment vertical="center"/>
    </xf>
    <xf numFmtId="4" fontId="35" fillId="12" borderId="35" xfId="2" applyNumberFormat="1" applyFont="1" applyFill="1" applyBorder="1" applyAlignment="1">
      <alignment horizontal="right" vertical="center"/>
    </xf>
    <xf numFmtId="188" fontId="27" fillId="13" borderId="20" xfId="2" applyNumberFormat="1" applyFont="1" applyFill="1" applyBorder="1" applyAlignment="1">
      <alignment vertical="center" wrapText="1"/>
    </xf>
    <xf numFmtId="0" fontId="27" fillId="4" borderId="1" xfId="10" applyFont="1" applyFill="1" applyAlignment="1">
      <alignment horizontal="center" vertical="center" wrapText="1"/>
    </xf>
    <xf numFmtId="9" fontId="27" fillId="9" borderId="38" xfId="18" applyFont="1" applyFill="1" applyBorder="1" applyAlignment="1">
      <alignment horizontal="center" vertical="center"/>
    </xf>
    <xf numFmtId="0" fontId="29" fillId="4" borderId="10" xfId="10" applyFont="1" applyFill="1" applyBorder="1" applyAlignment="1">
      <alignment horizontal="center" vertical="center" wrapText="1"/>
    </xf>
    <xf numFmtId="44" fontId="27" fillId="2" borderId="1" xfId="21" applyFont="1" applyFill="1" applyBorder="1"/>
    <xf numFmtId="178" fontId="29" fillId="10" borderId="42" xfId="17" applyNumberFormat="1" applyFont="1" applyFill="1" applyBorder="1" applyAlignment="1">
      <alignment horizontal="center" vertical="center" wrapText="1"/>
    </xf>
    <xf numFmtId="44" fontId="27" fillId="2" borderId="38" xfId="21" applyFont="1" applyFill="1" applyBorder="1" applyAlignment="1">
      <alignment horizontal="right" vertical="center" wrapText="1"/>
    </xf>
    <xf numFmtId="44" fontId="29" fillId="9" borderId="64" xfId="21" applyFont="1" applyFill="1" applyBorder="1" applyAlignment="1">
      <alignment horizontal="right" vertical="center"/>
    </xf>
    <xf numFmtId="9" fontId="27" fillId="9" borderId="38" xfId="22" applyFont="1" applyFill="1" applyBorder="1" applyAlignment="1">
      <alignment horizontal="center" vertical="center"/>
    </xf>
    <xf numFmtId="44" fontId="29" fillId="12" borderId="64" xfId="21" applyFont="1" applyFill="1" applyBorder="1" applyAlignment="1">
      <alignment horizontal="right" vertical="center"/>
    </xf>
    <xf numFmtId="44" fontId="29" fillId="2" borderId="57" xfId="21" applyFont="1" applyFill="1" applyBorder="1" applyAlignment="1">
      <alignment vertical="center"/>
    </xf>
    <xf numFmtId="44" fontId="29" fillId="2" borderId="38" xfId="21" applyFont="1" applyFill="1" applyBorder="1" applyAlignment="1">
      <alignment vertical="center"/>
    </xf>
    <xf numFmtId="44" fontId="29" fillId="11" borderId="24" xfId="21" applyFont="1" applyFill="1" applyBorder="1" applyAlignment="1">
      <alignment vertical="center"/>
    </xf>
    <xf numFmtId="44" fontId="35" fillId="12" borderId="35" xfId="21" applyFont="1" applyFill="1" applyBorder="1" applyAlignment="1">
      <alignment horizontal="right" vertical="center"/>
    </xf>
    <xf numFmtId="0" fontId="27" fillId="0" borderId="104" xfId="0" applyFont="1" applyBorder="1" applyAlignment="1">
      <alignment horizontal="center" vertical="center" wrapText="1"/>
    </xf>
    <xf numFmtId="44" fontId="8" fillId="3" borderId="32" xfId="7" applyNumberFormat="1" applyFont="1" applyFill="1" applyBorder="1" applyAlignment="1">
      <alignment vertical="center"/>
    </xf>
    <xf numFmtId="44" fontId="10" fillId="2" borderId="42" xfId="6" applyNumberFormat="1" applyFont="1" applyBorder="1" applyAlignment="1">
      <alignment horizontal="right" vertical="center"/>
    </xf>
    <xf numFmtId="44" fontId="10" fillId="2" borderId="38" xfId="6" applyNumberFormat="1" applyFont="1" applyBorder="1" applyAlignment="1">
      <alignment horizontal="right" vertical="center"/>
    </xf>
    <xf numFmtId="44" fontId="11" fillId="5" borderId="45" xfId="7" applyNumberFormat="1" applyFont="1" applyFill="1" applyBorder="1" applyAlignment="1">
      <alignment vertical="center"/>
    </xf>
    <xf numFmtId="44" fontId="10" fillId="2" borderId="42" xfId="3" applyNumberFormat="1" applyFont="1" applyBorder="1" applyAlignment="1">
      <alignment vertical="center"/>
    </xf>
    <xf numFmtId="44" fontId="10" fillId="2" borderId="38" xfId="3" applyNumberFormat="1" applyFont="1" applyFill="1" applyBorder="1" applyAlignment="1">
      <alignment vertical="center"/>
    </xf>
    <xf numFmtId="44" fontId="10" fillId="2" borderId="47" xfId="3" applyNumberFormat="1" applyFont="1" applyBorder="1" applyAlignment="1">
      <alignment vertical="center"/>
    </xf>
    <xf numFmtId="44" fontId="11" fillId="3" borderId="31" xfId="6" applyNumberFormat="1" applyFont="1" applyFill="1" applyBorder="1" applyAlignment="1">
      <alignment horizontal="centerContinuous" vertical="center"/>
    </xf>
    <xf numFmtId="44" fontId="10" fillId="2" borderId="42" xfId="3" applyNumberFormat="1" applyFont="1" applyFill="1" applyBorder="1" applyAlignment="1">
      <alignment vertical="center"/>
    </xf>
    <xf numFmtId="44" fontId="11" fillId="5" borderId="50" xfId="7" applyNumberFormat="1" applyFont="1" applyFill="1" applyBorder="1" applyAlignment="1">
      <alignment vertical="center"/>
    </xf>
    <xf numFmtId="44" fontId="10" fillId="2" borderId="61" xfId="7" applyNumberFormat="1" applyFont="1" applyBorder="1" applyAlignment="1">
      <alignment horizontal="right" vertical="center"/>
    </xf>
    <xf numFmtId="44" fontId="7" fillId="2" borderId="38" xfId="7" applyNumberFormat="1" applyFont="1" applyBorder="1" applyAlignment="1">
      <alignment vertical="center"/>
    </xf>
    <xf numFmtId="44" fontId="8" fillId="5" borderId="35" xfId="7" applyNumberFormat="1" applyFont="1" applyFill="1" applyBorder="1" applyAlignment="1">
      <alignment vertical="center"/>
    </xf>
    <xf numFmtId="44" fontId="7" fillId="2" borderId="42" xfId="7" applyNumberFormat="1" applyFont="1" applyFill="1" applyBorder="1" applyAlignment="1">
      <alignment vertical="center"/>
    </xf>
    <xf numFmtId="44" fontId="7" fillId="2" borderId="38" xfId="6" applyNumberFormat="1" applyFont="1" applyBorder="1" applyAlignment="1">
      <alignment vertical="center"/>
    </xf>
    <xf numFmtId="44" fontId="7" fillId="2" borderId="61" xfId="6" applyNumberFormat="1" applyFont="1" applyBorder="1" applyAlignment="1">
      <alignment vertical="center"/>
    </xf>
    <xf numFmtId="44" fontId="11" fillId="5" borderId="35" xfId="7" applyNumberFormat="1" applyFont="1" applyFill="1" applyBorder="1" applyAlignment="1">
      <alignment vertical="center"/>
    </xf>
    <xf numFmtId="44" fontId="11" fillId="5" borderId="32" xfId="7" applyNumberFormat="1" applyFont="1" applyFill="1" applyBorder="1" applyAlignment="1">
      <alignment vertical="center"/>
    </xf>
    <xf numFmtId="0" fontId="32" fillId="11" borderId="58" xfId="1" applyFont="1" applyFill="1" applyBorder="1" applyAlignment="1">
      <alignment horizontal="center" vertical="center" wrapText="1"/>
    </xf>
    <xf numFmtId="0" fontId="32" fillId="11" borderId="59" xfId="1" applyFont="1" applyFill="1" applyBorder="1" applyAlignment="1">
      <alignment horizontal="center" vertical="center" wrapText="1"/>
    </xf>
    <xf numFmtId="0" fontId="32" fillId="11" borderId="125" xfId="1" applyFont="1" applyFill="1" applyBorder="1" applyAlignment="1">
      <alignment horizontal="center" vertical="center" wrapText="1"/>
    </xf>
    <xf numFmtId="0" fontId="29" fillId="4" borderId="56" xfId="1" applyFont="1" applyFill="1" applyBorder="1" applyAlignment="1">
      <alignment horizontal="center" vertical="center" wrapText="1"/>
    </xf>
    <xf numFmtId="0" fontId="29" fillId="4" borderId="44" xfId="1" applyFont="1" applyFill="1" applyBorder="1" applyAlignment="1">
      <alignment horizontal="center" vertical="center" wrapText="1"/>
    </xf>
    <xf numFmtId="4" fontId="29" fillId="4" borderId="56" xfId="1" applyNumberFormat="1" applyFont="1" applyFill="1" applyBorder="1" applyAlignment="1">
      <alignment horizontal="center" vertical="center" wrapText="1"/>
    </xf>
    <xf numFmtId="4" fontId="29" fillId="4" borderId="44" xfId="1" applyNumberFormat="1" applyFont="1" applyFill="1" applyBorder="1" applyAlignment="1">
      <alignment horizontal="center" vertical="center" wrapText="1"/>
    </xf>
    <xf numFmtId="4" fontId="29" fillId="4" borderId="57" xfId="1" applyNumberFormat="1" applyFont="1" applyFill="1" applyBorder="1" applyAlignment="1">
      <alignment horizontal="center" vertical="center" wrapText="1"/>
    </xf>
    <xf numFmtId="4" fontId="29" fillId="4" borderId="61" xfId="1" applyNumberFormat="1" applyFont="1" applyFill="1" applyBorder="1" applyAlignment="1">
      <alignment horizontal="center" vertical="center" wrapText="1"/>
    </xf>
    <xf numFmtId="0" fontId="29" fillId="2" borderId="55" xfId="14" applyFont="1" applyBorder="1" applyAlignment="1">
      <alignment horizontal="left" vertical="center" wrapText="1"/>
    </xf>
    <xf numFmtId="0" fontId="29" fillId="2" borderId="101" xfId="14" applyFont="1" applyBorder="1" applyAlignment="1">
      <alignment horizontal="left" vertical="center" wrapText="1"/>
    </xf>
    <xf numFmtId="0" fontId="29" fillId="2" borderId="56" xfId="1" applyFont="1" applyBorder="1" applyAlignment="1">
      <alignment horizontal="center" vertical="center" wrapText="1"/>
    </xf>
    <xf numFmtId="0" fontId="29" fillId="4" borderId="75" xfId="1" applyFont="1" applyFill="1" applyBorder="1" applyAlignment="1">
      <alignment horizontal="center" vertical="center" wrapText="1"/>
    </xf>
    <xf numFmtId="0" fontId="29" fillId="4" borderId="43" xfId="1" applyFont="1" applyFill="1" applyBorder="1" applyAlignment="1">
      <alignment horizontal="center" vertical="center" wrapText="1"/>
    </xf>
    <xf numFmtId="0" fontId="27" fillId="10" borderId="37" xfId="10" applyFont="1" applyFill="1" applyBorder="1" applyAlignment="1">
      <alignment vertical="center" wrapText="1"/>
    </xf>
    <xf numFmtId="0" fontId="27" fillId="10" borderId="20" xfId="10" applyFont="1" applyFill="1" applyBorder="1" applyAlignment="1">
      <alignment vertical="center" wrapText="1"/>
    </xf>
    <xf numFmtId="0" fontId="29" fillId="10" borderId="20" xfId="10" applyFont="1" applyFill="1" applyBorder="1" applyAlignment="1">
      <alignment horizontal="center" vertical="center" wrapText="1"/>
    </xf>
    <xf numFmtId="0" fontId="29" fillId="10" borderId="20" xfId="10" applyFont="1" applyFill="1" applyBorder="1" applyAlignment="1">
      <alignment horizontal="center" vertical="center"/>
    </xf>
    <xf numFmtId="0" fontId="27" fillId="0" borderId="46"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22" xfId="0" applyFont="1" applyBorder="1" applyAlignment="1">
      <alignment horizontal="center" vertical="center" wrapText="1"/>
    </xf>
    <xf numFmtId="0" fontId="27" fillId="0" borderId="23" xfId="0" applyFont="1" applyBorder="1" applyAlignment="1">
      <alignment horizontal="center" vertical="center" wrapText="1"/>
    </xf>
    <xf numFmtId="0" fontId="27" fillId="0" borderId="100" xfId="0" applyFont="1" applyBorder="1" applyAlignment="1">
      <alignment horizontal="center" vertical="center" wrapText="1"/>
    </xf>
    <xf numFmtId="3" fontId="29" fillId="10" borderId="20" xfId="10" applyNumberFormat="1" applyFont="1" applyFill="1" applyBorder="1" applyAlignment="1">
      <alignment horizontal="center" vertical="center" wrapText="1"/>
    </xf>
    <xf numFmtId="3" fontId="29" fillId="10" borderId="20" xfId="10" applyNumberFormat="1" applyFont="1" applyFill="1" applyBorder="1" applyAlignment="1">
      <alignment horizontal="center" vertical="center"/>
    </xf>
    <xf numFmtId="0" fontId="27" fillId="4" borderId="44" xfId="10" applyFont="1" applyFill="1" applyBorder="1" applyAlignment="1">
      <alignment horizontal="center" vertical="center" wrapText="1"/>
    </xf>
    <xf numFmtId="0" fontId="27" fillId="4" borderId="61" xfId="10" applyFont="1" applyFill="1" applyBorder="1" applyAlignment="1">
      <alignment horizontal="center" vertical="center" wrapText="1"/>
    </xf>
    <xf numFmtId="0" fontId="34" fillId="2" borderId="5" xfId="6" applyFont="1" applyBorder="1" applyAlignment="1">
      <alignment horizontal="center"/>
    </xf>
    <xf numFmtId="0" fontId="34" fillId="2" borderId="23" xfId="6" applyFont="1" applyBorder="1" applyAlignment="1">
      <alignment horizontal="center"/>
    </xf>
    <xf numFmtId="0" fontId="35" fillId="12" borderId="29" xfId="1" applyFont="1" applyFill="1" applyBorder="1" applyAlignment="1">
      <alignment horizontal="center" vertical="center" wrapText="1"/>
    </xf>
    <xf numFmtId="0" fontId="35" fillId="12" borderId="30" xfId="1" applyFont="1" applyFill="1" applyBorder="1" applyAlignment="1">
      <alignment horizontal="center" vertical="center" wrapText="1"/>
    </xf>
    <xf numFmtId="0" fontId="35" fillId="12" borderId="54" xfId="1" applyFont="1" applyFill="1" applyBorder="1" applyAlignment="1">
      <alignment horizontal="center" vertical="center" wrapText="1"/>
    </xf>
    <xf numFmtId="0" fontId="27" fillId="9" borderId="37" xfId="6" applyFont="1" applyFill="1" applyBorder="1" applyAlignment="1">
      <alignment horizontal="left" wrapText="1"/>
    </xf>
    <xf numFmtId="0" fontId="27" fillId="9" borderId="20" xfId="6" applyFont="1" applyFill="1" applyBorder="1" applyAlignment="1">
      <alignment horizontal="left" wrapText="1"/>
    </xf>
    <xf numFmtId="0" fontId="27" fillId="9" borderId="38" xfId="6" applyFont="1" applyFill="1" applyBorder="1" applyAlignment="1">
      <alignment horizontal="left" wrapText="1"/>
    </xf>
    <xf numFmtId="0" fontId="27" fillId="10" borderId="39" xfId="6" applyFont="1" applyFill="1" applyBorder="1" applyAlignment="1">
      <alignment horizontal="center" wrapText="1"/>
    </xf>
    <xf numFmtId="0" fontId="27" fillId="10" borderId="3" xfId="6" applyFont="1" applyFill="1" applyBorder="1" applyAlignment="1">
      <alignment horizontal="center" wrapText="1"/>
    </xf>
    <xf numFmtId="0" fontId="27" fillId="10" borderId="99" xfId="6" applyFont="1" applyFill="1" applyBorder="1" applyAlignment="1">
      <alignment horizontal="center" wrapText="1"/>
    </xf>
    <xf numFmtId="0" fontId="27" fillId="2" borderId="101" xfId="16" applyFont="1" applyBorder="1" applyAlignment="1">
      <alignment horizontal="center" vertical="center"/>
    </xf>
    <xf numFmtId="0" fontId="27" fillId="2" borderId="103" xfId="16" applyFont="1" applyBorder="1" applyAlignment="1">
      <alignment horizontal="center" vertical="center"/>
    </xf>
    <xf numFmtId="3" fontId="29" fillId="10" borderId="19" xfId="10" applyNumberFormat="1" applyFont="1" applyFill="1" applyBorder="1" applyAlignment="1">
      <alignment horizontal="center" vertical="center" wrapText="1"/>
    </xf>
    <xf numFmtId="0" fontId="27" fillId="0" borderId="0" xfId="0" applyFont="1" applyAlignment="1">
      <alignment horizontal="center" vertical="center" wrapText="1"/>
    </xf>
    <xf numFmtId="0" fontId="27" fillId="10" borderId="39" xfId="10" applyFont="1" applyFill="1" applyBorder="1" applyAlignment="1">
      <alignment horizontal="center" wrapText="1"/>
    </xf>
    <xf numFmtId="0" fontId="27" fillId="10" borderId="3" xfId="10" applyFont="1" applyFill="1" applyBorder="1" applyAlignment="1">
      <alignment horizontal="center" wrapText="1"/>
    </xf>
    <xf numFmtId="0" fontId="27" fillId="10" borderId="99" xfId="10" applyFont="1" applyFill="1" applyBorder="1" applyAlignment="1">
      <alignment horizontal="center" wrapText="1"/>
    </xf>
    <xf numFmtId="0" fontId="33" fillId="2" borderId="101" xfId="16" applyFont="1" applyBorder="1" applyAlignment="1">
      <alignment horizontal="center" vertical="center"/>
    </xf>
    <xf numFmtId="0" fontId="33" fillId="2" borderId="103" xfId="16" applyFont="1" applyBorder="1" applyAlignment="1">
      <alignment horizontal="center" vertical="center"/>
    </xf>
    <xf numFmtId="0" fontId="27" fillId="9" borderId="37" xfId="10" applyFont="1" applyFill="1" applyBorder="1" applyAlignment="1">
      <alignment horizontal="justify" vertical="center" wrapText="1"/>
    </xf>
    <xf numFmtId="0" fontId="27" fillId="9" borderId="20" xfId="10" applyFont="1" applyFill="1" applyBorder="1" applyAlignment="1">
      <alignment horizontal="justify" vertical="center" wrapText="1"/>
    </xf>
    <xf numFmtId="0" fontId="27" fillId="9" borderId="38" xfId="10" applyFont="1" applyFill="1" applyBorder="1" applyAlignment="1">
      <alignment horizontal="justify" vertical="center" wrapText="1"/>
    </xf>
    <xf numFmtId="0" fontId="29" fillId="0" borderId="0" xfId="0" applyFont="1" applyAlignment="1">
      <alignment horizontal="left"/>
    </xf>
    <xf numFmtId="0" fontId="27" fillId="2" borderId="92" xfId="10" applyFont="1" applyBorder="1" applyAlignment="1">
      <alignment horizontal="center"/>
    </xf>
    <xf numFmtId="0" fontId="27" fillId="2" borderId="93" xfId="10" applyFont="1" applyBorder="1" applyAlignment="1">
      <alignment horizontal="center"/>
    </xf>
    <xf numFmtId="0" fontId="27" fillId="2" borderId="94" xfId="10" applyFont="1" applyBorder="1" applyAlignment="1">
      <alignment horizontal="center"/>
    </xf>
    <xf numFmtId="0" fontId="29" fillId="2" borderId="4" xfId="10" applyFont="1" applyBorder="1" applyAlignment="1">
      <alignment horizontal="center"/>
    </xf>
    <xf numFmtId="0" fontId="29" fillId="2" borderId="5" xfId="10" applyFont="1" applyBorder="1" applyAlignment="1">
      <alignment horizontal="center"/>
    </xf>
    <xf numFmtId="0" fontId="29" fillId="2" borderId="6" xfId="10" applyFont="1" applyBorder="1" applyAlignment="1">
      <alignment horizontal="center"/>
    </xf>
    <xf numFmtId="0" fontId="29" fillId="2" borderId="7" xfId="10" applyFont="1" applyBorder="1" applyAlignment="1">
      <alignment horizontal="center"/>
    </xf>
    <xf numFmtId="0" fontId="29" fillId="2" borderId="1" xfId="10" applyFont="1" applyAlignment="1">
      <alignment horizontal="center"/>
    </xf>
    <xf numFmtId="0" fontId="29" fillId="2" borderId="8" xfId="10" applyFont="1" applyBorder="1" applyAlignment="1">
      <alignment horizontal="center"/>
    </xf>
    <xf numFmtId="0" fontId="14" fillId="4" borderId="29" xfId="6" applyFont="1" applyFill="1" applyBorder="1" applyAlignment="1">
      <alignment horizontal="center" vertical="center" wrapText="1"/>
    </xf>
    <xf numFmtId="0" fontId="14" fillId="4" borderId="30" xfId="6" applyFont="1" applyFill="1" applyBorder="1" applyAlignment="1">
      <alignment horizontal="center" vertical="center" wrapText="1"/>
    </xf>
    <xf numFmtId="0" fontId="14" fillId="4" borderId="31" xfId="6" applyFont="1" applyFill="1" applyBorder="1" applyAlignment="1">
      <alignment horizontal="center" vertical="center" wrapText="1"/>
    </xf>
    <xf numFmtId="0" fontId="13" fillId="5" borderId="29" xfId="6" applyFont="1" applyFill="1" applyBorder="1" applyAlignment="1">
      <alignment horizontal="center" vertical="center" wrapText="1"/>
    </xf>
    <xf numFmtId="0" fontId="13" fillId="5" borderId="30" xfId="6" applyFont="1" applyFill="1" applyBorder="1" applyAlignment="1">
      <alignment horizontal="center" vertical="center" wrapText="1"/>
    </xf>
    <xf numFmtId="0" fontId="15" fillId="5" borderId="30" xfId="6" applyFont="1" applyFill="1" applyBorder="1" applyAlignment="1">
      <alignment horizontal="center" vertical="center" wrapText="1"/>
    </xf>
    <xf numFmtId="0" fontId="11" fillId="2" borderId="29" xfId="6" applyFont="1" applyBorder="1" applyAlignment="1">
      <alignment horizontal="center" vertical="center"/>
    </xf>
    <xf numFmtId="0" fontId="10" fillId="2" borderId="4" xfId="6" applyFont="1" applyBorder="1" applyAlignment="1">
      <alignment horizontal="right" vertical="center"/>
    </xf>
    <xf numFmtId="0" fontId="11" fillId="2" borderId="32" xfId="6" applyFont="1" applyBorder="1" applyAlignment="1">
      <alignment horizontal="center" vertical="center"/>
    </xf>
    <xf numFmtId="0" fontId="17" fillId="2" borderId="7" xfId="6" applyFont="1" applyBorder="1" applyAlignment="1">
      <alignment horizontal="center" vertical="center"/>
    </xf>
    <xf numFmtId="0" fontId="17" fillId="2" borderId="1" xfId="6" applyFont="1" applyAlignment="1">
      <alignment horizontal="center" vertical="center"/>
    </xf>
    <xf numFmtId="0" fontId="11" fillId="2" borderId="31" xfId="6" applyFont="1" applyBorder="1" applyAlignment="1">
      <alignment horizontal="center" vertical="center"/>
    </xf>
    <xf numFmtId="0" fontId="8" fillId="5" borderId="33" xfId="6" applyFont="1" applyFill="1" applyBorder="1" applyAlignment="1">
      <alignment horizontal="center" vertical="center"/>
    </xf>
    <xf numFmtId="0" fontId="11" fillId="5" borderId="22" xfId="6" applyFont="1" applyFill="1" applyBorder="1" applyAlignment="1">
      <alignment horizontal="right" vertical="center"/>
    </xf>
    <xf numFmtId="0" fontId="10" fillId="2" borderId="4" xfId="6" applyFont="1" applyBorder="1" applyAlignment="1">
      <alignment horizontal="center" vertical="center"/>
    </xf>
    <xf numFmtId="0" fontId="10" fillId="2" borderId="5" xfId="6" applyFont="1" applyBorder="1" applyAlignment="1">
      <alignment horizontal="center" vertical="center"/>
    </xf>
    <xf numFmtId="0" fontId="10" fillId="2" borderId="6" xfId="6" applyFont="1" applyBorder="1" applyAlignment="1">
      <alignment horizontal="center" vertical="center"/>
    </xf>
    <xf numFmtId="0" fontId="10" fillId="2" borderId="58" xfId="6" applyFont="1" applyBorder="1" applyAlignment="1">
      <alignment horizontal="left" vertical="center"/>
    </xf>
    <xf numFmtId="0" fontId="10" fillId="2" borderId="59" xfId="6" applyFont="1" applyBorder="1" applyAlignment="1">
      <alignment horizontal="left" vertical="center"/>
    </xf>
    <xf numFmtId="0" fontId="10" fillId="2" borderId="60" xfId="6" applyFont="1" applyBorder="1" applyAlignment="1">
      <alignment horizontal="left" vertical="center"/>
    </xf>
    <xf numFmtId="0" fontId="10" fillId="2" borderId="90" xfId="6" applyFont="1" applyBorder="1" applyAlignment="1">
      <alignment horizontal="right" vertical="center"/>
    </xf>
    <xf numFmtId="169" fontId="7" fillId="2" borderId="19" xfId="8" applyNumberFormat="1" applyFont="1" applyBorder="1" applyAlignment="1">
      <alignment horizontal="right" vertical="center"/>
    </xf>
    <xf numFmtId="0" fontId="11" fillId="5" borderId="48" xfId="6" applyFont="1" applyFill="1" applyBorder="1" applyAlignment="1">
      <alignment horizontal="right" vertical="center"/>
    </xf>
    <xf numFmtId="0" fontId="11" fillId="5" borderId="49" xfId="6" applyFont="1" applyFill="1" applyBorder="1" applyAlignment="1">
      <alignment horizontal="right" vertical="center"/>
    </xf>
    <xf numFmtId="0" fontId="18" fillId="2" borderId="51" xfId="6" applyFont="1" applyBorder="1" applyAlignment="1">
      <alignment horizontal="center" vertical="center"/>
    </xf>
    <xf numFmtId="0" fontId="18" fillId="2" borderId="52" xfId="6" applyFont="1" applyBorder="1" applyAlignment="1">
      <alignment horizontal="center" vertical="center"/>
    </xf>
    <xf numFmtId="0" fontId="18" fillId="2" borderId="53" xfId="6" applyFont="1" applyBorder="1" applyAlignment="1">
      <alignment horizontal="center" vertical="center"/>
    </xf>
    <xf numFmtId="0" fontId="11" fillId="5" borderId="29" xfId="6" applyFont="1" applyFill="1" applyBorder="1" applyAlignment="1">
      <alignment horizontal="center" vertical="center"/>
    </xf>
    <xf numFmtId="0" fontId="11" fillId="5" borderId="30" xfId="6" applyFont="1" applyFill="1" applyBorder="1" applyAlignment="1">
      <alignment horizontal="center" vertical="center"/>
    </xf>
    <xf numFmtId="0" fontId="11" fillId="5" borderId="54" xfId="6" applyFont="1" applyFill="1" applyBorder="1" applyAlignment="1">
      <alignment horizontal="center" vertical="center"/>
    </xf>
    <xf numFmtId="0" fontId="11" fillId="5" borderId="62" xfId="6" applyFont="1" applyFill="1" applyBorder="1" applyAlignment="1">
      <alignment horizontal="right" vertical="center"/>
    </xf>
    <xf numFmtId="0" fontId="11" fillId="5" borderId="63" xfId="6" applyFont="1" applyFill="1" applyBorder="1" applyAlignment="1">
      <alignment horizontal="right" vertical="center"/>
    </xf>
    <xf numFmtId="0" fontId="8" fillId="5" borderId="33" xfId="6" applyFont="1" applyFill="1" applyBorder="1" applyAlignment="1">
      <alignment horizontal="center" vertical="center" wrapText="1"/>
    </xf>
    <xf numFmtId="0" fontId="8" fillId="5" borderId="34" xfId="6" applyFont="1" applyFill="1" applyBorder="1" applyAlignment="1">
      <alignment horizontal="center" vertical="center" wrapText="1"/>
    </xf>
    <xf numFmtId="0" fontId="8" fillId="5" borderId="65" xfId="6" applyFont="1" applyFill="1" applyBorder="1" applyAlignment="1">
      <alignment horizontal="center" vertical="center" wrapText="1"/>
    </xf>
    <xf numFmtId="0" fontId="8" fillId="5" borderId="30" xfId="6" applyFont="1" applyFill="1" applyBorder="1" applyAlignment="1">
      <alignment horizontal="center" vertical="center" wrapText="1"/>
    </xf>
    <xf numFmtId="0" fontId="10" fillId="2" borderId="41" xfId="6" applyFont="1" applyBorder="1" applyAlignment="1">
      <alignment horizontal="left" vertical="center"/>
    </xf>
    <xf numFmtId="0" fontId="10" fillId="2" borderId="19" xfId="6" applyFont="1" applyBorder="1" applyAlignment="1">
      <alignment horizontal="left" vertical="center"/>
    </xf>
    <xf numFmtId="0" fontId="7" fillId="2" borderId="41" xfId="6" applyFont="1" applyBorder="1" applyAlignment="1">
      <alignment horizontal="left" vertical="center" wrapText="1"/>
    </xf>
    <xf numFmtId="0" fontId="7" fillId="2" borderId="19" xfId="6" applyFont="1" applyBorder="1" applyAlignment="1">
      <alignment horizontal="left" vertical="center" wrapText="1"/>
    </xf>
    <xf numFmtId="9" fontId="7" fillId="2" borderId="19" xfId="8" applyFont="1" applyBorder="1" applyAlignment="1">
      <alignment horizontal="center" vertical="center"/>
    </xf>
    <xf numFmtId="0" fontId="7" fillId="2" borderId="37" xfId="6" applyFont="1" applyBorder="1" applyAlignment="1">
      <alignment horizontal="left" vertical="center" wrapText="1"/>
    </xf>
    <xf numFmtId="0" fontId="7" fillId="2" borderId="20" xfId="6" applyFont="1" applyBorder="1" applyAlignment="1">
      <alignment horizontal="left" vertical="center" wrapText="1"/>
    </xf>
    <xf numFmtId="9" fontId="7" fillId="2" borderId="20" xfId="8" applyFont="1" applyBorder="1" applyAlignment="1">
      <alignment horizontal="center" vertical="center"/>
    </xf>
    <xf numFmtId="0" fontId="7" fillId="2" borderId="43" xfId="6" applyFont="1" applyBorder="1" applyAlignment="1">
      <alignment horizontal="left" vertical="center" wrapText="1"/>
    </xf>
    <xf numFmtId="0" fontId="7" fillId="2" borderId="44" xfId="6" applyFont="1" applyBorder="1" applyAlignment="1">
      <alignment horizontal="left" vertical="center" wrapText="1"/>
    </xf>
    <xf numFmtId="9" fontId="7" fillId="2" borderId="44" xfId="8" applyFont="1" applyBorder="1" applyAlignment="1">
      <alignment horizontal="center" vertical="center"/>
    </xf>
    <xf numFmtId="9" fontId="7" fillId="2" borderId="26" xfId="8" applyFont="1" applyBorder="1" applyAlignment="1">
      <alignment horizontal="center" vertical="center"/>
    </xf>
    <xf numFmtId="0" fontId="8" fillId="5" borderId="22" xfId="6" applyFont="1" applyFill="1" applyBorder="1" applyAlignment="1">
      <alignment horizontal="center" vertical="center"/>
    </xf>
    <xf numFmtId="0" fontId="8" fillId="5" borderId="23" xfId="6" applyFont="1" applyFill="1" applyBorder="1" applyAlignment="1">
      <alignment horizontal="center" vertical="center"/>
    </xf>
    <xf numFmtId="0" fontId="11" fillId="5" borderId="33" xfId="6" applyFont="1" applyFill="1" applyBorder="1" applyAlignment="1">
      <alignment horizontal="right" vertical="center"/>
    </xf>
    <xf numFmtId="0" fontId="11" fillId="5" borderId="34" xfId="6" applyFont="1" applyFill="1" applyBorder="1" applyAlignment="1">
      <alignment horizontal="right" vertical="center"/>
    </xf>
    <xf numFmtId="0" fontId="11" fillId="5" borderId="35" xfId="6" applyFont="1" applyFill="1" applyBorder="1" applyAlignment="1">
      <alignment horizontal="right" vertical="center"/>
    </xf>
    <xf numFmtId="0" fontId="19" fillId="2" borderId="4" xfId="6" applyFont="1" applyBorder="1" applyAlignment="1">
      <alignment horizontal="center" vertical="center"/>
    </xf>
    <xf numFmtId="0" fontId="19" fillId="2" borderId="5" xfId="6" applyFont="1" applyBorder="1" applyAlignment="1">
      <alignment horizontal="center" vertical="center"/>
    </xf>
    <xf numFmtId="0" fontId="19" fillId="2" borderId="6" xfId="6" applyFont="1" applyBorder="1" applyAlignment="1">
      <alignment horizontal="center" vertical="center"/>
    </xf>
    <xf numFmtId="0" fontId="19" fillId="2" borderId="7" xfId="6" applyFont="1" applyBorder="1" applyAlignment="1">
      <alignment horizontal="center" vertical="center"/>
    </xf>
    <xf numFmtId="0" fontId="19" fillId="2" borderId="1" xfId="6" applyFont="1" applyAlignment="1">
      <alignment horizontal="center" vertical="center"/>
    </xf>
    <xf numFmtId="0" fontId="19" fillId="2" borderId="8" xfId="6" applyFont="1" applyBorder="1" applyAlignment="1">
      <alignment horizontal="center" vertical="center"/>
    </xf>
    <xf numFmtId="0" fontId="11" fillId="5" borderId="62" xfId="6" applyFont="1" applyFill="1" applyBorder="1" applyAlignment="1">
      <alignment horizontal="center" vertical="center"/>
    </xf>
    <xf numFmtId="0" fontId="11" fillId="5" borderId="66" xfId="6" applyFont="1" applyFill="1" applyBorder="1" applyAlignment="1">
      <alignment horizontal="center" vertical="center"/>
    </xf>
    <xf numFmtId="0" fontId="10" fillId="2" borderId="40" xfId="6" applyFont="1" applyBorder="1" applyAlignment="1">
      <alignment horizontal="left" vertical="center"/>
    </xf>
    <xf numFmtId="0" fontId="10" fillId="2" borderId="26" xfId="6" applyFont="1" applyBorder="1" applyAlignment="1">
      <alignment horizontal="left" vertical="center"/>
    </xf>
    <xf numFmtId="0" fontId="10" fillId="2" borderId="39" xfId="6" applyFont="1" applyBorder="1" applyAlignment="1">
      <alignment horizontal="left" vertical="center"/>
    </xf>
    <xf numFmtId="0" fontId="10" fillId="2" borderId="3" xfId="6" applyFont="1" applyBorder="1" applyAlignment="1">
      <alignment horizontal="left" vertical="center"/>
    </xf>
    <xf numFmtId="0" fontId="10" fillId="2" borderId="21" xfId="6" applyFont="1" applyBorder="1" applyAlignment="1">
      <alignment horizontal="left" vertical="center"/>
    </xf>
    <xf numFmtId="0" fontId="10" fillId="2" borderId="29" xfId="6" applyFont="1" applyBorder="1" applyAlignment="1">
      <alignment horizontal="center" vertical="center"/>
    </xf>
    <xf numFmtId="0" fontId="10" fillId="2" borderId="30" xfId="6" applyFont="1" applyBorder="1" applyAlignment="1">
      <alignment horizontal="center" vertical="center"/>
    </xf>
    <xf numFmtId="0" fontId="10" fillId="2" borderId="31" xfId="6" applyFont="1" applyBorder="1" applyAlignment="1">
      <alignment horizontal="center" vertical="center"/>
    </xf>
    <xf numFmtId="0" fontId="11" fillId="3" borderId="5" xfId="6" applyFont="1" applyFill="1" applyBorder="1" applyAlignment="1">
      <alignment horizontal="left" vertical="center"/>
    </xf>
    <xf numFmtId="0" fontId="11" fillId="3" borderId="6" xfId="6" applyFont="1" applyFill="1" applyBorder="1" applyAlignment="1">
      <alignment horizontal="left" vertical="center"/>
    </xf>
    <xf numFmtId="0" fontId="11" fillId="5" borderId="67" xfId="6" applyFont="1" applyFill="1" applyBorder="1" applyAlignment="1">
      <alignment horizontal="center" vertical="center"/>
    </xf>
    <xf numFmtId="0" fontId="11" fillId="5" borderId="68" xfId="6" applyFont="1" applyFill="1" applyBorder="1" applyAlignment="1">
      <alignment horizontal="center" vertical="center"/>
    </xf>
    <xf numFmtId="0" fontId="10" fillId="2" borderId="70" xfId="6" applyFont="1" applyBorder="1" applyAlignment="1">
      <alignment horizontal="left" vertical="center" wrapText="1"/>
    </xf>
    <xf numFmtId="0" fontId="10" fillId="2" borderId="25" xfId="6" applyFont="1" applyBorder="1" applyAlignment="1">
      <alignment horizontal="left" vertical="center" wrapText="1"/>
    </xf>
    <xf numFmtId="0" fontId="10" fillId="2" borderId="72" xfId="6" applyFont="1" applyBorder="1" applyAlignment="1">
      <alignment horizontal="left" vertical="center"/>
    </xf>
    <xf numFmtId="0" fontId="10" fillId="2" borderId="73" xfId="6" applyFont="1" applyBorder="1" applyAlignment="1">
      <alignment horizontal="left" vertical="center"/>
    </xf>
    <xf numFmtId="0" fontId="8" fillId="2" borderId="90" xfId="6" applyFont="1" applyBorder="1" applyAlignment="1">
      <alignment horizontal="center" vertical="center" wrapText="1"/>
    </xf>
    <xf numFmtId="0" fontId="7" fillId="2" borderId="58" xfId="6" applyFont="1" applyBorder="1" applyAlignment="1">
      <alignment vertical="center"/>
    </xf>
    <xf numFmtId="0" fontId="11" fillId="5" borderId="66" xfId="6" applyFont="1" applyFill="1" applyBorder="1" applyAlignment="1">
      <alignment horizontal="right" vertical="center"/>
    </xf>
    <xf numFmtId="0" fontId="11" fillId="5" borderId="64" xfId="6" applyFont="1" applyFill="1" applyBorder="1" applyAlignment="1">
      <alignment horizontal="right" vertical="center"/>
    </xf>
    <xf numFmtId="0" fontId="11" fillId="2" borderId="75" xfId="6" applyFont="1" applyBorder="1" applyAlignment="1">
      <alignment horizontal="right" vertical="center"/>
    </xf>
    <xf numFmtId="0" fontId="11" fillId="2" borderId="56" xfId="6" applyFont="1" applyBorder="1" applyAlignment="1">
      <alignment horizontal="right" vertical="center"/>
    </xf>
    <xf numFmtId="0" fontId="11" fillId="2" borderId="37" xfId="6" applyFont="1" applyBorder="1" applyAlignment="1">
      <alignment horizontal="right" vertical="center"/>
    </xf>
    <xf numFmtId="0" fontId="11" fillId="2" borderId="20" xfId="6" applyFont="1" applyBorder="1" applyAlignment="1">
      <alignment horizontal="right" vertical="center"/>
    </xf>
    <xf numFmtId="0" fontId="11" fillId="2" borderId="40" xfId="6" applyFont="1" applyBorder="1" applyAlignment="1">
      <alignment horizontal="right" vertical="center"/>
    </xf>
    <xf numFmtId="0" fontId="11" fillId="2" borderId="26" xfId="6" applyFont="1" applyBorder="1" applyAlignment="1">
      <alignment horizontal="right" vertical="center"/>
    </xf>
    <xf numFmtId="0" fontId="8" fillId="2" borderId="55" xfId="6" applyFont="1" applyBorder="1" applyAlignment="1">
      <alignment horizontal="center" vertical="center" wrapText="1"/>
    </xf>
    <xf numFmtId="0" fontId="7" fillId="2" borderId="39" xfId="6" applyFont="1" applyBorder="1" applyAlignment="1">
      <alignment vertical="center"/>
    </xf>
    <xf numFmtId="49" fontId="38" fillId="2" borderId="1" xfId="19" applyNumberFormat="1" applyFont="1" applyAlignment="1">
      <alignment horizontal="left" vertical="center" wrapText="1"/>
    </xf>
    <xf numFmtId="49" fontId="38" fillId="2" borderId="1" xfId="19" applyNumberFormat="1" applyFont="1" applyAlignment="1">
      <alignment horizontal="center" vertical="center" wrapText="1"/>
    </xf>
    <xf numFmtId="49" fontId="38" fillId="2" borderId="106" xfId="19" applyNumberFormat="1" applyFont="1" applyBorder="1" applyAlignment="1">
      <alignment horizontal="left" vertical="center" wrapText="1"/>
    </xf>
    <xf numFmtId="49" fontId="38" fillId="2" borderId="107" xfId="19" applyNumberFormat="1" applyFont="1" applyBorder="1" applyAlignment="1">
      <alignment horizontal="left" vertical="center" wrapText="1"/>
    </xf>
    <xf numFmtId="49" fontId="38" fillId="2" borderId="108" xfId="19" applyNumberFormat="1" applyFont="1" applyBorder="1" applyAlignment="1">
      <alignment horizontal="left" vertical="center" wrapText="1"/>
    </xf>
    <xf numFmtId="49" fontId="6" fillId="2" borderId="1" xfId="19" applyNumberFormat="1" applyFont="1" applyAlignment="1">
      <alignment horizontal="left" vertical="center" wrapText="1"/>
    </xf>
    <xf numFmtId="49" fontId="6" fillId="2" borderId="1" xfId="19" applyNumberFormat="1" applyFont="1" applyAlignment="1">
      <alignment horizontal="center" vertical="top" wrapText="1"/>
    </xf>
    <xf numFmtId="49" fontId="38" fillId="2" borderId="1" xfId="19" applyNumberFormat="1" applyFont="1" applyAlignment="1">
      <alignment horizontal="left" vertical="top" wrapText="1"/>
    </xf>
    <xf numFmtId="49" fontId="6" fillId="2" borderId="73" xfId="19" applyNumberFormat="1" applyFont="1" applyBorder="1" applyAlignment="1">
      <alignment horizontal="left" vertical="center" wrapText="1"/>
    </xf>
    <xf numFmtId="49" fontId="6" fillId="2" borderId="17" xfId="19" applyNumberFormat="1" applyFont="1" applyBorder="1" applyAlignment="1">
      <alignment horizontal="center" vertical="center" wrapText="1"/>
    </xf>
    <xf numFmtId="49" fontId="6" fillId="2" borderId="25" xfId="19" applyNumberFormat="1" applyFont="1" applyBorder="1" applyAlignment="1">
      <alignment horizontal="left" vertical="center" wrapText="1"/>
    </xf>
    <xf numFmtId="49" fontId="6" fillId="2" borderId="18" xfId="19" applyNumberFormat="1" applyFont="1" applyBorder="1" applyAlignment="1">
      <alignment horizontal="center" vertical="top" wrapText="1"/>
    </xf>
    <xf numFmtId="49" fontId="6" fillId="2" borderId="18" xfId="19" applyNumberFormat="1" applyFont="1" applyBorder="1" applyAlignment="1">
      <alignment horizontal="right" vertical="top" wrapText="1"/>
    </xf>
    <xf numFmtId="49" fontId="38" fillId="2" borderId="107" xfId="19" applyNumberFormat="1" applyFont="1" applyBorder="1" applyAlignment="1">
      <alignment horizontal="justify" vertical="center" wrapText="1"/>
    </xf>
    <xf numFmtId="49" fontId="39" fillId="2" borderId="13" xfId="19" applyNumberFormat="1" applyFont="1" applyBorder="1" applyAlignment="1">
      <alignment horizontal="left" vertical="center" wrapText="1"/>
    </xf>
    <xf numFmtId="49" fontId="38" fillId="2" borderId="13" xfId="19" applyNumberFormat="1" applyFont="1" applyBorder="1" applyAlignment="1">
      <alignment horizontal="left" vertical="center" wrapText="1"/>
    </xf>
    <xf numFmtId="49" fontId="38" fillId="2" borderId="18" xfId="19" applyNumberFormat="1" applyFont="1" applyBorder="1" applyAlignment="1">
      <alignment horizontal="left" vertical="center" wrapText="1"/>
    </xf>
    <xf numFmtId="49" fontId="41" fillId="2" borderId="108" xfId="19" applyNumberFormat="1" applyFont="1" applyBorder="1" applyAlignment="1">
      <alignment horizontal="left" vertical="center" wrapText="1"/>
    </xf>
    <xf numFmtId="49" fontId="38" fillId="2" borderId="116" xfId="19" applyNumberFormat="1" applyFont="1" applyBorder="1" applyAlignment="1">
      <alignment horizontal="left" vertical="center" wrapText="1"/>
    </xf>
    <xf numFmtId="166" fontId="38" fillId="2" borderId="117" xfId="20" applyNumberFormat="1" applyFont="1" applyFill="1" applyBorder="1" applyAlignment="1">
      <alignment horizontal="right" vertical="center" wrapText="1"/>
    </xf>
    <xf numFmtId="166" fontId="44" fillId="2" borderId="111" xfId="20" applyNumberFormat="1" applyFont="1" applyFill="1" applyBorder="1" applyAlignment="1">
      <alignment horizontal="right" vertical="center" wrapText="1"/>
    </xf>
    <xf numFmtId="166" fontId="44" fillId="2" borderId="21" xfId="20" applyNumberFormat="1" applyFont="1" applyFill="1" applyBorder="1" applyAlignment="1">
      <alignment horizontal="right" vertical="center" wrapText="1"/>
    </xf>
    <xf numFmtId="49" fontId="44" fillId="2" borderId="109" xfId="19" applyNumberFormat="1" applyFont="1" applyBorder="1" applyAlignment="1">
      <alignment horizontal="left" vertical="center" wrapText="1"/>
    </xf>
    <xf numFmtId="49" fontId="44" fillId="2" borderId="110" xfId="19" applyNumberFormat="1" applyFont="1" applyBorder="1" applyAlignment="1">
      <alignment horizontal="left" vertical="center" wrapText="1"/>
    </xf>
    <xf numFmtId="49" fontId="38" fillId="2" borderId="73" xfId="19" applyNumberFormat="1" applyFont="1" applyBorder="1" applyAlignment="1">
      <alignment horizontal="left" vertical="center" wrapText="1"/>
    </xf>
    <xf numFmtId="49" fontId="38" fillId="2" borderId="17" xfId="19" applyNumberFormat="1" applyFont="1" applyBorder="1" applyAlignment="1">
      <alignment horizontal="right" vertical="center" wrapText="1"/>
    </xf>
    <xf numFmtId="49" fontId="40" fillId="2" borderId="1" xfId="19" applyNumberFormat="1" applyFont="1" applyAlignment="1">
      <alignment horizontal="left" vertical="center" wrapText="1"/>
    </xf>
    <xf numFmtId="49" fontId="38" fillId="2" borderId="108" xfId="19" applyNumberFormat="1" applyFont="1" applyBorder="1" applyAlignment="1">
      <alignment horizontal="justify" vertical="center" wrapText="1"/>
    </xf>
    <xf numFmtId="49" fontId="38" fillId="2" borderId="109" xfId="19" applyNumberFormat="1" applyFont="1" applyBorder="1" applyAlignment="1">
      <alignment horizontal="left" vertical="center" wrapText="1"/>
    </xf>
    <xf numFmtId="49" fontId="38" fillId="2" borderId="110" xfId="19" applyNumberFormat="1" applyFont="1" applyBorder="1" applyAlignment="1">
      <alignment horizontal="left" vertical="center" wrapText="1"/>
    </xf>
    <xf numFmtId="49" fontId="38" fillId="2" borderId="111" xfId="19" applyNumberFormat="1" applyFont="1" applyBorder="1" applyAlignment="1">
      <alignment horizontal="right" vertical="center" wrapText="1"/>
    </xf>
    <xf numFmtId="49" fontId="38" fillId="2" borderId="21" xfId="19" applyNumberFormat="1" applyFont="1" applyBorder="1" applyAlignment="1">
      <alignment horizontal="right" vertical="center" wrapText="1"/>
    </xf>
    <xf numFmtId="49" fontId="38" fillId="2" borderId="9" xfId="19" applyNumberFormat="1" applyFont="1" applyBorder="1" applyAlignment="1">
      <alignment horizontal="left" vertical="center" wrapText="1"/>
    </xf>
    <xf numFmtId="49" fontId="38" fillId="2" borderId="112" xfId="19" applyNumberFormat="1" applyFont="1" applyBorder="1" applyAlignment="1">
      <alignment horizontal="left" vertical="center" wrapText="1"/>
    </xf>
    <xf numFmtId="49" fontId="38" fillId="2" borderId="113" xfId="19" applyNumberFormat="1" applyFont="1" applyBorder="1" applyAlignment="1">
      <alignment horizontal="left" vertical="center" wrapText="1"/>
    </xf>
    <xf numFmtId="49" fontId="39" fillId="2" borderId="14" xfId="19" applyNumberFormat="1" applyFont="1" applyBorder="1" applyAlignment="1">
      <alignment horizontal="left" vertical="center" wrapText="1"/>
    </xf>
    <xf numFmtId="49" fontId="39" fillId="2" borderId="114" xfId="19" applyNumberFormat="1" applyFont="1" applyBorder="1" applyAlignment="1">
      <alignment horizontal="left" vertical="center" wrapText="1"/>
    </xf>
    <xf numFmtId="49" fontId="38" fillId="2" borderId="114" xfId="19" applyNumberFormat="1" applyFont="1" applyBorder="1" applyAlignment="1">
      <alignment horizontal="left" vertical="center" wrapText="1"/>
    </xf>
    <xf numFmtId="49" fontId="38" fillId="2" borderId="115" xfId="19" applyNumberFormat="1" applyFont="1" applyBorder="1" applyAlignment="1">
      <alignment horizontal="left" vertical="center" wrapText="1"/>
    </xf>
    <xf numFmtId="49" fontId="42" fillId="2" borderId="1" xfId="19" applyNumberFormat="1" applyFont="1" applyAlignment="1">
      <alignment horizontal="left" vertical="center" wrapText="1"/>
    </xf>
    <xf numFmtId="49" fontId="41" fillId="2" borderId="108" xfId="19" applyNumberFormat="1" applyFont="1" applyBorder="1" applyAlignment="1">
      <alignment horizontal="justify" vertical="center" wrapText="1"/>
    </xf>
    <xf numFmtId="49" fontId="6" fillId="2" borderId="74" xfId="19" applyNumberFormat="1" applyFont="1" applyBorder="1" applyAlignment="1">
      <alignment horizontal="left" vertical="center" wrapText="1"/>
    </xf>
    <xf numFmtId="49" fontId="6" fillId="2" borderId="120" xfId="19" applyNumberFormat="1" applyFont="1" applyBorder="1" applyAlignment="1">
      <alignment horizontal="left" vertical="center" wrapText="1"/>
    </xf>
    <xf numFmtId="49" fontId="6" fillId="2" borderId="17" xfId="19" applyNumberFormat="1" applyFont="1" applyBorder="1" applyAlignment="1">
      <alignment horizontal="left" vertical="center" wrapText="1"/>
    </xf>
    <xf numFmtId="49" fontId="6" fillId="2" borderId="74" xfId="19" applyNumberFormat="1" applyFont="1" applyBorder="1" applyAlignment="1">
      <alignment horizontal="center" vertical="center" wrapText="1"/>
    </xf>
    <xf numFmtId="49" fontId="6" fillId="2" borderId="120" xfId="19" applyNumberFormat="1" applyFont="1" applyBorder="1" applyAlignment="1">
      <alignment horizontal="center" vertical="center" wrapText="1"/>
    </xf>
    <xf numFmtId="49" fontId="38" fillId="2" borderId="1" xfId="19" applyNumberFormat="1" applyFont="1" applyAlignment="1">
      <alignment horizontal="justify" vertical="center" wrapText="1"/>
    </xf>
    <xf numFmtId="49" fontId="41" fillId="2" borderId="1" xfId="19" applyNumberFormat="1" applyFont="1" applyAlignment="1">
      <alignment horizontal="justify" vertical="center" wrapText="1"/>
    </xf>
    <xf numFmtId="49" fontId="39" fillId="2" borderId="106" xfId="19" applyNumberFormat="1" applyFont="1" applyBorder="1" applyAlignment="1">
      <alignment horizontal="left" vertical="center" wrapText="1"/>
    </xf>
    <xf numFmtId="49" fontId="39" fillId="2" borderId="18" xfId="19" applyNumberFormat="1" applyFont="1" applyBorder="1" applyAlignment="1">
      <alignment horizontal="left" vertical="center" wrapText="1"/>
    </xf>
    <xf numFmtId="49" fontId="38" fillId="2" borderId="119" xfId="19" applyNumberFormat="1" applyFont="1" applyBorder="1" applyAlignment="1">
      <alignment horizontal="left" vertical="center" wrapText="1"/>
    </xf>
    <xf numFmtId="49" fontId="38" fillId="2" borderId="118" xfId="19" applyNumberFormat="1" applyFont="1" applyBorder="1" applyAlignment="1">
      <alignment horizontal="left" vertical="center" wrapText="1"/>
    </xf>
    <xf numFmtId="49" fontId="38" fillId="2" borderId="117" xfId="19" applyNumberFormat="1" applyFont="1" applyBorder="1" applyAlignment="1">
      <alignment horizontal="left" vertical="center" wrapText="1"/>
    </xf>
    <xf numFmtId="49" fontId="6" fillId="2" borderId="74" xfId="19" applyNumberFormat="1" applyFont="1" applyBorder="1" applyAlignment="1">
      <alignment horizontal="center" vertical="top" wrapText="1"/>
    </xf>
    <xf numFmtId="49" fontId="6" fillId="2" borderId="120" xfId="19" applyNumberFormat="1" applyFont="1" applyBorder="1" applyAlignment="1">
      <alignment horizontal="center" vertical="top" wrapText="1"/>
    </xf>
    <xf numFmtId="49" fontId="6" fillId="2" borderId="17" xfId="19" applyNumberFormat="1" applyFont="1" applyBorder="1" applyAlignment="1">
      <alignment horizontal="center" vertical="top" wrapText="1"/>
    </xf>
    <xf numFmtId="49" fontId="6" fillId="2" borderId="74" xfId="19" applyNumberFormat="1" applyFont="1" applyBorder="1" applyAlignment="1">
      <alignment horizontal="right" vertical="top" wrapText="1"/>
    </xf>
    <xf numFmtId="49" fontId="6" fillId="2" borderId="17" xfId="19" applyNumberFormat="1" applyFont="1" applyBorder="1" applyAlignment="1">
      <alignment horizontal="right" vertical="top" wrapText="1"/>
    </xf>
    <xf numFmtId="49" fontId="6" fillId="2" borderId="118" xfId="19" applyNumberFormat="1" applyFont="1" applyBorder="1" applyAlignment="1">
      <alignment horizontal="left" vertical="center" wrapText="1"/>
    </xf>
    <xf numFmtId="49" fontId="6" fillId="2" borderId="118" xfId="19" applyNumberFormat="1" applyFont="1" applyBorder="1" applyAlignment="1">
      <alignment horizontal="center" vertical="top" wrapText="1"/>
    </xf>
    <xf numFmtId="49" fontId="38" fillId="2" borderId="118" xfId="19" applyNumberFormat="1" applyFont="1" applyBorder="1" applyAlignment="1">
      <alignment horizontal="left" vertical="top" wrapText="1"/>
    </xf>
    <xf numFmtId="49" fontId="38" fillId="2" borderId="121" xfId="19" applyNumberFormat="1" applyFont="1" applyBorder="1" applyAlignment="1">
      <alignment horizontal="left" vertical="center" wrapText="1"/>
    </xf>
    <xf numFmtId="49" fontId="38" fillId="2" borderId="122" xfId="19" applyNumberFormat="1" applyFont="1" applyBorder="1" applyAlignment="1">
      <alignment horizontal="left" vertical="center" wrapText="1"/>
    </xf>
    <xf numFmtId="49" fontId="38" fillId="2" borderId="123" xfId="19" applyNumberFormat="1" applyFont="1" applyBorder="1" applyAlignment="1">
      <alignment horizontal="left" vertical="center" wrapText="1"/>
    </xf>
    <xf numFmtId="49" fontId="38" fillId="2" borderId="74" xfId="19" applyNumberFormat="1" applyFont="1" applyBorder="1" applyAlignment="1">
      <alignment horizontal="right" vertical="center" wrapText="1"/>
    </xf>
    <xf numFmtId="49" fontId="38" fillId="2" borderId="74" xfId="19" applyNumberFormat="1" applyFont="1" applyBorder="1" applyAlignment="1">
      <alignment horizontal="left" vertical="center" wrapText="1"/>
    </xf>
    <xf numFmtId="49" fontId="38" fillId="2" borderId="120" xfId="19" applyNumberFormat="1" applyFont="1" applyBorder="1" applyAlignment="1">
      <alignment horizontal="left" vertical="center" wrapText="1"/>
    </xf>
    <xf numFmtId="49" fontId="38" fillId="2" borderId="17" xfId="19" applyNumberFormat="1" applyFont="1" applyBorder="1" applyAlignment="1">
      <alignment horizontal="left" vertical="center" wrapText="1"/>
    </xf>
    <xf numFmtId="49" fontId="44" fillId="2" borderId="124" xfId="19" applyNumberFormat="1" applyFont="1" applyBorder="1" applyAlignment="1">
      <alignment horizontal="left" vertical="center" wrapText="1"/>
    </xf>
    <xf numFmtId="49" fontId="44" fillId="2" borderId="122" xfId="19" applyNumberFormat="1" applyFont="1" applyBorder="1" applyAlignment="1">
      <alignment horizontal="left" vertical="center" wrapText="1"/>
    </xf>
    <xf numFmtId="49" fontId="44" fillId="2" borderId="123" xfId="19" applyNumberFormat="1" applyFont="1" applyBorder="1" applyAlignment="1">
      <alignment horizontal="left" vertical="center" wrapText="1"/>
    </xf>
    <xf numFmtId="49" fontId="43" fillId="2" borderId="1" xfId="19" applyNumberFormat="1" applyFont="1" applyAlignment="1">
      <alignment horizontal="justify" vertical="center" wrapText="1"/>
    </xf>
    <xf numFmtId="49" fontId="43" fillId="2" borderId="108" xfId="19" applyNumberFormat="1" applyFont="1" applyBorder="1" applyAlignment="1">
      <alignment horizontal="justify" vertical="center" wrapText="1"/>
    </xf>
    <xf numFmtId="49" fontId="44" fillId="2" borderId="16" xfId="19" applyNumberFormat="1" applyFont="1" applyBorder="1" applyAlignment="1">
      <alignment horizontal="left" vertical="center" wrapText="1"/>
    </xf>
    <xf numFmtId="49" fontId="44" fillId="2" borderId="3" xfId="19" applyNumberFormat="1" applyFont="1" applyBorder="1" applyAlignment="1">
      <alignment horizontal="left" vertical="center" wrapText="1"/>
    </xf>
    <xf numFmtId="49" fontId="44" fillId="2" borderId="111" xfId="19" applyNumberFormat="1" applyFont="1" applyBorder="1" applyAlignment="1">
      <alignment horizontal="left" vertical="center" wrapText="1"/>
    </xf>
    <xf numFmtId="49" fontId="41" fillId="2" borderId="1" xfId="19" applyNumberFormat="1" applyFont="1" applyAlignment="1">
      <alignment horizontal="left" vertical="center" wrapText="1"/>
    </xf>
    <xf numFmtId="0" fontId="6" fillId="2" borderId="74" xfId="19" applyFont="1" applyBorder="1" applyAlignment="1">
      <alignment horizontal="left" vertical="center" wrapText="1"/>
    </xf>
    <xf numFmtId="0" fontId="6" fillId="2" borderId="120" xfId="19" applyFont="1" applyBorder="1" applyAlignment="1">
      <alignment horizontal="left" vertical="center" wrapText="1"/>
    </xf>
    <xf numFmtId="0" fontId="6" fillId="2" borderId="17" xfId="19" applyFont="1" applyBorder="1" applyAlignment="1">
      <alignment horizontal="left" vertical="center" wrapText="1"/>
    </xf>
    <xf numFmtId="0" fontId="6" fillId="2" borderId="74" xfId="19" applyFont="1" applyBorder="1" applyAlignment="1">
      <alignment horizontal="center" vertical="top" wrapText="1"/>
    </xf>
    <xf numFmtId="0" fontId="6" fillId="2" borderId="120" xfId="19" applyFont="1" applyBorder="1" applyAlignment="1">
      <alignment horizontal="center" vertical="top" wrapText="1"/>
    </xf>
    <xf numFmtId="0" fontId="6" fillId="2" borderId="17" xfId="19" applyFont="1" applyBorder="1" applyAlignment="1">
      <alignment horizontal="center" vertical="top" wrapText="1"/>
    </xf>
    <xf numFmtId="0" fontId="6" fillId="2" borderId="74" xfId="19" applyFont="1" applyBorder="1" applyAlignment="1">
      <alignment horizontal="right" vertical="top" wrapText="1"/>
    </xf>
    <xf numFmtId="0" fontId="6" fillId="2" borderId="17" xfId="19" applyFont="1" applyBorder="1" applyAlignment="1">
      <alignment horizontal="right" vertical="top" wrapText="1"/>
    </xf>
    <xf numFmtId="0" fontId="6" fillId="2" borderId="74" xfId="19" applyFont="1" applyBorder="1" applyAlignment="1">
      <alignment horizontal="center" vertical="center" wrapText="1"/>
    </xf>
    <xf numFmtId="0" fontId="6" fillId="2" borderId="120" xfId="19" applyFont="1" applyBorder="1" applyAlignment="1">
      <alignment horizontal="center" vertical="center" wrapText="1"/>
    </xf>
    <xf numFmtId="0" fontId="6" fillId="2" borderId="17" xfId="19" applyFont="1" applyBorder="1" applyAlignment="1">
      <alignment horizontal="center" vertical="center" wrapText="1"/>
    </xf>
    <xf numFmtId="0" fontId="6" fillId="2" borderId="118" xfId="19" applyFont="1" applyBorder="1" applyAlignment="1">
      <alignment horizontal="left" vertical="center" wrapText="1"/>
    </xf>
    <xf numFmtId="0" fontId="6" fillId="2" borderId="118" xfId="19" applyFont="1" applyBorder="1" applyAlignment="1">
      <alignment horizontal="center" vertical="top" wrapText="1"/>
    </xf>
    <xf numFmtId="0" fontId="38" fillId="2" borderId="118" xfId="19" applyFont="1" applyBorder="1" applyAlignment="1">
      <alignment horizontal="left" vertical="top" wrapText="1"/>
    </xf>
    <xf numFmtId="3" fontId="38" fillId="2" borderId="74" xfId="19" applyNumberFormat="1" applyFont="1" applyBorder="1" applyAlignment="1">
      <alignment horizontal="right" vertical="center" wrapText="1"/>
    </xf>
    <xf numFmtId="3" fontId="38" fillId="2" borderId="17" xfId="19" applyNumberFormat="1" applyFont="1" applyBorder="1" applyAlignment="1">
      <alignment horizontal="right" vertical="center" wrapText="1"/>
    </xf>
    <xf numFmtId="0" fontId="6" fillId="2" borderId="119" xfId="19" applyFont="1" applyBorder="1" applyAlignment="1">
      <alignment horizontal="center" vertical="top" wrapText="1"/>
    </xf>
    <xf numFmtId="49" fontId="40" fillId="2" borderId="118" xfId="19" applyNumberFormat="1" applyFont="1" applyBorder="1" applyAlignment="1">
      <alignment horizontal="left" vertical="center" wrapText="1"/>
    </xf>
    <xf numFmtId="49" fontId="43" fillId="2" borderId="1" xfId="19" applyNumberFormat="1" applyFont="1" applyAlignment="1">
      <alignment horizontal="left" vertical="center" wrapText="1"/>
    </xf>
    <xf numFmtId="49" fontId="43" fillId="2" borderId="108" xfId="19" applyNumberFormat="1" applyFont="1" applyBorder="1" applyAlignment="1">
      <alignment horizontal="left" vertical="center" wrapText="1"/>
    </xf>
  </cellXfs>
  <cellStyles count="23">
    <cellStyle name="Comma" xfId="4" xr:uid="{88DC40B8-BC10-4A2F-A478-67B05D611E2F}"/>
    <cellStyle name="Millares" xfId="20" builtinId="3"/>
    <cellStyle name="Millares [0] 2" xfId="9" xr:uid="{A8C9704F-A031-48B1-80E5-3E40527F32F6}"/>
    <cellStyle name="Millares 2" xfId="2" xr:uid="{DACA0A2D-D917-420D-8F16-84DD6A2EFE1D}"/>
    <cellStyle name="Millares_FORMULARIO 4 - M-OFERENTE PPTA ECONOMICA" xfId="17" xr:uid="{B70092C6-2AC8-438E-A315-0F980B79ABA4}"/>
    <cellStyle name="Moneda" xfId="21" builtinId="4"/>
    <cellStyle name="Moneda [0] 2" xfId="7" xr:uid="{DFFA3B0D-500A-4779-96D2-DF032A059BCB}"/>
    <cellStyle name="Moneda 2" xfId="3" xr:uid="{366AC659-AA5A-47EC-A95D-FAAA5A71B116}"/>
    <cellStyle name="Moneda 2 2 2 2 2" xfId="15" xr:uid="{91B12F56-BD47-4D63-9685-808891020D4A}"/>
    <cellStyle name="Normal" xfId="0" builtinId="0"/>
    <cellStyle name="Normal 2" xfId="5" xr:uid="{E7A66547-AFAF-4F05-84E2-81F6E3388F64}"/>
    <cellStyle name="Normal 2 10 2 2" xfId="11" xr:uid="{C288902E-ACD3-470C-9235-5A9760DAD084}"/>
    <cellStyle name="Normal 2 10 3" xfId="1" xr:uid="{468BA7CD-5D95-45D9-B2C7-2C3FE0D2FA76}"/>
    <cellStyle name="Normal 2 2" xfId="16" xr:uid="{0B31337E-1035-4BC3-8A0E-8EEAA71ABD1F}"/>
    <cellStyle name="Normal 3" xfId="6" xr:uid="{F5041F13-E71A-40FE-AB96-0786DD0CDA1A}"/>
    <cellStyle name="Normal 3 11" xfId="10" xr:uid="{2A4E9289-C4D8-4C31-9BF2-E22D64B01345}"/>
    <cellStyle name="Normal 3 2" xfId="12" xr:uid="{9BBB2327-1503-47DF-9B99-E11197D2E976}"/>
    <cellStyle name="Normal 3 2 2" xfId="14" xr:uid="{BE8C63A5-4AEB-4685-90CA-2C31433CB3DD}"/>
    <cellStyle name="Normal 4" xfId="19" xr:uid="{571CFD2D-50EF-4A4B-A2B7-3371800EAF6D}"/>
    <cellStyle name="Normal_PTO OFICIAL PREPLIEGO (CORREGIDO) 2" xfId="13" xr:uid="{27423E3B-E2E5-4EDD-B4FB-CF9F95F3A8C8}"/>
    <cellStyle name="Percent" xfId="18" xr:uid="{309649C1-AE14-49AE-8378-70A47932D079}"/>
    <cellStyle name="Porcentaje" xfId="22" builtinId="5"/>
    <cellStyle name="Porcentaje 2" xfId="8" xr:uid="{55D9F1F6-76E3-4A31-AFCF-2CD476DBB56C}"/>
  </cellStyles>
  <dxfs count="1">
    <dxf>
      <font>
        <color theme="0" tint="-4.9989318521683403E-2"/>
      </font>
      <fill>
        <patternFill>
          <bgColor theme="5" tint="0.59996337778862885"/>
        </patternFill>
      </fill>
    </dxf>
  </dxfs>
  <tableStyles count="0" defaultTableStyle="TableStyleMedium2" defaultPivotStyle="PivotStyleLight16"/>
  <colors>
    <mruColors>
      <color rgb="FF00617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1.xml"/><Relationship Id="rId5" Type="http://schemas.openxmlformats.org/officeDocument/2006/relationships/theme" Target="theme/theme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22/11/relationships/FeaturePropertyBag" Target="featurePropertyBag/featurePropertyBag.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95250</xdr:colOff>
      <xdr:row>2</xdr:row>
      <xdr:rowOff>0</xdr:rowOff>
    </xdr:from>
    <xdr:ext cx="1848037" cy="1194862"/>
    <xdr:pic>
      <xdr:nvPicPr>
        <xdr:cNvPr id="2" name="Imagen 1">
          <a:extLst>
            <a:ext uri="{FF2B5EF4-FFF2-40B4-BE49-F238E27FC236}">
              <a16:creationId xmlns:a16="http://schemas.microsoft.com/office/drawing/2014/main" id="{30E28DF7-9AEA-4FE8-9617-888165EEA868}"/>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95250" y="590550"/>
          <a:ext cx="1848037" cy="1194862"/>
        </a:xfrm>
        <a:prstGeom prst="rect">
          <a:avLst/>
        </a:prstGeom>
      </xdr:spPr>
    </xdr:pic>
    <xdr:clientData/>
  </xdr:oneCellAnchor>
  <xdr:oneCellAnchor>
    <xdr:from>
      <xdr:col>7</xdr:col>
      <xdr:colOff>136525</xdr:colOff>
      <xdr:row>2</xdr:row>
      <xdr:rowOff>0</xdr:rowOff>
    </xdr:from>
    <xdr:ext cx="1837765" cy="1194862"/>
    <xdr:pic>
      <xdr:nvPicPr>
        <xdr:cNvPr id="3" name="Imagen 2">
          <a:extLst>
            <a:ext uri="{FF2B5EF4-FFF2-40B4-BE49-F238E27FC236}">
              <a16:creationId xmlns:a16="http://schemas.microsoft.com/office/drawing/2014/main" id="{31781403-07F6-4968-93F4-00EB3CC3E636}"/>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1242675" y="590550"/>
          <a:ext cx="1837765" cy="1194862"/>
        </a:xfrm>
        <a:prstGeom prst="rect">
          <a:avLst/>
        </a:prstGeom>
      </xdr:spPr>
    </xdr:pic>
    <xdr:clientData/>
  </xdr:one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Renatto Trujillo Badillo" id="{7BC4D5E6-0FDA-4773-8B90-97029EBBA081}" userId="5555f66a8b5623fe" providerId="Windows Live"/>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I46" dT="2026-08-28T01:22:46.75" personId="{7BC4D5E6-0FDA-4773-8B90-97029EBBA081}" id="{E3E2F0AD-33DD-47AB-BAF2-1D7CFBF3685C}">
    <text>Estos decimales son necesarios para cerrar el presupuesto</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F83BE-352D-45F7-B036-623C678680A0}">
  <dimension ref="B1:P206"/>
  <sheetViews>
    <sheetView showGridLines="0" tabSelected="1" view="pageBreakPreview" topLeftCell="A167" zoomScale="70" zoomScaleNormal="70" zoomScaleSheetLayoutView="70" workbookViewId="0">
      <selection activeCell="O173" sqref="O173"/>
    </sheetView>
  </sheetViews>
  <sheetFormatPr baseColWidth="10" defaultColWidth="11.42578125" defaultRowHeight="14.25" x14ac:dyDescent="0.2"/>
  <cols>
    <col min="1" max="2" width="4.42578125" style="174" customWidth="1"/>
    <col min="3" max="3" width="14.7109375" style="174" customWidth="1"/>
    <col min="4" max="4" width="14.28515625" style="174" customWidth="1"/>
    <col min="5" max="5" width="16.140625" style="207" customWidth="1"/>
    <col min="6" max="6" width="17.5703125" style="174" customWidth="1"/>
    <col min="7" max="7" width="95.7109375" style="174" customWidth="1"/>
    <col min="8" max="8" width="8.7109375" style="174" customWidth="1"/>
    <col min="9" max="9" width="24.5703125" style="174" customWidth="1"/>
    <col min="10" max="10" width="23" style="174" bestFit="1" customWidth="1"/>
    <col min="11" max="11" width="33.7109375" style="174" customWidth="1"/>
    <col min="12" max="13" width="4.42578125" style="174" customWidth="1"/>
    <col min="14" max="15" width="15.5703125" style="174" bestFit="1" customWidth="1"/>
    <col min="16" max="16" width="20.28515625" style="174" bestFit="1" customWidth="1"/>
    <col min="17" max="16384" width="11.42578125" style="174"/>
  </cols>
  <sheetData>
    <row r="1" spans="2:12" x14ac:dyDescent="0.2">
      <c r="B1" s="256" t="s">
        <v>0</v>
      </c>
      <c r="C1" s="257"/>
      <c r="D1" s="257"/>
      <c r="E1" s="257"/>
      <c r="F1" s="257"/>
      <c r="G1" s="257"/>
      <c r="L1" s="176"/>
    </row>
    <row r="2" spans="2:12" x14ac:dyDescent="0.2">
      <c r="B2" s="256" t="s">
        <v>1</v>
      </c>
      <c r="C2" s="257"/>
      <c r="D2" s="257"/>
      <c r="E2" s="257"/>
      <c r="L2" s="176"/>
    </row>
    <row r="3" spans="2:12" ht="15" thickBot="1" x14ac:dyDescent="0.25">
      <c r="B3" s="256"/>
      <c r="C3" s="258"/>
      <c r="D3" s="257"/>
      <c r="E3" s="258"/>
      <c r="L3" s="176"/>
    </row>
    <row r="4" spans="2:12" ht="15.75" thickTop="1" thickBot="1" x14ac:dyDescent="0.25">
      <c r="B4" s="208"/>
      <c r="C4" s="209"/>
      <c r="D4" s="209"/>
      <c r="E4" s="209"/>
      <c r="F4" s="209"/>
      <c r="G4" s="209"/>
      <c r="H4" s="209"/>
      <c r="I4" s="209"/>
      <c r="J4" s="209"/>
      <c r="K4" s="209"/>
      <c r="L4" s="210"/>
    </row>
    <row r="5" spans="2:12" ht="31.5" customHeight="1" x14ac:dyDescent="0.2">
      <c r="B5" s="175"/>
      <c r="C5" s="211" t="s">
        <v>2</v>
      </c>
      <c r="D5" s="212"/>
      <c r="E5" s="212"/>
      <c r="F5" s="212"/>
      <c r="G5" s="212"/>
      <c r="H5" s="212"/>
      <c r="I5" s="212"/>
      <c r="J5" s="212"/>
      <c r="K5" s="213"/>
      <c r="L5" s="176"/>
    </row>
    <row r="6" spans="2:12" x14ac:dyDescent="0.2">
      <c r="B6" s="175"/>
      <c r="C6" s="214" t="s">
        <v>3</v>
      </c>
      <c r="D6" s="215"/>
      <c r="E6" s="215"/>
      <c r="F6" s="215"/>
      <c r="G6" s="215"/>
      <c r="H6" s="215"/>
      <c r="I6" s="215"/>
      <c r="J6" s="215"/>
      <c r="K6" s="216"/>
      <c r="L6" s="176"/>
    </row>
    <row r="7" spans="2:12" s="180" customFormat="1" x14ac:dyDescent="0.2">
      <c r="B7" s="178"/>
      <c r="C7" s="383" t="s">
        <v>4</v>
      </c>
      <c r="D7" s="384"/>
      <c r="E7" s="384"/>
      <c r="F7" s="384"/>
      <c r="G7" s="384"/>
      <c r="H7" s="384"/>
      <c r="I7" s="384"/>
      <c r="J7" s="384"/>
      <c r="K7" s="385"/>
      <c r="L7" s="179"/>
    </row>
    <row r="8" spans="2:12" x14ac:dyDescent="0.2">
      <c r="B8" s="177"/>
      <c r="C8" s="383"/>
      <c r="D8" s="384"/>
      <c r="E8" s="384"/>
      <c r="F8" s="384"/>
      <c r="G8" s="384"/>
      <c r="H8" s="384"/>
      <c r="I8" s="384"/>
      <c r="J8" s="384"/>
      <c r="K8" s="385"/>
      <c r="L8" s="176"/>
    </row>
    <row r="9" spans="2:12" ht="34.5" customHeight="1" x14ac:dyDescent="0.2">
      <c r="B9" s="177"/>
      <c r="C9" s="386" t="s">
        <v>5</v>
      </c>
      <c r="D9" s="387"/>
      <c r="E9" s="387"/>
      <c r="F9" s="387"/>
      <c r="G9" s="387"/>
      <c r="H9" s="387"/>
      <c r="I9" s="387"/>
      <c r="J9" s="387"/>
      <c r="K9" s="388"/>
      <c r="L9" s="176"/>
    </row>
    <row r="10" spans="2:12" ht="53.25" customHeight="1" x14ac:dyDescent="0.2">
      <c r="B10" s="175"/>
      <c r="C10" s="347" t="s">
        <v>6</v>
      </c>
      <c r="D10" s="348"/>
      <c r="E10" s="348"/>
      <c r="F10" s="348"/>
      <c r="G10" s="348"/>
      <c r="H10" s="348"/>
      <c r="I10" s="348"/>
      <c r="J10" s="348"/>
      <c r="K10" s="349"/>
      <c r="L10" s="176"/>
    </row>
    <row r="11" spans="2:12" x14ac:dyDescent="0.2">
      <c r="B11" s="175"/>
      <c r="C11" s="378" t="s">
        <v>7</v>
      </c>
      <c r="D11" s="378"/>
      <c r="E11" s="378"/>
      <c r="F11" s="378"/>
      <c r="G11" s="378"/>
      <c r="H11" s="378"/>
      <c r="I11" s="378"/>
      <c r="J11" s="378"/>
      <c r="K11" s="378"/>
      <c r="L11" s="176"/>
    </row>
    <row r="12" spans="2:12" ht="15" thickBot="1" x14ac:dyDescent="0.25">
      <c r="B12" s="175"/>
      <c r="C12" s="379"/>
      <c r="D12" s="379"/>
      <c r="E12" s="379"/>
      <c r="F12" s="379"/>
      <c r="G12" s="379"/>
      <c r="H12" s="379"/>
      <c r="I12" s="379"/>
      <c r="J12" s="379"/>
      <c r="K12" s="379"/>
      <c r="L12" s="176"/>
    </row>
    <row r="13" spans="2:12" ht="25.5" thickBot="1" x14ac:dyDescent="0.35">
      <c r="B13" s="175"/>
      <c r="C13" s="253" t="s">
        <v>8</v>
      </c>
      <c r="D13" s="254"/>
      <c r="E13" s="254"/>
      <c r="F13" s="254"/>
      <c r="G13" s="254"/>
      <c r="H13" s="254"/>
      <c r="I13" s="254"/>
      <c r="J13" s="254"/>
      <c r="K13" s="255"/>
      <c r="L13" s="176"/>
    </row>
    <row r="14" spans="2:12" x14ac:dyDescent="0.2">
      <c r="B14" s="175"/>
      <c r="L14" s="176"/>
    </row>
    <row r="15" spans="2:12" ht="15" thickBot="1" x14ac:dyDescent="0.25">
      <c r="B15" s="175"/>
      <c r="L15" s="176"/>
    </row>
    <row r="16" spans="2:12" ht="30" customHeight="1" x14ac:dyDescent="0.2">
      <c r="B16" s="175"/>
      <c r="C16" s="359" t="s">
        <v>9</v>
      </c>
      <c r="D16" s="350" t="s">
        <v>10</v>
      </c>
      <c r="E16" s="358" t="s">
        <v>11</v>
      </c>
      <c r="F16" s="358"/>
      <c r="G16" s="359" t="s">
        <v>12</v>
      </c>
      <c r="H16" s="350" t="s">
        <v>13</v>
      </c>
      <c r="I16" s="350" t="s">
        <v>14</v>
      </c>
      <c r="J16" s="352" t="s">
        <v>15</v>
      </c>
      <c r="K16" s="354" t="s">
        <v>16</v>
      </c>
      <c r="L16" s="176"/>
    </row>
    <row r="17" spans="2:12" ht="30" customHeight="1" thickBot="1" x14ac:dyDescent="0.25">
      <c r="B17" s="175"/>
      <c r="C17" s="360"/>
      <c r="D17" s="351"/>
      <c r="E17" s="181" t="s">
        <v>17</v>
      </c>
      <c r="F17" s="181" t="s">
        <v>18</v>
      </c>
      <c r="G17" s="360"/>
      <c r="H17" s="351"/>
      <c r="I17" s="351"/>
      <c r="J17" s="353"/>
      <c r="K17" s="355"/>
      <c r="L17" s="176"/>
    </row>
    <row r="18" spans="2:12" ht="30" customHeight="1" thickBot="1" x14ac:dyDescent="0.25">
      <c r="B18" s="175"/>
      <c r="C18" s="217">
        <v>1</v>
      </c>
      <c r="D18" s="182" t="s">
        <v>19</v>
      </c>
      <c r="E18" s="182"/>
      <c r="F18" s="182"/>
      <c r="G18" s="182"/>
      <c r="H18" s="182"/>
      <c r="I18" s="182"/>
      <c r="J18" s="182"/>
      <c r="K18" s="183"/>
      <c r="L18" s="176"/>
    </row>
    <row r="19" spans="2:12" x14ac:dyDescent="0.2">
      <c r="B19" s="175"/>
      <c r="C19" s="184">
        <v>1.01</v>
      </c>
      <c r="D19" s="185">
        <v>1.01</v>
      </c>
      <c r="E19" s="185">
        <v>1.01</v>
      </c>
      <c r="F19" s="185">
        <v>1.01</v>
      </c>
      <c r="G19" s="226" t="s">
        <v>20</v>
      </c>
      <c r="H19" s="277" t="s">
        <v>21</v>
      </c>
      <c r="I19" s="187">
        <v>42</v>
      </c>
      <c r="J19" s="306">
        <v>6056</v>
      </c>
      <c r="K19" s="302">
        <f>+I19*J19</f>
        <v>254352</v>
      </c>
      <c r="L19" s="176"/>
    </row>
    <row r="20" spans="2:12" ht="57" x14ac:dyDescent="0.2">
      <c r="B20" s="175"/>
      <c r="C20" s="184">
        <v>1.02</v>
      </c>
      <c r="D20" s="188">
        <v>1.02</v>
      </c>
      <c r="E20" s="188">
        <v>1.02</v>
      </c>
      <c r="F20" s="188">
        <v>1.02</v>
      </c>
      <c r="G20" s="226" t="s">
        <v>22</v>
      </c>
      <c r="H20" s="188" t="s">
        <v>23</v>
      </c>
      <c r="I20" s="187">
        <v>24</v>
      </c>
      <c r="J20" s="306">
        <v>12765</v>
      </c>
      <c r="K20" s="302">
        <f t="shared" ref="K20:K37" si="0">+I20*J20</f>
        <v>306360</v>
      </c>
      <c r="L20" s="176"/>
    </row>
    <row r="21" spans="2:12" x14ac:dyDescent="0.2">
      <c r="B21" s="175"/>
      <c r="C21" s="184">
        <v>1.03</v>
      </c>
      <c r="D21" s="188">
        <v>1.03</v>
      </c>
      <c r="E21" s="188">
        <v>1.03</v>
      </c>
      <c r="F21" s="188">
        <v>1.03</v>
      </c>
      <c r="G21" s="226" t="s">
        <v>24</v>
      </c>
      <c r="H21" s="188" t="s">
        <v>25</v>
      </c>
      <c r="I21" s="187">
        <v>2</v>
      </c>
      <c r="J21" s="306">
        <v>13655</v>
      </c>
      <c r="K21" s="302">
        <f t="shared" si="0"/>
        <v>27310</v>
      </c>
      <c r="L21" s="176"/>
    </row>
    <row r="22" spans="2:12" ht="28.5" x14ac:dyDescent="0.2">
      <c r="B22" s="175"/>
      <c r="C22" s="184">
        <v>1.04</v>
      </c>
      <c r="D22" s="188">
        <v>1.04</v>
      </c>
      <c r="E22" s="188">
        <v>1.04</v>
      </c>
      <c r="F22" s="188">
        <v>1.04</v>
      </c>
      <c r="G22" s="226" t="s">
        <v>26</v>
      </c>
      <c r="H22" s="188" t="s">
        <v>25</v>
      </c>
      <c r="I22" s="187">
        <v>40</v>
      </c>
      <c r="J22" s="306">
        <v>35349</v>
      </c>
      <c r="K22" s="302">
        <f t="shared" si="0"/>
        <v>1413960</v>
      </c>
      <c r="L22" s="176"/>
    </row>
    <row r="23" spans="2:12" ht="28.5" x14ac:dyDescent="0.2">
      <c r="B23" s="175"/>
      <c r="C23" s="184">
        <v>1.05</v>
      </c>
      <c r="D23" s="188">
        <v>1.05</v>
      </c>
      <c r="E23" s="188">
        <v>1.05</v>
      </c>
      <c r="F23" s="188">
        <v>1.05</v>
      </c>
      <c r="G23" s="226" t="s">
        <v>27</v>
      </c>
      <c r="H23" s="188" t="s">
        <v>21</v>
      </c>
      <c r="I23" s="187">
        <v>720</v>
      </c>
      <c r="J23" s="306">
        <v>2475</v>
      </c>
      <c r="K23" s="302">
        <f t="shared" si="0"/>
        <v>1782000</v>
      </c>
      <c r="L23" s="176"/>
    </row>
    <row r="24" spans="2:12" x14ac:dyDescent="0.2">
      <c r="B24" s="175"/>
      <c r="C24" s="184">
        <v>1.06</v>
      </c>
      <c r="D24" s="188">
        <v>1.06</v>
      </c>
      <c r="E24" s="188">
        <v>1.06</v>
      </c>
      <c r="F24" s="188">
        <v>1.06</v>
      </c>
      <c r="G24" s="226" t="s">
        <v>28</v>
      </c>
      <c r="H24" s="188" t="s">
        <v>29</v>
      </c>
      <c r="I24" s="187">
        <v>18</v>
      </c>
      <c r="J24" s="306">
        <v>57391</v>
      </c>
      <c r="K24" s="302">
        <f t="shared" si="0"/>
        <v>1033038</v>
      </c>
      <c r="L24" s="176"/>
    </row>
    <row r="25" spans="2:12" ht="28.5" x14ac:dyDescent="0.2">
      <c r="B25" s="175"/>
      <c r="C25" s="184">
        <v>1.07</v>
      </c>
      <c r="D25" s="188">
        <v>1.07</v>
      </c>
      <c r="E25" s="188">
        <v>1.07</v>
      </c>
      <c r="F25" s="188">
        <v>1.07</v>
      </c>
      <c r="G25" s="226" t="s">
        <v>30</v>
      </c>
      <c r="H25" s="188" t="s">
        <v>21</v>
      </c>
      <c r="I25" s="187">
        <v>10</v>
      </c>
      <c r="J25" s="306">
        <v>23458</v>
      </c>
      <c r="K25" s="302">
        <f t="shared" si="0"/>
        <v>234580</v>
      </c>
      <c r="L25" s="176"/>
    </row>
    <row r="26" spans="2:12" x14ac:dyDescent="0.2">
      <c r="B26" s="175"/>
      <c r="C26" s="184">
        <v>1.08</v>
      </c>
      <c r="D26" s="188">
        <v>1.08</v>
      </c>
      <c r="E26" s="188">
        <v>1.08</v>
      </c>
      <c r="F26" s="188">
        <v>1.08</v>
      </c>
      <c r="G26" s="226" t="s">
        <v>31</v>
      </c>
      <c r="H26" s="188" t="s">
        <v>21</v>
      </c>
      <c r="I26" s="187">
        <v>850</v>
      </c>
      <c r="J26" s="306">
        <v>4907</v>
      </c>
      <c r="K26" s="302">
        <f t="shared" si="0"/>
        <v>4170950</v>
      </c>
      <c r="L26" s="176"/>
    </row>
    <row r="27" spans="2:12" ht="28.5" x14ac:dyDescent="0.2">
      <c r="B27" s="175"/>
      <c r="C27" s="184">
        <v>1.0900000000000001</v>
      </c>
      <c r="D27" s="188">
        <v>1.0900000000000001</v>
      </c>
      <c r="E27" s="188">
        <v>1.0900000000000001</v>
      </c>
      <c r="F27" s="188">
        <v>1.0900000000000001</v>
      </c>
      <c r="G27" s="226" t="s">
        <v>32</v>
      </c>
      <c r="H27" s="188" t="s">
        <v>21</v>
      </c>
      <c r="I27" s="187">
        <v>6</v>
      </c>
      <c r="J27" s="306">
        <v>22627</v>
      </c>
      <c r="K27" s="302">
        <f t="shared" si="0"/>
        <v>135762</v>
      </c>
      <c r="L27" s="176"/>
    </row>
    <row r="28" spans="2:12" x14ac:dyDescent="0.2">
      <c r="B28" s="175"/>
      <c r="C28" s="278">
        <v>1.1000000000000001</v>
      </c>
      <c r="D28" s="279">
        <v>1.1000000000000001</v>
      </c>
      <c r="E28" s="279">
        <v>1.1000000000000001</v>
      </c>
      <c r="F28" s="279">
        <v>1.1000000000000001</v>
      </c>
      <c r="G28" s="226" t="s">
        <v>33</v>
      </c>
      <c r="H28" s="188" t="s">
        <v>29</v>
      </c>
      <c r="I28" s="187">
        <v>176</v>
      </c>
      <c r="J28" s="306">
        <v>21487</v>
      </c>
      <c r="K28" s="302">
        <f t="shared" si="0"/>
        <v>3781712</v>
      </c>
      <c r="L28" s="176"/>
    </row>
    <row r="29" spans="2:12" x14ac:dyDescent="0.2">
      <c r="B29" s="175"/>
      <c r="C29" s="184">
        <v>1.1100000000000001</v>
      </c>
      <c r="D29" s="188">
        <v>1.1100000000000001</v>
      </c>
      <c r="E29" s="188">
        <v>1.1100000000000001</v>
      </c>
      <c r="F29" s="188">
        <v>1.1100000000000001</v>
      </c>
      <c r="G29" s="226" t="s">
        <v>34</v>
      </c>
      <c r="H29" s="188" t="s">
        <v>21</v>
      </c>
      <c r="I29" s="187">
        <v>35</v>
      </c>
      <c r="J29" s="306">
        <v>11224</v>
      </c>
      <c r="K29" s="302">
        <f t="shared" si="0"/>
        <v>392840</v>
      </c>
      <c r="L29" s="176"/>
    </row>
    <row r="30" spans="2:12" x14ac:dyDescent="0.2">
      <c r="B30" s="175"/>
      <c r="C30" s="184">
        <v>1.1200000000000001</v>
      </c>
      <c r="D30" s="188">
        <v>1.1200000000000001</v>
      </c>
      <c r="E30" s="188">
        <v>1.1200000000000001</v>
      </c>
      <c r="F30" s="188">
        <v>1.1200000000000001</v>
      </c>
      <c r="G30" s="226" t="s">
        <v>35</v>
      </c>
      <c r="H30" s="188" t="s">
        <v>21</v>
      </c>
      <c r="I30" s="187">
        <v>60</v>
      </c>
      <c r="J30" s="306">
        <v>12169</v>
      </c>
      <c r="K30" s="302">
        <f t="shared" si="0"/>
        <v>730140</v>
      </c>
      <c r="L30" s="176"/>
    </row>
    <row r="31" spans="2:12" x14ac:dyDescent="0.2">
      <c r="B31" s="175"/>
      <c r="C31" s="184">
        <v>1.1299999999999999</v>
      </c>
      <c r="D31" s="188">
        <v>1.1299999999999999</v>
      </c>
      <c r="E31" s="188">
        <v>1.1299999999999999</v>
      </c>
      <c r="F31" s="188">
        <v>1.1299999999999999</v>
      </c>
      <c r="G31" s="226" t="s">
        <v>36</v>
      </c>
      <c r="H31" s="188" t="s">
        <v>23</v>
      </c>
      <c r="I31" s="187">
        <v>1</v>
      </c>
      <c r="J31" s="306">
        <v>15164704</v>
      </c>
      <c r="K31" s="302">
        <f t="shared" si="0"/>
        <v>15164704</v>
      </c>
      <c r="L31" s="176"/>
    </row>
    <row r="32" spans="2:12" x14ac:dyDescent="0.2">
      <c r="B32" s="175"/>
      <c r="C32" s="184">
        <v>1.1399999999999999</v>
      </c>
      <c r="D32" s="188">
        <v>1.1399999999999999</v>
      </c>
      <c r="E32" s="188">
        <v>1.1399999999999999</v>
      </c>
      <c r="F32" s="188">
        <v>1.1399999999999999</v>
      </c>
      <c r="G32" s="226" t="s">
        <v>37</v>
      </c>
      <c r="H32" s="188" t="s">
        <v>21</v>
      </c>
      <c r="I32" s="187">
        <v>1250</v>
      </c>
      <c r="J32" s="306">
        <v>20236</v>
      </c>
      <c r="K32" s="302">
        <f t="shared" si="0"/>
        <v>25295000</v>
      </c>
      <c r="L32" s="176"/>
    </row>
    <row r="33" spans="2:12" ht="28.5" x14ac:dyDescent="0.2">
      <c r="B33" s="175"/>
      <c r="C33" s="184">
        <v>1.1499999999999999</v>
      </c>
      <c r="D33" s="188">
        <v>1.1499999999999999</v>
      </c>
      <c r="E33" s="188">
        <v>1.1499999999999999</v>
      </c>
      <c r="F33" s="188">
        <v>1.1499999999999999</v>
      </c>
      <c r="G33" s="226" t="s">
        <v>38</v>
      </c>
      <c r="H33" s="188" t="s">
        <v>21</v>
      </c>
      <c r="I33" s="187">
        <v>42</v>
      </c>
      <c r="J33" s="306">
        <v>23681</v>
      </c>
      <c r="K33" s="302">
        <f t="shared" si="0"/>
        <v>994602</v>
      </c>
      <c r="L33" s="176"/>
    </row>
    <row r="34" spans="2:12" ht="42.75" x14ac:dyDescent="0.2">
      <c r="B34" s="175"/>
      <c r="C34" s="184">
        <v>1.1599999999999999</v>
      </c>
      <c r="D34" s="188">
        <v>1.1599999999999999</v>
      </c>
      <c r="E34" s="188">
        <v>1.1599999999999999</v>
      </c>
      <c r="F34" s="188">
        <v>1.1599999999999999</v>
      </c>
      <c r="G34" s="226" t="s">
        <v>39</v>
      </c>
      <c r="H34" s="188" t="s">
        <v>23</v>
      </c>
      <c r="I34" s="187">
        <v>216</v>
      </c>
      <c r="J34" s="306">
        <v>41238</v>
      </c>
      <c r="K34" s="302">
        <f t="shared" si="0"/>
        <v>8907408</v>
      </c>
      <c r="L34" s="176"/>
    </row>
    <row r="35" spans="2:12" ht="28.5" x14ac:dyDescent="0.2">
      <c r="B35" s="175"/>
      <c r="C35" s="184">
        <v>1.17</v>
      </c>
      <c r="D35" s="188">
        <v>1.17</v>
      </c>
      <c r="E35" s="188">
        <v>1.17</v>
      </c>
      <c r="F35" s="188">
        <v>1.17</v>
      </c>
      <c r="G35" s="226" t="s">
        <v>40</v>
      </c>
      <c r="H35" s="188" t="s">
        <v>21</v>
      </c>
      <c r="I35" s="187">
        <v>250</v>
      </c>
      <c r="J35" s="306">
        <v>13619</v>
      </c>
      <c r="K35" s="302">
        <f t="shared" si="0"/>
        <v>3404750</v>
      </c>
      <c r="L35" s="176"/>
    </row>
    <row r="36" spans="2:12" x14ac:dyDescent="0.2">
      <c r="B36" s="175"/>
      <c r="C36" s="184">
        <v>1.18</v>
      </c>
      <c r="D36" s="188">
        <v>1.18</v>
      </c>
      <c r="E36" s="188">
        <v>1.18</v>
      </c>
      <c r="F36" s="188">
        <v>1.18</v>
      </c>
      <c r="G36" s="226" t="s">
        <v>41</v>
      </c>
      <c r="H36" s="188" t="s">
        <v>21</v>
      </c>
      <c r="I36" s="187">
        <v>195</v>
      </c>
      <c r="J36" s="306">
        <v>22203</v>
      </c>
      <c r="K36" s="302">
        <f t="shared" si="0"/>
        <v>4329585</v>
      </c>
      <c r="L36" s="176"/>
    </row>
    <row r="37" spans="2:12" x14ac:dyDescent="0.2">
      <c r="B37" s="175"/>
      <c r="C37" s="184">
        <v>1.19</v>
      </c>
      <c r="D37" s="185">
        <v>1.19</v>
      </c>
      <c r="E37" s="185">
        <v>1.19</v>
      </c>
      <c r="F37" s="185">
        <v>1.19</v>
      </c>
      <c r="G37" s="226" t="s">
        <v>42</v>
      </c>
      <c r="H37" s="185" t="s">
        <v>29</v>
      </c>
      <c r="I37" s="187">
        <v>1</v>
      </c>
      <c r="J37" s="306">
        <v>3440</v>
      </c>
      <c r="K37" s="302">
        <f t="shared" si="0"/>
        <v>3440</v>
      </c>
      <c r="L37" s="176"/>
    </row>
    <row r="38" spans="2:12" ht="30" customHeight="1" thickBot="1" x14ac:dyDescent="0.25">
      <c r="B38" s="175"/>
      <c r="C38" s="221" t="s">
        <v>43</v>
      </c>
      <c r="D38" s="222"/>
      <c r="E38" s="222"/>
      <c r="F38" s="222"/>
      <c r="G38" s="223"/>
      <c r="H38" s="222"/>
      <c r="I38" s="224"/>
      <c r="J38" s="307"/>
      <c r="K38" s="304">
        <f>+SUM(K19:K37)</f>
        <v>72362493</v>
      </c>
      <c r="L38" s="176"/>
    </row>
    <row r="39" spans="2:12" ht="15" thickBot="1" x14ac:dyDescent="0.25">
      <c r="B39" s="175"/>
      <c r="I39" s="252"/>
      <c r="L39" s="176"/>
    </row>
    <row r="40" spans="2:12" ht="30" customHeight="1" thickBot="1" x14ac:dyDescent="0.25">
      <c r="B40" s="175"/>
      <c r="C40" s="217">
        <v>2</v>
      </c>
      <c r="D40" s="182" t="s">
        <v>44</v>
      </c>
      <c r="E40" s="182"/>
      <c r="F40" s="182"/>
      <c r="G40" s="182"/>
      <c r="H40" s="182"/>
      <c r="I40" s="281"/>
      <c r="J40" s="182"/>
      <c r="K40" s="183"/>
      <c r="L40" s="176"/>
    </row>
    <row r="41" spans="2:12" x14ac:dyDescent="0.2">
      <c r="B41" s="175"/>
      <c r="C41" s="185">
        <v>2.0099999999999998</v>
      </c>
      <c r="D41" s="185">
        <v>2.0099999999999998</v>
      </c>
      <c r="E41" s="185">
        <v>2.0099999999999998</v>
      </c>
      <c r="F41" s="185">
        <v>2.0099999999999998</v>
      </c>
      <c r="G41" s="226" t="s">
        <v>45</v>
      </c>
      <c r="H41" s="186" t="s">
        <v>21</v>
      </c>
      <c r="I41" s="187">
        <v>12</v>
      </c>
      <c r="J41" s="306">
        <v>44676</v>
      </c>
      <c r="K41" s="302">
        <f t="shared" ref="K41:K43" si="1">+I41*J41</f>
        <v>536112</v>
      </c>
      <c r="L41" s="176"/>
    </row>
    <row r="42" spans="2:12" ht="28.5" x14ac:dyDescent="0.2">
      <c r="B42" s="175"/>
      <c r="C42" s="185">
        <v>2.02</v>
      </c>
      <c r="D42" s="185">
        <v>2.02</v>
      </c>
      <c r="E42" s="185">
        <v>2.02</v>
      </c>
      <c r="F42" s="185">
        <v>2.02</v>
      </c>
      <c r="G42" s="226" t="s">
        <v>46</v>
      </c>
      <c r="H42" s="186" t="s">
        <v>47</v>
      </c>
      <c r="I42" s="187">
        <v>22</v>
      </c>
      <c r="J42" s="306">
        <v>105913</v>
      </c>
      <c r="K42" s="302">
        <f t="shared" si="1"/>
        <v>2330086</v>
      </c>
      <c r="L42" s="176"/>
    </row>
    <row r="43" spans="2:12" x14ac:dyDescent="0.2">
      <c r="B43" s="175"/>
      <c r="C43" s="185">
        <v>2.0299999999999998</v>
      </c>
      <c r="D43" s="185">
        <v>2.0299999999999998</v>
      </c>
      <c r="E43" s="185">
        <v>2.0299999999999998</v>
      </c>
      <c r="F43" s="185">
        <v>2.0299999999999998</v>
      </c>
      <c r="G43" s="226" t="s">
        <v>48</v>
      </c>
      <c r="H43" s="186" t="s">
        <v>21</v>
      </c>
      <c r="I43" s="187">
        <v>6</v>
      </c>
      <c r="J43" s="306">
        <v>22976</v>
      </c>
      <c r="K43" s="302">
        <f t="shared" si="1"/>
        <v>137856</v>
      </c>
      <c r="L43" s="176"/>
    </row>
    <row r="44" spans="2:12" ht="30" customHeight="1" thickBot="1" x14ac:dyDescent="0.25">
      <c r="B44" s="175"/>
      <c r="C44" s="221" t="s">
        <v>43</v>
      </c>
      <c r="D44" s="222"/>
      <c r="E44" s="222"/>
      <c r="F44" s="222"/>
      <c r="G44" s="223"/>
      <c r="H44" s="222"/>
      <c r="I44" s="224"/>
      <c r="J44" s="307"/>
      <c r="K44" s="304">
        <f>+SUM(K41:K43)</f>
        <v>3004054</v>
      </c>
      <c r="L44" s="176"/>
    </row>
    <row r="45" spans="2:12" ht="30" customHeight="1" thickBot="1" x14ac:dyDescent="0.25">
      <c r="B45" s="175"/>
      <c r="C45" s="217">
        <v>11</v>
      </c>
      <c r="D45" s="182" t="s">
        <v>49</v>
      </c>
      <c r="E45" s="182"/>
      <c r="F45" s="182"/>
      <c r="G45" s="182"/>
      <c r="H45" s="182"/>
      <c r="I45" s="182"/>
      <c r="J45" s="182"/>
      <c r="K45" s="183"/>
      <c r="L45" s="176"/>
    </row>
    <row r="46" spans="2:12" x14ac:dyDescent="0.2">
      <c r="B46" s="175"/>
      <c r="C46" s="184">
        <v>11.01</v>
      </c>
      <c r="D46" s="185">
        <v>11.01</v>
      </c>
      <c r="E46" s="185">
        <v>11.01</v>
      </c>
      <c r="F46" s="185">
        <v>11.01</v>
      </c>
      <c r="G46" s="226" t="s">
        <v>50</v>
      </c>
      <c r="H46" s="186" t="s">
        <v>21</v>
      </c>
      <c r="I46" s="308">
        <v>1699.373216560296</v>
      </c>
      <c r="J46" s="306">
        <v>40218</v>
      </c>
      <c r="K46" s="302">
        <f>+ROUND(I46*J46,2)</f>
        <v>68345392.019999996</v>
      </c>
      <c r="L46" s="176"/>
    </row>
    <row r="47" spans="2:12" x14ac:dyDescent="0.2">
      <c r="B47" s="175"/>
      <c r="C47" s="184">
        <v>11.02</v>
      </c>
      <c r="D47" s="185">
        <v>11.02</v>
      </c>
      <c r="E47" s="185">
        <v>11.02</v>
      </c>
      <c r="F47" s="185">
        <v>11.02</v>
      </c>
      <c r="G47" s="226" t="s">
        <v>51</v>
      </c>
      <c r="H47" s="186" t="s">
        <v>21</v>
      </c>
      <c r="I47" s="187">
        <v>117</v>
      </c>
      <c r="J47" s="306">
        <v>134454</v>
      </c>
      <c r="K47" s="302">
        <f t="shared" ref="K47:K48" si="2">+I47*J47</f>
        <v>15731118</v>
      </c>
      <c r="L47" s="176"/>
    </row>
    <row r="48" spans="2:12" x14ac:dyDescent="0.2">
      <c r="B48" s="175"/>
      <c r="C48" s="184">
        <v>11.03</v>
      </c>
      <c r="D48" s="185">
        <v>11.03</v>
      </c>
      <c r="E48" s="185">
        <v>11.03</v>
      </c>
      <c r="F48" s="185">
        <v>11.03</v>
      </c>
      <c r="G48" s="226" t="s">
        <v>52</v>
      </c>
      <c r="H48" s="186" t="s">
        <v>21</v>
      </c>
      <c r="I48" s="187">
        <v>645</v>
      </c>
      <c r="J48" s="306">
        <v>44792</v>
      </c>
      <c r="K48" s="302">
        <f t="shared" si="2"/>
        <v>28890840</v>
      </c>
      <c r="L48" s="176"/>
    </row>
    <row r="49" spans="2:16" ht="30" customHeight="1" thickBot="1" x14ac:dyDescent="0.25">
      <c r="B49" s="175"/>
      <c r="C49" s="221" t="s">
        <v>43</v>
      </c>
      <c r="D49" s="222"/>
      <c r="E49" s="222"/>
      <c r="F49" s="222"/>
      <c r="G49" s="223"/>
      <c r="H49" s="222"/>
      <c r="I49" s="224"/>
      <c r="J49" s="307"/>
      <c r="K49" s="304">
        <f>+SUM(K46:K48)</f>
        <v>112967350.02</v>
      </c>
      <c r="L49" s="176"/>
    </row>
    <row r="50" spans="2:16" ht="30" customHeight="1" thickBot="1" x14ac:dyDescent="0.25">
      <c r="B50" s="175"/>
      <c r="C50" s="217">
        <v>13</v>
      </c>
      <c r="D50" s="182" t="s">
        <v>53</v>
      </c>
      <c r="E50" s="182"/>
      <c r="F50" s="182"/>
      <c r="G50" s="182"/>
      <c r="H50" s="182"/>
      <c r="I50" s="281"/>
      <c r="J50" s="182"/>
      <c r="K50" s="183"/>
      <c r="L50" s="176"/>
    </row>
    <row r="51" spans="2:16" ht="57" x14ac:dyDescent="0.2">
      <c r="B51" s="175"/>
      <c r="C51" s="184">
        <v>13.01</v>
      </c>
      <c r="D51" s="185">
        <v>13.01</v>
      </c>
      <c r="E51" s="185">
        <v>13.01</v>
      </c>
      <c r="F51" s="185">
        <v>13.01</v>
      </c>
      <c r="G51" s="226" t="s">
        <v>54</v>
      </c>
      <c r="H51" s="186" t="s">
        <v>21</v>
      </c>
      <c r="I51" s="187">
        <v>110</v>
      </c>
      <c r="J51" s="218">
        <v>778998</v>
      </c>
      <c r="K51" s="302">
        <f t="shared" ref="K51:K53" si="3">+I51*J51</f>
        <v>85689780</v>
      </c>
      <c r="L51" s="176"/>
    </row>
    <row r="52" spans="2:16" ht="42.75" x14ac:dyDescent="0.2">
      <c r="B52" s="175"/>
      <c r="C52" s="184">
        <v>13.02</v>
      </c>
      <c r="D52" s="185">
        <v>13.02</v>
      </c>
      <c r="E52" s="185">
        <v>13.02</v>
      </c>
      <c r="F52" s="185">
        <v>13.02</v>
      </c>
      <c r="G52" s="226" t="s">
        <v>55</v>
      </c>
      <c r="H52" s="186" t="s">
        <v>21</v>
      </c>
      <c r="I52" s="187">
        <v>276</v>
      </c>
      <c r="J52" s="218">
        <v>49324</v>
      </c>
      <c r="K52" s="302">
        <f t="shared" si="3"/>
        <v>13613424</v>
      </c>
      <c r="L52" s="176"/>
    </row>
    <row r="53" spans="2:16" ht="28.5" x14ac:dyDescent="0.2">
      <c r="B53" s="175"/>
      <c r="C53" s="184">
        <v>13.03</v>
      </c>
      <c r="D53" s="185">
        <v>13.03</v>
      </c>
      <c r="E53" s="185">
        <v>13.03</v>
      </c>
      <c r="F53" s="185">
        <v>13.03</v>
      </c>
      <c r="G53" s="226" t="s">
        <v>56</v>
      </c>
      <c r="H53" s="186" t="s">
        <v>21</v>
      </c>
      <c r="I53" s="187">
        <v>210</v>
      </c>
      <c r="J53" s="218">
        <v>534279</v>
      </c>
      <c r="K53" s="302">
        <f t="shared" si="3"/>
        <v>112198590</v>
      </c>
      <c r="L53" s="176"/>
    </row>
    <row r="54" spans="2:16" ht="30" customHeight="1" thickBot="1" x14ac:dyDescent="0.25">
      <c r="B54" s="175"/>
      <c r="C54" s="221" t="s">
        <v>43</v>
      </c>
      <c r="D54" s="222"/>
      <c r="E54" s="222"/>
      <c r="F54" s="222"/>
      <c r="G54" s="223"/>
      <c r="H54" s="222"/>
      <c r="I54" s="224"/>
      <c r="J54" s="225"/>
      <c r="K54" s="304">
        <f>+SUM(K51:K53)</f>
        <v>211501794</v>
      </c>
      <c r="L54" s="176"/>
    </row>
    <row r="55" spans="2:16" ht="30" customHeight="1" thickBot="1" x14ac:dyDescent="0.25">
      <c r="B55" s="175"/>
      <c r="C55" s="217">
        <v>21</v>
      </c>
      <c r="D55" s="182" t="s">
        <v>53</v>
      </c>
      <c r="E55" s="182"/>
      <c r="F55" s="182"/>
      <c r="G55" s="182"/>
      <c r="H55" s="182"/>
      <c r="I55" s="281"/>
      <c r="J55" s="182"/>
      <c r="K55" s="183"/>
      <c r="L55" s="176"/>
    </row>
    <row r="56" spans="2:16" x14ac:dyDescent="0.2">
      <c r="B56" s="175"/>
      <c r="C56" s="184">
        <v>21.01</v>
      </c>
      <c r="D56" s="185">
        <v>21.01</v>
      </c>
      <c r="E56" s="185">
        <v>21.01</v>
      </c>
      <c r="F56" s="185">
        <v>21.01</v>
      </c>
      <c r="G56" s="226" t="s">
        <v>57</v>
      </c>
      <c r="H56" s="186" t="s">
        <v>47</v>
      </c>
      <c r="I56" s="187">
        <v>160</v>
      </c>
      <c r="J56" s="218">
        <v>55615</v>
      </c>
      <c r="K56" s="219">
        <f t="shared" ref="K56:K57" si="4">+I56*J56</f>
        <v>8898400</v>
      </c>
      <c r="L56" s="176"/>
    </row>
    <row r="57" spans="2:16" x14ac:dyDescent="0.2">
      <c r="B57" s="175"/>
      <c r="C57" s="184">
        <v>21.02</v>
      </c>
      <c r="D57" s="185">
        <v>21.02</v>
      </c>
      <c r="E57" s="185">
        <v>21.02</v>
      </c>
      <c r="F57" s="185">
        <v>21.02</v>
      </c>
      <c r="G57" s="226" t="s">
        <v>58</v>
      </c>
      <c r="H57" s="186" t="s">
        <v>21</v>
      </c>
      <c r="I57" s="187">
        <v>1060</v>
      </c>
      <c r="J57" s="218">
        <v>5262</v>
      </c>
      <c r="K57" s="302">
        <f t="shared" si="4"/>
        <v>5577720</v>
      </c>
      <c r="L57" s="176"/>
    </row>
    <row r="58" spans="2:16" ht="30" customHeight="1" thickBot="1" x14ac:dyDescent="0.25">
      <c r="B58" s="175"/>
      <c r="C58" s="221" t="s">
        <v>43</v>
      </c>
      <c r="D58" s="222"/>
      <c r="E58" s="222"/>
      <c r="F58" s="222"/>
      <c r="G58" s="223"/>
      <c r="H58" s="222"/>
      <c r="I58" s="224"/>
      <c r="J58" s="225"/>
      <c r="K58" s="304">
        <f>+SUM(K56:K57)</f>
        <v>14476120</v>
      </c>
      <c r="L58" s="176"/>
    </row>
    <row r="59" spans="2:16" ht="30" customHeight="1" thickBot="1" x14ac:dyDescent="0.25">
      <c r="B59" s="175"/>
      <c r="C59" s="265" t="s">
        <v>59</v>
      </c>
      <c r="D59" s="266"/>
      <c r="E59" s="266"/>
      <c r="F59" s="266"/>
      <c r="G59" s="267"/>
      <c r="H59" s="266"/>
      <c r="I59" s="268"/>
      <c r="J59" s="269"/>
      <c r="K59" s="284">
        <f>+K38+K44+K49+K54+K58</f>
        <v>414311811.01999998</v>
      </c>
      <c r="L59" s="176"/>
      <c r="N59" s="252"/>
    </row>
    <row r="60" spans="2:16" x14ac:dyDescent="0.2">
      <c r="B60" s="175"/>
      <c r="L60" s="176"/>
    </row>
    <row r="61" spans="2:16" ht="15" thickBot="1" x14ac:dyDescent="0.25">
      <c r="B61" s="175"/>
      <c r="L61" s="176"/>
    </row>
    <row r="62" spans="2:16" s="191" customFormat="1" ht="30" customHeight="1" x14ac:dyDescent="0.2">
      <c r="B62" s="189"/>
      <c r="C62" s="261"/>
      <c r="D62" s="262"/>
      <c r="E62" s="261"/>
      <c r="F62" s="261"/>
      <c r="G62" s="356" t="s">
        <v>59</v>
      </c>
      <c r="H62" s="357"/>
      <c r="I62" s="357"/>
      <c r="J62" s="192"/>
      <c r="K62" s="301">
        <f>+K59</f>
        <v>414311811.01999998</v>
      </c>
      <c r="L62" s="190"/>
    </row>
    <row r="63" spans="2:16" s="191" customFormat="1" ht="30" customHeight="1" x14ac:dyDescent="0.2">
      <c r="B63" s="189"/>
      <c r="C63" s="261"/>
      <c r="D63" s="263"/>
      <c r="E63" s="263"/>
      <c r="F63" s="263"/>
      <c r="G63" s="195" t="s">
        <v>60</v>
      </c>
      <c r="H63" s="193"/>
      <c r="I63" s="194"/>
      <c r="J63" s="285">
        <v>0.19</v>
      </c>
      <c r="K63" s="303">
        <f>ROUND((+K62/(1+AIU!$G$69)*AIU!$G$67*AIU!$G$68),2)</f>
        <v>3288188.98</v>
      </c>
      <c r="L63" s="190"/>
      <c r="N63" s="318"/>
    </row>
    <row r="64" spans="2:16" s="191" customFormat="1" ht="30" customHeight="1" thickBot="1" x14ac:dyDescent="0.25">
      <c r="B64" s="189"/>
      <c r="C64" s="261"/>
      <c r="D64" s="262"/>
      <c r="E64" s="261"/>
      <c r="F64" s="261"/>
      <c r="G64" s="196" t="s">
        <v>61</v>
      </c>
      <c r="H64" s="197"/>
      <c r="I64" s="198"/>
      <c r="J64" s="199"/>
      <c r="K64" s="300">
        <f>+SUM(K62:K63)</f>
        <v>417600000</v>
      </c>
      <c r="L64" s="190"/>
      <c r="P64" s="286"/>
    </row>
    <row r="65" spans="2:12" s="191" customFormat="1" x14ac:dyDescent="0.2">
      <c r="B65" s="189"/>
      <c r="C65" s="259"/>
      <c r="D65" s="259"/>
      <c r="E65" s="259"/>
      <c r="F65" s="259"/>
      <c r="G65" s="259"/>
      <c r="H65" s="259"/>
      <c r="I65" s="259"/>
      <c r="J65" s="259"/>
      <c r="K65" s="260"/>
      <c r="L65" s="190"/>
    </row>
    <row r="66" spans="2:12" ht="15" thickBot="1" x14ac:dyDescent="0.25">
      <c r="B66" s="175"/>
      <c r="L66" s="176"/>
    </row>
    <row r="67" spans="2:12" ht="25.5" thickBot="1" x14ac:dyDescent="0.35">
      <c r="B67" s="175"/>
      <c r="C67" s="253" t="s">
        <v>62</v>
      </c>
      <c r="D67" s="254"/>
      <c r="E67" s="254"/>
      <c r="F67" s="254"/>
      <c r="G67" s="254"/>
      <c r="H67" s="254"/>
      <c r="I67" s="254"/>
      <c r="J67" s="254"/>
      <c r="K67" s="255"/>
      <c r="L67" s="176"/>
    </row>
    <row r="68" spans="2:12" ht="15" thickBot="1" x14ac:dyDescent="0.25">
      <c r="B68" s="175"/>
      <c r="L68" s="176"/>
    </row>
    <row r="69" spans="2:12" ht="30" customHeight="1" x14ac:dyDescent="0.2">
      <c r="B69" s="175"/>
      <c r="C69" s="359" t="s">
        <v>9</v>
      </c>
      <c r="D69" s="350" t="s">
        <v>10</v>
      </c>
      <c r="E69" s="358" t="s">
        <v>11</v>
      </c>
      <c r="F69" s="358"/>
      <c r="G69" s="359" t="s">
        <v>12</v>
      </c>
      <c r="H69" s="350" t="s">
        <v>13</v>
      </c>
      <c r="I69" s="350" t="s">
        <v>14</v>
      </c>
      <c r="J69" s="352" t="s">
        <v>15</v>
      </c>
      <c r="K69" s="354" t="s">
        <v>16</v>
      </c>
      <c r="L69" s="176"/>
    </row>
    <row r="70" spans="2:12" ht="30" customHeight="1" thickBot="1" x14ac:dyDescent="0.25">
      <c r="B70" s="175"/>
      <c r="C70" s="360"/>
      <c r="D70" s="351"/>
      <c r="E70" s="181" t="s">
        <v>17</v>
      </c>
      <c r="F70" s="181" t="s">
        <v>18</v>
      </c>
      <c r="G70" s="360"/>
      <c r="H70" s="351"/>
      <c r="I70" s="351"/>
      <c r="J70" s="353"/>
      <c r="K70" s="355"/>
      <c r="L70" s="176"/>
    </row>
    <row r="71" spans="2:12" ht="30" customHeight="1" thickBot="1" x14ac:dyDescent="0.25">
      <c r="B71" s="175"/>
      <c r="C71" s="217">
        <v>3</v>
      </c>
      <c r="D71" s="182" t="s">
        <v>63</v>
      </c>
      <c r="E71" s="182"/>
      <c r="F71" s="182"/>
      <c r="G71" s="182"/>
      <c r="H71" s="182"/>
      <c r="I71" s="182"/>
      <c r="J71" s="182"/>
      <c r="K71" s="183"/>
      <c r="L71" s="176"/>
    </row>
    <row r="72" spans="2:12" ht="28.5" x14ac:dyDescent="0.2">
      <c r="B72" s="175"/>
      <c r="C72" s="184">
        <v>3.01</v>
      </c>
      <c r="D72" s="185">
        <v>3.01</v>
      </c>
      <c r="E72" s="185">
        <v>3.01</v>
      </c>
      <c r="F72" s="185">
        <v>3.01</v>
      </c>
      <c r="G72" s="226" t="s">
        <v>64</v>
      </c>
      <c r="H72" s="186" t="s">
        <v>21</v>
      </c>
      <c r="I72" s="187">
        <v>18</v>
      </c>
      <c r="J72" s="306">
        <v>10586</v>
      </c>
      <c r="K72" s="302">
        <f t="shared" ref="K72:K75" si="5">+I72*J72</f>
        <v>190548</v>
      </c>
      <c r="L72" s="176"/>
    </row>
    <row r="73" spans="2:12" ht="42.75" x14ac:dyDescent="0.2">
      <c r="B73" s="175"/>
      <c r="C73" s="184">
        <v>3.02</v>
      </c>
      <c r="D73" s="185">
        <v>3.02</v>
      </c>
      <c r="E73" s="185">
        <v>3.02</v>
      </c>
      <c r="F73" s="185">
        <v>3.02</v>
      </c>
      <c r="G73" s="226" t="s">
        <v>65</v>
      </c>
      <c r="H73" s="186" t="s">
        <v>47</v>
      </c>
      <c r="I73" s="187">
        <v>6</v>
      </c>
      <c r="J73" s="306">
        <v>132863</v>
      </c>
      <c r="K73" s="302">
        <f t="shared" si="5"/>
        <v>797178</v>
      </c>
      <c r="L73" s="176"/>
    </row>
    <row r="74" spans="2:12" ht="28.5" x14ac:dyDescent="0.2">
      <c r="B74" s="175"/>
      <c r="C74" s="184">
        <v>3.03</v>
      </c>
      <c r="D74" s="185">
        <v>3.03</v>
      </c>
      <c r="E74" s="185">
        <v>3.03</v>
      </c>
      <c r="F74" s="185">
        <v>3.03</v>
      </c>
      <c r="G74" s="226" t="s">
        <v>66</v>
      </c>
      <c r="H74" s="186" t="s">
        <v>67</v>
      </c>
      <c r="I74" s="187">
        <v>84</v>
      </c>
      <c r="J74" s="306">
        <v>8482</v>
      </c>
      <c r="K74" s="302">
        <f t="shared" si="5"/>
        <v>712488</v>
      </c>
      <c r="L74" s="176"/>
    </row>
    <row r="75" spans="2:12" ht="42.75" x14ac:dyDescent="0.2">
      <c r="B75" s="175"/>
      <c r="C75" s="184">
        <v>3.04</v>
      </c>
      <c r="D75" s="185">
        <v>3.04</v>
      </c>
      <c r="E75" s="185">
        <v>3.04</v>
      </c>
      <c r="F75" s="185">
        <v>3.04</v>
      </c>
      <c r="G75" s="226" t="s">
        <v>68</v>
      </c>
      <c r="H75" s="186" t="s">
        <v>21</v>
      </c>
      <c r="I75" s="187">
        <v>18</v>
      </c>
      <c r="J75" s="306">
        <v>175077</v>
      </c>
      <c r="K75" s="302">
        <f t="shared" si="5"/>
        <v>3151386</v>
      </c>
      <c r="L75" s="176"/>
    </row>
    <row r="76" spans="2:12" ht="30" customHeight="1" thickBot="1" x14ac:dyDescent="0.25">
      <c r="B76" s="175"/>
      <c r="C76" s="221" t="s">
        <v>43</v>
      </c>
      <c r="D76" s="222"/>
      <c r="E76" s="222"/>
      <c r="F76" s="222"/>
      <c r="G76" s="223"/>
      <c r="H76" s="222"/>
      <c r="I76" s="224"/>
      <c r="J76" s="307"/>
      <c r="K76" s="304">
        <f>+SUM(K72:K75)</f>
        <v>4851600</v>
      </c>
      <c r="L76" s="176"/>
    </row>
    <row r="77" spans="2:12" ht="30" customHeight="1" thickBot="1" x14ac:dyDescent="0.25">
      <c r="B77" s="175"/>
      <c r="C77" s="217">
        <v>4</v>
      </c>
      <c r="D77" s="182" t="s">
        <v>69</v>
      </c>
      <c r="E77" s="182"/>
      <c r="F77" s="182"/>
      <c r="G77" s="182"/>
      <c r="H77" s="182"/>
      <c r="I77" s="281"/>
      <c r="J77" s="281"/>
      <c r="K77" s="309"/>
      <c r="L77" s="176"/>
    </row>
    <row r="78" spans="2:12" ht="28.5" x14ac:dyDescent="0.2">
      <c r="B78" s="175"/>
      <c r="C78" s="184">
        <v>4.01</v>
      </c>
      <c r="D78" s="185">
        <v>4.01</v>
      </c>
      <c r="E78" s="185">
        <v>4.01</v>
      </c>
      <c r="F78" s="185">
        <v>4.01</v>
      </c>
      <c r="G78" s="226" t="s">
        <v>70</v>
      </c>
      <c r="H78" s="186" t="s">
        <v>29</v>
      </c>
      <c r="I78" s="187">
        <v>18</v>
      </c>
      <c r="J78" s="306">
        <v>65168</v>
      </c>
      <c r="K78" s="302">
        <f t="shared" ref="K78" si="6">+I78*J78</f>
        <v>1173024</v>
      </c>
      <c r="L78" s="176"/>
    </row>
    <row r="79" spans="2:12" ht="30" customHeight="1" thickBot="1" x14ac:dyDescent="0.25">
      <c r="B79" s="175"/>
      <c r="C79" s="221" t="s">
        <v>43</v>
      </c>
      <c r="D79" s="222"/>
      <c r="E79" s="222"/>
      <c r="F79" s="222"/>
      <c r="G79" s="223"/>
      <c r="H79" s="222"/>
      <c r="I79" s="224"/>
      <c r="J79" s="307"/>
      <c r="K79" s="304">
        <f>+SUM(K78:K78)</f>
        <v>1173024</v>
      </c>
      <c r="L79" s="176"/>
    </row>
    <row r="80" spans="2:12" ht="30" customHeight="1" thickBot="1" x14ac:dyDescent="0.25">
      <c r="B80" s="175"/>
      <c r="C80" s="217">
        <v>5</v>
      </c>
      <c r="D80" s="182" t="s">
        <v>71</v>
      </c>
      <c r="E80" s="182"/>
      <c r="F80" s="182"/>
      <c r="G80" s="182"/>
      <c r="H80" s="182"/>
      <c r="I80" s="281"/>
      <c r="J80" s="182"/>
      <c r="K80" s="183"/>
      <c r="L80" s="176"/>
    </row>
    <row r="81" spans="2:12" ht="28.5" x14ac:dyDescent="0.2">
      <c r="B81" s="175"/>
      <c r="C81" s="184">
        <v>5.01</v>
      </c>
      <c r="D81" s="185">
        <v>5.01</v>
      </c>
      <c r="E81" s="185">
        <v>5.01</v>
      </c>
      <c r="F81" s="185">
        <v>5.01</v>
      </c>
      <c r="G81" s="226" t="s">
        <v>72</v>
      </c>
      <c r="H81" s="186" t="s">
        <v>29</v>
      </c>
      <c r="I81" s="187">
        <v>16</v>
      </c>
      <c r="J81" s="306">
        <v>95892</v>
      </c>
      <c r="K81" s="302">
        <f t="shared" ref="K81:K84" si="7">+I81*J81</f>
        <v>1534272</v>
      </c>
      <c r="L81" s="176"/>
    </row>
    <row r="82" spans="2:12" ht="42.75" x14ac:dyDescent="0.2">
      <c r="B82" s="175"/>
      <c r="C82" s="184">
        <v>5.0199999999999996</v>
      </c>
      <c r="D82" s="185">
        <v>5.0199999999999996</v>
      </c>
      <c r="E82" s="185">
        <v>5.0199999999999996</v>
      </c>
      <c r="F82" s="185">
        <v>5.0199999999999996</v>
      </c>
      <c r="G82" s="226" t="s">
        <v>73</v>
      </c>
      <c r="H82" s="186" t="s">
        <v>29</v>
      </c>
      <c r="I82" s="187">
        <v>18.600000000000001</v>
      </c>
      <c r="J82" s="306">
        <v>1267129</v>
      </c>
      <c r="K82" s="302">
        <f t="shared" si="7"/>
        <v>23568599.400000002</v>
      </c>
      <c r="L82" s="176"/>
    </row>
    <row r="83" spans="2:12" x14ac:dyDescent="0.2">
      <c r="B83" s="175"/>
      <c r="C83" s="184">
        <v>5.03</v>
      </c>
      <c r="D83" s="185">
        <v>5.03</v>
      </c>
      <c r="E83" s="185">
        <v>5.03</v>
      </c>
      <c r="F83" s="185">
        <v>5.03</v>
      </c>
      <c r="G83" s="226" t="s">
        <v>74</v>
      </c>
      <c r="H83" s="186" t="s">
        <v>25</v>
      </c>
      <c r="I83" s="187">
        <v>82</v>
      </c>
      <c r="J83" s="306">
        <v>93141</v>
      </c>
      <c r="K83" s="302">
        <f t="shared" si="7"/>
        <v>7637562</v>
      </c>
      <c r="L83" s="176"/>
    </row>
    <row r="84" spans="2:12" ht="42.75" x14ac:dyDescent="0.2">
      <c r="B84" s="175"/>
      <c r="C84" s="184">
        <v>5.04</v>
      </c>
      <c r="D84" s="185">
        <v>5.04</v>
      </c>
      <c r="E84" s="185">
        <v>5.04</v>
      </c>
      <c r="F84" s="185">
        <v>5.04</v>
      </c>
      <c r="G84" s="226" t="s">
        <v>75</v>
      </c>
      <c r="H84" s="186" t="s">
        <v>21</v>
      </c>
      <c r="I84" s="187">
        <v>14</v>
      </c>
      <c r="J84" s="306">
        <v>123757</v>
      </c>
      <c r="K84" s="302">
        <f t="shared" si="7"/>
        <v>1732598</v>
      </c>
      <c r="L84" s="176"/>
    </row>
    <row r="85" spans="2:12" ht="30" customHeight="1" thickBot="1" x14ac:dyDescent="0.25">
      <c r="B85" s="175"/>
      <c r="C85" s="221" t="s">
        <v>43</v>
      </c>
      <c r="D85" s="222"/>
      <c r="E85" s="222"/>
      <c r="F85" s="222"/>
      <c r="G85" s="223"/>
      <c r="H85" s="222"/>
      <c r="I85" s="224"/>
      <c r="J85" s="307"/>
      <c r="K85" s="304">
        <f>+SUM(K81:K84)</f>
        <v>34473031.400000006</v>
      </c>
      <c r="L85" s="176"/>
    </row>
    <row r="86" spans="2:12" ht="30" customHeight="1" thickBot="1" x14ac:dyDescent="0.25">
      <c r="B86" s="175"/>
      <c r="C86" s="217">
        <v>6</v>
      </c>
      <c r="D86" s="182" t="s">
        <v>76</v>
      </c>
      <c r="E86" s="182"/>
      <c r="F86" s="182"/>
      <c r="G86" s="182"/>
      <c r="H86" s="182"/>
      <c r="I86" s="281"/>
      <c r="J86" s="182"/>
      <c r="K86" s="183"/>
      <c r="L86" s="176"/>
    </row>
    <row r="87" spans="2:12" x14ac:dyDescent="0.2">
      <c r="B87" s="175"/>
      <c r="C87" s="184">
        <v>6.01</v>
      </c>
      <c r="D87" s="185">
        <v>6.01</v>
      </c>
      <c r="E87" s="185">
        <v>6.01</v>
      </c>
      <c r="F87" s="185">
        <v>6.01</v>
      </c>
      <c r="G87" s="226" t="s">
        <v>77</v>
      </c>
      <c r="H87" s="186" t="s">
        <v>23</v>
      </c>
      <c r="I87" s="187">
        <v>6</v>
      </c>
      <c r="J87" s="306">
        <v>41295</v>
      </c>
      <c r="K87" s="302">
        <f t="shared" ref="K87:K98" si="8">+I87*J87</f>
        <v>247770</v>
      </c>
      <c r="L87" s="176"/>
    </row>
    <row r="88" spans="2:12" x14ac:dyDescent="0.2">
      <c r="B88" s="175"/>
      <c r="C88" s="184">
        <v>6.02</v>
      </c>
      <c r="D88" s="185">
        <v>6.02</v>
      </c>
      <c r="E88" s="185">
        <v>6.02</v>
      </c>
      <c r="F88" s="185">
        <v>6.02</v>
      </c>
      <c r="G88" s="226" t="s">
        <v>78</v>
      </c>
      <c r="H88" s="186" t="s">
        <v>23</v>
      </c>
      <c r="I88" s="187">
        <v>4</v>
      </c>
      <c r="J88" s="306">
        <v>22468</v>
      </c>
      <c r="K88" s="302">
        <f t="shared" si="8"/>
        <v>89872</v>
      </c>
      <c r="L88" s="176"/>
    </row>
    <row r="89" spans="2:12" x14ac:dyDescent="0.2">
      <c r="B89" s="175"/>
      <c r="C89" s="184">
        <v>6.03</v>
      </c>
      <c r="D89" s="185">
        <v>6.03</v>
      </c>
      <c r="E89" s="185">
        <v>6.03</v>
      </c>
      <c r="F89" s="185">
        <v>6.03</v>
      </c>
      <c r="G89" s="226" t="s">
        <v>79</v>
      </c>
      <c r="H89" s="186" t="s">
        <v>23</v>
      </c>
      <c r="I89" s="187">
        <v>2</v>
      </c>
      <c r="J89" s="306">
        <v>31086</v>
      </c>
      <c r="K89" s="302">
        <f t="shared" si="8"/>
        <v>62172</v>
      </c>
      <c r="L89" s="176"/>
    </row>
    <row r="90" spans="2:12" x14ac:dyDescent="0.2">
      <c r="B90" s="175"/>
      <c r="C90" s="184">
        <v>6.04</v>
      </c>
      <c r="D90" s="185">
        <v>6.04</v>
      </c>
      <c r="E90" s="185">
        <v>6.04</v>
      </c>
      <c r="F90" s="185">
        <v>6.04</v>
      </c>
      <c r="G90" s="226" t="s">
        <v>80</v>
      </c>
      <c r="H90" s="186" t="s">
        <v>23</v>
      </c>
      <c r="I90" s="187">
        <v>2</v>
      </c>
      <c r="J90" s="306">
        <v>39465</v>
      </c>
      <c r="K90" s="302">
        <f t="shared" si="8"/>
        <v>78930</v>
      </c>
      <c r="L90" s="176"/>
    </row>
    <row r="91" spans="2:12" x14ac:dyDescent="0.2">
      <c r="B91" s="175"/>
      <c r="C91" s="184">
        <v>6.05</v>
      </c>
      <c r="D91" s="185">
        <v>6.05</v>
      </c>
      <c r="E91" s="185">
        <v>6.05</v>
      </c>
      <c r="F91" s="185">
        <v>6.05</v>
      </c>
      <c r="G91" s="226" t="s">
        <v>81</v>
      </c>
      <c r="H91" s="186" t="s">
        <v>23</v>
      </c>
      <c r="I91" s="187">
        <v>4</v>
      </c>
      <c r="J91" s="306">
        <v>21788</v>
      </c>
      <c r="K91" s="302">
        <f t="shared" si="8"/>
        <v>87152</v>
      </c>
      <c r="L91" s="176"/>
    </row>
    <row r="92" spans="2:12" ht="28.5" x14ac:dyDescent="0.2">
      <c r="B92" s="175"/>
      <c r="C92" s="184">
        <v>6.06</v>
      </c>
      <c r="D92" s="185">
        <v>6.06</v>
      </c>
      <c r="E92" s="185">
        <v>6.06</v>
      </c>
      <c r="F92" s="185">
        <v>6.06</v>
      </c>
      <c r="G92" s="226" t="s">
        <v>82</v>
      </c>
      <c r="H92" s="186" t="s">
        <v>29</v>
      </c>
      <c r="I92" s="187">
        <v>50</v>
      </c>
      <c r="J92" s="306">
        <v>78222</v>
      </c>
      <c r="K92" s="302">
        <f t="shared" si="8"/>
        <v>3911100</v>
      </c>
      <c r="L92" s="176"/>
    </row>
    <row r="93" spans="2:12" ht="28.5" x14ac:dyDescent="0.2">
      <c r="B93" s="175"/>
      <c r="C93" s="184">
        <v>6.07</v>
      </c>
      <c r="D93" s="185">
        <v>6.07</v>
      </c>
      <c r="E93" s="185">
        <v>6.07</v>
      </c>
      <c r="F93" s="185">
        <v>6.07</v>
      </c>
      <c r="G93" s="226" t="s">
        <v>83</v>
      </c>
      <c r="H93" s="186" t="s">
        <v>29</v>
      </c>
      <c r="I93" s="187">
        <v>42</v>
      </c>
      <c r="J93" s="306">
        <v>83115</v>
      </c>
      <c r="K93" s="302">
        <f t="shared" si="8"/>
        <v>3490830</v>
      </c>
      <c r="L93" s="176"/>
    </row>
    <row r="94" spans="2:12" x14ac:dyDescent="0.2">
      <c r="B94" s="175"/>
      <c r="C94" s="184">
        <v>6.08</v>
      </c>
      <c r="D94" s="185">
        <v>6.08</v>
      </c>
      <c r="E94" s="185">
        <v>6.08</v>
      </c>
      <c r="F94" s="185">
        <v>6.08</v>
      </c>
      <c r="G94" s="226" t="s">
        <v>84</v>
      </c>
      <c r="H94" s="186" t="s">
        <v>29</v>
      </c>
      <c r="I94" s="187">
        <v>60</v>
      </c>
      <c r="J94" s="306">
        <v>14030</v>
      </c>
      <c r="K94" s="302">
        <f t="shared" si="8"/>
        <v>841800</v>
      </c>
      <c r="L94" s="176"/>
    </row>
    <row r="95" spans="2:12" x14ac:dyDescent="0.2">
      <c r="B95" s="175"/>
      <c r="C95" s="184">
        <v>6.09</v>
      </c>
      <c r="D95" s="185">
        <v>6.09</v>
      </c>
      <c r="E95" s="185">
        <v>6.09</v>
      </c>
      <c r="F95" s="185">
        <v>6.09</v>
      </c>
      <c r="G95" s="226" t="s">
        <v>85</v>
      </c>
      <c r="H95" s="186" t="s">
        <v>21</v>
      </c>
      <c r="I95" s="187">
        <v>15</v>
      </c>
      <c r="J95" s="306">
        <v>499738</v>
      </c>
      <c r="K95" s="302">
        <f t="shared" si="8"/>
        <v>7496070</v>
      </c>
      <c r="L95" s="176"/>
    </row>
    <row r="96" spans="2:12" x14ac:dyDescent="0.2">
      <c r="B96" s="175"/>
      <c r="C96" s="278">
        <v>6.1</v>
      </c>
      <c r="D96" s="280">
        <v>6.1</v>
      </c>
      <c r="E96" s="280">
        <v>6.1</v>
      </c>
      <c r="F96" s="280">
        <v>6.1</v>
      </c>
      <c r="G96" s="226" t="s">
        <v>86</v>
      </c>
      <c r="H96" s="186" t="s">
        <v>23</v>
      </c>
      <c r="I96" s="187">
        <v>8</v>
      </c>
      <c r="J96" s="306">
        <v>465299</v>
      </c>
      <c r="K96" s="302">
        <f t="shared" si="8"/>
        <v>3722392</v>
      </c>
      <c r="L96" s="176"/>
    </row>
    <row r="97" spans="2:12" x14ac:dyDescent="0.2">
      <c r="B97" s="175"/>
      <c r="C97" s="184">
        <v>6.11</v>
      </c>
      <c r="D97" s="185">
        <v>6.11</v>
      </c>
      <c r="E97" s="185">
        <v>6.11</v>
      </c>
      <c r="F97" s="185">
        <v>6.11</v>
      </c>
      <c r="G97" s="226" t="s">
        <v>87</v>
      </c>
      <c r="H97" s="186" t="s">
        <v>23</v>
      </c>
      <c r="I97" s="187">
        <v>1</v>
      </c>
      <c r="J97" s="306">
        <v>271784</v>
      </c>
      <c r="K97" s="302">
        <f t="shared" si="8"/>
        <v>271784</v>
      </c>
      <c r="L97" s="176"/>
    </row>
    <row r="98" spans="2:12" x14ac:dyDescent="0.2">
      <c r="B98" s="175"/>
      <c r="C98" s="184">
        <v>6.12</v>
      </c>
      <c r="D98" s="185">
        <v>6.12</v>
      </c>
      <c r="E98" s="185">
        <v>6.12</v>
      </c>
      <c r="F98" s="185">
        <v>6.12</v>
      </c>
      <c r="G98" s="226" t="s">
        <v>88</v>
      </c>
      <c r="H98" s="186" t="s">
        <v>23</v>
      </c>
      <c r="I98" s="187">
        <v>6</v>
      </c>
      <c r="J98" s="306">
        <v>157198</v>
      </c>
      <c r="K98" s="302">
        <f t="shared" si="8"/>
        <v>943188</v>
      </c>
      <c r="L98" s="176"/>
    </row>
    <row r="99" spans="2:12" ht="30" customHeight="1" thickBot="1" x14ac:dyDescent="0.25">
      <c r="B99" s="175"/>
      <c r="C99" s="221" t="s">
        <v>43</v>
      </c>
      <c r="D99" s="222"/>
      <c r="E99" s="222"/>
      <c r="F99" s="222"/>
      <c r="G99" s="223"/>
      <c r="H99" s="222"/>
      <c r="I99" s="224"/>
      <c r="J99" s="225"/>
      <c r="K99" s="304">
        <f>+SUM(K87:K98)</f>
        <v>21243060</v>
      </c>
      <c r="L99" s="176"/>
    </row>
    <row r="100" spans="2:12" ht="30" customHeight="1" thickBot="1" x14ac:dyDescent="0.25">
      <c r="B100" s="175"/>
      <c r="C100" s="217">
        <v>7</v>
      </c>
      <c r="D100" s="182" t="s">
        <v>89</v>
      </c>
      <c r="E100" s="182"/>
      <c r="F100" s="182"/>
      <c r="G100" s="182"/>
      <c r="H100" s="182"/>
      <c r="I100" s="281"/>
      <c r="J100" s="182"/>
      <c r="K100" s="183"/>
      <c r="L100" s="176"/>
    </row>
    <row r="101" spans="2:12" ht="57" x14ac:dyDescent="0.2">
      <c r="B101" s="175"/>
      <c r="C101" s="184">
        <v>7.01</v>
      </c>
      <c r="D101" s="185">
        <v>7.01</v>
      </c>
      <c r="E101" s="185">
        <v>7.01</v>
      </c>
      <c r="F101" s="185">
        <v>7.01</v>
      </c>
      <c r="G101" s="226" t="s">
        <v>90</v>
      </c>
      <c r="H101" s="186" t="s">
        <v>23</v>
      </c>
      <c r="I101" s="187">
        <v>2</v>
      </c>
      <c r="J101" s="306">
        <v>1067299</v>
      </c>
      <c r="K101" s="302">
        <f t="shared" ref="K101:K132" si="9">+I101*J101</f>
        <v>2134598</v>
      </c>
      <c r="L101" s="176"/>
    </row>
    <row r="102" spans="2:12" ht="71.25" x14ac:dyDescent="0.2">
      <c r="B102" s="175"/>
      <c r="C102" s="184">
        <v>7.02</v>
      </c>
      <c r="D102" s="185">
        <v>7.02</v>
      </c>
      <c r="E102" s="185">
        <v>7.02</v>
      </c>
      <c r="F102" s="185">
        <v>7.02</v>
      </c>
      <c r="G102" s="226" t="s">
        <v>91</v>
      </c>
      <c r="H102" s="186" t="s">
        <v>23</v>
      </c>
      <c r="I102" s="187">
        <v>2</v>
      </c>
      <c r="J102" s="306">
        <v>835962</v>
      </c>
      <c r="K102" s="302">
        <f t="shared" si="9"/>
        <v>1671924</v>
      </c>
      <c r="L102" s="176"/>
    </row>
    <row r="103" spans="2:12" ht="99.75" x14ac:dyDescent="0.2">
      <c r="B103" s="175"/>
      <c r="C103" s="184">
        <v>7.03</v>
      </c>
      <c r="D103" s="185">
        <v>7.03</v>
      </c>
      <c r="E103" s="185">
        <v>7.03</v>
      </c>
      <c r="F103" s="185">
        <v>7.03</v>
      </c>
      <c r="G103" s="226" t="s">
        <v>92</v>
      </c>
      <c r="H103" s="186" t="s">
        <v>23</v>
      </c>
      <c r="I103" s="187">
        <v>3</v>
      </c>
      <c r="J103" s="306">
        <v>373004</v>
      </c>
      <c r="K103" s="302">
        <f t="shared" si="9"/>
        <v>1119012</v>
      </c>
      <c r="L103" s="176"/>
    </row>
    <row r="104" spans="2:12" ht="71.25" x14ac:dyDescent="0.2">
      <c r="B104" s="175"/>
      <c r="C104" s="184">
        <v>7.04</v>
      </c>
      <c r="D104" s="185">
        <v>7.04</v>
      </c>
      <c r="E104" s="185">
        <v>7.04</v>
      </c>
      <c r="F104" s="185">
        <v>7.04</v>
      </c>
      <c r="G104" s="226" t="s">
        <v>93</v>
      </c>
      <c r="H104" s="186" t="s">
        <v>23</v>
      </c>
      <c r="I104" s="187">
        <v>8</v>
      </c>
      <c r="J104" s="306">
        <v>9596</v>
      </c>
      <c r="K104" s="302">
        <f t="shared" si="9"/>
        <v>76768</v>
      </c>
      <c r="L104" s="176"/>
    </row>
    <row r="105" spans="2:12" ht="28.5" x14ac:dyDescent="0.2">
      <c r="B105" s="175"/>
      <c r="C105" s="184">
        <v>7.05</v>
      </c>
      <c r="D105" s="185">
        <v>7.05</v>
      </c>
      <c r="E105" s="185">
        <v>7.05</v>
      </c>
      <c r="F105" s="185">
        <v>7.05</v>
      </c>
      <c r="G105" s="226" t="s">
        <v>94</v>
      </c>
      <c r="H105" s="186" t="s">
        <v>23</v>
      </c>
      <c r="I105" s="187">
        <v>1</v>
      </c>
      <c r="J105" s="306">
        <v>1583733</v>
      </c>
      <c r="K105" s="302">
        <f t="shared" si="9"/>
        <v>1583733</v>
      </c>
      <c r="L105" s="176"/>
    </row>
    <row r="106" spans="2:12" ht="42.75" x14ac:dyDescent="0.2">
      <c r="B106" s="175"/>
      <c r="C106" s="184">
        <v>7.06</v>
      </c>
      <c r="D106" s="185">
        <v>7.06</v>
      </c>
      <c r="E106" s="185">
        <v>7.06</v>
      </c>
      <c r="F106" s="185">
        <v>7.06</v>
      </c>
      <c r="G106" s="226" t="s">
        <v>95</v>
      </c>
      <c r="H106" s="186" t="s">
        <v>29</v>
      </c>
      <c r="I106" s="187">
        <v>1</v>
      </c>
      <c r="J106" s="306">
        <v>41458</v>
      </c>
      <c r="K106" s="302">
        <f t="shared" si="9"/>
        <v>41458</v>
      </c>
      <c r="L106" s="176"/>
    </row>
    <row r="107" spans="2:12" x14ac:dyDescent="0.2">
      <c r="B107" s="175"/>
      <c r="C107" s="184">
        <v>7.07</v>
      </c>
      <c r="D107" s="185">
        <v>7.07</v>
      </c>
      <c r="E107" s="185">
        <v>7.07</v>
      </c>
      <c r="F107" s="185">
        <v>7.07</v>
      </c>
      <c r="G107" s="226" t="s">
        <v>96</v>
      </c>
      <c r="H107" s="186" t="s">
        <v>29</v>
      </c>
      <c r="I107" s="187">
        <v>28</v>
      </c>
      <c r="J107" s="306">
        <v>9754</v>
      </c>
      <c r="K107" s="302">
        <f t="shared" si="9"/>
        <v>273112</v>
      </c>
      <c r="L107" s="176"/>
    </row>
    <row r="108" spans="2:12" ht="42.75" x14ac:dyDescent="0.2">
      <c r="B108" s="175"/>
      <c r="C108" s="184">
        <v>7.08</v>
      </c>
      <c r="D108" s="185">
        <v>7.08</v>
      </c>
      <c r="E108" s="185">
        <v>7.08</v>
      </c>
      <c r="F108" s="185">
        <v>7.08</v>
      </c>
      <c r="G108" s="226" t="s">
        <v>97</v>
      </c>
      <c r="H108" s="186" t="s">
        <v>29</v>
      </c>
      <c r="I108" s="187">
        <v>108</v>
      </c>
      <c r="J108" s="306">
        <v>19552</v>
      </c>
      <c r="K108" s="302">
        <f t="shared" si="9"/>
        <v>2111616</v>
      </c>
      <c r="L108" s="176"/>
    </row>
    <row r="109" spans="2:12" ht="57" x14ac:dyDescent="0.2">
      <c r="B109" s="175"/>
      <c r="C109" s="184">
        <v>7.09</v>
      </c>
      <c r="D109" s="185">
        <v>7.09</v>
      </c>
      <c r="E109" s="185">
        <v>7.09</v>
      </c>
      <c r="F109" s="185">
        <v>7.09</v>
      </c>
      <c r="G109" s="226" t="s">
        <v>98</v>
      </c>
      <c r="H109" s="186" t="s">
        <v>23</v>
      </c>
      <c r="I109" s="187">
        <v>2</v>
      </c>
      <c r="J109" s="306">
        <v>913316</v>
      </c>
      <c r="K109" s="302">
        <f t="shared" si="9"/>
        <v>1826632</v>
      </c>
      <c r="L109" s="176"/>
    </row>
    <row r="110" spans="2:12" ht="42.75" x14ac:dyDescent="0.2">
      <c r="B110" s="175"/>
      <c r="C110" s="278">
        <v>7.1</v>
      </c>
      <c r="D110" s="280">
        <v>7.1</v>
      </c>
      <c r="E110" s="280">
        <v>7.1</v>
      </c>
      <c r="F110" s="280">
        <v>7.1</v>
      </c>
      <c r="G110" s="226" t="s">
        <v>99</v>
      </c>
      <c r="H110" s="186" t="s">
        <v>29</v>
      </c>
      <c r="I110" s="187">
        <v>125</v>
      </c>
      <c r="J110" s="306">
        <v>30373</v>
      </c>
      <c r="K110" s="302">
        <f t="shared" si="9"/>
        <v>3796625</v>
      </c>
      <c r="L110" s="176"/>
    </row>
    <row r="111" spans="2:12" ht="28.5" x14ac:dyDescent="0.2">
      <c r="B111" s="175"/>
      <c r="C111" s="184">
        <v>7.11</v>
      </c>
      <c r="D111" s="185">
        <v>7.11</v>
      </c>
      <c r="E111" s="185">
        <v>7.11</v>
      </c>
      <c r="F111" s="185">
        <v>7.11</v>
      </c>
      <c r="G111" s="226" t="s">
        <v>100</v>
      </c>
      <c r="H111" s="186" t="s">
        <v>23</v>
      </c>
      <c r="I111" s="187">
        <v>9</v>
      </c>
      <c r="J111" s="306">
        <v>269908</v>
      </c>
      <c r="K111" s="302">
        <f t="shared" si="9"/>
        <v>2429172</v>
      </c>
      <c r="L111" s="176"/>
    </row>
    <row r="112" spans="2:12" ht="28.5" x14ac:dyDescent="0.2">
      <c r="B112" s="175"/>
      <c r="C112" s="184">
        <v>7.12</v>
      </c>
      <c r="D112" s="185">
        <v>7.12</v>
      </c>
      <c r="E112" s="185">
        <v>7.12</v>
      </c>
      <c r="F112" s="185">
        <v>7.12</v>
      </c>
      <c r="G112" s="226" t="s">
        <v>101</v>
      </c>
      <c r="H112" s="186" t="s">
        <v>23</v>
      </c>
      <c r="I112" s="187">
        <v>12</v>
      </c>
      <c r="J112" s="306">
        <v>133590</v>
      </c>
      <c r="K112" s="302">
        <f t="shared" si="9"/>
        <v>1603080</v>
      </c>
      <c r="L112" s="176"/>
    </row>
    <row r="113" spans="2:12" ht="57" x14ac:dyDescent="0.2">
      <c r="B113" s="175"/>
      <c r="C113" s="184">
        <v>7.13</v>
      </c>
      <c r="D113" s="185">
        <v>7.13</v>
      </c>
      <c r="E113" s="185">
        <v>7.13</v>
      </c>
      <c r="F113" s="185">
        <v>7.13</v>
      </c>
      <c r="G113" s="226" t="s">
        <v>102</v>
      </c>
      <c r="H113" s="186" t="s">
        <v>23</v>
      </c>
      <c r="I113" s="187">
        <v>48</v>
      </c>
      <c r="J113" s="306">
        <v>187991</v>
      </c>
      <c r="K113" s="302">
        <f t="shared" si="9"/>
        <v>9023568</v>
      </c>
      <c r="L113" s="176"/>
    </row>
    <row r="114" spans="2:12" ht="85.5" x14ac:dyDescent="0.2">
      <c r="B114" s="175"/>
      <c r="C114" s="184">
        <v>7.14</v>
      </c>
      <c r="D114" s="185">
        <v>7.14</v>
      </c>
      <c r="E114" s="185">
        <v>7.14</v>
      </c>
      <c r="F114" s="185">
        <v>7.14</v>
      </c>
      <c r="G114" s="226" t="s">
        <v>103</v>
      </c>
      <c r="H114" s="186" t="s">
        <v>23</v>
      </c>
      <c r="I114" s="187">
        <v>53</v>
      </c>
      <c r="J114" s="306">
        <v>263132</v>
      </c>
      <c r="K114" s="302">
        <f t="shared" si="9"/>
        <v>13945996</v>
      </c>
      <c r="L114" s="176"/>
    </row>
    <row r="115" spans="2:12" ht="99.75" x14ac:dyDescent="0.2">
      <c r="B115" s="175"/>
      <c r="C115" s="184">
        <v>7.15</v>
      </c>
      <c r="D115" s="185">
        <v>7.15</v>
      </c>
      <c r="E115" s="185">
        <v>7.15</v>
      </c>
      <c r="F115" s="185">
        <v>7.15</v>
      </c>
      <c r="G115" s="226" t="s">
        <v>104</v>
      </c>
      <c r="H115" s="186" t="s">
        <v>23</v>
      </c>
      <c r="I115" s="187">
        <v>52</v>
      </c>
      <c r="J115" s="306">
        <v>244870</v>
      </c>
      <c r="K115" s="302">
        <f t="shared" si="9"/>
        <v>12733240</v>
      </c>
      <c r="L115" s="176"/>
    </row>
    <row r="116" spans="2:12" ht="57" x14ac:dyDescent="0.2">
      <c r="B116" s="175"/>
      <c r="C116" s="184">
        <v>7.16</v>
      </c>
      <c r="D116" s="185">
        <v>7.16</v>
      </c>
      <c r="E116" s="185">
        <v>7.16</v>
      </c>
      <c r="F116" s="185">
        <v>7.16</v>
      </c>
      <c r="G116" s="226" t="s">
        <v>105</v>
      </c>
      <c r="H116" s="186" t="s">
        <v>23</v>
      </c>
      <c r="I116" s="187">
        <v>6</v>
      </c>
      <c r="J116" s="306">
        <v>131778</v>
      </c>
      <c r="K116" s="302">
        <f t="shared" si="9"/>
        <v>790668</v>
      </c>
      <c r="L116" s="176"/>
    </row>
    <row r="117" spans="2:12" ht="71.25" x14ac:dyDescent="0.2">
      <c r="B117" s="175"/>
      <c r="C117" s="184">
        <v>7.17</v>
      </c>
      <c r="D117" s="185">
        <v>7.17</v>
      </c>
      <c r="E117" s="185">
        <v>7.17</v>
      </c>
      <c r="F117" s="185">
        <v>7.17</v>
      </c>
      <c r="G117" s="226" t="s">
        <v>106</v>
      </c>
      <c r="H117" s="186" t="s">
        <v>23</v>
      </c>
      <c r="I117" s="187">
        <v>14</v>
      </c>
      <c r="J117" s="306">
        <v>114410</v>
      </c>
      <c r="K117" s="302">
        <f t="shared" si="9"/>
        <v>1601740</v>
      </c>
      <c r="L117" s="176"/>
    </row>
    <row r="118" spans="2:12" ht="128.25" x14ac:dyDescent="0.2">
      <c r="B118" s="175"/>
      <c r="C118" s="184">
        <v>7.18</v>
      </c>
      <c r="D118" s="185">
        <v>7.18</v>
      </c>
      <c r="E118" s="185">
        <v>7.18</v>
      </c>
      <c r="F118" s="185">
        <v>7.18</v>
      </c>
      <c r="G118" s="226" t="s">
        <v>107</v>
      </c>
      <c r="H118" s="186" t="s">
        <v>23</v>
      </c>
      <c r="I118" s="187">
        <v>48</v>
      </c>
      <c r="J118" s="306">
        <v>380136</v>
      </c>
      <c r="K118" s="302">
        <f t="shared" si="9"/>
        <v>18246528</v>
      </c>
      <c r="L118" s="176"/>
    </row>
    <row r="119" spans="2:12" ht="57" x14ac:dyDescent="0.2">
      <c r="B119" s="175"/>
      <c r="C119" s="184">
        <v>7.19</v>
      </c>
      <c r="D119" s="185">
        <v>7.19</v>
      </c>
      <c r="E119" s="185">
        <v>7.19</v>
      </c>
      <c r="F119" s="185">
        <v>7.19</v>
      </c>
      <c r="G119" s="226" t="s">
        <v>108</v>
      </c>
      <c r="H119" s="186" t="s">
        <v>23</v>
      </c>
      <c r="I119" s="187">
        <v>9</v>
      </c>
      <c r="J119" s="306">
        <v>146583</v>
      </c>
      <c r="K119" s="302">
        <f t="shared" si="9"/>
        <v>1319247</v>
      </c>
      <c r="L119" s="176"/>
    </row>
    <row r="120" spans="2:12" x14ac:dyDescent="0.2">
      <c r="B120" s="175"/>
      <c r="C120" s="278">
        <v>7.2</v>
      </c>
      <c r="D120" s="280">
        <v>7.2</v>
      </c>
      <c r="E120" s="280">
        <v>7.2</v>
      </c>
      <c r="F120" s="280">
        <v>7.2</v>
      </c>
      <c r="G120" s="226" t="s">
        <v>109</v>
      </c>
      <c r="H120" s="186" t="s">
        <v>23</v>
      </c>
      <c r="I120" s="187">
        <v>9</v>
      </c>
      <c r="J120" s="306">
        <v>39344</v>
      </c>
      <c r="K120" s="302">
        <f t="shared" si="9"/>
        <v>354096</v>
      </c>
      <c r="L120" s="176"/>
    </row>
    <row r="121" spans="2:12" ht="42.75" x14ac:dyDescent="0.2">
      <c r="B121" s="175"/>
      <c r="C121" s="184">
        <v>7.21</v>
      </c>
      <c r="D121" s="185">
        <v>7.21</v>
      </c>
      <c r="E121" s="185">
        <v>7.21</v>
      </c>
      <c r="F121" s="185">
        <v>7.21</v>
      </c>
      <c r="G121" s="226" t="s">
        <v>110</v>
      </c>
      <c r="H121" s="186" t="s">
        <v>23</v>
      </c>
      <c r="I121" s="187">
        <v>4</v>
      </c>
      <c r="J121" s="306">
        <v>102561</v>
      </c>
      <c r="K121" s="302">
        <f t="shared" si="9"/>
        <v>410244</v>
      </c>
      <c r="L121" s="176"/>
    </row>
    <row r="122" spans="2:12" ht="85.5" x14ac:dyDescent="0.2">
      <c r="B122" s="175"/>
      <c r="C122" s="184">
        <v>7.22</v>
      </c>
      <c r="D122" s="185">
        <v>7.22</v>
      </c>
      <c r="E122" s="185">
        <v>7.22</v>
      </c>
      <c r="F122" s="185">
        <v>7.22</v>
      </c>
      <c r="G122" s="226" t="s">
        <v>111</v>
      </c>
      <c r="H122" s="186" t="s">
        <v>23</v>
      </c>
      <c r="I122" s="187">
        <v>4</v>
      </c>
      <c r="J122" s="306">
        <v>517676</v>
      </c>
      <c r="K122" s="302">
        <f t="shared" si="9"/>
        <v>2070704</v>
      </c>
      <c r="L122" s="176"/>
    </row>
    <row r="123" spans="2:12" ht="57" x14ac:dyDescent="0.2">
      <c r="B123" s="175"/>
      <c r="C123" s="184">
        <v>7.23</v>
      </c>
      <c r="D123" s="185">
        <v>7.23</v>
      </c>
      <c r="E123" s="185">
        <v>7.23</v>
      </c>
      <c r="F123" s="185">
        <v>7.23</v>
      </c>
      <c r="G123" s="226" t="s">
        <v>112</v>
      </c>
      <c r="H123" s="186" t="s">
        <v>23</v>
      </c>
      <c r="I123" s="187">
        <v>19</v>
      </c>
      <c r="J123" s="306">
        <v>231694</v>
      </c>
      <c r="K123" s="302">
        <f t="shared" si="9"/>
        <v>4402186</v>
      </c>
      <c r="L123" s="176"/>
    </row>
    <row r="124" spans="2:12" ht="57" x14ac:dyDescent="0.2">
      <c r="B124" s="175"/>
      <c r="C124" s="184">
        <v>7.24</v>
      </c>
      <c r="D124" s="185">
        <v>7.24</v>
      </c>
      <c r="E124" s="185">
        <v>7.24</v>
      </c>
      <c r="F124" s="185">
        <v>7.24</v>
      </c>
      <c r="G124" s="226" t="s">
        <v>113</v>
      </c>
      <c r="H124" s="186" t="s">
        <v>23</v>
      </c>
      <c r="I124" s="187">
        <v>25</v>
      </c>
      <c r="J124" s="306">
        <v>276248</v>
      </c>
      <c r="K124" s="302">
        <f t="shared" si="9"/>
        <v>6906200</v>
      </c>
      <c r="L124" s="176"/>
    </row>
    <row r="125" spans="2:12" ht="85.5" x14ac:dyDescent="0.2">
      <c r="B125" s="175"/>
      <c r="C125" s="184">
        <v>7.25</v>
      </c>
      <c r="D125" s="185">
        <v>7.25</v>
      </c>
      <c r="E125" s="185">
        <v>7.25</v>
      </c>
      <c r="F125" s="185">
        <v>7.25</v>
      </c>
      <c r="G125" s="226" t="s">
        <v>114</v>
      </c>
      <c r="H125" s="186" t="s">
        <v>23</v>
      </c>
      <c r="I125" s="187">
        <v>4</v>
      </c>
      <c r="J125" s="306">
        <v>317893</v>
      </c>
      <c r="K125" s="302">
        <f t="shared" si="9"/>
        <v>1271572</v>
      </c>
      <c r="L125" s="176"/>
    </row>
    <row r="126" spans="2:12" ht="85.5" x14ac:dyDescent="0.2">
      <c r="B126" s="175"/>
      <c r="C126" s="184">
        <v>7.26</v>
      </c>
      <c r="D126" s="185">
        <v>7.26</v>
      </c>
      <c r="E126" s="185">
        <v>7.26</v>
      </c>
      <c r="F126" s="185">
        <v>7.26</v>
      </c>
      <c r="G126" s="226" t="s">
        <v>115</v>
      </c>
      <c r="H126" s="186" t="s">
        <v>23</v>
      </c>
      <c r="I126" s="187">
        <v>1</v>
      </c>
      <c r="J126" s="306">
        <v>249132</v>
      </c>
      <c r="K126" s="302">
        <f t="shared" si="9"/>
        <v>249132</v>
      </c>
      <c r="L126" s="176"/>
    </row>
    <row r="127" spans="2:12" ht="57" x14ac:dyDescent="0.2">
      <c r="B127" s="175"/>
      <c r="C127" s="184">
        <v>7.27</v>
      </c>
      <c r="D127" s="185">
        <v>7.27</v>
      </c>
      <c r="E127" s="185">
        <v>7.27</v>
      </c>
      <c r="F127" s="185">
        <v>7.27</v>
      </c>
      <c r="G127" s="226" t="s">
        <v>116</v>
      </c>
      <c r="H127" s="186" t="s">
        <v>29</v>
      </c>
      <c r="I127" s="187">
        <v>20</v>
      </c>
      <c r="J127" s="306">
        <v>100683</v>
      </c>
      <c r="K127" s="302">
        <f t="shared" si="9"/>
        <v>2013660</v>
      </c>
      <c r="L127" s="176"/>
    </row>
    <row r="128" spans="2:12" ht="42.75" x14ac:dyDescent="0.2">
      <c r="B128" s="175"/>
      <c r="C128" s="184">
        <v>7.28</v>
      </c>
      <c r="D128" s="185">
        <v>7.28</v>
      </c>
      <c r="E128" s="185">
        <v>7.28</v>
      </c>
      <c r="F128" s="185">
        <v>7.28</v>
      </c>
      <c r="G128" s="226" t="s">
        <v>117</v>
      </c>
      <c r="H128" s="186" t="s">
        <v>23</v>
      </c>
      <c r="I128" s="187">
        <v>4</v>
      </c>
      <c r="J128" s="306">
        <v>630350</v>
      </c>
      <c r="K128" s="302">
        <f t="shared" si="9"/>
        <v>2521400</v>
      </c>
      <c r="L128" s="176"/>
    </row>
    <row r="129" spans="2:12" ht="28.5" x14ac:dyDescent="0.2">
      <c r="B129" s="175"/>
      <c r="C129" s="184">
        <v>7.29</v>
      </c>
      <c r="D129" s="185">
        <v>7.29</v>
      </c>
      <c r="E129" s="185">
        <v>7.29</v>
      </c>
      <c r="F129" s="185">
        <v>7.29</v>
      </c>
      <c r="G129" s="226" t="s">
        <v>118</v>
      </c>
      <c r="H129" s="186" t="s">
        <v>23</v>
      </c>
      <c r="I129" s="187">
        <v>10</v>
      </c>
      <c r="J129" s="306">
        <v>558651</v>
      </c>
      <c r="K129" s="302">
        <f t="shared" si="9"/>
        <v>5586510</v>
      </c>
      <c r="L129" s="176"/>
    </row>
    <row r="130" spans="2:12" ht="42.75" x14ac:dyDescent="0.2">
      <c r="B130" s="175"/>
      <c r="C130" s="278">
        <v>7.3</v>
      </c>
      <c r="D130" s="280">
        <v>7.3</v>
      </c>
      <c r="E130" s="280">
        <v>7.3</v>
      </c>
      <c r="F130" s="280">
        <v>7.3</v>
      </c>
      <c r="G130" s="226" t="s">
        <v>119</v>
      </c>
      <c r="H130" s="186" t="s">
        <v>23</v>
      </c>
      <c r="I130" s="187">
        <v>36</v>
      </c>
      <c r="J130" s="306">
        <v>637645</v>
      </c>
      <c r="K130" s="302">
        <f t="shared" si="9"/>
        <v>22955220</v>
      </c>
      <c r="L130" s="176"/>
    </row>
    <row r="131" spans="2:12" ht="42.75" x14ac:dyDescent="0.2">
      <c r="B131" s="175"/>
      <c r="C131" s="184">
        <v>7.31</v>
      </c>
      <c r="D131" s="185">
        <v>7.31</v>
      </c>
      <c r="E131" s="185">
        <v>7.31</v>
      </c>
      <c r="F131" s="185">
        <v>7.31</v>
      </c>
      <c r="G131" s="226" t="s">
        <v>120</v>
      </c>
      <c r="H131" s="186" t="s">
        <v>23</v>
      </c>
      <c r="I131" s="187">
        <v>1</v>
      </c>
      <c r="J131" s="306">
        <v>14595664</v>
      </c>
      <c r="K131" s="302">
        <f t="shared" si="9"/>
        <v>14595664</v>
      </c>
      <c r="L131" s="176"/>
    </row>
    <row r="132" spans="2:12" ht="42.75" x14ac:dyDescent="0.2">
      <c r="B132" s="175"/>
      <c r="C132" s="184">
        <v>7.32</v>
      </c>
      <c r="D132" s="185">
        <v>7.32</v>
      </c>
      <c r="E132" s="185">
        <v>7.32</v>
      </c>
      <c r="F132" s="185">
        <v>7.32</v>
      </c>
      <c r="G132" s="226" t="s">
        <v>121</v>
      </c>
      <c r="H132" s="186" t="s">
        <v>25</v>
      </c>
      <c r="I132" s="187">
        <v>1853</v>
      </c>
      <c r="J132" s="306">
        <v>16009</v>
      </c>
      <c r="K132" s="302">
        <f t="shared" si="9"/>
        <v>29664677</v>
      </c>
      <c r="L132" s="176"/>
    </row>
    <row r="133" spans="2:12" ht="30" customHeight="1" thickBot="1" x14ac:dyDescent="0.25">
      <c r="B133" s="175"/>
      <c r="C133" s="221" t="s">
        <v>43</v>
      </c>
      <c r="D133" s="222"/>
      <c r="E133" s="222"/>
      <c r="F133" s="222"/>
      <c r="G133" s="223"/>
      <c r="H133" s="222"/>
      <c r="I133" s="224"/>
      <c r="J133" s="307"/>
      <c r="K133" s="304">
        <f>+SUM(K101:K132)</f>
        <v>169329982</v>
      </c>
      <c r="L133" s="176"/>
    </row>
    <row r="134" spans="2:12" ht="30" customHeight="1" thickBot="1" x14ac:dyDescent="0.25">
      <c r="B134" s="175"/>
      <c r="C134" s="217">
        <v>8</v>
      </c>
      <c r="D134" s="182" t="s">
        <v>122</v>
      </c>
      <c r="E134" s="182"/>
      <c r="F134" s="182"/>
      <c r="G134" s="182"/>
      <c r="H134" s="182"/>
      <c r="I134" s="182"/>
      <c r="J134" s="182"/>
      <c r="K134" s="183"/>
      <c r="L134" s="176"/>
    </row>
    <row r="135" spans="2:12" ht="28.5" x14ac:dyDescent="0.2">
      <c r="B135" s="175"/>
      <c r="C135" s="184">
        <v>8.01</v>
      </c>
      <c r="D135" s="185">
        <v>8.01</v>
      </c>
      <c r="E135" s="185">
        <v>8.01</v>
      </c>
      <c r="F135" s="185">
        <v>8.01</v>
      </c>
      <c r="G135" s="226" t="s">
        <v>123</v>
      </c>
      <c r="H135" s="186" t="s">
        <v>21</v>
      </c>
      <c r="I135" s="187">
        <v>520</v>
      </c>
      <c r="J135" s="306">
        <v>38068</v>
      </c>
      <c r="K135" s="302">
        <f t="shared" ref="K135" si="10">+I135*J135</f>
        <v>19795360</v>
      </c>
      <c r="L135" s="176"/>
    </row>
    <row r="136" spans="2:12" ht="30" customHeight="1" thickBot="1" x14ac:dyDescent="0.25">
      <c r="B136" s="175"/>
      <c r="C136" s="221" t="s">
        <v>43</v>
      </c>
      <c r="D136" s="222"/>
      <c r="E136" s="222"/>
      <c r="F136" s="222"/>
      <c r="G136" s="223"/>
      <c r="H136" s="222"/>
      <c r="I136" s="224"/>
      <c r="J136" s="307"/>
      <c r="K136" s="304">
        <f>+SUM(K135:K135)</f>
        <v>19795360</v>
      </c>
      <c r="L136" s="176"/>
    </row>
    <row r="137" spans="2:12" ht="30" customHeight="1" thickBot="1" x14ac:dyDescent="0.25">
      <c r="B137" s="175"/>
      <c r="C137" s="217">
        <v>9</v>
      </c>
      <c r="D137" s="182" t="s">
        <v>124</v>
      </c>
      <c r="E137" s="182"/>
      <c r="F137" s="182"/>
      <c r="G137" s="182"/>
      <c r="H137" s="182"/>
      <c r="I137" s="281"/>
      <c r="J137" s="281"/>
      <c r="K137" s="309"/>
      <c r="L137" s="176"/>
    </row>
    <row r="138" spans="2:12" ht="28.5" x14ac:dyDescent="0.2">
      <c r="B138" s="175"/>
      <c r="C138" s="184">
        <v>9.01</v>
      </c>
      <c r="D138" s="185">
        <v>9.01</v>
      </c>
      <c r="E138" s="185">
        <v>9.01</v>
      </c>
      <c r="F138" s="185">
        <v>9.01</v>
      </c>
      <c r="G138" s="226" t="s">
        <v>125</v>
      </c>
      <c r="H138" s="186" t="s">
        <v>21</v>
      </c>
      <c r="I138" s="187">
        <v>750</v>
      </c>
      <c r="J138" s="306">
        <v>117963</v>
      </c>
      <c r="K138" s="302">
        <f t="shared" ref="K138" si="11">+I138*J138</f>
        <v>88472250</v>
      </c>
      <c r="L138" s="176"/>
    </row>
    <row r="139" spans="2:12" ht="30" customHeight="1" thickBot="1" x14ac:dyDescent="0.25">
      <c r="B139" s="175"/>
      <c r="C139" s="221" t="s">
        <v>43</v>
      </c>
      <c r="D139" s="222"/>
      <c r="E139" s="222"/>
      <c r="F139" s="222"/>
      <c r="G139" s="223"/>
      <c r="H139" s="222"/>
      <c r="I139" s="224"/>
      <c r="J139" s="307"/>
      <c r="K139" s="304">
        <f>+SUM(K138:K138)</f>
        <v>88472250</v>
      </c>
      <c r="L139" s="176"/>
    </row>
    <row r="140" spans="2:12" ht="30" customHeight="1" thickBot="1" x14ac:dyDescent="0.25">
      <c r="B140" s="175"/>
      <c r="C140" s="217">
        <v>10</v>
      </c>
      <c r="D140" s="182" t="s">
        <v>126</v>
      </c>
      <c r="E140" s="182"/>
      <c r="F140" s="182"/>
      <c r="G140" s="182"/>
      <c r="H140" s="182"/>
      <c r="I140" s="281"/>
      <c r="J140" s="182"/>
      <c r="K140" s="183"/>
      <c r="L140" s="176"/>
    </row>
    <row r="141" spans="2:12" ht="28.5" x14ac:dyDescent="0.2">
      <c r="B141" s="175"/>
      <c r="C141" s="184">
        <v>10.01</v>
      </c>
      <c r="D141" s="185">
        <v>10.01</v>
      </c>
      <c r="E141" s="185">
        <v>10.01</v>
      </c>
      <c r="F141" s="185">
        <v>10.01</v>
      </c>
      <c r="G141" s="226" t="s">
        <v>127</v>
      </c>
      <c r="H141" s="186" t="s">
        <v>21</v>
      </c>
      <c r="I141" s="187">
        <v>760</v>
      </c>
      <c r="J141" s="306">
        <v>45297</v>
      </c>
      <c r="K141" s="302">
        <f t="shared" ref="K141:K146" si="12">+I141*J141</f>
        <v>34425720</v>
      </c>
      <c r="L141" s="176"/>
    </row>
    <row r="142" spans="2:12" ht="28.5" x14ac:dyDescent="0.2">
      <c r="B142" s="175"/>
      <c r="C142" s="184">
        <v>10.02</v>
      </c>
      <c r="D142" s="185">
        <v>10.02</v>
      </c>
      <c r="E142" s="185">
        <v>10.02</v>
      </c>
      <c r="F142" s="185">
        <v>10.02</v>
      </c>
      <c r="G142" s="226" t="s">
        <v>128</v>
      </c>
      <c r="H142" s="186" t="s">
        <v>21</v>
      </c>
      <c r="I142" s="187">
        <v>287</v>
      </c>
      <c r="J142" s="306">
        <v>116564</v>
      </c>
      <c r="K142" s="302">
        <f t="shared" si="12"/>
        <v>33453868</v>
      </c>
      <c r="L142" s="176"/>
    </row>
    <row r="143" spans="2:12" ht="28.5" x14ac:dyDescent="0.2">
      <c r="B143" s="175"/>
      <c r="C143" s="184">
        <v>10.029999999999999</v>
      </c>
      <c r="D143" s="185">
        <v>10.029999999999999</v>
      </c>
      <c r="E143" s="185">
        <v>10.029999999999999</v>
      </c>
      <c r="F143" s="185">
        <v>10.029999999999999</v>
      </c>
      <c r="G143" s="226" t="s">
        <v>129</v>
      </c>
      <c r="H143" s="186" t="s">
        <v>21</v>
      </c>
      <c r="I143" s="187">
        <v>846</v>
      </c>
      <c r="J143" s="306">
        <v>279156</v>
      </c>
      <c r="K143" s="302">
        <f t="shared" si="12"/>
        <v>236165976</v>
      </c>
      <c r="L143" s="176"/>
    </row>
    <row r="144" spans="2:12" ht="28.5" x14ac:dyDescent="0.2">
      <c r="B144" s="175"/>
      <c r="C144" s="184">
        <v>10.039999999999999</v>
      </c>
      <c r="D144" s="185">
        <v>10.039999999999999</v>
      </c>
      <c r="E144" s="185">
        <v>10.039999999999999</v>
      </c>
      <c r="F144" s="185">
        <v>10.039999999999999</v>
      </c>
      <c r="G144" s="226" t="s">
        <v>130</v>
      </c>
      <c r="H144" s="186" t="s">
        <v>29</v>
      </c>
      <c r="I144" s="187">
        <v>750</v>
      </c>
      <c r="J144" s="306">
        <v>42128</v>
      </c>
      <c r="K144" s="302">
        <f t="shared" si="12"/>
        <v>31596000</v>
      </c>
      <c r="L144" s="176"/>
    </row>
    <row r="145" spans="2:12" ht="28.5" x14ac:dyDescent="0.2">
      <c r="B145" s="175"/>
      <c r="C145" s="184">
        <v>10.050000000000001</v>
      </c>
      <c r="D145" s="185">
        <v>10.050000000000001</v>
      </c>
      <c r="E145" s="185">
        <v>10.050000000000001</v>
      </c>
      <c r="F145" s="185">
        <v>10.050000000000001</v>
      </c>
      <c r="G145" s="226" t="s">
        <v>131</v>
      </c>
      <c r="H145" s="186" t="s">
        <v>29</v>
      </c>
      <c r="I145" s="187">
        <v>32</v>
      </c>
      <c r="J145" s="306">
        <v>43509</v>
      </c>
      <c r="K145" s="302">
        <f t="shared" si="12"/>
        <v>1392288</v>
      </c>
      <c r="L145" s="176"/>
    </row>
    <row r="146" spans="2:12" x14ac:dyDescent="0.2">
      <c r="B146" s="175"/>
      <c r="C146" s="184">
        <v>10.06</v>
      </c>
      <c r="D146" s="185">
        <v>10.06</v>
      </c>
      <c r="E146" s="185">
        <v>10.06</v>
      </c>
      <c r="F146" s="185">
        <v>10.06</v>
      </c>
      <c r="G146" s="226" t="s">
        <v>132</v>
      </c>
      <c r="H146" s="186" t="s">
        <v>21</v>
      </c>
      <c r="I146" s="187">
        <v>82</v>
      </c>
      <c r="J146" s="306">
        <v>45079</v>
      </c>
      <c r="K146" s="302">
        <f t="shared" si="12"/>
        <v>3696478</v>
      </c>
      <c r="L146" s="176"/>
    </row>
    <row r="147" spans="2:12" ht="30" customHeight="1" thickBot="1" x14ac:dyDescent="0.25">
      <c r="B147" s="175"/>
      <c r="C147" s="221" t="s">
        <v>43</v>
      </c>
      <c r="D147" s="222"/>
      <c r="E147" s="222"/>
      <c r="F147" s="222"/>
      <c r="G147" s="223"/>
      <c r="H147" s="222"/>
      <c r="I147" s="224"/>
      <c r="J147" s="307"/>
      <c r="K147" s="304">
        <f>+SUM(K141:K146)</f>
        <v>340730330</v>
      </c>
      <c r="L147" s="176"/>
    </row>
    <row r="148" spans="2:12" ht="30" customHeight="1" thickBot="1" x14ac:dyDescent="0.25">
      <c r="B148" s="175"/>
      <c r="C148" s="217">
        <v>12</v>
      </c>
      <c r="D148" s="182" t="s">
        <v>133</v>
      </c>
      <c r="E148" s="182"/>
      <c r="F148" s="182"/>
      <c r="G148" s="182"/>
      <c r="H148" s="182"/>
      <c r="I148" s="281"/>
      <c r="J148" s="281"/>
      <c r="K148" s="309"/>
      <c r="L148" s="176"/>
    </row>
    <row r="149" spans="2:12" ht="57" x14ac:dyDescent="0.2">
      <c r="B149" s="175"/>
      <c r="C149" s="184">
        <v>12.01</v>
      </c>
      <c r="D149" s="185">
        <v>12.01</v>
      </c>
      <c r="E149" s="185">
        <v>12.01</v>
      </c>
      <c r="F149" s="185">
        <v>12.01</v>
      </c>
      <c r="G149" s="226" t="s">
        <v>134</v>
      </c>
      <c r="H149" s="186" t="s">
        <v>21</v>
      </c>
      <c r="I149" s="187">
        <v>35</v>
      </c>
      <c r="J149" s="306">
        <v>534367</v>
      </c>
      <c r="K149" s="302">
        <f t="shared" ref="K149:K151" si="13">+I149*J149</f>
        <v>18702845</v>
      </c>
      <c r="L149" s="176"/>
    </row>
    <row r="150" spans="2:12" ht="57" x14ac:dyDescent="0.2">
      <c r="B150" s="175"/>
      <c r="C150" s="184">
        <v>12.02</v>
      </c>
      <c r="D150" s="185">
        <v>12.02</v>
      </c>
      <c r="E150" s="185">
        <v>12.02</v>
      </c>
      <c r="F150" s="185">
        <v>12.02</v>
      </c>
      <c r="G150" s="226" t="s">
        <v>135</v>
      </c>
      <c r="H150" s="186" t="s">
        <v>21</v>
      </c>
      <c r="I150" s="187">
        <v>16</v>
      </c>
      <c r="J150" s="306">
        <v>923531</v>
      </c>
      <c r="K150" s="302">
        <f t="shared" si="13"/>
        <v>14776496</v>
      </c>
      <c r="L150" s="176"/>
    </row>
    <row r="151" spans="2:12" ht="42.75" x14ac:dyDescent="0.2">
      <c r="B151" s="175"/>
      <c r="C151" s="184">
        <v>12.03</v>
      </c>
      <c r="D151" s="185">
        <v>12.03</v>
      </c>
      <c r="E151" s="185">
        <v>12.03</v>
      </c>
      <c r="F151" s="185">
        <v>12.03</v>
      </c>
      <c r="G151" s="226" t="s">
        <v>136</v>
      </c>
      <c r="H151" s="186" t="s">
        <v>21</v>
      </c>
      <c r="I151" s="187">
        <v>16</v>
      </c>
      <c r="J151" s="306">
        <v>358947</v>
      </c>
      <c r="K151" s="302">
        <f t="shared" si="13"/>
        <v>5743152</v>
      </c>
      <c r="L151" s="176"/>
    </row>
    <row r="152" spans="2:12" ht="30" customHeight="1" thickBot="1" x14ac:dyDescent="0.25">
      <c r="B152" s="175"/>
      <c r="C152" s="221" t="s">
        <v>43</v>
      </c>
      <c r="D152" s="222"/>
      <c r="E152" s="222"/>
      <c r="F152" s="222"/>
      <c r="G152" s="223"/>
      <c r="H152" s="222"/>
      <c r="I152" s="224"/>
      <c r="J152" s="307"/>
      <c r="K152" s="304">
        <f>+SUM(K149:K151)</f>
        <v>39222493</v>
      </c>
      <c r="L152" s="176"/>
    </row>
    <row r="153" spans="2:12" ht="30" customHeight="1" thickBot="1" x14ac:dyDescent="0.25">
      <c r="B153" s="175"/>
      <c r="C153" s="217">
        <v>14</v>
      </c>
      <c r="D153" s="182" t="s">
        <v>137</v>
      </c>
      <c r="E153" s="182"/>
      <c r="F153" s="182"/>
      <c r="G153" s="182"/>
      <c r="H153" s="182"/>
      <c r="I153" s="281"/>
      <c r="J153" s="281"/>
      <c r="K153" s="309"/>
      <c r="L153" s="176"/>
    </row>
    <row r="154" spans="2:12" ht="57" x14ac:dyDescent="0.2">
      <c r="B154" s="175"/>
      <c r="C154" s="184">
        <v>14.01</v>
      </c>
      <c r="D154" s="185">
        <v>14.01</v>
      </c>
      <c r="E154" s="185">
        <v>14.01</v>
      </c>
      <c r="F154" s="185">
        <v>14.01</v>
      </c>
      <c r="G154" s="226" t="s">
        <v>138</v>
      </c>
      <c r="H154" s="186" t="s">
        <v>21</v>
      </c>
      <c r="I154" s="187">
        <v>264</v>
      </c>
      <c r="J154" s="306">
        <v>862668</v>
      </c>
      <c r="K154" s="302">
        <f t="shared" ref="K154:K155" si="14">+I154*J154</f>
        <v>227744352</v>
      </c>
      <c r="L154" s="176"/>
    </row>
    <row r="155" spans="2:12" ht="28.5" x14ac:dyDescent="0.2">
      <c r="B155" s="175"/>
      <c r="C155" s="184">
        <v>14.02</v>
      </c>
      <c r="D155" s="185">
        <v>14.02</v>
      </c>
      <c r="E155" s="185">
        <v>14.02</v>
      </c>
      <c r="F155" s="185">
        <v>14.02</v>
      </c>
      <c r="G155" s="226" t="s">
        <v>139</v>
      </c>
      <c r="H155" s="186" t="s">
        <v>21</v>
      </c>
      <c r="I155" s="187">
        <v>150</v>
      </c>
      <c r="J155" s="306">
        <v>719414</v>
      </c>
      <c r="K155" s="302">
        <f t="shared" si="14"/>
        <v>107912100</v>
      </c>
      <c r="L155" s="176"/>
    </row>
    <row r="156" spans="2:12" ht="30" customHeight="1" thickBot="1" x14ac:dyDescent="0.25">
      <c r="B156" s="175"/>
      <c r="C156" s="221" t="s">
        <v>43</v>
      </c>
      <c r="D156" s="222"/>
      <c r="E156" s="222"/>
      <c r="F156" s="222"/>
      <c r="G156" s="223"/>
      <c r="H156" s="222"/>
      <c r="I156" s="224"/>
      <c r="J156" s="307"/>
      <c r="K156" s="304">
        <f>+SUM(K154:K155)</f>
        <v>335656452</v>
      </c>
      <c r="L156" s="176"/>
    </row>
    <row r="157" spans="2:12" ht="30" customHeight="1" thickBot="1" x14ac:dyDescent="0.25">
      <c r="B157" s="175"/>
      <c r="C157" s="217">
        <v>15</v>
      </c>
      <c r="D157" s="182" t="s">
        <v>140</v>
      </c>
      <c r="E157" s="182"/>
      <c r="F157" s="182"/>
      <c r="G157" s="182"/>
      <c r="H157" s="182"/>
      <c r="I157" s="281"/>
      <c r="J157" s="281"/>
      <c r="K157" s="309"/>
      <c r="L157" s="176"/>
    </row>
    <row r="158" spans="2:12" ht="114" x14ac:dyDescent="0.2">
      <c r="B158" s="175"/>
      <c r="C158" s="184">
        <v>15.01</v>
      </c>
      <c r="D158" s="185">
        <v>15.01</v>
      </c>
      <c r="E158" s="185">
        <v>15.01</v>
      </c>
      <c r="F158" s="185">
        <v>15.01</v>
      </c>
      <c r="G158" s="226" t="s">
        <v>141</v>
      </c>
      <c r="H158" s="186" t="s">
        <v>21</v>
      </c>
      <c r="I158" s="187">
        <v>166</v>
      </c>
      <c r="J158" s="306">
        <v>971610</v>
      </c>
      <c r="K158" s="302">
        <f t="shared" ref="K158:K161" si="15">+I158*J158</f>
        <v>161287260</v>
      </c>
      <c r="L158" s="176"/>
    </row>
    <row r="159" spans="2:12" x14ac:dyDescent="0.2">
      <c r="B159" s="175"/>
      <c r="C159" s="184">
        <v>15.02</v>
      </c>
      <c r="D159" s="185">
        <v>15.02</v>
      </c>
      <c r="E159" s="185">
        <v>15.02</v>
      </c>
      <c r="F159" s="185">
        <v>15.02</v>
      </c>
      <c r="G159" s="226" t="s">
        <v>142</v>
      </c>
      <c r="H159" s="186" t="s">
        <v>23</v>
      </c>
      <c r="I159" s="187">
        <v>18</v>
      </c>
      <c r="J159" s="306">
        <v>289838</v>
      </c>
      <c r="K159" s="302">
        <f t="shared" si="15"/>
        <v>5217084</v>
      </c>
      <c r="L159" s="176"/>
    </row>
    <row r="160" spans="2:12" x14ac:dyDescent="0.2">
      <c r="B160" s="175"/>
      <c r="C160" s="184">
        <v>15.03</v>
      </c>
      <c r="D160" s="185">
        <v>15.03</v>
      </c>
      <c r="E160" s="185">
        <v>15.03</v>
      </c>
      <c r="F160" s="185">
        <v>15.03</v>
      </c>
      <c r="G160" s="226" t="s">
        <v>143</v>
      </c>
      <c r="H160" s="186" t="s">
        <v>23</v>
      </c>
      <c r="I160" s="187">
        <v>18</v>
      </c>
      <c r="J160" s="306">
        <v>314292</v>
      </c>
      <c r="K160" s="302">
        <f t="shared" si="15"/>
        <v>5657256</v>
      </c>
      <c r="L160" s="176"/>
    </row>
    <row r="161" spans="2:12" ht="42.75" x14ac:dyDescent="0.2">
      <c r="B161" s="175"/>
      <c r="C161" s="184">
        <v>15.04</v>
      </c>
      <c r="D161" s="185">
        <v>15.04</v>
      </c>
      <c r="E161" s="185">
        <v>15.04</v>
      </c>
      <c r="F161" s="185">
        <v>15.04</v>
      </c>
      <c r="G161" s="226" t="s">
        <v>144</v>
      </c>
      <c r="H161" s="186" t="s">
        <v>25</v>
      </c>
      <c r="I161" s="187">
        <v>18</v>
      </c>
      <c r="J161" s="306">
        <v>228565</v>
      </c>
      <c r="K161" s="302">
        <f t="shared" si="15"/>
        <v>4114170</v>
      </c>
      <c r="L161" s="176"/>
    </row>
    <row r="162" spans="2:12" ht="30" customHeight="1" thickBot="1" x14ac:dyDescent="0.25">
      <c r="B162" s="175"/>
      <c r="C162" s="221" t="s">
        <v>43</v>
      </c>
      <c r="D162" s="222"/>
      <c r="E162" s="222"/>
      <c r="F162" s="222"/>
      <c r="G162" s="223"/>
      <c r="H162" s="222"/>
      <c r="I162" s="224"/>
      <c r="J162" s="307"/>
      <c r="K162" s="304">
        <f>+SUM(K158:K161)</f>
        <v>176275770</v>
      </c>
      <c r="L162" s="176"/>
    </row>
    <row r="163" spans="2:12" ht="30" customHeight="1" thickBot="1" x14ac:dyDescent="0.25">
      <c r="B163" s="175"/>
      <c r="C163" s="217">
        <v>16</v>
      </c>
      <c r="D163" s="182" t="s">
        <v>145</v>
      </c>
      <c r="E163" s="182"/>
      <c r="F163" s="182"/>
      <c r="G163" s="182"/>
      <c r="H163" s="182"/>
      <c r="I163" s="281"/>
      <c r="J163" s="281"/>
      <c r="K163" s="309"/>
      <c r="L163" s="176"/>
    </row>
    <row r="164" spans="2:12" x14ac:dyDescent="0.2">
      <c r="B164" s="175"/>
      <c r="C164" s="184">
        <v>16.010000000000002</v>
      </c>
      <c r="D164" s="185">
        <v>16.010000000000002</v>
      </c>
      <c r="E164" s="185">
        <v>16.010000000000002</v>
      </c>
      <c r="F164" s="185">
        <v>16.010000000000002</v>
      </c>
      <c r="G164" s="226" t="s">
        <v>146</v>
      </c>
      <c r="H164" s="186" t="s">
        <v>23</v>
      </c>
      <c r="I164" s="187">
        <v>24</v>
      </c>
      <c r="J164" s="306">
        <v>290817</v>
      </c>
      <c r="K164" s="302">
        <f t="shared" ref="K164:K168" si="16">+I164*J164</f>
        <v>6979608</v>
      </c>
      <c r="L164" s="176"/>
    </row>
    <row r="165" spans="2:12" ht="28.5" x14ac:dyDescent="0.2">
      <c r="B165" s="175"/>
      <c r="C165" s="184">
        <v>16.02</v>
      </c>
      <c r="D165" s="185">
        <v>16.02</v>
      </c>
      <c r="E165" s="185">
        <v>16.02</v>
      </c>
      <c r="F165" s="185">
        <v>16.02</v>
      </c>
      <c r="G165" s="226" t="s">
        <v>147</v>
      </c>
      <c r="H165" s="186" t="s">
        <v>23</v>
      </c>
      <c r="I165" s="187">
        <v>16</v>
      </c>
      <c r="J165" s="306">
        <v>1521498</v>
      </c>
      <c r="K165" s="302">
        <f t="shared" si="16"/>
        <v>24343968</v>
      </c>
      <c r="L165" s="176"/>
    </row>
    <row r="166" spans="2:12" ht="28.5" x14ac:dyDescent="0.2">
      <c r="B166" s="175"/>
      <c r="C166" s="184">
        <v>16.03</v>
      </c>
      <c r="D166" s="185">
        <v>16.03</v>
      </c>
      <c r="E166" s="185">
        <v>16.03</v>
      </c>
      <c r="F166" s="185">
        <v>16.03</v>
      </c>
      <c r="G166" s="226" t="s">
        <v>148</v>
      </c>
      <c r="H166" s="186" t="s">
        <v>23</v>
      </c>
      <c r="I166" s="187">
        <v>18</v>
      </c>
      <c r="J166" s="306">
        <v>996373</v>
      </c>
      <c r="K166" s="302">
        <f t="shared" si="16"/>
        <v>17934714</v>
      </c>
      <c r="L166" s="176"/>
    </row>
    <row r="167" spans="2:12" x14ac:dyDescent="0.2">
      <c r="B167" s="175"/>
      <c r="C167" s="184">
        <v>16.04</v>
      </c>
      <c r="D167" s="185">
        <v>16.04</v>
      </c>
      <c r="E167" s="185">
        <v>16.04</v>
      </c>
      <c r="F167" s="185">
        <v>16.04</v>
      </c>
      <c r="G167" s="226" t="s">
        <v>149</v>
      </c>
      <c r="H167" s="186" t="s">
        <v>23</v>
      </c>
      <c r="I167" s="187">
        <v>10</v>
      </c>
      <c r="J167" s="306">
        <v>16107</v>
      </c>
      <c r="K167" s="302">
        <f t="shared" si="16"/>
        <v>161070</v>
      </c>
      <c r="L167" s="176"/>
    </row>
    <row r="168" spans="2:12" x14ac:dyDescent="0.2">
      <c r="B168" s="175"/>
      <c r="C168" s="184">
        <v>16.05</v>
      </c>
      <c r="D168" s="185">
        <v>16.05</v>
      </c>
      <c r="E168" s="185">
        <v>16.05</v>
      </c>
      <c r="F168" s="185">
        <v>16.05</v>
      </c>
      <c r="G168" s="226" t="s">
        <v>150</v>
      </c>
      <c r="H168" s="186" t="s">
        <v>23</v>
      </c>
      <c r="I168" s="187">
        <v>25</v>
      </c>
      <c r="J168" s="306">
        <v>56103</v>
      </c>
      <c r="K168" s="302">
        <f t="shared" si="16"/>
        <v>1402575</v>
      </c>
      <c r="L168" s="176"/>
    </row>
    <row r="169" spans="2:12" ht="30" customHeight="1" thickBot="1" x14ac:dyDescent="0.25">
      <c r="B169" s="175"/>
      <c r="C169" s="221" t="s">
        <v>43</v>
      </c>
      <c r="D169" s="222"/>
      <c r="E169" s="222"/>
      <c r="F169" s="222"/>
      <c r="G169" s="223"/>
      <c r="H169" s="222"/>
      <c r="I169" s="224"/>
      <c r="J169" s="307"/>
      <c r="K169" s="304">
        <f>+SUM(K164:K168)</f>
        <v>50821935</v>
      </c>
      <c r="L169" s="176"/>
    </row>
    <row r="170" spans="2:12" ht="30" customHeight="1" thickBot="1" x14ac:dyDescent="0.25">
      <c r="B170" s="175"/>
      <c r="C170" s="217">
        <v>17</v>
      </c>
      <c r="D170" s="182" t="s">
        <v>151</v>
      </c>
      <c r="E170" s="182"/>
      <c r="F170" s="182"/>
      <c r="G170" s="182"/>
      <c r="H170" s="182"/>
      <c r="I170" s="281"/>
      <c r="J170" s="281"/>
      <c r="K170" s="309"/>
      <c r="L170" s="176"/>
    </row>
    <row r="171" spans="2:12" x14ac:dyDescent="0.2">
      <c r="B171" s="175"/>
      <c r="C171" s="184">
        <v>17.010000000000002</v>
      </c>
      <c r="D171" s="185">
        <v>17.010000000000002</v>
      </c>
      <c r="E171" s="185">
        <v>17.010000000000002</v>
      </c>
      <c r="F171" s="185">
        <v>17.010000000000002</v>
      </c>
      <c r="G171" s="226" t="s">
        <v>152</v>
      </c>
      <c r="H171" s="186" t="s">
        <v>21</v>
      </c>
      <c r="I171" s="187">
        <v>51</v>
      </c>
      <c r="J171" s="306">
        <v>231406</v>
      </c>
      <c r="K171" s="302">
        <f t="shared" ref="K171" si="17">+I171*J171</f>
        <v>11801706</v>
      </c>
      <c r="L171" s="176"/>
    </row>
    <row r="172" spans="2:12" ht="30" customHeight="1" thickBot="1" x14ac:dyDescent="0.25">
      <c r="B172" s="175"/>
      <c r="C172" s="221" t="s">
        <v>43</v>
      </c>
      <c r="D172" s="222"/>
      <c r="E172" s="222"/>
      <c r="F172" s="222"/>
      <c r="G172" s="223"/>
      <c r="H172" s="222"/>
      <c r="I172" s="224"/>
      <c r="J172" s="307"/>
      <c r="K172" s="304">
        <f>+SUM(K171:K171)</f>
        <v>11801706</v>
      </c>
      <c r="L172" s="176"/>
    </row>
    <row r="173" spans="2:12" ht="30" customHeight="1" thickBot="1" x14ac:dyDescent="0.25">
      <c r="B173" s="175"/>
      <c r="C173" s="217">
        <v>18</v>
      </c>
      <c r="D173" s="182" t="s">
        <v>153</v>
      </c>
      <c r="E173" s="182"/>
      <c r="F173" s="182"/>
      <c r="G173" s="182"/>
      <c r="H173" s="182"/>
      <c r="I173" s="281"/>
      <c r="J173" s="281"/>
      <c r="K173" s="309"/>
      <c r="L173" s="176"/>
    </row>
    <row r="174" spans="2:12" x14ac:dyDescent="0.2">
      <c r="B174" s="175"/>
      <c r="C174" s="184">
        <v>18.010000000000002</v>
      </c>
      <c r="D174" s="185">
        <v>18.010000000000002</v>
      </c>
      <c r="E174" s="185">
        <v>18.010000000000002</v>
      </c>
      <c r="F174" s="185">
        <v>18.010000000000002</v>
      </c>
      <c r="G174" s="226" t="s">
        <v>154</v>
      </c>
      <c r="H174" s="186" t="s">
        <v>23</v>
      </c>
      <c r="I174" s="187">
        <v>16</v>
      </c>
      <c r="J174" s="306">
        <v>367199</v>
      </c>
      <c r="K174" s="302">
        <f t="shared" ref="K174" si="18">+I174*J174</f>
        <v>5875184</v>
      </c>
      <c r="L174" s="176"/>
    </row>
    <row r="175" spans="2:12" ht="30" customHeight="1" thickBot="1" x14ac:dyDescent="0.25">
      <c r="B175" s="175"/>
      <c r="C175" s="221" t="s">
        <v>43</v>
      </c>
      <c r="D175" s="222"/>
      <c r="E175" s="222"/>
      <c r="F175" s="222"/>
      <c r="G175" s="223"/>
      <c r="H175" s="222"/>
      <c r="I175" s="224"/>
      <c r="J175" s="307"/>
      <c r="K175" s="304">
        <f>+SUM(K174:K174)</f>
        <v>5875184</v>
      </c>
      <c r="L175" s="176"/>
    </row>
    <row r="176" spans="2:12" ht="30" customHeight="1" thickBot="1" x14ac:dyDescent="0.25">
      <c r="B176" s="175"/>
      <c r="C176" s="217">
        <v>19</v>
      </c>
      <c r="D176" s="182" t="s">
        <v>155</v>
      </c>
      <c r="E176" s="182"/>
      <c r="F176" s="182"/>
      <c r="G176" s="182"/>
      <c r="H176" s="182"/>
      <c r="I176" s="281"/>
      <c r="J176" s="281"/>
      <c r="K176" s="309"/>
      <c r="L176" s="176"/>
    </row>
    <row r="177" spans="2:16" x14ac:dyDescent="0.2">
      <c r="B177" s="175"/>
      <c r="C177" s="184">
        <v>19.010000000000002</v>
      </c>
      <c r="D177" s="185">
        <v>19.010000000000002</v>
      </c>
      <c r="E177" s="185">
        <v>19.010000000000002</v>
      </c>
      <c r="F177" s="185">
        <v>19.010000000000002</v>
      </c>
      <c r="G177" s="226" t="s">
        <v>156</v>
      </c>
      <c r="H177" s="186" t="s">
        <v>23</v>
      </c>
      <c r="I177" s="187">
        <v>16</v>
      </c>
      <c r="J177" s="306">
        <v>143063</v>
      </c>
      <c r="K177" s="302">
        <f t="shared" ref="K177" si="19">+I177*J177</f>
        <v>2289008</v>
      </c>
      <c r="L177" s="176"/>
    </row>
    <row r="178" spans="2:16" ht="30" customHeight="1" thickBot="1" x14ac:dyDescent="0.25">
      <c r="B178" s="175"/>
      <c r="C178" s="221" t="s">
        <v>43</v>
      </c>
      <c r="D178" s="222"/>
      <c r="E178" s="222"/>
      <c r="F178" s="222"/>
      <c r="G178" s="223"/>
      <c r="H178" s="222"/>
      <c r="I178" s="224"/>
      <c r="J178" s="307"/>
      <c r="K178" s="304">
        <f>+SUM(K177:K177)</f>
        <v>2289008</v>
      </c>
      <c r="L178" s="176"/>
    </row>
    <row r="179" spans="2:16" ht="30" customHeight="1" thickBot="1" x14ac:dyDescent="0.25">
      <c r="B179" s="175"/>
      <c r="C179" s="217">
        <v>20</v>
      </c>
      <c r="D179" s="182" t="s">
        <v>157</v>
      </c>
      <c r="E179" s="182"/>
      <c r="F179" s="182"/>
      <c r="G179" s="182"/>
      <c r="H179" s="182"/>
      <c r="I179" s="281"/>
      <c r="J179" s="281"/>
      <c r="K179" s="309"/>
      <c r="L179" s="176"/>
    </row>
    <row r="180" spans="2:16" ht="42.75" x14ac:dyDescent="0.2">
      <c r="B180" s="175"/>
      <c r="C180" s="184">
        <v>20.010000000000002</v>
      </c>
      <c r="D180" s="185">
        <v>20.010000000000002</v>
      </c>
      <c r="E180" s="185">
        <v>20.010000000000002</v>
      </c>
      <c r="F180" s="185">
        <v>20.010000000000002</v>
      </c>
      <c r="G180" s="226" t="s">
        <v>158</v>
      </c>
      <c r="H180" s="186" t="s">
        <v>21</v>
      </c>
      <c r="I180" s="314">
        <v>64.055219943002825</v>
      </c>
      <c r="J180" s="306">
        <v>155744</v>
      </c>
      <c r="K180" s="302">
        <f>+ROUND((I180*J180),2)</f>
        <v>9976216.1699999999</v>
      </c>
      <c r="L180" s="176"/>
    </row>
    <row r="181" spans="2:16" ht="30" customHeight="1" thickBot="1" x14ac:dyDescent="0.25">
      <c r="B181" s="175"/>
      <c r="C181" s="221" t="s">
        <v>43</v>
      </c>
      <c r="D181" s="222"/>
      <c r="E181" s="222"/>
      <c r="F181" s="222"/>
      <c r="G181" s="223"/>
      <c r="H181" s="222"/>
      <c r="I181" s="224"/>
      <c r="J181" s="225"/>
      <c r="K181" s="304">
        <f>+SUM(K180:K180)</f>
        <v>9976216.1699999999</v>
      </c>
      <c r="L181" s="176"/>
    </row>
    <row r="182" spans="2:16" ht="30" customHeight="1" thickBot="1" x14ac:dyDescent="0.25">
      <c r="B182" s="175"/>
      <c r="C182" s="265" t="s">
        <v>159</v>
      </c>
      <c r="D182" s="266"/>
      <c r="E182" s="266"/>
      <c r="F182" s="266"/>
      <c r="G182" s="267"/>
      <c r="H182" s="266"/>
      <c r="I182" s="268"/>
      <c r="J182" s="269"/>
      <c r="K182" s="284">
        <f>+K76+K79+K85+K99+K133+K136+K139+K147+K152+K156+K162+K169+K172+K175+K178+K181</f>
        <v>1311987401.5700002</v>
      </c>
      <c r="L182" s="176"/>
    </row>
    <row r="183" spans="2:16" x14ac:dyDescent="0.2">
      <c r="B183" s="175"/>
      <c r="K183" s="252"/>
      <c r="L183" s="176"/>
    </row>
    <row r="184" spans="2:16" ht="15" thickBot="1" x14ac:dyDescent="0.25">
      <c r="B184" s="175"/>
      <c r="K184" s="252"/>
      <c r="L184" s="176"/>
    </row>
    <row r="185" spans="2:16" s="191" customFormat="1" ht="30" customHeight="1" x14ac:dyDescent="0.2">
      <c r="B185" s="189"/>
      <c r="C185" s="261"/>
      <c r="D185" s="262"/>
      <c r="E185" s="261"/>
      <c r="F185" s="261"/>
      <c r="G185" s="356" t="s">
        <v>159</v>
      </c>
      <c r="H185" s="357"/>
      <c r="I185" s="357"/>
      <c r="J185" s="192"/>
      <c r="K185" s="310">
        <f>K182</f>
        <v>1311987401.5700002</v>
      </c>
      <c r="L185" s="190"/>
    </row>
    <row r="186" spans="2:16" s="191" customFormat="1" ht="30" customHeight="1" x14ac:dyDescent="0.2">
      <c r="B186" s="189"/>
      <c r="C186" s="261"/>
      <c r="D186" s="263"/>
      <c r="E186" s="263"/>
      <c r="F186" s="263"/>
      <c r="G186" s="195" t="s">
        <v>60</v>
      </c>
      <c r="H186" s="193"/>
      <c r="I186" s="194"/>
      <c r="J186" s="285">
        <v>0.19</v>
      </c>
      <c r="K186" s="311">
        <f>ROUND((+K185/(1+AIU!$G$69)*AIU!$G$67*AIU!$G$68),2)</f>
        <v>10412598.43</v>
      </c>
      <c r="L186" s="190"/>
    </row>
    <row r="187" spans="2:16" s="191" customFormat="1" ht="30" customHeight="1" thickBot="1" x14ac:dyDescent="0.25">
      <c r="B187" s="189"/>
      <c r="C187" s="261"/>
      <c r="D187" s="262"/>
      <c r="E187" s="261"/>
      <c r="F187" s="261"/>
      <c r="G187" s="196" t="s">
        <v>160</v>
      </c>
      <c r="H187" s="197"/>
      <c r="I187" s="198"/>
      <c r="J187" s="199"/>
      <c r="K187" s="312">
        <f>+SUM(K185:K186)</f>
        <v>1322400000.0000002</v>
      </c>
      <c r="L187" s="190"/>
      <c r="O187" s="191">
        <f>+K187/K190</f>
        <v>0.76000000000000012</v>
      </c>
      <c r="P187" s="286"/>
    </row>
    <row r="188" spans="2:16" s="191" customFormat="1" x14ac:dyDescent="0.2">
      <c r="B188" s="189"/>
      <c r="C188" s="259"/>
      <c r="D188" s="259"/>
      <c r="E188" s="259"/>
      <c r="F188" s="259"/>
      <c r="G188" s="259"/>
      <c r="H188" s="259"/>
      <c r="I188" s="259"/>
      <c r="J188" s="259"/>
      <c r="K188" s="298"/>
      <c r="L188" s="190"/>
    </row>
    <row r="189" spans="2:16" ht="15" thickBot="1" x14ac:dyDescent="0.25">
      <c r="B189" s="175"/>
      <c r="K189" s="299"/>
      <c r="L189" s="176"/>
    </row>
    <row r="190" spans="2:16" s="191" customFormat="1" ht="52.5" customHeight="1" thickBot="1" x14ac:dyDescent="0.25">
      <c r="B190" s="189"/>
      <c r="C190" s="380" t="s">
        <v>161</v>
      </c>
      <c r="D190" s="381"/>
      <c r="E190" s="381"/>
      <c r="F190" s="381"/>
      <c r="G190" s="381"/>
      <c r="H190" s="381"/>
      <c r="I190" s="381"/>
      <c r="J190" s="382"/>
      <c r="K190" s="313">
        <f>ROUND((+K64+K187),2)</f>
        <v>1740000000</v>
      </c>
      <c r="L190" s="190"/>
    </row>
    <row r="191" spans="2:16" s="191" customFormat="1" x14ac:dyDescent="0.2">
      <c r="B191" s="189"/>
      <c r="C191" s="261"/>
      <c r="D191" s="262"/>
      <c r="E191" s="262"/>
      <c r="F191" s="262"/>
      <c r="G191" s="261"/>
      <c r="H191" s="261"/>
      <c r="I191" s="264"/>
      <c r="J191" s="200"/>
      <c r="K191" s="201"/>
      <c r="L191" s="190"/>
    </row>
    <row r="192" spans="2:16" s="191" customFormat="1" x14ac:dyDescent="0.2">
      <c r="B192" s="189"/>
      <c r="C192" s="261"/>
      <c r="D192" s="262"/>
      <c r="E192" s="262"/>
      <c r="F192" s="262"/>
      <c r="G192" s="261"/>
      <c r="H192" s="261"/>
      <c r="I192" s="264"/>
      <c r="J192" s="200"/>
      <c r="K192" s="201"/>
      <c r="L192" s="190"/>
    </row>
    <row r="193" spans="2:12" s="191" customFormat="1" x14ac:dyDescent="0.2">
      <c r="B193" s="189"/>
      <c r="C193" s="261"/>
      <c r="D193" s="262"/>
      <c r="E193" s="262"/>
      <c r="F193" s="262"/>
      <c r="G193" s="261"/>
      <c r="H193" s="261"/>
      <c r="I193" s="264"/>
      <c r="J193" s="200"/>
      <c r="K193" s="201"/>
      <c r="L193" s="190"/>
    </row>
    <row r="194" spans="2:12" s="191" customFormat="1" ht="15" thickBot="1" x14ac:dyDescent="0.25">
      <c r="B194" s="189"/>
      <c r="C194" s="261"/>
      <c r="D194" s="262"/>
      <c r="E194" s="262"/>
      <c r="F194" s="262"/>
      <c r="G194" s="261"/>
      <c r="H194" s="261"/>
      <c r="I194" s="264"/>
      <c r="J194" s="200"/>
      <c r="K194" s="201"/>
      <c r="L194" s="190"/>
    </row>
    <row r="195" spans="2:12" s="191" customFormat="1" x14ac:dyDescent="0.2">
      <c r="B195" s="189"/>
      <c r="C195" s="202"/>
      <c r="D195" s="389"/>
      <c r="E195" s="389"/>
      <c r="F195" s="389"/>
      <c r="G195" s="389"/>
      <c r="H195" s="389"/>
      <c r="I195" s="389"/>
      <c r="J195" s="389"/>
      <c r="K195" s="390"/>
      <c r="L195" s="203"/>
    </row>
    <row r="196" spans="2:12" s="191" customFormat="1" x14ac:dyDescent="0.2">
      <c r="B196" s="189"/>
      <c r="C196" s="361" t="s">
        <v>162</v>
      </c>
      <c r="D196" s="362"/>
      <c r="E196" s="362"/>
      <c r="F196" s="362"/>
      <c r="G196" s="362"/>
      <c r="H196" s="391" t="s">
        <v>12</v>
      </c>
      <c r="I196" s="391"/>
      <c r="J196" s="391"/>
      <c r="K196" s="204" t="s">
        <v>163</v>
      </c>
      <c r="L196" s="205"/>
    </row>
    <row r="197" spans="2:12" s="191" customFormat="1" ht="32.25" customHeight="1" x14ac:dyDescent="0.2">
      <c r="B197" s="189"/>
      <c r="C197" s="361" t="s">
        <v>164</v>
      </c>
      <c r="D197" s="362"/>
      <c r="E197" s="362"/>
      <c r="F197" s="362"/>
      <c r="G197" s="362"/>
      <c r="H197" s="375" t="s">
        <v>165</v>
      </c>
      <c r="I197" s="375"/>
      <c r="J197" s="206" t="s">
        <v>166</v>
      </c>
      <c r="K197" s="227">
        <f>+AIU!G65</f>
        <v>0.13700000000000001</v>
      </c>
      <c r="L197" s="205"/>
    </row>
    <row r="198" spans="2:12" s="191" customFormat="1" ht="30" customHeight="1" x14ac:dyDescent="0.2">
      <c r="B198" s="189"/>
      <c r="C198" s="361" t="s">
        <v>167</v>
      </c>
      <c r="D198" s="362"/>
      <c r="E198" s="362"/>
      <c r="F198" s="362"/>
      <c r="G198" s="362"/>
      <c r="H198" s="363" t="s">
        <v>168</v>
      </c>
      <c r="I198" s="364"/>
      <c r="J198" s="206" t="s">
        <v>169</v>
      </c>
      <c r="K198" s="227">
        <f>+AIU!G66</f>
        <v>0.01</v>
      </c>
      <c r="L198" s="205"/>
    </row>
    <row r="199" spans="2:12" s="191" customFormat="1" ht="28.5" customHeight="1" x14ac:dyDescent="0.2">
      <c r="B199" s="189"/>
      <c r="C199" s="365"/>
      <c r="D199" s="366"/>
      <c r="E199" s="366"/>
      <c r="F199" s="366"/>
      <c r="G199" s="367"/>
      <c r="H199" s="374" t="s">
        <v>170</v>
      </c>
      <c r="I199" s="375"/>
      <c r="J199" s="206" t="s">
        <v>171</v>
      </c>
      <c r="K199" s="227">
        <f>+AIU!G67</f>
        <v>0.05</v>
      </c>
      <c r="L199" s="190"/>
    </row>
    <row r="200" spans="2:12" x14ac:dyDescent="0.2">
      <c r="B200" s="175"/>
      <c r="C200" s="368"/>
      <c r="D200" s="369"/>
      <c r="E200" s="369"/>
      <c r="F200" s="369"/>
      <c r="G200" s="370"/>
      <c r="H200" s="375" t="s">
        <v>172</v>
      </c>
      <c r="I200" s="375"/>
      <c r="J200" s="206" t="s">
        <v>173</v>
      </c>
      <c r="K200" s="227">
        <f>+SUM(K197:K199)</f>
        <v>0.19700000000000001</v>
      </c>
      <c r="L200" s="176"/>
    </row>
    <row r="201" spans="2:12" ht="15" thickBot="1" x14ac:dyDescent="0.25">
      <c r="B201" s="175"/>
      <c r="C201" s="371"/>
      <c r="D201" s="372"/>
      <c r="E201" s="372"/>
      <c r="F201" s="372"/>
      <c r="G201" s="373"/>
      <c r="H201" s="376"/>
      <c r="I201" s="376"/>
      <c r="J201" s="376"/>
      <c r="K201" s="377"/>
      <c r="L201" s="176"/>
    </row>
    <row r="202" spans="2:12" x14ac:dyDescent="0.2">
      <c r="B202" s="175"/>
      <c r="C202" s="305"/>
      <c r="D202" s="305"/>
      <c r="E202" s="305"/>
      <c r="F202" s="305"/>
      <c r="G202" s="305"/>
      <c r="H202" s="315"/>
      <c r="I202" s="315"/>
      <c r="J202" s="315"/>
      <c r="K202" s="315"/>
      <c r="L202" s="176"/>
    </row>
    <row r="203" spans="2:12" x14ac:dyDescent="0.2">
      <c r="B203" s="175"/>
      <c r="C203" s="305"/>
      <c r="D203" s="305"/>
      <c r="E203" s="305"/>
      <c r="F203" s="305"/>
      <c r="G203" s="305"/>
      <c r="H203" s="315"/>
      <c r="I203" s="315"/>
      <c r="J203" s="315"/>
      <c r="K203" s="315"/>
      <c r="L203" s="176"/>
    </row>
    <row r="204" spans="2:12" ht="15" thickBot="1" x14ac:dyDescent="0.25">
      <c r="B204" s="175"/>
      <c r="C204" s="328"/>
      <c r="D204" s="328"/>
      <c r="E204" s="328"/>
      <c r="F204" s="328"/>
      <c r="G204" s="305"/>
      <c r="H204" s="315"/>
      <c r="I204" s="315"/>
      <c r="J204" s="315"/>
      <c r="K204" s="315"/>
      <c r="L204" s="176"/>
    </row>
    <row r="205" spans="2:12" ht="15" thickTop="1" x14ac:dyDescent="0.2">
      <c r="B205" s="175"/>
      <c r="C205" s="79" t="s">
        <v>174</v>
      </c>
      <c r="D205" s="305"/>
      <c r="E205" s="305"/>
      <c r="F205" s="305"/>
      <c r="G205" s="305"/>
      <c r="H205" s="315"/>
      <c r="I205" s="315"/>
      <c r="J205" s="315"/>
      <c r="K205" s="315"/>
      <c r="L205" s="176"/>
    </row>
    <row r="206" spans="2:12" x14ac:dyDescent="0.2">
      <c r="B206" s="175"/>
      <c r="C206" s="81" t="s">
        <v>175</v>
      </c>
      <c r="D206" s="305"/>
      <c r="E206" s="305"/>
      <c r="F206" s="305"/>
      <c r="G206" s="305"/>
      <c r="H206" s="315"/>
      <c r="I206" s="315"/>
      <c r="J206" s="315"/>
      <c r="K206" s="315"/>
      <c r="L206" s="176"/>
    </row>
  </sheetData>
  <mergeCells count="34">
    <mergeCell ref="D69:D70"/>
    <mergeCell ref="G185:I185"/>
    <mergeCell ref="C11:K12"/>
    <mergeCell ref="C190:J190"/>
    <mergeCell ref="C7:K8"/>
    <mergeCell ref="C197:G197"/>
    <mergeCell ref="H197:I197"/>
    <mergeCell ref="C9:K9"/>
    <mergeCell ref="D195:K195"/>
    <mergeCell ref="C196:G196"/>
    <mergeCell ref="H196:J196"/>
    <mergeCell ref="C16:C17"/>
    <mergeCell ref="D16:D17"/>
    <mergeCell ref="E16:F16"/>
    <mergeCell ref="G16:G17"/>
    <mergeCell ref="H16:H17"/>
    <mergeCell ref="C69:C70"/>
    <mergeCell ref="C198:G198"/>
    <mergeCell ref="H198:I198"/>
    <mergeCell ref="C199:G201"/>
    <mergeCell ref="H199:I199"/>
    <mergeCell ref="H200:I200"/>
    <mergeCell ref="H201:K201"/>
    <mergeCell ref="I69:I70"/>
    <mergeCell ref="J69:J70"/>
    <mergeCell ref="K69:K70"/>
    <mergeCell ref="E69:F69"/>
    <mergeCell ref="G69:G70"/>
    <mergeCell ref="H69:H70"/>
    <mergeCell ref="C10:K10"/>
    <mergeCell ref="I16:I17"/>
    <mergeCell ref="J16:J17"/>
    <mergeCell ref="K16:K17"/>
    <mergeCell ref="G62:I62"/>
  </mergeCells>
  <printOptions horizontalCentered="1"/>
  <pageMargins left="0.39370078740157483" right="0.39370078740157483" top="0.39370078740157483" bottom="0.39370078740157483" header="0.31496062992125984" footer="0.31496062992125984"/>
  <pageSetup paperSize="122" scale="3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E7B5A-0F33-45A2-A7FB-2EFEC45D6171}">
  <dimension ref="B1:P201"/>
  <sheetViews>
    <sheetView view="pageBreakPreview" topLeftCell="A184" zoomScale="85" zoomScaleNormal="85" zoomScaleSheetLayoutView="85" workbookViewId="0">
      <selection activeCell="E62" sqref="E61:E62"/>
    </sheetView>
  </sheetViews>
  <sheetFormatPr baseColWidth="10" defaultColWidth="11.42578125" defaultRowHeight="14.25" x14ac:dyDescent="0.2"/>
  <cols>
    <col min="1" max="2" width="2.85546875" style="234" customWidth="1"/>
    <col min="3" max="3" width="11.140625" style="234" customWidth="1"/>
    <col min="4" max="4" width="22.42578125" style="234" customWidth="1"/>
    <col min="5" max="5" width="16.140625" style="251" customWidth="1"/>
    <col min="6" max="6" width="21.5703125" style="234" customWidth="1"/>
    <col min="7" max="7" width="73.28515625" style="234" customWidth="1"/>
    <col min="8" max="8" width="8.7109375" style="234" customWidth="1"/>
    <col min="9" max="9" width="26.5703125" style="234" customWidth="1"/>
    <col min="10" max="10" width="23.85546875" style="234" customWidth="1"/>
    <col min="11" max="11" width="31.85546875" style="234" customWidth="1"/>
    <col min="12" max="13" width="2.85546875" style="234" customWidth="1"/>
    <col min="14" max="16384" width="11.42578125" style="234"/>
  </cols>
  <sheetData>
    <row r="1" spans="2:12" x14ac:dyDescent="0.2">
      <c r="B1" s="401" t="s">
        <v>0</v>
      </c>
      <c r="C1" s="401"/>
      <c r="D1" s="401"/>
      <c r="E1" s="401"/>
      <c r="F1" s="401"/>
      <c r="G1" s="401"/>
      <c r="H1" s="272"/>
      <c r="I1" s="272"/>
      <c r="J1" s="272"/>
      <c r="K1" s="272"/>
      <c r="L1" s="272"/>
    </row>
    <row r="2" spans="2:12" x14ac:dyDescent="0.2">
      <c r="B2" s="401" t="s">
        <v>1</v>
      </c>
      <c r="C2" s="401"/>
      <c r="D2" s="401"/>
      <c r="E2" s="401"/>
      <c r="F2" s="272"/>
      <c r="G2" s="272"/>
      <c r="H2" s="272"/>
      <c r="I2" s="272"/>
      <c r="J2" s="272"/>
      <c r="K2" s="272"/>
      <c r="L2" s="272"/>
    </row>
    <row r="3" spans="2:12" ht="15" thickBot="1" x14ac:dyDescent="0.25">
      <c r="B3" s="272"/>
      <c r="C3" s="271"/>
      <c r="D3" s="232"/>
      <c r="E3" s="271"/>
      <c r="F3" s="232"/>
      <c r="G3" s="272"/>
      <c r="H3" s="272"/>
      <c r="I3" s="272"/>
      <c r="J3" s="272"/>
      <c r="K3" s="272"/>
      <c r="L3" s="272"/>
    </row>
    <row r="4" spans="2:12" ht="15.75" thickTop="1" thickBot="1" x14ac:dyDescent="0.25">
      <c r="B4" s="402"/>
      <c r="C4" s="403"/>
      <c r="D4" s="403"/>
      <c r="E4" s="403"/>
      <c r="F4" s="403"/>
      <c r="G4" s="403"/>
      <c r="H4" s="403"/>
      <c r="I4" s="403"/>
      <c r="J4" s="403"/>
      <c r="K4" s="403"/>
      <c r="L4" s="404"/>
    </row>
    <row r="5" spans="2:12" ht="31.5" customHeight="1" x14ac:dyDescent="0.2">
      <c r="B5" s="273"/>
      <c r="C5" s="405" t="s">
        <v>2</v>
      </c>
      <c r="D5" s="406"/>
      <c r="E5" s="406"/>
      <c r="F5" s="406"/>
      <c r="G5" s="406"/>
      <c r="H5" s="406"/>
      <c r="I5" s="406"/>
      <c r="J5" s="406"/>
      <c r="K5" s="407"/>
      <c r="L5" s="274"/>
    </row>
    <row r="6" spans="2:12" x14ac:dyDescent="0.2">
      <c r="B6" s="273"/>
      <c r="C6" s="408" t="s">
        <v>176</v>
      </c>
      <c r="D6" s="409"/>
      <c r="E6" s="409"/>
      <c r="F6" s="409"/>
      <c r="G6" s="409"/>
      <c r="H6" s="409"/>
      <c r="I6" s="409"/>
      <c r="J6" s="409"/>
      <c r="K6" s="410"/>
      <c r="L6" s="274"/>
    </row>
    <row r="7" spans="2:12" s="237" customFormat="1" x14ac:dyDescent="0.2">
      <c r="B7" s="275"/>
      <c r="C7" s="398" t="s">
        <v>177</v>
      </c>
      <c r="D7" s="399"/>
      <c r="E7" s="399"/>
      <c r="F7" s="399"/>
      <c r="G7" s="399"/>
      <c r="H7" s="399"/>
      <c r="I7" s="399"/>
      <c r="J7" s="399"/>
      <c r="K7" s="400"/>
      <c r="L7" s="276"/>
    </row>
    <row r="8" spans="2:12" ht="105.75" customHeight="1" x14ac:dyDescent="0.2">
      <c r="B8" s="273"/>
      <c r="C8" s="398"/>
      <c r="D8" s="399"/>
      <c r="E8" s="399"/>
      <c r="F8" s="399"/>
      <c r="G8" s="399"/>
      <c r="H8" s="399"/>
      <c r="I8" s="399"/>
      <c r="J8" s="399"/>
      <c r="K8" s="400"/>
      <c r="L8" s="274"/>
    </row>
    <row r="9" spans="2:12" ht="34.5" customHeight="1" x14ac:dyDescent="0.2">
      <c r="B9" s="273"/>
      <c r="C9" s="393" t="s">
        <v>178</v>
      </c>
      <c r="D9" s="394"/>
      <c r="E9" s="394"/>
      <c r="F9" s="394"/>
      <c r="G9" s="394"/>
      <c r="H9" s="394"/>
      <c r="I9" s="394"/>
      <c r="J9" s="394"/>
      <c r="K9" s="395"/>
      <c r="L9" s="274"/>
    </row>
    <row r="10" spans="2:12" s="238" customFormat="1" ht="53.25" customHeight="1" x14ac:dyDescent="0.2">
      <c r="B10" s="175"/>
      <c r="C10" s="347" t="str">
        <f>+'PRESUPUESTO OFICIAL (Entidad)'!C10</f>
        <v>PROCESO DE SELECCIÓN ABREVIADA No. 076-00-J-EMAVI-GRUAL-2026 CUYO OBEJTO ES: OBRA PÚBLICA PARA EL MANTENIMIENTO Y ADECUACIÓN DE LOS ALOJAMIENTOS DE CADETES DE LA ESCUELA MILITAR DE AVIACIÓN MARCO FIDEL SUÁREZ</v>
      </c>
      <c r="D10" s="348"/>
      <c r="E10" s="348"/>
      <c r="F10" s="348"/>
      <c r="G10" s="348"/>
      <c r="H10" s="348"/>
      <c r="I10" s="348"/>
      <c r="J10" s="348"/>
      <c r="K10" s="349"/>
      <c r="L10" s="176"/>
    </row>
    <row r="11" spans="2:12" s="174" customFormat="1" x14ac:dyDescent="0.2">
      <c r="B11" s="175"/>
      <c r="E11" s="207"/>
      <c r="L11" s="176"/>
    </row>
    <row r="12" spans="2:12" s="174" customFormat="1" ht="15" thickBot="1" x14ac:dyDescent="0.25">
      <c r="B12" s="175"/>
      <c r="E12" s="207"/>
      <c r="L12" s="176"/>
    </row>
    <row r="13" spans="2:12" s="174" customFormat="1" ht="25.5" thickBot="1" x14ac:dyDescent="0.35">
      <c r="B13" s="175"/>
      <c r="C13" s="253" t="str">
        <f>+'PRESUPUESTO OFICIAL (Entidad)'!C13</f>
        <v>ACTIVIDADES AL GASTO RUBRO A-02-02-02-005-004 SERVICIOS DE CONSTRUCCIÓN $417.600.000,00</v>
      </c>
      <c r="D13" s="254"/>
      <c r="E13" s="254"/>
      <c r="F13" s="254"/>
      <c r="G13" s="254"/>
      <c r="H13" s="254"/>
      <c r="I13" s="254"/>
      <c r="J13" s="254"/>
      <c r="K13" s="255"/>
      <c r="L13" s="176"/>
    </row>
    <row r="14" spans="2:12" s="174" customFormat="1" x14ac:dyDescent="0.2">
      <c r="B14" s="175"/>
      <c r="E14" s="207"/>
      <c r="L14" s="176"/>
    </row>
    <row r="15" spans="2:12" s="174" customFormat="1" ht="15" thickBot="1" x14ac:dyDescent="0.25">
      <c r="B15" s="175"/>
      <c r="E15" s="207"/>
      <c r="L15" s="176"/>
    </row>
    <row r="16" spans="2:12" s="174" customFormat="1" ht="30" customHeight="1" x14ac:dyDescent="0.2">
      <c r="B16" s="175"/>
      <c r="C16" s="359" t="s">
        <v>9</v>
      </c>
      <c r="D16" s="350" t="s">
        <v>10</v>
      </c>
      <c r="E16" s="358" t="s">
        <v>11</v>
      </c>
      <c r="F16" s="358"/>
      <c r="G16" s="359" t="s">
        <v>12</v>
      </c>
      <c r="H16" s="350" t="s">
        <v>13</v>
      </c>
      <c r="I16" s="350" t="s">
        <v>14</v>
      </c>
      <c r="J16" s="352" t="s">
        <v>15</v>
      </c>
      <c r="K16" s="354" t="s">
        <v>16</v>
      </c>
      <c r="L16" s="176"/>
    </row>
    <row r="17" spans="2:12" s="174" customFormat="1" ht="30" customHeight="1" thickBot="1" x14ac:dyDescent="0.25">
      <c r="B17" s="175"/>
      <c r="C17" s="360"/>
      <c r="D17" s="351"/>
      <c r="E17" s="181" t="s">
        <v>17</v>
      </c>
      <c r="F17" s="181" t="s">
        <v>18</v>
      </c>
      <c r="G17" s="360"/>
      <c r="H17" s="351"/>
      <c r="I17" s="351"/>
      <c r="J17" s="353"/>
      <c r="K17" s="355"/>
      <c r="L17" s="176"/>
    </row>
    <row r="18" spans="2:12" s="174" customFormat="1" ht="30" customHeight="1" thickBot="1" x14ac:dyDescent="0.25">
      <c r="B18" s="175"/>
      <c r="C18" s="217">
        <v>1</v>
      </c>
      <c r="D18" s="182" t="s">
        <v>19</v>
      </c>
      <c r="E18" s="182"/>
      <c r="F18" s="182"/>
      <c r="G18" s="182"/>
      <c r="H18" s="182"/>
      <c r="I18" s="182"/>
      <c r="J18" s="182"/>
      <c r="K18" s="183"/>
      <c r="L18" s="176"/>
    </row>
    <row r="19" spans="2:12" s="174" customFormat="1" x14ac:dyDescent="0.2">
      <c r="B19" s="175"/>
      <c r="C19" s="184">
        <v>1.01</v>
      </c>
      <c r="D19" s="185">
        <v>1.01</v>
      </c>
      <c r="E19" s="185">
        <v>1.01</v>
      </c>
      <c r="F19" s="185">
        <v>1.01</v>
      </c>
      <c r="G19" s="226" t="s">
        <v>20</v>
      </c>
      <c r="H19" s="277" t="s">
        <v>21</v>
      </c>
      <c r="I19" s="187">
        <v>42</v>
      </c>
      <c r="J19" s="218"/>
      <c r="K19" s="320">
        <f>I19*J19</f>
        <v>0</v>
      </c>
      <c r="L19" s="176"/>
    </row>
    <row r="20" spans="2:12" s="174" customFormat="1" ht="71.25" x14ac:dyDescent="0.2">
      <c r="B20" s="175"/>
      <c r="C20" s="184">
        <v>1.02</v>
      </c>
      <c r="D20" s="188">
        <v>1.02</v>
      </c>
      <c r="E20" s="188">
        <v>1.02</v>
      </c>
      <c r="F20" s="188">
        <v>1.02</v>
      </c>
      <c r="G20" s="226" t="s">
        <v>22</v>
      </c>
      <c r="H20" s="188" t="s">
        <v>23</v>
      </c>
      <c r="I20" s="187">
        <v>24</v>
      </c>
      <c r="J20" s="220"/>
      <c r="K20" s="320">
        <f t="shared" ref="K20:K37" si="0">I20*J20</f>
        <v>0</v>
      </c>
      <c r="L20" s="176"/>
    </row>
    <row r="21" spans="2:12" s="174" customFormat="1" x14ac:dyDescent="0.2">
      <c r="B21" s="175"/>
      <c r="C21" s="184">
        <v>1.03</v>
      </c>
      <c r="D21" s="188">
        <v>1.03</v>
      </c>
      <c r="E21" s="188">
        <v>1.03</v>
      </c>
      <c r="F21" s="188">
        <v>1.03</v>
      </c>
      <c r="G21" s="226" t="s">
        <v>24</v>
      </c>
      <c r="H21" s="188" t="s">
        <v>25</v>
      </c>
      <c r="I21" s="187">
        <v>2</v>
      </c>
      <c r="J21" s="220"/>
      <c r="K21" s="320">
        <f t="shared" si="0"/>
        <v>0</v>
      </c>
      <c r="L21" s="176"/>
    </row>
    <row r="22" spans="2:12" s="174" customFormat="1" ht="28.5" x14ac:dyDescent="0.2">
      <c r="B22" s="175"/>
      <c r="C22" s="184">
        <v>1.04</v>
      </c>
      <c r="D22" s="188">
        <v>1.04</v>
      </c>
      <c r="E22" s="188">
        <v>1.04</v>
      </c>
      <c r="F22" s="188">
        <v>1.04</v>
      </c>
      <c r="G22" s="226" t="s">
        <v>26</v>
      </c>
      <c r="H22" s="188" t="s">
        <v>25</v>
      </c>
      <c r="I22" s="187">
        <v>40</v>
      </c>
      <c r="J22" s="220"/>
      <c r="K22" s="320">
        <f t="shared" si="0"/>
        <v>0</v>
      </c>
      <c r="L22" s="176"/>
    </row>
    <row r="23" spans="2:12" s="174" customFormat="1" ht="42.75" x14ac:dyDescent="0.2">
      <c r="B23" s="175"/>
      <c r="C23" s="184">
        <v>1.05</v>
      </c>
      <c r="D23" s="188">
        <v>1.05</v>
      </c>
      <c r="E23" s="188">
        <v>1.05</v>
      </c>
      <c r="F23" s="188">
        <v>1.05</v>
      </c>
      <c r="G23" s="226" t="s">
        <v>27</v>
      </c>
      <c r="H23" s="188" t="s">
        <v>21</v>
      </c>
      <c r="I23" s="187">
        <v>720</v>
      </c>
      <c r="J23" s="220"/>
      <c r="K23" s="320">
        <f t="shared" si="0"/>
        <v>0</v>
      </c>
      <c r="L23" s="176"/>
    </row>
    <row r="24" spans="2:12" s="174" customFormat="1" ht="28.5" x14ac:dyDescent="0.2">
      <c r="B24" s="175"/>
      <c r="C24" s="184">
        <v>1.06</v>
      </c>
      <c r="D24" s="188">
        <v>1.06</v>
      </c>
      <c r="E24" s="188">
        <v>1.06</v>
      </c>
      <c r="F24" s="188">
        <v>1.06</v>
      </c>
      <c r="G24" s="226" t="s">
        <v>28</v>
      </c>
      <c r="H24" s="188" t="s">
        <v>29</v>
      </c>
      <c r="I24" s="187">
        <v>18</v>
      </c>
      <c r="J24" s="220"/>
      <c r="K24" s="320">
        <f t="shared" si="0"/>
        <v>0</v>
      </c>
      <c r="L24" s="176"/>
    </row>
    <row r="25" spans="2:12" s="174" customFormat="1" ht="28.5" x14ac:dyDescent="0.2">
      <c r="B25" s="175"/>
      <c r="C25" s="184">
        <v>1.07</v>
      </c>
      <c r="D25" s="188">
        <v>1.07</v>
      </c>
      <c r="E25" s="188">
        <v>1.07</v>
      </c>
      <c r="F25" s="188">
        <v>1.07</v>
      </c>
      <c r="G25" s="226" t="s">
        <v>30</v>
      </c>
      <c r="H25" s="188" t="s">
        <v>21</v>
      </c>
      <c r="I25" s="187">
        <v>10</v>
      </c>
      <c r="J25" s="220"/>
      <c r="K25" s="320">
        <f t="shared" si="0"/>
        <v>0</v>
      </c>
      <c r="L25" s="176"/>
    </row>
    <row r="26" spans="2:12" s="174" customFormat="1" x14ac:dyDescent="0.2">
      <c r="B26" s="175"/>
      <c r="C26" s="184">
        <v>1.08</v>
      </c>
      <c r="D26" s="188">
        <v>1.08</v>
      </c>
      <c r="E26" s="188">
        <v>1.08</v>
      </c>
      <c r="F26" s="188">
        <v>1.08</v>
      </c>
      <c r="G26" s="226" t="s">
        <v>31</v>
      </c>
      <c r="H26" s="188" t="s">
        <v>21</v>
      </c>
      <c r="I26" s="187">
        <v>850</v>
      </c>
      <c r="J26" s="220"/>
      <c r="K26" s="320">
        <f t="shared" si="0"/>
        <v>0</v>
      </c>
      <c r="L26" s="176"/>
    </row>
    <row r="27" spans="2:12" s="174" customFormat="1" ht="28.5" x14ac:dyDescent="0.2">
      <c r="B27" s="175"/>
      <c r="C27" s="184">
        <v>1.0900000000000001</v>
      </c>
      <c r="D27" s="188">
        <v>1.0900000000000001</v>
      </c>
      <c r="E27" s="188">
        <v>1.0900000000000001</v>
      </c>
      <c r="F27" s="188">
        <v>1.0900000000000001</v>
      </c>
      <c r="G27" s="226" t="s">
        <v>32</v>
      </c>
      <c r="H27" s="188" t="s">
        <v>21</v>
      </c>
      <c r="I27" s="187">
        <v>6</v>
      </c>
      <c r="J27" s="220"/>
      <c r="K27" s="320">
        <f t="shared" si="0"/>
        <v>0</v>
      </c>
      <c r="L27" s="176"/>
    </row>
    <row r="28" spans="2:12" s="174" customFormat="1" x14ac:dyDescent="0.2">
      <c r="B28" s="175"/>
      <c r="C28" s="278">
        <v>1.1000000000000001</v>
      </c>
      <c r="D28" s="279">
        <v>1.1000000000000001</v>
      </c>
      <c r="E28" s="279">
        <v>1.1000000000000001</v>
      </c>
      <c r="F28" s="279">
        <v>1.1000000000000001</v>
      </c>
      <c r="G28" s="226" t="s">
        <v>33</v>
      </c>
      <c r="H28" s="188" t="s">
        <v>29</v>
      </c>
      <c r="I28" s="187">
        <v>176</v>
      </c>
      <c r="J28" s="220"/>
      <c r="K28" s="320">
        <f t="shared" si="0"/>
        <v>0</v>
      </c>
      <c r="L28" s="176"/>
    </row>
    <row r="29" spans="2:12" s="174" customFormat="1" x14ac:dyDescent="0.2">
      <c r="B29" s="175"/>
      <c r="C29" s="184">
        <v>1.1100000000000001</v>
      </c>
      <c r="D29" s="188">
        <v>1.1100000000000001</v>
      </c>
      <c r="E29" s="188">
        <v>1.1100000000000001</v>
      </c>
      <c r="F29" s="188">
        <v>1.1100000000000001</v>
      </c>
      <c r="G29" s="226" t="s">
        <v>34</v>
      </c>
      <c r="H29" s="188" t="s">
        <v>21</v>
      </c>
      <c r="I29" s="187">
        <v>35</v>
      </c>
      <c r="J29" s="220"/>
      <c r="K29" s="320">
        <f t="shared" si="0"/>
        <v>0</v>
      </c>
      <c r="L29" s="176"/>
    </row>
    <row r="30" spans="2:12" s="174" customFormat="1" ht="28.5" x14ac:dyDescent="0.2">
      <c r="B30" s="175"/>
      <c r="C30" s="184">
        <v>1.1200000000000001</v>
      </c>
      <c r="D30" s="188">
        <v>1.1200000000000001</v>
      </c>
      <c r="E30" s="188">
        <v>1.1200000000000001</v>
      </c>
      <c r="F30" s="188">
        <v>1.1200000000000001</v>
      </c>
      <c r="G30" s="226" t="s">
        <v>35</v>
      </c>
      <c r="H30" s="188" t="s">
        <v>21</v>
      </c>
      <c r="I30" s="187">
        <v>60</v>
      </c>
      <c r="J30" s="220"/>
      <c r="K30" s="320">
        <f t="shared" si="0"/>
        <v>0</v>
      </c>
      <c r="L30" s="176"/>
    </row>
    <row r="31" spans="2:12" s="174" customFormat="1" x14ac:dyDescent="0.2">
      <c r="B31" s="175"/>
      <c r="C31" s="184">
        <v>1.1299999999999999</v>
      </c>
      <c r="D31" s="188">
        <v>1.1299999999999999</v>
      </c>
      <c r="E31" s="188">
        <v>1.1299999999999999</v>
      </c>
      <c r="F31" s="188">
        <v>1.1299999999999999</v>
      </c>
      <c r="G31" s="226" t="s">
        <v>36</v>
      </c>
      <c r="H31" s="188" t="s">
        <v>23</v>
      </c>
      <c r="I31" s="187">
        <v>1</v>
      </c>
      <c r="J31" s="220"/>
      <c r="K31" s="320">
        <f t="shared" si="0"/>
        <v>0</v>
      </c>
      <c r="L31" s="176"/>
    </row>
    <row r="32" spans="2:12" s="174" customFormat="1" ht="28.5" x14ac:dyDescent="0.2">
      <c r="B32" s="175"/>
      <c r="C32" s="184">
        <v>1.1399999999999999</v>
      </c>
      <c r="D32" s="188">
        <v>1.1399999999999999</v>
      </c>
      <c r="E32" s="188">
        <v>1.1399999999999999</v>
      </c>
      <c r="F32" s="188">
        <v>1.1399999999999999</v>
      </c>
      <c r="G32" s="226" t="s">
        <v>37</v>
      </c>
      <c r="H32" s="188" t="s">
        <v>21</v>
      </c>
      <c r="I32" s="187">
        <v>1250</v>
      </c>
      <c r="J32" s="220"/>
      <c r="K32" s="320">
        <f t="shared" si="0"/>
        <v>0</v>
      </c>
      <c r="L32" s="176"/>
    </row>
    <row r="33" spans="2:12" s="174" customFormat="1" ht="28.5" x14ac:dyDescent="0.2">
      <c r="B33" s="175"/>
      <c r="C33" s="184">
        <v>1.1499999999999999</v>
      </c>
      <c r="D33" s="188">
        <v>1.1499999999999999</v>
      </c>
      <c r="E33" s="188">
        <v>1.1499999999999999</v>
      </c>
      <c r="F33" s="188">
        <v>1.1499999999999999</v>
      </c>
      <c r="G33" s="226" t="s">
        <v>38</v>
      </c>
      <c r="H33" s="188" t="s">
        <v>21</v>
      </c>
      <c r="I33" s="187">
        <v>42</v>
      </c>
      <c r="J33" s="220"/>
      <c r="K33" s="320">
        <f t="shared" si="0"/>
        <v>0</v>
      </c>
      <c r="L33" s="176"/>
    </row>
    <row r="34" spans="2:12" s="174" customFormat="1" ht="57" x14ac:dyDescent="0.2">
      <c r="B34" s="175"/>
      <c r="C34" s="184">
        <v>1.1599999999999999</v>
      </c>
      <c r="D34" s="188">
        <v>1.1599999999999999</v>
      </c>
      <c r="E34" s="188">
        <v>1.1599999999999999</v>
      </c>
      <c r="F34" s="188">
        <v>1.1599999999999999</v>
      </c>
      <c r="G34" s="226" t="s">
        <v>39</v>
      </c>
      <c r="H34" s="188" t="s">
        <v>23</v>
      </c>
      <c r="I34" s="187">
        <v>216</v>
      </c>
      <c r="J34" s="220"/>
      <c r="K34" s="320">
        <f t="shared" si="0"/>
        <v>0</v>
      </c>
      <c r="L34" s="176"/>
    </row>
    <row r="35" spans="2:12" s="174" customFormat="1" ht="42.75" x14ac:dyDescent="0.2">
      <c r="B35" s="175"/>
      <c r="C35" s="184">
        <v>1.17</v>
      </c>
      <c r="D35" s="188">
        <v>1.17</v>
      </c>
      <c r="E35" s="188">
        <v>1.17</v>
      </c>
      <c r="F35" s="188">
        <v>1.17</v>
      </c>
      <c r="G35" s="226" t="s">
        <v>40</v>
      </c>
      <c r="H35" s="188" t="s">
        <v>21</v>
      </c>
      <c r="I35" s="187">
        <v>250</v>
      </c>
      <c r="J35" s="220"/>
      <c r="K35" s="320">
        <f t="shared" si="0"/>
        <v>0</v>
      </c>
      <c r="L35" s="176"/>
    </row>
    <row r="36" spans="2:12" s="174" customFormat="1" x14ac:dyDescent="0.2">
      <c r="B36" s="175"/>
      <c r="C36" s="184">
        <v>1.18</v>
      </c>
      <c r="D36" s="188">
        <v>1.18</v>
      </c>
      <c r="E36" s="188">
        <v>1.18</v>
      </c>
      <c r="F36" s="188">
        <v>1.18</v>
      </c>
      <c r="G36" s="226" t="s">
        <v>41</v>
      </c>
      <c r="H36" s="188" t="s">
        <v>21</v>
      </c>
      <c r="I36" s="187">
        <v>195</v>
      </c>
      <c r="J36" s="220"/>
      <c r="K36" s="320">
        <f t="shared" si="0"/>
        <v>0</v>
      </c>
      <c r="L36" s="176"/>
    </row>
    <row r="37" spans="2:12" s="174" customFormat="1" ht="28.5" x14ac:dyDescent="0.2">
      <c r="B37" s="175"/>
      <c r="C37" s="184">
        <v>1.19</v>
      </c>
      <c r="D37" s="185">
        <v>1.19</v>
      </c>
      <c r="E37" s="185">
        <v>1.19</v>
      </c>
      <c r="F37" s="185">
        <v>1.19</v>
      </c>
      <c r="G37" s="226" t="s">
        <v>42</v>
      </c>
      <c r="H37" s="185" t="s">
        <v>29</v>
      </c>
      <c r="I37" s="187">
        <v>1</v>
      </c>
      <c r="J37" s="220"/>
      <c r="K37" s="320">
        <f t="shared" si="0"/>
        <v>0</v>
      </c>
      <c r="L37" s="176"/>
    </row>
    <row r="38" spans="2:12" s="174" customFormat="1" ht="30" customHeight="1" thickBot="1" x14ac:dyDescent="0.25">
      <c r="B38" s="175"/>
      <c r="C38" s="221" t="s">
        <v>43</v>
      </c>
      <c r="D38" s="222"/>
      <c r="E38" s="222"/>
      <c r="F38" s="222"/>
      <c r="G38" s="223"/>
      <c r="H38" s="222"/>
      <c r="I38" s="224"/>
      <c r="J38" s="225"/>
      <c r="K38" s="321">
        <f>+SUM(K19:K37)</f>
        <v>0</v>
      </c>
      <c r="L38" s="176"/>
    </row>
    <row r="39" spans="2:12" s="174" customFormat="1" ht="15" thickBot="1" x14ac:dyDescent="0.25">
      <c r="B39" s="175"/>
      <c r="E39" s="207"/>
      <c r="L39" s="176"/>
    </row>
    <row r="40" spans="2:12" s="174" customFormat="1" ht="30" customHeight="1" thickBot="1" x14ac:dyDescent="0.25">
      <c r="B40" s="175"/>
      <c r="C40" s="217">
        <v>2</v>
      </c>
      <c r="D40" s="182" t="s">
        <v>44</v>
      </c>
      <c r="E40" s="182"/>
      <c r="F40" s="182"/>
      <c r="G40" s="182"/>
      <c r="H40" s="182"/>
      <c r="I40" s="182"/>
      <c r="J40" s="182"/>
      <c r="K40" s="183"/>
      <c r="L40" s="176"/>
    </row>
    <row r="41" spans="2:12" s="174" customFormat="1" x14ac:dyDescent="0.2">
      <c r="B41" s="175"/>
      <c r="C41" s="185">
        <v>2.0099999999999998</v>
      </c>
      <c r="D41" s="185">
        <v>2.0099999999999998</v>
      </c>
      <c r="E41" s="185">
        <v>2.0099999999999998</v>
      </c>
      <c r="F41" s="185">
        <v>2.0099999999999998</v>
      </c>
      <c r="G41" s="226" t="s">
        <v>45</v>
      </c>
      <c r="H41" s="186" t="s">
        <v>21</v>
      </c>
      <c r="I41" s="187">
        <v>12</v>
      </c>
      <c r="J41" s="220"/>
      <c r="K41" s="320">
        <f t="shared" ref="K41" si="1">I41*J41</f>
        <v>0</v>
      </c>
      <c r="L41" s="176"/>
    </row>
    <row r="42" spans="2:12" s="174" customFormat="1" ht="28.5" x14ac:dyDescent="0.2">
      <c r="B42" s="175"/>
      <c r="C42" s="185">
        <v>2.02</v>
      </c>
      <c r="D42" s="185">
        <v>2.02</v>
      </c>
      <c r="E42" s="185">
        <v>2.02</v>
      </c>
      <c r="F42" s="185">
        <v>2.02</v>
      </c>
      <c r="G42" s="226" t="s">
        <v>46</v>
      </c>
      <c r="H42" s="186" t="s">
        <v>47</v>
      </c>
      <c r="I42" s="187">
        <v>22</v>
      </c>
      <c r="J42" s="220"/>
      <c r="K42" s="320">
        <f t="shared" ref="K42:K43" si="2">I42*J42</f>
        <v>0</v>
      </c>
      <c r="L42" s="176"/>
    </row>
    <row r="43" spans="2:12" s="174" customFormat="1" x14ac:dyDescent="0.2">
      <c r="B43" s="175"/>
      <c r="C43" s="185">
        <v>2.0299999999999998</v>
      </c>
      <c r="D43" s="185">
        <v>2.0299999999999998</v>
      </c>
      <c r="E43" s="185">
        <v>2.0299999999999998</v>
      </c>
      <c r="F43" s="185">
        <v>2.0299999999999998</v>
      </c>
      <c r="G43" s="226" t="s">
        <v>48</v>
      </c>
      <c r="H43" s="186" t="s">
        <v>21</v>
      </c>
      <c r="I43" s="187">
        <v>6</v>
      </c>
      <c r="J43" s="220"/>
      <c r="K43" s="320">
        <f t="shared" si="2"/>
        <v>0</v>
      </c>
      <c r="L43" s="176"/>
    </row>
    <row r="44" spans="2:12" s="174" customFormat="1" ht="30" customHeight="1" thickBot="1" x14ac:dyDescent="0.25">
      <c r="B44" s="175"/>
      <c r="C44" s="221" t="s">
        <v>43</v>
      </c>
      <c r="D44" s="222"/>
      <c r="E44" s="222"/>
      <c r="F44" s="222"/>
      <c r="G44" s="223"/>
      <c r="H44" s="222"/>
      <c r="I44" s="224"/>
      <c r="J44" s="225"/>
      <c r="K44" s="321">
        <f>+SUM(K41:K43)</f>
        <v>0</v>
      </c>
      <c r="L44" s="176"/>
    </row>
    <row r="45" spans="2:12" s="174" customFormat="1" ht="30" customHeight="1" thickBot="1" x14ac:dyDescent="0.25">
      <c r="B45" s="175"/>
      <c r="C45" s="217">
        <v>11</v>
      </c>
      <c r="D45" s="182" t="s">
        <v>49</v>
      </c>
      <c r="E45" s="182"/>
      <c r="F45" s="182"/>
      <c r="G45" s="182"/>
      <c r="H45" s="182"/>
      <c r="I45" s="182"/>
      <c r="J45" s="182"/>
      <c r="K45" s="183"/>
      <c r="L45" s="176"/>
    </row>
    <row r="46" spans="2:12" s="174" customFormat="1" ht="28.5" x14ac:dyDescent="0.2">
      <c r="B46" s="175"/>
      <c r="C46" s="184">
        <v>11.01</v>
      </c>
      <c r="D46" s="185">
        <v>11.01</v>
      </c>
      <c r="E46" s="185">
        <v>11.01</v>
      </c>
      <c r="F46" s="185">
        <v>11.01</v>
      </c>
      <c r="G46" s="226" t="s">
        <v>50</v>
      </c>
      <c r="H46" s="186" t="s">
        <v>21</v>
      </c>
      <c r="I46" s="308">
        <v>1699.373216560296</v>
      </c>
      <c r="J46" s="220"/>
      <c r="K46" s="320">
        <f t="shared" ref="K46" si="3">I46*J46</f>
        <v>0</v>
      </c>
      <c r="L46" s="176"/>
    </row>
    <row r="47" spans="2:12" s="174" customFormat="1" x14ac:dyDescent="0.2">
      <c r="B47" s="175"/>
      <c r="C47" s="184">
        <v>11.02</v>
      </c>
      <c r="D47" s="185">
        <v>11.02</v>
      </c>
      <c r="E47" s="185">
        <v>11.02</v>
      </c>
      <c r="F47" s="185">
        <v>11.02</v>
      </c>
      <c r="G47" s="226" t="s">
        <v>51</v>
      </c>
      <c r="H47" s="186" t="s">
        <v>21</v>
      </c>
      <c r="I47" s="187">
        <v>117</v>
      </c>
      <c r="J47" s="220"/>
      <c r="K47" s="320">
        <f t="shared" ref="K47:K48" si="4">I47*J47</f>
        <v>0</v>
      </c>
      <c r="L47" s="176"/>
    </row>
    <row r="48" spans="2:12" s="174" customFormat="1" ht="28.5" x14ac:dyDescent="0.2">
      <c r="B48" s="175"/>
      <c r="C48" s="184">
        <v>11.03</v>
      </c>
      <c r="D48" s="185">
        <v>11.03</v>
      </c>
      <c r="E48" s="185">
        <v>11.03</v>
      </c>
      <c r="F48" s="185">
        <v>11.03</v>
      </c>
      <c r="G48" s="226" t="s">
        <v>52</v>
      </c>
      <c r="H48" s="186" t="s">
        <v>21</v>
      </c>
      <c r="I48" s="187">
        <v>645</v>
      </c>
      <c r="J48" s="220"/>
      <c r="K48" s="320">
        <f t="shared" si="4"/>
        <v>0</v>
      </c>
      <c r="L48" s="176"/>
    </row>
    <row r="49" spans="2:16" s="174" customFormat="1" ht="30" customHeight="1" thickBot="1" x14ac:dyDescent="0.25">
      <c r="B49" s="175"/>
      <c r="C49" s="221" t="s">
        <v>43</v>
      </c>
      <c r="D49" s="222"/>
      <c r="E49" s="222"/>
      <c r="F49" s="222"/>
      <c r="G49" s="223"/>
      <c r="H49" s="222"/>
      <c r="I49" s="224"/>
      <c r="J49" s="225"/>
      <c r="K49" s="321">
        <f>+SUM(K46:K48)</f>
        <v>0</v>
      </c>
      <c r="L49" s="176"/>
    </row>
    <row r="50" spans="2:16" s="174" customFormat="1" ht="30" customHeight="1" thickBot="1" x14ac:dyDescent="0.25">
      <c r="B50" s="175"/>
      <c r="C50" s="217">
        <v>13</v>
      </c>
      <c r="D50" s="182" t="s">
        <v>53</v>
      </c>
      <c r="E50" s="182"/>
      <c r="F50" s="182"/>
      <c r="G50" s="182"/>
      <c r="H50" s="182"/>
      <c r="I50" s="182"/>
      <c r="J50" s="182"/>
      <c r="K50" s="183"/>
      <c r="L50" s="176"/>
    </row>
    <row r="51" spans="2:16" s="174" customFormat="1" ht="71.25" x14ac:dyDescent="0.2">
      <c r="B51" s="175"/>
      <c r="C51" s="184">
        <v>13.01</v>
      </c>
      <c r="D51" s="185">
        <v>13.01</v>
      </c>
      <c r="E51" s="185">
        <v>13.01</v>
      </c>
      <c r="F51" s="185">
        <v>13.01</v>
      </c>
      <c r="G51" s="226" t="s">
        <v>54</v>
      </c>
      <c r="H51" s="186" t="s">
        <v>21</v>
      </c>
      <c r="I51" s="187">
        <v>110</v>
      </c>
      <c r="J51" s="220"/>
      <c r="K51" s="320">
        <f t="shared" ref="K51" si="5">I51*J51</f>
        <v>0</v>
      </c>
      <c r="L51" s="176"/>
    </row>
    <row r="52" spans="2:16" s="174" customFormat="1" ht="57" x14ac:dyDescent="0.2">
      <c r="B52" s="175"/>
      <c r="C52" s="184">
        <v>13.02</v>
      </c>
      <c r="D52" s="185">
        <v>13.02</v>
      </c>
      <c r="E52" s="185">
        <v>13.02</v>
      </c>
      <c r="F52" s="185">
        <v>13.02</v>
      </c>
      <c r="G52" s="226" t="s">
        <v>55</v>
      </c>
      <c r="H52" s="186" t="s">
        <v>21</v>
      </c>
      <c r="I52" s="187">
        <v>276</v>
      </c>
      <c r="J52" s="220"/>
      <c r="K52" s="320">
        <f t="shared" ref="K52:K53" si="6">I52*J52</f>
        <v>0</v>
      </c>
      <c r="L52" s="176"/>
    </row>
    <row r="53" spans="2:16" s="174" customFormat="1" ht="42.75" x14ac:dyDescent="0.2">
      <c r="B53" s="175"/>
      <c r="C53" s="184">
        <v>13.03</v>
      </c>
      <c r="D53" s="185">
        <v>13.03</v>
      </c>
      <c r="E53" s="185">
        <v>13.03</v>
      </c>
      <c r="F53" s="185">
        <v>13.03</v>
      </c>
      <c r="G53" s="226" t="s">
        <v>56</v>
      </c>
      <c r="H53" s="186" t="s">
        <v>21</v>
      </c>
      <c r="I53" s="187">
        <v>210</v>
      </c>
      <c r="J53" s="220"/>
      <c r="K53" s="320">
        <f t="shared" si="6"/>
        <v>0</v>
      </c>
      <c r="L53" s="176"/>
    </row>
    <row r="54" spans="2:16" s="174" customFormat="1" ht="30" customHeight="1" thickBot="1" x14ac:dyDescent="0.25">
      <c r="B54" s="175"/>
      <c r="C54" s="221" t="s">
        <v>43</v>
      </c>
      <c r="D54" s="222"/>
      <c r="E54" s="222"/>
      <c r="F54" s="222"/>
      <c r="G54" s="223"/>
      <c r="H54" s="222"/>
      <c r="I54" s="224"/>
      <c r="J54" s="225"/>
      <c r="K54" s="321">
        <f>+SUM(K51:K53)</f>
        <v>0</v>
      </c>
      <c r="L54" s="176"/>
    </row>
    <row r="55" spans="2:16" s="174" customFormat="1" ht="30" customHeight="1" thickBot="1" x14ac:dyDescent="0.25">
      <c r="B55" s="175"/>
      <c r="C55" s="217">
        <v>21</v>
      </c>
      <c r="D55" s="182" t="s">
        <v>53</v>
      </c>
      <c r="E55" s="182"/>
      <c r="F55" s="182"/>
      <c r="G55" s="182"/>
      <c r="H55" s="182"/>
      <c r="I55" s="182"/>
      <c r="J55" s="182"/>
      <c r="K55" s="183"/>
      <c r="L55" s="176"/>
    </row>
    <row r="56" spans="2:16" s="174" customFormat="1" x14ac:dyDescent="0.2">
      <c r="B56" s="175"/>
      <c r="C56" s="184">
        <v>21.01</v>
      </c>
      <c r="D56" s="185">
        <v>21.01</v>
      </c>
      <c r="E56" s="185">
        <v>21.01</v>
      </c>
      <c r="F56" s="185">
        <v>21.01</v>
      </c>
      <c r="G56" s="226" t="s">
        <v>57</v>
      </c>
      <c r="H56" s="186" t="s">
        <v>47</v>
      </c>
      <c r="I56" s="187">
        <v>160</v>
      </c>
      <c r="J56" s="220"/>
      <c r="K56" s="320">
        <f t="shared" ref="K56" si="7">I56*J56</f>
        <v>0</v>
      </c>
      <c r="L56" s="176"/>
    </row>
    <row r="57" spans="2:16" s="174" customFormat="1" x14ac:dyDescent="0.2">
      <c r="B57" s="175"/>
      <c r="C57" s="184">
        <v>21.02</v>
      </c>
      <c r="D57" s="185">
        <v>21.02</v>
      </c>
      <c r="E57" s="185">
        <v>21.02</v>
      </c>
      <c r="F57" s="185">
        <v>21.02</v>
      </c>
      <c r="G57" s="226" t="s">
        <v>58</v>
      </c>
      <c r="H57" s="186" t="s">
        <v>21</v>
      </c>
      <c r="I57" s="187">
        <v>1060</v>
      </c>
      <c r="J57" s="220"/>
      <c r="K57" s="320">
        <f t="shared" ref="K57" si="8">I57*J57</f>
        <v>0</v>
      </c>
      <c r="L57" s="176"/>
    </row>
    <row r="58" spans="2:16" s="174" customFormat="1" ht="30" customHeight="1" thickBot="1" x14ac:dyDescent="0.25">
      <c r="B58" s="175"/>
      <c r="C58" s="221" t="s">
        <v>43</v>
      </c>
      <c r="D58" s="222"/>
      <c r="E58" s="222"/>
      <c r="F58" s="222"/>
      <c r="G58" s="223"/>
      <c r="H58" s="222"/>
      <c r="I58" s="224"/>
      <c r="J58" s="225"/>
      <c r="K58" s="321">
        <f>+SUM(K56:K57)</f>
        <v>0</v>
      </c>
      <c r="L58" s="176"/>
    </row>
    <row r="59" spans="2:16" s="174" customFormat="1" ht="30" customHeight="1" thickBot="1" x14ac:dyDescent="0.25">
      <c r="B59" s="175"/>
      <c r="C59" s="265" t="s">
        <v>59</v>
      </c>
      <c r="D59" s="266"/>
      <c r="E59" s="266"/>
      <c r="F59" s="266"/>
      <c r="G59" s="267"/>
      <c r="H59" s="266"/>
      <c r="I59" s="268"/>
      <c r="J59" s="269"/>
      <c r="K59" s="323">
        <f>+K38+K44+K49+K54+K58</f>
        <v>0</v>
      </c>
      <c r="L59" s="176"/>
    </row>
    <row r="60" spans="2:16" s="174" customFormat="1" x14ac:dyDescent="0.2">
      <c r="B60" s="175"/>
      <c r="E60" s="207"/>
      <c r="L60" s="176"/>
    </row>
    <row r="61" spans="2:16" s="174" customFormat="1" ht="15" thickBot="1" x14ac:dyDescent="0.25">
      <c r="B61" s="175"/>
      <c r="E61" s="207"/>
      <c r="L61" s="176"/>
    </row>
    <row r="62" spans="2:16" s="191" customFormat="1" ht="30" customHeight="1" x14ac:dyDescent="0.2">
      <c r="B62" s="189"/>
      <c r="C62" s="261"/>
      <c r="D62" s="262"/>
      <c r="E62" s="261"/>
      <c r="F62" s="261"/>
      <c r="G62" s="356" t="s">
        <v>59</v>
      </c>
      <c r="H62" s="357"/>
      <c r="I62" s="357"/>
      <c r="J62" s="192"/>
      <c r="K62" s="270">
        <f>+K59</f>
        <v>0</v>
      </c>
      <c r="L62" s="190"/>
    </row>
    <row r="63" spans="2:16" s="191" customFormat="1" ht="30" customHeight="1" x14ac:dyDescent="0.2">
      <c r="B63" s="189"/>
      <c r="C63" s="261"/>
      <c r="D63" s="263"/>
      <c r="E63" s="263"/>
      <c r="F63" s="263"/>
      <c r="G63" s="195" t="s">
        <v>60</v>
      </c>
      <c r="H63" s="193"/>
      <c r="I63" s="194"/>
      <c r="J63" s="285">
        <v>0.19</v>
      </c>
      <c r="K63" s="230">
        <f>ROUND((+K62/(1+K198)*K197*J63),2)</f>
        <v>0</v>
      </c>
      <c r="L63" s="190"/>
    </row>
    <row r="64" spans="2:16" s="191" customFormat="1" ht="30" customHeight="1" thickBot="1" x14ac:dyDescent="0.25">
      <c r="B64" s="189"/>
      <c r="C64" s="261"/>
      <c r="D64" s="262"/>
      <c r="E64" s="261"/>
      <c r="F64" s="261"/>
      <c r="G64" s="196" t="s">
        <v>61</v>
      </c>
      <c r="H64" s="197"/>
      <c r="I64" s="198"/>
      <c r="J64" s="199"/>
      <c r="K64" s="231">
        <f>+SUM(K62:K63)</f>
        <v>0</v>
      </c>
      <c r="L64" s="190"/>
      <c r="P64" s="286"/>
    </row>
    <row r="65" spans="2:12" s="191" customFormat="1" x14ac:dyDescent="0.2">
      <c r="B65" s="189"/>
      <c r="C65" s="259"/>
      <c r="D65" s="259"/>
      <c r="E65" s="259"/>
      <c r="F65" s="259"/>
      <c r="G65" s="259"/>
      <c r="H65" s="259"/>
      <c r="I65" s="259"/>
      <c r="J65" s="259"/>
      <c r="K65" s="260"/>
      <c r="L65" s="190"/>
    </row>
    <row r="66" spans="2:12" s="174" customFormat="1" x14ac:dyDescent="0.2">
      <c r="B66" s="175"/>
      <c r="E66" s="207"/>
      <c r="L66" s="176"/>
    </row>
    <row r="67" spans="2:12" s="191" customFormat="1" x14ac:dyDescent="0.2">
      <c r="B67" s="189"/>
      <c r="C67" s="259"/>
      <c r="D67" s="259"/>
      <c r="E67" s="259"/>
      <c r="F67" s="259"/>
      <c r="G67" s="259"/>
      <c r="H67" s="259"/>
      <c r="I67" s="259"/>
      <c r="J67" s="259"/>
      <c r="K67" s="260"/>
      <c r="L67" s="190"/>
    </row>
    <row r="68" spans="2:12" s="174" customFormat="1" ht="15" thickBot="1" x14ac:dyDescent="0.25">
      <c r="B68" s="175"/>
      <c r="E68" s="207"/>
      <c r="L68" s="176"/>
    </row>
    <row r="69" spans="2:12" s="174" customFormat="1" ht="25.5" thickBot="1" x14ac:dyDescent="0.35">
      <c r="B69" s="175"/>
      <c r="C69" s="253" t="str">
        <f>+'PRESUPUESTO OFICIAL (Entidad)'!C67</f>
        <v xml:space="preserve">ACTIVIDADES INCREMENTO VALOR DEL BIEN RUBRO A-02-01-01-001-001 VIVIENDAS  $ 1.322.400.000 </v>
      </c>
      <c r="D69" s="254"/>
      <c r="E69" s="254"/>
      <c r="F69" s="254"/>
      <c r="G69" s="254"/>
      <c r="H69" s="254"/>
      <c r="I69" s="254"/>
      <c r="J69" s="254"/>
      <c r="K69" s="255"/>
      <c r="L69" s="176"/>
    </row>
    <row r="70" spans="2:12" s="174" customFormat="1" ht="15" thickBot="1" x14ac:dyDescent="0.25">
      <c r="B70" s="175"/>
      <c r="E70" s="207"/>
      <c r="L70" s="176"/>
    </row>
    <row r="71" spans="2:12" s="174" customFormat="1" ht="30" customHeight="1" x14ac:dyDescent="0.2">
      <c r="B71" s="175"/>
      <c r="C71" s="359" t="s">
        <v>9</v>
      </c>
      <c r="D71" s="350" t="s">
        <v>10</v>
      </c>
      <c r="E71" s="358" t="s">
        <v>11</v>
      </c>
      <c r="F71" s="358"/>
      <c r="G71" s="359" t="s">
        <v>12</v>
      </c>
      <c r="H71" s="350" t="s">
        <v>13</v>
      </c>
      <c r="I71" s="350" t="s">
        <v>14</v>
      </c>
      <c r="J71" s="352" t="s">
        <v>15</v>
      </c>
      <c r="K71" s="354" t="s">
        <v>16</v>
      </c>
      <c r="L71" s="176"/>
    </row>
    <row r="72" spans="2:12" s="174" customFormat="1" ht="30" customHeight="1" thickBot="1" x14ac:dyDescent="0.25">
      <c r="B72" s="175"/>
      <c r="C72" s="360"/>
      <c r="D72" s="351"/>
      <c r="E72" s="181" t="s">
        <v>17</v>
      </c>
      <c r="F72" s="181" t="s">
        <v>18</v>
      </c>
      <c r="G72" s="360"/>
      <c r="H72" s="351"/>
      <c r="I72" s="351"/>
      <c r="J72" s="353"/>
      <c r="K72" s="355"/>
      <c r="L72" s="176"/>
    </row>
    <row r="73" spans="2:12" s="174" customFormat="1" ht="30" customHeight="1" thickBot="1" x14ac:dyDescent="0.25">
      <c r="B73" s="175"/>
      <c r="C73" s="217">
        <v>3</v>
      </c>
      <c r="D73" s="182" t="s">
        <v>63</v>
      </c>
      <c r="E73" s="182"/>
      <c r="F73" s="182"/>
      <c r="G73" s="182"/>
      <c r="H73" s="182"/>
      <c r="I73" s="182"/>
      <c r="J73" s="182"/>
      <c r="K73" s="183"/>
      <c r="L73" s="176"/>
    </row>
    <row r="74" spans="2:12" s="174" customFormat="1" ht="28.5" x14ac:dyDescent="0.2">
      <c r="B74" s="175"/>
      <c r="C74" s="184">
        <v>3.01</v>
      </c>
      <c r="D74" s="185">
        <v>3.01</v>
      </c>
      <c r="E74" s="185">
        <v>3.01</v>
      </c>
      <c r="F74" s="185">
        <v>3.01</v>
      </c>
      <c r="G74" s="226" t="s">
        <v>64</v>
      </c>
      <c r="H74" s="186" t="s">
        <v>21</v>
      </c>
      <c r="I74" s="187">
        <v>18</v>
      </c>
      <c r="J74" s="220"/>
      <c r="K74" s="320">
        <f>I74*J74</f>
        <v>0</v>
      </c>
      <c r="L74" s="176"/>
    </row>
    <row r="75" spans="2:12" s="174" customFormat="1" ht="42.75" x14ac:dyDescent="0.2">
      <c r="B75" s="175"/>
      <c r="C75" s="184">
        <v>3.02</v>
      </c>
      <c r="D75" s="185">
        <v>3.02</v>
      </c>
      <c r="E75" s="185">
        <v>3.02</v>
      </c>
      <c r="F75" s="185">
        <v>3.02</v>
      </c>
      <c r="G75" s="226" t="s">
        <v>65</v>
      </c>
      <c r="H75" s="186" t="s">
        <v>47</v>
      </c>
      <c r="I75" s="187">
        <v>6</v>
      </c>
      <c r="J75" s="220"/>
      <c r="K75" s="320">
        <f>I75*J75</f>
        <v>0</v>
      </c>
      <c r="L75" s="176"/>
    </row>
    <row r="76" spans="2:12" s="174" customFormat="1" ht="28.5" x14ac:dyDescent="0.2">
      <c r="B76" s="175"/>
      <c r="C76" s="184">
        <v>3.03</v>
      </c>
      <c r="D76" s="185">
        <v>3.03</v>
      </c>
      <c r="E76" s="185">
        <v>3.03</v>
      </c>
      <c r="F76" s="185">
        <v>3.03</v>
      </c>
      <c r="G76" s="226" t="s">
        <v>66</v>
      </c>
      <c r="H76" s="186" t="s">
        <v>67</v>
      </c>
      <c r="I76" s="187">
        <v>84</v>
      </c>
      <c r="J76" s="220"/>
      <c r="K76" s="320">
        <f t="shared" ref="K76:K77" si="9">I76*J76</f>
        <v>0</v>
      </c>
      <c r="L76" s="176"/>
    </row>
    <row r="77" spans="2:12" s="174" customFormat="1" ht="57" x14ac:dyDescent="0.2">
      <c r="B77" s="175"/>
      <c r="C77" s="184">
        <v>3.04</v>
      </c>
      <c r="D77" s="185">
        <v>3.04</v>
      </c>
      <c r="E77" s="185">
        <v>3.04</v>
      </c>
      <c r="F77" s="185">
        <v>3.04</v>
      </c>
      <c r="G77" s="226" t="s">
        <v>68</v>
      </c>
      <c r="H77" s="186" t="s">
        <v>21</v>
      </c>
      <c r="I77" s="187">
        <v>18</v>
      </c>
      <c r="J77" s="220"/>
      <c r="K77" s="320">
        <f t="shared" si="9"/>
        <v>0</v>
      </c>
      <c r="L77" s="176"/>
    </row>
    <row r="78" spans="2:12" s="174" customFormat="1" ht="30" customHeight="1" thickBot="1" x14ac:dyDescent="0.25">
      <c r="B78" s="175"/>
      <c r="C78" s="221" t="s">
        <v>43</v>
      </c>
      <c r="D78" s="222"/>
      <c r="E78" s="222"/>
      <c r="F78" s="222"/>
      <c r="G78" s="223"/>
      <c r="H78" s="222"/>
      <c r="I78" s="224"/>
      <c r="J78" s="225"/>
      <c r="K78" s="321">
        <f>+SUM(K74:K77)</f>
        <v>0</v>
      </c>
      <c r="L78" s="176"/>
    </row>
    <row r="79" spans="2:12" s="174" customFormat="1" ht="30" customHeight="1" thickBot="1" x14ac:dyDescent="0.25">
      <c r="B79" s="175"/>
      <c r="C79" s="217">
        <v>4</v>
      </c>
      <c r="D79" s="182" t="s">
        <v>69</v>
      </c>
      <c r="E79" s="182"/>
      <c r="F79" s="182"/>
      <c r="G79" s="182"/>
      <c r="H79" s="182"/>
      <c r="I79" s="281"/>
      <c r="J79" s="182"/>
      <c r="K79" s="183"/>
      <c r="L79" s="176"/>
    </row>
    <row r="80" spans="2:12" s="174" customFormat="1" ht="42.75" x14ac:dyDescent="0.2">
      <c r="B80" s="175"/>
      <c r="C80" s="184">
        <v>4.01</v>
      </c>
      <c r="D80" s="185">
        <v>4.01</v>
      </c>
      <c r="E80" s="185">
        <v>4.01</v>
      </c>
      <c r="F80" s="185">
        <v>4.01</v>
      </c>
      <c r="G80" s="226" t="s">
        <v>70</v>
      </c>
      <c r="H80" s="186" t="s">
        <v>29</v>
      </c>
      <c r="I80" s="187">
        <v>18</v>
      </c>
      <c r="J80" s="220"/>
      <c r="K80" s="320">
        <f t="shared" ref="K80" si="10">I80*J80</f>
        <v>0</v>
      </c>
      <c r="L80" s="176"/>
    </row>
    <row r="81" spans="2:12" s="174" customFormat="1" ht="30" customHeight="1" thickBot="1" x14ac:dyDescent="0.25">
      <c r="B81" s="175"/>
      <c r="C81" s="221" t="s">
        <v>43</v>
      </c>
      <c r="D81" s="222"/>
      <c r="E81" s="222"/>
      <c r="F81" s="222"/>
      <c r="G81" s="223"/>
      <c r="H81" s="222"/>
      <c r="I81" s="224"/>
      <c r="J81" s="225"/>
      <c r="K81" s="321">
        <f>+SUM(K80:K80)</f>
        <v>0</v>
      </c>
      <c r="L81" s="176"/>
    </row>
    <row r="82" spans="2:12" s="174" customFormat="1" ht="30" customHeight="1" thickBot="1" x14ac:dyDescent="0.25">
      <c r="B82" s="175"/>
      <c r="C82" s="217">
        <v>5</v>
      </c>
      <c r="D82" s="182" t="s">
        <v>71</v>
      </c>
      <c r="E82" s="182"/>
      <c r="F82" s="182"/>
      <c r="G82" s="182"/>
      <c r="H82" s="182"/>
      <c r="I82" s="281"/>
      <c r="J82" s="182"/>
      <c r="K82" s="183"/>
      <c r="L82" s="176"/>
    </row>
    <row r="83" spans="2:12" s="174" customFormat="1" ht="28.5" x14ac:dyDescent="0.2">
      <c r="B83" s="175"/>
      <c r="C83" s="184">
        <v>5.01</v>
      </c>
      <c r="D83" s="185">
        <v>5.01</v>
      </c>
      <c r="E83" s="185">
        <v>5.01</v>
      </c>
      <c r="F83" s="185">
        <v>5.01</v>
      </c>
      <c r="G83" s="226" t="s">
        <v>72</v>
      </c>
      <c r="H83" s="186" t="s">
        <v>29</v>
      </c>
      <c r="I83" s="187">
        <v>16</v>
      </c>
      <c r="J83" s="220"/>
      <c r="K83" s="320">
        <f t="shared" ref="K83" si="11">I83*J83</f>
        <v>0</v>
      </c>
      <c r="L83" s="176"/>
    </row>
    <row r="84" spans="2:12" s="174" customFormat="1" ht="42.75" x14ac:dyDescent="0.2">
      <c r="B84" s="175"/>
      <c r="C84" s="184">
        <v>5.0199999999999996</v>
      </c>
      <c r="D84" s="185">
        <v>5.0199999999999996</v>
      </c>
      <c r="E84" s="185">
        <v>5.0199999999999996</v>
      </c>
      <c r="F84" s="185">
        <v>5.0199999999999996</v>
      </c>
      <c r="G84" s="226" t="s">
        <v>73</v>
      </c>
      <c r="H84" s="186" t="s">
        <v>29</v>
      </c>
      <c r="I84" s="187">
        <v>18.600000000000001</v>
      </c>
      <c r="J84" s="220"/>
      <c r="K84" s="320">
        <f t="shared" ref="K84:K86" si="12">I84*J84</f>
        <v>0</v>
      </c>
      <c r="L84" s="176"/>
    </row>
    <row r="85" spans="2:12" s="174" customFormat="1" ht="28.5" x14ac:dyDescent="0.2">
      <c r="B85" s="175"/>
      <c r="C85" s="184">
        <v>5.03</v>
      </c>
      <c r="D85" s="185">
        <v>5.03</v>
      </c>
      <c r="E85" s="185">
        <v>5.03</v>
      </c>
      <c r="F85" s="185">
        <v>5.03</v>
      </c>
      <c r="G85" s="226" t="s">
        <v>74</v>
      </c>
      <c r="H85" s="186" t="s">
        <v>25</v>
      </c>
      <c r="I85" s="187">
        <v>82</v>
      </c>
      <c r="J85" s="220"/>
      <c r="K85" s="320">
        <f t="shared" si="12"/>
        <v>0</v>
      </c>
      <c r="L85" s="176"/>
    </row>
    <row r="86" spans="2:12" s="174" customFormat="1" ht="42.75" x14ac:dyDescent="0.2">
      <c r="B86" s="175"/>
      <c r="C86" s="184">
        <v>5.04</v>
      </c>
      <c r="D86" s="185">
        <v>5.04</v>
      </c>
      <c r="E86" s="185">
        <v>5.04</v>
      </c>
      <c r="F86" s="185">
        <v>5.04</v>
      </c>
      <c r="G86" s="226" t="s">
        <v>75</v>
      </c>
      <c r="H86" s="186" t="s">
        <v>21</v>
      </c>
      <c r="I86" s="187">
        <v>14</v>
      </c>
      <c r="J86" s="220"/>
      <c r="K86" s="320">
        <f t="shared" si="12"/>
        <v>0</v>
      </c>
      <c r="L86" s="176"/>
    </row>
    <row r="87" spans="2:12" s="174" customFormat="1" ht="30" customHeight="1" thickBot="1" x14ac:dyDescent="0.25">
      <c r="B87" s="175"/>
      <c r="C87" s="221" t="s">
        <v>43</v>
      </c>
      <c r="D87" s="222"/>
      <c r="E87" s="222"/>
      <c r="F87" s="222"/>
      <c r="G87" s="223"/>
      <c r="H87" s="222"/>
      <c r="I87" s="224"/>
      <c r="J87" s="225"/>
      <c r="K87" s="321">
        <f>+SUM(K83:K86)</f>
        <v>0</v>
      </c>
      <c r="L87" s="176"/>
    </row>
    <row r="88" spans="2:12" s="174" customFormat="1" ht="30" customHeight="1" thickBot="1" x14ac:dyDescent="0.25">
      <c r="B88" s="175"/>
      <c r="C88" s="217">
        <v>6</v>
      </c>
      <c r="D88" s="182" t="s">
        <v>76</v>
      </c>
      <c r="E88" s="182"/>
      <c r="F88" s="182"/>
      <c r="G88" s="182"/>
      <c r="H88" s="182"/>
      <c r="I88" s="281"/>
      <c r="J88" s="182"/>
      <c r="K88" s="183"/>
      <c r="L88" s="176"/>
    </row>
    <row r="89" spans="2:12" s="174" customFormat="1" x14ac:dyDescent="0.2">
      <c r="B89" s="175"/>
      <c r="C89" s="184">
        <v>6.01</v>
      </c>
      <c r="D89" s="185">
        <v>6.01</v>
      </c>
      <c r="E89" s="185">
        <v>6.01</v>
      </c>
      <c r="F89" s="185">
        <v>6.01</v>
      </c>
      <c r="G89" s="226" t="s">
        <v>77</v>
      </c>
      <c r="H89" s="186" t="s">
        <v>23</v>
      </c>
      <c r="I89" s="187">
        <v>6</v>
      </c>
      <c r="J89" s="220"/>
      <c r="K89" s="320">
        <f t="shared" ref="K89" si="13">I89*J89</f>
        <v>0</v>
      </c>
      <c r="L89" s="176"/>
    </row>
    <row r="90" spans="2:12" s="174" customFormat="1" x14ac:dyDescent="0.2">
      <c r="B90" s="175"/>
      <c r="C90" s="184">
        <v>6.02</v>
      </c>
      <c r="D90" s="185">
        <v>6.02</v>
      </c>
      <c r="E90" s="185">
        <v>6.02</v>
      </c>
      <c r="F90" s="185">
        <v>6.02</v>
      </c>
      <c r="G90" s="226" t="s">
        <v>78</v>
      </c>
      <c r="H90" s="186" t="s">
        <v>23</v>
      </c>
      <c r="I90" s="187">
        <v>4</v>
      </c>
      <c r="J90" s="220"/>
      <c r="K90" s="320">
        <f t="shared" ref="K90:K100" si="14">I90*J90</f>
        <v>0</v>
      </c>
      <c r="L90" s="176"/>
    </row>
    <row r="91" spans="2:12" s="174" customFormat="1" x14ac:dyDescent="0.2">
      <c r="B91" s="175"/>
      <c r="C91" s="184">
        <v>6.03</v>
      </c>
      <c r="D91" s="185">
        <v>6.03</v>
      </c>
      <c r="E91" s="185">
        <v>6.03</v>
      </c>
      <c r="F91" s="185">
        <v>6.03</v>
      </c>
      <c r="G91" s="226" t="s">
        <v>79</v>
      </c>
      <c r="H91" s="186" t="s">
        <v>23</v>
      </c>
      <c r="I91" s="187">
        <v>2</v>
      </c>
      <c r="J91" s="220"/>
      <c r="K91" s="320">
        <f t="shared" si="14"/>
        <v>0</v>
      </c>
      <c r="L91" s="176"/>
    </row>
    <row r="92" spans="2:12" s="174" customFormat="1" x14ac:dyDescent="0.2">
      <c r="B92" s="175"/>
      <c r="C92" s="184">
        <v>6.04</v>
      </c>
      <c r="D92" s="185">
        <v>6.04</v>
      </c>
      <c r="E92" s="185">
        <v>6.04</v>
      </c>
      <c r="F92" s="185">
        <v>6.04</v>
      </c>
      <c r="G92" s="226" t="s">
        <v>80</v>
      </c>
      <c r="H92" s="186" t="s">
        <v>23</v>
      </c>
      <c r="I92" s="187">
        <v>2</v>
      </c>
      <c r="J92" s="220"/>
      <c r="K92" s="320">
        <f t="shared" si="14"/>
        <v>0</v>
      </c>
      <c r="L92" s="176"/>
    </row>
    <row r="93" spans="2:12" s="174" customFormat="1" x14ac:dyDescent="0.2">
      <c r="B93" s="175"/>
      <c r="C93" s="184">
        <v>6.05</v>
      </c>
      <c r="D93" s="185">
        <v>6.05</v>
      </c>
      <c r="E93" s="185">
        <v>6.05</v>
      </c>
      <c r="F93" s="185">
        <v>6.05</v>
      </c>
      <c r="G93" s="226" t="s">
        <v>81</v>
      </c>
      <c r="H93" s="186" t="s">
        <v>23</v>
      </c>
      <c r="I93" s="187">
        <v>4</v>
      </c>
      <c r="J93" s="220"/>
      <c r="K93" s="320">
        <f t="shared" si="14"/>
        <v>0</v>
      </c>
      <c r="L93" s="176"/>
    </row>
    <row r="94" spans="2:12" s="174" customFormat="1" ht="28.5" x14ac:dyDescent="0.2">
      <c r="B94" s="175"/>
      <c r="C94" s="184">
        <v>6.06</v>
      </c>
      <c r="D94" s="185">
        <v>6.06</v>
      </c>
      <c r="E94" s="185">
        <v>6.06</v>
      </c>
      <c r="F94" s="185">
        <v>6.06</v>
      </c>
      <c r="G94" s="226" t="s">
        <v>82</v>
      </c>
      <c r="H94" s="186" t="s">
        <v>29</v>
      </c>
      <c r="I94" s="187">
        <v>50</v>
      </c>
      <c r="J94" s="220"/>
      <c r="K94" s="320">
        <f t="shared" si="14"/>
        <v>0</v>
      </c>
      <c r="L94" s="176"/>
    </row>
    <row r="95" spans="2:12" s="174" customFormat="1" ht="28.5" x14ac:dyDescent="0.2">
      <c r="B95" s="175"/>
      <c r="C95" s="184">
        <v>6.07</v>
      </c>
      <c r="D95" s="185">
        <v>6.07</v>
      </c>
      <c r="E95" s="185">
        <v>6.07</v>
      </c>
      <c r="F95" s="185">
        <v>6.07</v>
      </c>
      <c r="G95" s="226" t="s">
        <v>83</v>
      </c>
      <c r="H95" s="186" t="s">
        <v>29</v>
      </c>
      <c r="I95" s="187">
        <v>42</v>
      </c>
      <c r="J95" s="220"/>
      <c r="K95" s="320">
        <f t="shared" si="14"/>
        <v>0</v>
      </c>
      <c r="L95" s="176"/>
    </row>
    <row r="96" spans="2:12" s="174" customFormat="1" x14ac:dyDescent="0.2">
      <c r="B96" s="175"/>
      <c r="C96" s="184">
        <v>6.08</v>
      </c>
      <c r="D96" s="185">
        <v>6.08</v>
      </c>
      <c r="E96" s="185">
        <v>6.08</v>
      </c>
      <c r="F96" s="185">
        <v>6.08</v>
      </c>
      <c r="G96" s="226" t="s">
        <v>84</v>
      </c>
      <c r="H96" s="186" t="s">
        <v>29</v>
      </c>
      <c r="I96" s="187">
        <v>60</v>
      </c>
      <c r="J96" s="220"/>
      <c r="K96" s="320">
        <f t="shared" si="14"/>
        <v>0</v>
      </c>
      <c r="L96" s="176"/>
    </row>
    <row r="97" spans="2:12" s="174" customFormat="1" x14ac:dyDescent="0.2">
      <c r="B97" s="175"/>
      <c r="C97" s="184">
        <v>6.09</v>
      </c>
      <c r="D97" s="185">
        <v>6.09</v>
      </c>
      <c r="E97" s="185">
        <v>6.09</v>
      </c>
      <c r="F97" s="185">
        <v>6.09</v>
      </c>
      <c r="G97" s="226" t="s">
        <v>85</v>
      </c>
      <c r="H97" s="186" t="s">
        <v>21</v>
      </c>
      <c r="I97" s="187">
        <v>15</v>
      </c>
      <c r="J97" s="220"/>
      <c r="K97" s="320">
        <f t="shared" si="14"/>
        <v>0</v>
      </c>
      <c r="L97" s="176"/>
    </row>
    <row r="98" spans="2:12" s="174" customFormat="1" x14ac:dyDescent="0.2">
      <c r="B98" s="175"/>
      <c r="C98" s="278">
        <v>6.1</v>
      </c>
      <c r="D98" s="280">
        <v>6.1</v>
      </c>
      <c r="E98" s="280">
        <v>6.1</v>
      </c>
      <c r="F98" s="280">
        <v>6.1</v>
      </c>
      <c r="G98" s="226" t="s">
        <v>86</v>
      </c>
      <c r="H98" s="186" t="s">
        <v>23</v>
      </c>
      <c r="I98" s="187">
        <v>8</v>
      </c>
      <c r="J98" s="220"/>
      <c r="K98" s="320">
        <f t="shared" si="14"/>
        <v>0</v>
      </c>
      <c r="L98" s="176"/>
    </row>
    <row r="99" spans="2:12" s="174" customFormat="1" ht="28.5" x14ac:dyDescent="0.2">
      <c r="B99" s="175"/>
      <c r="C99" s="184">
        <v>6.11</v>
      </c>
      <c r="D99" s="185">
        <v>6.11</v>
      </c>
      <c r="E99" s="185">
        <v>6.11</v>
      </c>
      <c r="F99" s="185">
        <v>6.11</v>
      </c>
      <c r="G99" s="226" t="s">
        <v>87</v>
      </c>
      <c r="H99" s="186" t="s">
        <v>23</v>
      </c>
      <c r="I99" s="187">
        <v>1</v>
      </c>
      <c r="J99" s="220"/>
      <c r="K99" s="320">
        <f t="shared" si="14"/>
        <v>0</v>
      </c>
      <c r="L99" s="176"/>
    </row>
    <row r="100" spans="2:12" s="174" customFormat="1" x14ac:dyDescent="0.2">
      <c r="B100" s="175"/>
      <c r="C100" s="184">
        <v>6.12</v>
      </c>
      <c r="D100" s="185">
        <v>6.12</v>
      </c>
      <c r="E100" s="185">
        <v>6.12</v>
      </c>
      <c r="F100" s="185">
        <v>6.12</v>
      </c>
      <c r="G100" s="226" t="s">
        <v>88</v>
      </c>
      <c r="H100" s="186" t="s">
        <v>23</v>
      </c>
      <c r="I100" s="187">
        <v>6</v>
      </c>
      <c r="J100" s="220"/>
      <c r="K100" s="320">
        <f t="shared" si="14"/>
        <v>0</v>
      </c>
      <c r="L100" s="176"/>
    </row>
    <row r="101" spans="2:12" s="174" customFormat="1" ht="30" customHeight="1" thickBot="1" x14ac:dyDescent="0.25">
      <c r="B101" s="175"/>
      <c r="C101" s="221" t="s">
        <v>43</v>
      </c>
      <c r="D101" s="222"/>
      <c r="E101" s="222"/>
      <c r="F101" s="222"/>
      <c r="G101" s="223"/>
      <c r="H101" s="222"/>
      <c r="I101" s="224"/>
      <c r="J101" s="225"/>
      <c r="K101" s="321">
        <f>+SUM(K89:K100)</f>
        <v>0</v>
      </c>
      <c r="L101" s="176"/>
    </row>
    <row r="102" spans="2:12" s="174" customFormat="1" ht="30" customHeight="1" thickBot="1" x14ac:dyDescent="0.25">
      <c r="B102" s="175"/>
      <c r="C102" s="217">
        <v>7</v>
      </c>
      <c r="D102" s="182" t="s">
        <v>89</v>
      </c>
      <c r="E102" s="182"/>
      <c r="F102" s="182"/>
      <c r="G102" s="182"/>
      <c r="H102" s="182"/>
      <c r="I102" s="281"/>
      <c r="J102" s="182"/>
      <c r="K102" s="183"/>
      <c r="L102" s="176"/>
    </row>
    <row r="103" spans="2:12" s="174" customFormat="1" ht="71.25" x14ac:dyDescent="0.2">
      <c r="B103" s="175"/>
      <c r="C103" s="184">
        <v>7.01</v>
      </c>
      <c r="D103" s="185">
        <v>7.01</v>
      </c>
      <c r="E103" s="185">
        <v>7.01</v>
      </c>
      <c r="F103" s="185">
        <v>7.01</v>
      </c>
      <c r="G103" s="226" t="s">
        <v>90</v>
      </c>
      <c r="H103" s="186" t="s">
        <v>23</v>
      </c>
      <c r="I103" s="187">
        <v>2</v>
      </c>
      <c r="J103" s="220"/>
      <c r="K103" s="320">
        <f t="shared" ref="K103" si="15">I103*J103</f>
        <v>0</v>
      </c>
      <c r="L103" s="176"/>
    </row>
    <row r="104" spans="2:12" s="174" customFormat="1" ht="85.5" x14ac:dyDescent="0.2">
      <c r="B104" s="175"/>
      <c r="C104" s="184">
        <v>7.02</v>
      </c>
      <c r="D104" s="185">
        <v>7.02</v>
      </c>
      <c r="E104" s="185">
        <v>7.02</v>
      </c>
      <c r="F104" s="185">
        <v>7.02</v>
      </c>
      <c r="G104" s="226" t="s">
        <v>91</v>
      </c>
      <c r="H104" s="186" t="s">
        <v>23</v>
      </c>
      <c r="I104" s="187">
        <v>2</v>
      </c>
      <c r="J104" s="220"/>
      <c r="K104" s="320">
        <f t="shared" ref="K104:K134" si="16">I104*J104</f>
        <v>0</v>
      </c>
      <c r="L104" s="176"/>
    </row>
    <row r="105" spans="2:12" s="174" customFormat="1" ht="128.25" x14ac:dyDescent="0.2">
      <c r="B105" s="175"/>
      <c r="C105" s="184">
        <v>7.03</v>
      </c>
      <c r="D105" s="185">
        <v>7.03</v>
      </c>
      <c r="E105" s="185">
        <v>7.03</v>
      </c>
      <c r="F105" s="185">
        <v>7.03</v>
      </c>
      <c r="G105" s="226" t="s">
        <v>92</v>
      </c>
      <c r="H105" s="186" t="s">
        <v>23</v>
      </c>
      <c r="I105" s="187">
        <v>3</v>
      </c>
      <c r="J105" s="220"/>
      <c r="K105" s="320">
        <f t="shared" si="16"/>
        <v>0</v>
      </c>
      <c r="L105" s="176"/>
    </row>
    <row r="106" spans="2:12" s="174" customFormat="1" ht="85.5" x14ac:dyDescent="0.2">
      <c r="B106" s="175"/>
      <c r="C106" s="184">
        <v>7.04</v>
      </c>
      <c r="D106" s="185">
        <v>7.04</v>
      </c>
      <c r="E106" s="185">
        <v>7.04</v>
      </c>
      <c r="F106" s="185">
        <v>7.04</v>
      </c>
      <c r="G106" s="226" t="s">
        <v>93</v>
      </c>
      <c r="H106" s="186" t="s">
        <v>23</v>
      </c>
      <c r="I106" s="187">
        <v>8</v>
      </c>
      <c r="J106" s="220"/>
      <c r="K106" s="320">
        <f t="shared" si="16"/>
        <v>0</v>
      </c>
      <c r="L106" s="176"/>
    </row>
    <row r="107" spans="2:12" s="174" customFormat="1" ht="42.75" x14ac:dyDescent="0.2">
      <c r="B107" s="175"/>
      <c r="C107" s="184">
        <v>7.05</v>
      </c>
      <c r="D107" s="185">
        <v>7.05</v>
      </c>
      <c r="E107" s="185">
        <v>7.05</v>
      </c>
      <c r="F107" s="185">
        <v>7.05</v>
      </c>
      <c r="G107" s="226" t="s">
        <v>94</v>
      </c>
      <c r="H107" s="186" t="s">
        <v>23</v>
      </c>
      <c r="I107" s="187">
        <v>1</v>
      </c>
      <c r="J107" s="220"/>
      <c r="K107" s="320">
        <f t="shared" si="16"/>
        <v>0</v>
      </c>
      <c r="L107" s="176"/>
    </row>
    <row r="108" spans="2:12" s="174" customFormat="1" ht="57" x14ac:dyDescent="0.2">
      <c r="B108" s="175"/>
      <c r="C108" s="184">
        <v>7.06</v>
      </c>
      <c r="D108" s="185">
        <v>7.06</v>
      </c>
      <c r="E108" s="185">
        <v>7.06</v>
      </c>
      <c r="F108" s="185">
        <v>7.06</v>
      </c>
      <c r="G108" s="226" t="s">
        <v>95</v>
      </c>
      <c r="H108" s="186" t="s">
        <v>29</v>
      </c>
      <c r="I108" s="187">
        <v>1</v>
      </c>
      <c r="J108" s="220"/>
      <c r="K108" s="320">
        <f t="shared" si="16"/>
        <v>0</v>
      </c>
      <c r="L108" s="176"/>
    </row>
    <row r="109" spans="2:12" s="174" customFormat="1" x14ac:dyDescent="0.2">
      <c r="B109" s="175"/>
      <c r="C109" s="184">
        <v>7.07</v>
      </c>
      <c r="D109" s="185">
        <v>7.07</v>
      </c>
      <c r="E109" s="185">
        <v>7.07</v>
      </c>
      <c r="F109" s="185">
        <v>7.07</v>
      </c>
      <c r="G109" s="226" t="s">
        <v>96</v>
      </c>
      <c r="H109" s="186" t="s">
        <v>29</v>
      </c>
      <c r="I109" s="187">
        <v>28</v>
      </c>
      <c r="J109" s="220"/>
      <c r="K109" s="320">
        <f t="shared" si="16"/>
        <v>0</v>
      </c>
      <c r="L109" s="176"/>
    </row>
    <row r="110" spans="2:12" s="174" customFormat="1" ht="57" x14ac:dyDescent="0.2">
      <c r="B110" s="175"/>
      <c r="C110" s="184">
        <v>7.08</v>
      </c>
      <c r="D110" s="185">
        <v>7.08</v>
      </c>
      <c r="E110" s="185">
        <v>7.08</v>
      </c>
      <c r="F110" s="185">
        <v>7.08</v>
      </c>
      <c r="G110" s="226" t="s">
        <v>97</v>
      </c>
      <c r="H110" s="186" t="s">
        <v>29</v>
      </c>
      <c r="I110" s="187">
        <v>108</v>
      </c>
      <c r="J110" s="220"/>
      <c r="K110" s="320">
        <f t="shared" si="16"/>
        <v>0</v>
      </c>
      <c r="L110" s="176"/>
    </row>
    <row r="111" spans="2:12" s="174" customFormat="1" ht="71.25" x14ac:dyDescent="0.2">
      <c r="B111" s="175"/>
      <c r="C111" s="184">
        <v>7.09</v>
      </c>
      <c r="D111" s="185">
        <v>7.09</v>
      </c>
      <c r="E111" s="185">
        <v>7.09</v>
      </c>
      <c r="F111" s="185">
        <v>7.09</v>
      </c>
      <c r="G111" s="226" t="s">
        <v>98</v>
      </c>
      <c r="H111" s="186" t="s">
        <v>23</v>
      </c>
      <c r="I111" s="187">
        <v>2</v>
      </c>
      <c r="J111" s="220"/>
      <c r="K111" s="320">
        <f t="shared" si="16"/>
        <v>0</v>
      </c>
      <c r="L111" s="176"/>
    </row>
    <row r="112" spans="2:12" s="174" customFormat="1" ht="57" x14ac:dyDescent="0.2">
      <c r="B112" s="175"/>
      <c r="C112" s="278">
        <v>7.1</v>
      </c>
      <c r="D112" s="280">
        <v>7.1</v>
      </c>
      <c r="E112" s="280">
        <v>7.1</v>
      </c>
      <c r="F112" s="280">
        <v>7.1</v>
      </c>
      <c r="G112" s="226" t="s">
        <v>99</v>
      </c>
      <c r="H112" s="186" t="s">
        <v>29</v>
      </c>
      <c r="I112" s="187">
        <v>125</v>
      </c>
      <c r="J112" s="220"/>
      <c r="K112" s="320">
        <f t="shared" si="16"/>
        <v>0</v>
      </c>
      <c r="L112" s="176"/>
    </row>
    <row r="113" spans="2:12" s="174" customFormat="1" ht="42.75" x14ac:dyDescent="0.2">
      <c r="B113" s="175"/>
      <c r="C113" s="184">
        <v>7.11</v>
      </c>
      <c r="D113" s="185">
        <v>7.11</v>
      </c>
      <c r="E113" s="185">
        <v>7.11</v>
      </c>
      <c r="F113" s="185">
        <v>7.11</v>
      </c>
      <c r="G113" s="226" t="s">
        <v>100</v>
      </c>
      <c r="H113" s="186" t="s">
        <v>23</v>
      </c>
      <c r="I113" s="187">
        <v>9</v>
      </c>
      <c r="J113" s="220"/>
      <c r="K113" s="320">
        <f t="shared" si="16"/>
        <v>0</v>
      </c>
      <c r="L113" s="176"/>
    </row>
    <row r="114" spans="2:12" s="174" customFormat="1" ht="42.75" x14ac:dyDescent="0.2">
      <c r="B114" s="175"/>
      <c r="C114" s="184">
        <v>7.12</v>
      </c>
      <c r="D114" s="185">
        <v>7.12</v>
      </c>
      <c r="E114" s="185">
        <v>7.12</v>
      </c>
      <c r="F114" s="185">
        <v>7.12</v>
      </c>
      <c r="G114" s="226" t="s">
        <v>101</v>
      </c>
      <c r="H114" s="186" t="s">
        <v>23</v>
      </c>
      <c r="I114" s="187">
        <v>12</v>
      </c>
      <c r="J114" s="220"/>
      <c r="K114" s="320">
        <f t="shared" si="16"/>
        <v>0</v>
      </c>
      <c r="L114" s="176"/>
    </row>
    <row r="115" spans="2:12" s="174" customFormat="1" ht="71.25" x14ac:dyDescent="0.2">
      <c r="B115" s="175"/>
      <c r="C115" s="184">
        <v>7.13</v>
      </c>
      <c r="D115" s="185">
        <v>7.13</v>
      </c>
      <c r="E115" s="185">
        <v>7.13</v>
      </c>
      <c r="F115" s="185">
        <v>7.13</v>
      </c>
      <c r="G115" s="226" t="s">
        <v>102</v>
      </c>
      <c r="H115" s="186" t="s">
        <v>23</v>
      </c>
      <c r="I115" s="187">
        <v>48</v>
      </c>
      <c r="J115" s="220"/>
      <c r="K115" s="320">
        <f t="shared" si="16"/>
        <v>0</v>
      </c>
      <c r="L115" s="176"/>
    </row>
    <row r="116" spans="2:12" s="174" customFormat="1" ht="99.75" x14ac:dyDescent="0.2">
      <c r="B116" s="175"/>
      <c r="C116" s="184">
        <v>7.14</v>
      </c>
      <c r="D116" s="185">
        <v>7.14</v>
      </c>
      <c r="E116" s="185">
        <v>7.14</v>
      </c>
      <c r="F116" s="185">
        <v>7.14</v>
      </c>
      <c r="G116" s="226" t="s">
        <v>103</v>
      </c>
      <c r="H116" s="186" t="s">
        <v>23</v>
      </c>
      <c r="I116" s="187">
        <v>53</v>
      </c>
      <c r="J116" s="220"/>
      <c r="K116" s="320">
        <f t="shared" si="16"/>
        <v>0</v>
      </c>
      <c r="L116" s="176"/>
    </row>
    <row r="117" spans="2:12" s="174" customFormat="1" ht="128.25" x14ac:dyDescent="0.2">
      <c r="B117" s="175"/>
      <c r="C117" s="184">
        <v>7.15</v>
      </c>
      <c r="D117" s="185">
        <v>7.15</v>
      </c>
      <c r="E117" s="185">
        <v>7.15</v>
      </c>
      <c r="F117" s="185">
        <v>7.15</v>
      </c>
      <c r="G117" s="226" t="s">
        <v>104</v>
      </c>
      <c r="H117" s="186" t="s">
        <v>23</v>
      </c>
      <c r="I117" s="187">
        <v>52</v>
      </c>
      <c r="J117" s="220"/>
      <c r="K117" s="320">
        <f t="shared" si="16"/>
        <v>0</v>
      </c>
      <c r="L117" s="176"/>
    </row>
    <row r="118" spans="2:12" s="174" customFormat="1" ht="85.5" x14ac:dyDescent="0.2">
      <c r="B118" s="175"/>
      <c r="C118" s="184">
        <v>7.16</v>
      </c>
      <c r="D118" s="185">
        <v>7.16</v>
      </c>
      <c r="E118" s="185">
        <v>7.16</v>
      </c>
      <c r="F118" s="185">
        <v>7.16</v>
      </c>
      <c r="G118" s="226" t="s">
        <v>105</v>
      </c>
      <c r="H118" s="186" t="s">
        <v>23</v>
      </c>
      <c r="I118" s="187">
        <v>6</v>
      </c>
      <c r="J118" s="220"/>
      <c r="K118" s="320">
        <f t="shared" si="16"/>
        <v>0</v>
      </c>
      <c r="L118" s="176"/>
    </row>
    <row r="119" spans="2:12" s="174" customFormat="1" ht="85.5" x14ac:dyDescent="0.2">
      <c r="B119" s="175"/>
      <c r="C119" s="184">
        <v>7.17</v>
      </c>
      <c r="D119" s="185">
        <v>7.17</v>
      </c>
      <c r="E119" s="185">
        <v>7.17</v>
      </c>
      <c r="F119" s="185">
        <v>7.17</v>
      </c>
      <c r="G119" s="226" t="s">
        <v>106</v>
      </c>
      <c r="H119" s="186" t="s">
        <v>23</v>
      </c>
      <c r="I119" s="187">
        <v>14</v>
      </c>
      <c r="J119" s="220"/>
      <c r="K119" s="320">
        <f t="shared" si="16"/>
        <v>0</v>
      </c>
      <c r="L119" s="176"/>
    </row>
    <row r="120" spans="2:12" s="174" customFormat="1" ht="171" x14ac:dyDescent="0.2">
      <c r="B120" s="175"/>
      <c r="C120" s="184">
        <v>7.18</v>
      </c>
      <c r="D120" s="185">
        <v>7.18</v>
      </c>
      <c r="E120" s="185">
        <v>7.18</v>
      </c>
      <c r="F120" s="185">
        <v>7.18</v>
      </c>
      <c r="G120" s="226" t="s">
        <v>107</v>
      </c>
      <c r="H120" s="186" t="s">
        <v>23</v>
      </c>
      <c r="I120" s="187">
        <v>48</v>
      </c>
      <c r="J120" s="220"/>
      <c r="K120" s="320">
        <f t="shared" si="16"/>
        <v>0</v>
      </c>
      <c r="L120" s="176"/>
    </row>
    <row r="121" spans="2:12" s="174" customFormat="1" ht="71.25" x14ac:dyDescent="0.2">
      <c r="B121" s="175"/>
      <c r="C121" s="184">
        <v>7.19</v>
      </c>
      <c r="D121" s="185">
        <v>7.19</v>
      </c>
      <c r="E121" s="185">
        <v>7.19</v>
      </c>
      <c r="F121" s="185">
        <v>7.19</v>
      </c>
      <c r="G121" s="226" t="s">
        <v>108</v>
      </c>
      <c r="H121" s="186" t="s">
        <v>23</v>
      </c>
      <c r="I121" s="187">
        <v>9</v>
      </c>
      <c r="J121" s="220"/>
      <c r="K121" s="320">
        <f t="shared" si="16"/>
        <v>0</v>
      </c>
      <c r="L121" s="176"/>
    </row>
    <row r="122" spans="2:12" s="174" customFormat="1" x14ac:dyDescent="0.2">
      <c r="B122" s="175"/>
      <c r="C122" s="278">
        <v>7.2</v>
      </c>
      <c r="D122" s="280">
        <v>7.2</v>
      </c>
      <c r="E122" s="280">
        <v>7.2</v>
      </c>
      <c r="F122" s="280">
        <v>7.2</v>
      </c>
      <c r="G122" s="226" t="s">
        <v>109</v>
      </c>
      <c r="H122" s="186" t="s">
        <v>23</v>
      </c>
      <c r="I122" s="187">
        <v>9</v>
      </c>
      <c r="J122" s="220"/>
      <c r="K122" s="320">
        <f t="shared" si="16"/>
        <v>0</v>
      </c>
      <c r="L122" s="176"/>
    </row>
    <row r="123" spans="2:12" s="174" customFormat="1" ht="57" x14ac:dyDescent="0.2">
      <c r="B123" s="175"/>
      <c r="C123" s="184">
        <v>7.21</v>
      </c>
      <c r="D123" s="185">
        <v>7.21</v>
      </c>
      <c r="E123" s="185">
        <v>7.21</v>
      </c>
      <c r="F123" s="185">
        <v>7.21</v>
      </c>
      <c r="G123" s="226" t="s">
        <v>110</v>
      </c>
      <c r="H123" s="186" t="s">
        <v>23</v>
      </c>
      <c r="I123" s="187">
        <v>4</v>
      </c>
      <c r="J123" s="220"/>
      <c r="K123" s="320">
        <f t="shared" si="16"/>
        <v>0</v>
      </c>
      <c r="L123" s="176"/>
    </row>
    <row r="124" spans="2:12" s="174" customFormat="1" ht="99.75" x14ac:dyDescent="0.2">
      <c r="B124" s="175"/>
      <c r="C124" s="184">
        <v>7.22</v>
      </c>
      <c r="D124" s="185">
        <v>7.22</v>
      </c>
      <c r="E124" s="185">
        <v>7.22</v>
      </c>
      <c r="F124" s="185">
        <v>7.22</v>
      </c>
      <c r="G124" s="226" t="s">
        <v>111</v>
      </c>
      <c r="H124" s="186" t="s">
        <v>23</v>
      </c>
      <c r="I124" s="187">
        <v>4</v>
      </c>
      <c r="J124" s="220"/>
      <c r="K124" s="320">
        <f t="shared" si="16"/>
        <v>0</v>
      </c>
      <c r="L124" s="176"/>
    </row>
    <row r="125" spans="2:12" s="174" customFormat="1" ht="85.5" x14ac:dyDescent="0.2">
      <c r="B125" s="175"/>
      <c r="C125" s="184">
        <v>7.23</v>
      </c>
      <c r="D125" s="185">
        <v>7.23</v>
      </c>
      <c r="E125" s="185">
        <v>7.23</v>
      </c>
      <c r="F125" s="185">
        <v>7.23</v>
      </c>
      <c r="G125" s="226" t="s">
        <v>112</v>
      </c>
      <c r="H125" s="186" t="s">
        <v>23</v>
      </c>
      <c r="I125" s="187">
        <v>19</v>
      </c>
      <c r="J125" s="220"/>
      <c r="K125" s="320">
        <f t="shared" si="16"/>
        <v>0</v>
      </c>
      <c r="L125" s="176"/>
    </row>
    <row r="126" spans="2:12" s="174" customFormat="1" ht="71.25" x14ac:dyDescent="0.2">
      <c r="B126" s="175"/>
      <c r="C126" s="184">
        <v>7.24</v>
      </c>
      <c r="D126" s="185">
        <v>7.24</v>
      </c>
      <c r="E126" s="185">
        <v>7.24</v>
      </c>
      <c r="F126" s="185">
        <v>7.24</v>
      </c>
      <c r="G126" s="226" t="s">
        <v>113</v>
      </c>
      <c r="H126" s="186" t="s">
        <v>23</v>
      </c>
      <c r="I126" s="187">
        <v>25</v>
      </c>
      <c r="J126" s="220"/>
      <c r="K126" s="320">
        <f t="shared" si="16"/>
        <v>0</v>
      </c>
      <c r="L126" s="176"/>
    </row>
    <row r="127" spans="2:12" s="174" customFormat="1" ht="114" x14ac:dyDescent="0.2">
      <c r="B127" s="175"/>
      <c r="C127" s="184">
        <v>7.25</v>
      </c>
      <c r="D127" s="185">
        <v>7.25</v>
      </c>
      <c r="E127" s="185">
        <v>7.25</v>
      </c>
      <c r="F127" s="185">
        <v>7.25</v>
      </c>
      <c r="G127" s="226" t="s">
        <v>114</v>
      </c>
      <c r="H127" s="186" t="s">
        <v>23</v>
      </c>
      <c r="I127" s="187">
        <v>4</v>
      </c>
      <c r="J127" s="220"/>
      <c r="K127" s="320">
        <f t="shared" si="16"/>
        <v>0</v>
      </c>
      <c r="L127" s="176"/>
    </row>
    <row r="128" spans="2:12" s="174" customFormat="1" ht="114" x14ac:dyDescent="0.2">
      <c r="B128" s="175"/>
      <c r="C128" s="184">
        <v>7.26</v>
      </c>
      <c r="D128" s="185">
        <v>7.26</v>
      </c>
      <c r="E128" s="185">
        <v>7.26</v>
      </c>
      <c r="F128" s="185">
        <v>7.26</v>
      </c>
      <c r="G128" s="226" t="s">
        <v>115</v>
      </c>
      <c r="H128" s="186" t="s">
        <v>23</v>
      </c>
      <c r="I128" s="187">
        <v>1</v>
      </c>
      <c r="J128" s="220"/>
      <c r="K128" s="320">
        <f t="shared" si="16"/>
        <v>0</v>
      </c>
      <c r="L128" s="176"/>
    </row>
    <row r="129" spans="2:12" s="174" customFormat="1" ht="85.5" x14ac:dyDescent="0.2">
      <c r="B129" s="175"/>
      <c r="C129" s="184">
        <v>7.27</v>
      </c>
      <c r="D129" s="185">
        <v>7.27</v>
      </c>
      <c r="E129" s="185">
        <v>7.27</v>
      </c>
      <c r="F129" s="185">
        <v>7.27</v>
      </c>
      <c r="G129" s="226" t="s">
        <v>116</v>
      </c>
      <c r="H129" s="186" t="s">
        <v>29</v>
      </c>
      <c r="I129" s="187">
        <v>20</v>
      </c>
      <c r="J129" s="220"/>
      <c r="K129" s="320">
        <f t="shared" si="16"/>
        <v>0</v>
      </c>
      <c r="L129" s="176"/>
    </row>
    <row r="130" spans="2:12" s="174" customFormat="1" ht="42.75" x14ac:dyDescent="0.2">
      <c r="B130" s="175"/>
      <c r="C130" s="184">
        <v>7.28</v>
      </c>
      <c r="D130" s="185">
        <v>7.28</v>
      </c>
      <c r="E130" s="185">
        <v>7.28</v>
      </c>
      <c r="F130" s="185">
        <v>7.28</v>
      </c>
      <c r="G130" s="226" t="s">
        <v>117</v>
      </c>
      <c r="H130" s="186" t="s">
        <v>23</v>
      </c>
      <c r="I130" s="187">
        <v>4</v>
      </c>
      <c r="J130" s="220"/>
      <c r="K130" s="320">
        <f t="shared" si="16"/>
        <v>0</v>
      </c>
      <c r="L130" s="176"/>
    </row>
    <row r="131" spans="2:12" s="174" customFormat="1" ht="42.75" x14ac:dyDescent="0.2">
      <c r="B131" s="175"/>
      <c r="C131" s="184">
        <v>7.29</v>
      </c>
      <c r="D131" s="185">
        <v>7.29</v>
      </c>
      <c r="E131" s="185">
        <v>7.29</v>
      </c>
      <c r="F131" s="185">
        <v>7.29</v>
      </c>
      <c r="G131" s="226" t="s">
        <v>118</v>
      </c>
      <c r="H131" s="186" t="s">
        <v>23</v>
      </c>
      <c r="I131" s="187">
        <v>10</v>
      </c>
      <c r="J131" s="220"/>
      <c r="K131" s="320">
        <f t="shared" si="16"/>
        <v>0</v>
      </c>
      <c r="L131" s="176"/>
    </row>
    <row r="132" spans="2:12" s="174" customFormat="1" ht="57" x14ac:dyDescent="0.2">
      <c r="B132" s="175"/>
      <c r="C132" s="278">
        <v>7.3</v>
      </c>
      <c r="D132" s="280">
        <v>7.3</v>
      </c>
      <c r="E132" s="280">
        <v>7.3</v>
      </c>
      <c r="F132" s="280">
        <v>7.3</v>
      </c>
      <c r="G132" s="226" t="s">
        <v>119</v>
      </c>
      <c r="H132" s="186" t="s">
        <v>23</v>
      </c>
      <c r="I132" s="187">
        <v>36</v>
      </c>
      <c r="J132" s="220"/>
      <c r="K132" s="320">
        <f t="shared" si="16"/>
        <v>0</v>
      </c>
      <c r="L132" s="176"/>
    </row>
    <row r="133" spans="2:12" s="174" customFormat="1" ht="57" x14ac:dyDescent="0.2">
      <c r="B133" s="175"/>
      <c r="C133" s="184">
        <v>7.31</v>
      </c>
      <c r="D133" s="185">
        <v>7.31</v>
      </c>
      <c r="E133" s="185">
        <v>7.31</v>
      </c>
      <c r="F133" s="185">
        <v>7.31</v>
      </c>
      <c r="G133" s="226" t="s">
        <v>120</v>
      </c>
      <c r="H133" s="186" t="s">
        <v>23</v>
      </c>
      <c r="I133" s="187">
        <v>1</v>
      </c>
      <c r="J133" s="220"/>
      <c r="K133" s="320">
        <f t="shared" si="16"/>
        <v>0</v>
      </c>
      <c r="L133" s="176"/>
    </row>
    <row r="134" spans="2:12" s="174" customFormat="1" ht="57" x14ac:dyDescent="0.2">
      <c r="B134" s="175"/>
      <c r="C134" s="184">
        <v>7.32</v>
      </c>
      <c r="D134" s="185">
        <v>7.32</v>
      </c>
      <c r="E134" s="185">
        <v>7.32</v>
      </c>
      <c r="F134" s="185">
        <v>7.32</v>
      </c>
      <c r="G134" s="226" t="s">
        <v>121</v>
      </c>
      <c r="H134" s="186" t="s">
        <v>25</v>
      </c>
      <c r="I134" s="187">
        <v>1853</v>
      </c>
      <c r="J134" s="220"/>
      <c r="K134" s="320">
        <f t="shared" si="16"/>
        <v>0</v>
      </c>
      <c r="L134" s="176"/>
    </row>
    <row r="135" spans="2:12" s="174" customFormat="1" ht="30" customHeight="1" thickBot="1" x14ac:dyDescent="0.25">
      <c r="B135" s="175"/>
      <c r="C135" s="221" t="s">
        <v>43</v>
      </c>
      <c r="D135" s="222"/>
      <c r="E135" s="222"/>
      <c r="F135" s="222"/>
      <c r="G135" s="223"/>
      <c r="H135" s="222"/>
      <c r="I135" s="224"/>
      <c r="J135" s="225"/>
      <c r="K135" s="321">
        <f>+SUM(K103:K134)</f>
        <v>0</v>
      </c>
      <c r="L135" s="176"/>
    </row>
    <row r="136" spans="2:12" s="174" customFormat="1" ht="30" customHeight="1" thickBot="1" x14ac:dyDescent="0.25">
      <c r="B136" s="175"/>
      <c r="C136" s="217">
        <v>8</v>
      </c>
      <c r="D136" s="182" t="s">
        <v>122</v>
      </c>
      <c r="E136" s="182"/>
      <c r="F136" s="182"/>
      <c r="G136" s="182"/>
      <c r="H136" s="182"/>
      <c r="I136" s="182"/>
      <c r="J136" s="182"/>
      <c r="K136" s="183"/>
      <c r="L136" s="176"/>
    </row>
    <row r="137" spans="2:12" s="174" customFormat="1" ht="42.75" x14ac:dyDescent="0.2">
      <c r="B137" s="175"/>
      <c r="C137" s="184">
        <v>8.01</v>
      </c>
      <c r="D137" s="185">
        <v>8.01</v>
      </c>
      <c r="E137" s="185">
        <v>8.01</v>
      </c>
      <c r="F137" s="185">
        <v>8.01</v>
      </c>
      <c r="G137" s="226" t="s">
        <v>123</v>
      </c>
      <c r="H137" s="186" t="s">
        <v>21</v>
      </c>
      <c r="I137" s="187">
        <v>520</v>
      </c>
      <c r="J137" s="220"/>
      <c r="K137" s="320">
        <f t="shared" ref="K137" si="17">I137*J137</f>
        <v>0</v>
      </c>
      <c r="L137" s="176"/>
    </row>
    <row r="138" spans="2:12" s="174" customFormat="1" ht="30" customHeight="1" thickBot="1" x14ac:dyDescent="0.25">
      <c r="B138" s="175"/>
      <c r="C138" s="221" t="s">
        <v>43</v>
      </c>
      <c r="D138" s="222"/>
      <c r="E138" s="222"/>
      <c r="F138" s="222"/>
      <c r="G138" s="223"/>
      <c r="H138" s="222"/>
      <c r="I138" s="224"/>
      <c r="J138" s="225"/>
      <c r="K138" s="321">
        <f>+SUM(K137:K137)</f>
        <v>0</v>
      </c>
      <c r="L138" s="176"/>
    </row>
    <row r="139" spans="2:12" s="174" customFormat="1" ht="30" customHeight="1" thickBot="1" x14ac:dyDescent="0.25">
      <c r="B139" s="175"/>
      <c r="C139" s="217">
        <v>9</v>
      </c>
      <c r="D139" s="182" t="s">
        <v>124</v>
      </c>
      <c r="E139" s="182"/>
      <c r="F139" s="182"/>
      <c r="G139" s="182"/>
      <c r="H139" s="182"/>
      <c r="I139" s="281"/>
      <c r="J139" s="182"/>
      <c r="K139" s="183"/>
      <c r="L139" s="176"/>
    </row>
    <row r="140" spans="2:12" s="174" customFormat="1" ht="42.75" x14ac:dyDescent="0.2">
      <c r="B140" s="175"/>
      <c r="C140" s="184">
        <v>9.01</v>
      </c>
      <c r="D140" s="185">
        <v>9.01</v>
      </c>
      <c r="E140" s="185">
        <v>9.01</v>
      </c>
      <c r="F140" s="185">
        <v>9.01</v>
      </c>
      <c r="G140" s="226" t="s">
        <v>125</v>
      </c>
      <c r="H140" s="186" t="s">
        <v>21</v>
      </c>
      <c r="I140" s="187">
        <v>750</v>
      </c>
      <c r="J140" s="220"/>
      <c r="K140" s="320">
        <f t="shared" ref="K140" si="18">I140*J140</f>
        <v>0</v>
      </c>
      <c r="L140" s="176"/>
    </row>
    <row r="141" spans="2:12" s="174" customFormat="1" ht="30" customHeight="1" thickBot="1" x14ac:dyDescent="0.25">
      <c r="B141" s="175"/>
      <c r="C141" s="221" t="s">
        <v>43</v>
      </c>
      <c r="D141" s="222"/>
      <c r="E141" s="222"/>
      <c r="F141" s="222"/>
      <c r="G141" s="223"/>
      <c r="H141" s="222"/>
      <c r="I141" s="224"/>
      <c r="J141" s="225"/>
      <c r="K141" s="321">
        <f>+SUM(K140:K140)</f>
        <v>0</v>
      </c>
      <c r="L141" s="176"/>
    </row>
    <row r="142" spans="2:12" s="174" customFormat="1" ht="30" customHeight="1" thickBot="1" x14ac:dyDescent="0.25">
      <c r="B142" s="175"/>
      <c r="C142" s="217">
        <v>10</v>
      </c>
      <c r="D142" s="182" t="s">
        <v>126</v>
      </c>
      <c r="E142" s="182"/>
      <c r="F142" s="182"/>
      <c r="G142" s="182"/>
      <c r="H142" s="182"/>
      <c r="I142" s="281"/>
      <c r="J142" s="182"/>
      <c r="K142" s="183"/>
      <c r="L142" s="176"/>
    </row>
    <row r="143" spans="2:12" s="174" customFormat="1" ht="28.5" x14ac:dyDescent="0.2">
      <c r="B143" s="175"/>
      <c r="C143" s="184">
        <v>10.01</v>
      </c>
      <c r="D143" s="185">
        <v>10.01</v>
      </c>
      <c r="E143" s="185">
        <v>10.01</v>
      </c>
      <c r="F143" s="185">
        <v>10.01</v>
      </c>
      <c r="G143" s="226" t="s">
        <v>127</v>
      </c>
      <c r="H143" s="186" t="s">
        <v>21</v>
      </c>
      <c r="I143" s="187">
        <v>760</v>
      </c>
      <c r="J143" s="220"/>
      <c r="K143" s="320">
        <f>I143*J143</f>
        <v>0</v>
      </c>
      <c r="L143" s="176"/>
    </row>
    <row r="144" spans="2:12" s="174" customFormat="1" ht="42.75" x14ac:dyDescent="0.2">
      <c r="B144" s="175"/>
      <c r="C144" s="184">
        <v>10.02</v>
      </c>
      <c r="D144" s="185">
        <v>10.02</v>
      </c>
      <c r="E144" s="185">
        <v>10.02</v>
      </c>
      <c r="F144" s="185">
        <v>10.02</v>
      </c>
      <c r="G144" s="226" t="s">
        <v>128</v>
      </c>
      <c r="H144" s="186" t="s">
        <v>21</v>
      </c>
      <c r="I144" s="187">
        <v>287</v>
      </c>
      <c r="J144" s="220"/>
      <c r="K144" s="320">
        <f t="shared" ref="K144:K148" si="19">I144*J144</f>
        <v>0</v>
      </c>
      <c r="L144" s="176"/>
    </row>
    <row r="145" spans="2:12" s="174" customFormat="1" ht="42.75" x14ac:dyDescent="0.2">
      <c r="B145" s="175"/>
      <c r="C145" s="184">
        <v>10.029999999999999</v>
      </c>
      <c r="D145" s="185">
        <v>10.029999999999999</v>
      </c>
      <c r="E145" s="185">
        <v>10.029999999999999</v>
      </c>
      <c r="F145" s="185">
        <v>10.029999999999999</v>
      </c>
      <c r="G145" s="226" t="s">
        <v>129</v>
      </c>
      <c r="H145" s="186" t="s">
        <v>21</v>
      </c>
      <c r="I145" s="187">
        <v>846</v>
      </c>
      <c r="J145" s="220"/>
      <c r="K145" s="320">
        <f t="shared" si="19"/>
        <v>0</v>
      </c>
      <c r="L145" s="176"/>
    </row>
    <row r="146" spans="2:12" s="174" customFormat="1" ht="42.75" x14ac:dyDescent="0.2">
      <c r="B146" s="175"/>
      <c r="C146" s="184">
        <v>10.039999999999999</v>
      </c>
      <c r="D146" s="185">
        <v>10.039999999999999</v>
      </c>
      <c r="E146" s="185">
        <v>10.039999999999999</v>
      </c>
      <c r="F146" s="185">
        <v>10.039999999999999</v>
      </c>
      <c r="G146" s="226" t="s">
        <v>130</v>
      </c>
      <c r="H146" s="186" t="s">
        <v>29</v>
      </c>
      <c r="I146" s="187">
        <v>750</v>
      </c>
      <c r="J146" s="220"/>
      <c r="K146" s="320">
        <f t="shared" si="19"/>
        <v>0</v>
      </c>
      <c r="L146" s="176"/>
    </row>
    <row r="147" spans="2:12" s="174" customFormat="1" ht="28.5" x14ac:dyDescent="0.2">
      <c r="B147" s="175"/>
      <c r="C147" s="184">
        <v>10.050000000000001</v>
      </c>
      <c r="D147" s="185">
        <v>10.050000000000001</v>
      </c>
      <c r="E147" s="185">
        <v>10.050000000000001</v>
      </c>
      <c r="F147" s="185">
        <v>10.050000000000001</v>
      </c>
      <c r="G147" s="226" t="s">
        <v>131</v>
      </c>
      <c r="H147" s="186" t="s">
        <v>29</v>
      </c>
      <c r="I147" s="187">
        <v>32</v>
      </c>
      <c r="J147" s="220"/>
      <c r="K147" s="320">
        <f t="shared" si="19"/>
        <v>0</v>
      </c>
      <c r="L147" s="176"/>
    </row>
    <row r="148" spans="2:12" s="174" customFormat="1" ht="28.5" x14ac:dyDescent="0.2">
      <c r="B148" s="175"/>
      <c r="C148" s="184">
        <v>10.06</v>
      </c>
      <c r="D148" s="185">
        <v>10.06</v>
      </c>
      <c r="E148" s="185">
        <v>10.06</v>
      </c>
      <c r="F148" s="185">
        <v>10.06</v>
      </c>
      <c r="G148" s="226" t="s">
        <v>132</v>
      </c>
      <c r="H148" s="186" t="s">
        <v>21</v>
      </c>
      <c r="I148" s="187">
        <v>82</v>
      </c>
      <c r="J148" s="220"/>
      <c r="K148" s="320">
        <f t="shared" si="19"/>
        <v>0</v>
      </c>
      <c r="L148" s="176"/>
    </row>
    <row r="149" spans="2:12" s="174" customFormat="1" ht="30" customHeight="1" thickBot="1" x14ac:dyDescent="0.25">
      <c r="B149" s="175"/>
      <c r="C149" s="221" t="s">
        <v>43</v>
      </c>
      <c r="D149" s="222"/>
      <c r="E149" s="222"/>
      <c r="F149" s="222"/>
      <c r="G149" s="223"/>
      <c r="H149" s="222"/>
      <c r="I149" s="224"/>
      <c r="J149" s="225"/>
      <c r="K149" s="321">
        <f>+SUM(K143:K148)</f>
        <v>0</v>
      </c>
      <c r="L149" s="176"/>
    </row>
    <row r="150" spans="2:12" s="174" customFormat="1" ht="30" customHeight="1" thickBot="1" x14ac:dyDescent="0.25">
      <c r="B150" s="175"/>
      <c r="C150" s="217">
        <v>12</v>
      </c>
      <c r="D150" s="182" t="s">
        <v>133</v>
      </c>
      <c r="E150" s="182"/>
      <c r="F150" s="182"/>
      <c r="G150" s="182"/>
      <c r="H150" s="182"/>
      <c r="I150" s="281"/>
      <c r="J150" s="182"/>
      <c r="K150" s="183"/>
      <c r="L150" s="176"/>
    </row>
    <row r="151" spans="2:12" s="174" customFormat="1" ht="71.25" x14ac:dyDescent="0.2">
      <c r="B151" s="175"/>
      <c r="C151" s="184">
        <v>12.01</v>
      </c>
      <c r="D151" s="185">
        <v>12.01</v>
      </c>
      <c r="E151" s="185">
        <v>12.01</v>
      </c>
      <c r="F151" s="185">
        <v>12.01</v>
      </c>
      <c r="G151" s="226" t="s">
        <v>134</v>
      </c>
      <c r="H151" s="186" t="s">
        <v>21</v>
      </c>
      <c r="I151" s="187">
        <v>35</v>
      </c>
      <c r="J151" s="220"/>
      <c r="K151" s="320">
        <f t="shared" ref="K151" si="20">I151*J151</f>
        <v>0</v>
      </c>
      <c r="L151" s="176"/>
    </row>
    <row r="152" spans="2:12" s="174" customFormat="1" ht="85.5" x14ac:dyDescent="0.2">
      <c r="B152" s="175"/>
      <c r="C152" s="184">
        <v>12.02</v>
      </c>
      <c r="D152" s="185">
        <v>12.02</v>
      </c>
      <c r="E152" s="185">
        <v>12.02</v>
      </c>
      <c r="F152" s="185">
        <v>12.02</v>
      </c>
      <c r="G152" s="226" t="s">
        <v>135</v>
      </c>
      <c r="H152" s="186" t="s">
        <v>21</v>
      </c>
      <c r="I152" s="187">
        <v>16</v>
      </c>
      <c r="J152" s="220"/>
      <c r="K152" s="320">
        <f t="shared" ref="K152:K153" si="21">I152*J152</f>
        <v>0</v>
      </c>
      <c r="L152" s="176"/>
    </row>
    <row r="153" spans="2:12" s="174" customFormat="1" ht="57" x14ac:dyDescent="0.2">
      <c r="B153" s="175"/>
      <c r="C153" s="184">
        <v>12.03</v>
      </c>
      <c r="D153" s="185">
        <v>12.03</v>
      </c>
      <c r="E153" s="185">
        <v>12.03</v>
      </c>
      <c r="F153" s="185">
        <v>12.03</v>
      </c>
      <c r="G153" s="226" t="s">
        <v>136</v>
      </c>
      <c r="H153" s="186" t="s">
        <v>21</v>
      </c>
      <c r="I153" s="187">
        <v>16</v>
      </c>
      <c r="J153" s="220"/>
      <c r="K153" s="320">
        <f t="shared" si="21"/>
        <v>0</v>
      </c>
      <c r="L153" s="176"/>
    </row>
    <row r="154" spans="2:12" s="174" customFormat="1" ht="30" customHeight="1" thickBot="1" x14ac:dyDescent="0.25">
      <c r="B154" s="175"/>
      <c r="C154" s="221" t="s">
        <v>43</v>
      </c>
      <c r="D154" s="222"/>
      <c r="E154" s="222"/>
      <c r="F154" s="222"/>
      <c r="G154" s="223"/>
      <c r="H154" s="222"/>
      <c r="I154" s="224"/>
      <c r="J154" s="225"/>
      <c r="K154" s="321">
        <f>+SUM(K151:K153)</f>
        <v>0</v>
      </c>
      <c r="L154" s="176"/>
    </row>
    <row r="155" spans="2:12" s="174" customFormat="1" ht="30" customHeight="1" thickBot="1" x14ac:dyDescent="0.25">
      <c r="B155" s="175"/>
      <c r="C155" s="217">
        <v>14</v>
      </c>
      <c r="D155" s="182" t="s">
        <v>137</v>
      </c>
      <c r="E155" s="182"/>
      <c r="F155" s="182"/>
      <c r="G155" s="182"/>
      <c r="H155" s="182"/>
      <c r="I155" s="281"/>
      <c r="J155" s="182"/>
      <c r="K155" s="183"/>
      <c r="L155" s="176"/>
    </row>
    <row r="156" spans="2:12" s="174" customFormat="1" ht="71.25" x14ac:dyDescent="0.2">
      <c r="B156" s="175"/>
      <c r="C156" s="184">
        <v>14.01</v>
      </c>
      <c r="D156" s="185">
        <v>14.01</v>
      </c>
      <c r="E156" s="185">
        <v>14.01</v>
      </c>
      <c r="F156" s="185">
        <v>14.01</v>
      </c>
      <c r="G156" s="226" t="s">
        <v>138</v>
      </c>
      <c r="H156" s="186" t="s">
        <v>21</v>
      </c>
      <c r="I156" s="187">
        <v>264</v>
      </c>
      <c r="J156" s="220"/>
      <c r="K156" s="320">
        <f t="shared" ref="K156" si="22">I156*J156</f>
        <v>0</v>
      </c>
      <c r="L156" s="176"/>
    </row>
    <row r="157" spans="2:12" s="174" customFormat="1" ht="42.75" x14ac:dyDescent="0.2">
      <c r="B157" s="175"/>
      <c r="C157" s="184">
        <v>14.02</v>
      </c>
      <c r="D157" s="185">
        <v>14.02</v>
      </c>
      <c r="E157" s="185">
        <v>14.02</v>
      </c>
      <c r="F157" s="185">
        <v>14.02</v>
      </c>
      <c r="G157" s="226" t="s">
        <v>139</v>
      </c>
      <c r="H157" s="186" t="s">
        <v>21</v>
      </c>
      <c r="I157" s="187">
        <v>150</v>
      </c>
      <c r="J157" s="220"/>
      <c r="K157" s="320">
        <f t="shared" ref="K157" si="23">I157*J157</f>
        <v>0</v>
      </c>
      <c r="L157" s="176"/>
    </row>
    <row r="158" spans="2:12" s="174" customFormat="1" ht="30" customHeight="1" thickBot="1" x14ac:dyDescent="0.25">
      <c r="B158" s="175"/>
      <c r="C158" s="221" t="s">
        <v>43</v>
      </c>
      <c r="D158" s="222"/>
      <c r="E158" s="222"/>
      <c r="F158" s="222"/>
      <c r="G158" s="223"/>
      <c r="H158" s="222"/>
      <c r="I158" s="224"/>
      <c r="J158" s="225"/>
      <c r="K158" s="321">
        <f>+SUM(K156:K157)</f>
        <v>0</v>
      </c>
      <c r="L158" s="176"/>
    </row>
    <row r="159" spans="2:12" s="174" customFormat="1" ht="30" customHeight="1" thickBot="1" x14ac:dyDescent="0.25">
      <c r="B159" s="175"/>
      <c r="C159" s="217">
        <v>15</v>
      </c>
      <c r="D159" s="182" t="s">
        <v>140</v>
      </c>
      <c r="E159" s="182"/>
      <c r="F159" s="182"/>
      <c r="G159" s="182"/>
      <c r="H159" s="182"/>
      <c r="I159" s="281"/>
      <c r="J159" s="182"/>
      <c r="K159" s="183"/>
      <c r="L159" s="176"/>
    </row>
    <row r="160" spans="2:12" s="174" customFormat="1" ht="156.75" x14ac:dyDescent="0.2">
      <c r="B160" s="175"/>
      <c r="C160" s="184">
        <v>15.01</v>
      </c>
      <c r="D160" s="185">
        <v>15.01</v>
      </c>
      <c r="E160" s="185">
        <v>15.01</v>
      </c>
      <c r="F160" s="185">
        <v>15.01</v>
      </c>
      <c r="G160" s="226" t="s">
        <v>141</v>
      </c>
      <c r="H160" s="186" t="s">
        <v>21</v>
      </c>
      <c r="I160" s="187">
        <v>166</v>
      </c>
      <c r="J160" s="220"/>
      <c r="K160" s="320">
        <f t="shared" ref="K160" si="24">I160*J160</f>
        <v>0</v>
      </c>
      <c r="L160" s="176"/>
    </row>
    <row r="161" spans="2:12" s="174" customFormat="1" x14ac:dyDescent="0.2">
      <c r="B161" s="175"/>
      <c r="C161" s="184">
        <v>15.02</v>
      </c>
      <c r="D161" s="185">
        <v>15.02</v>
      </c>
      <c r="E161" s="185">
        <v>15.02</v>
      </c>
      <c r="F161" s="185">
        <v>15.02</v>
      </c>
      <c r="G161" s="226" t="s">
        <v>142</v>
      </c>
      <c r="H161" s="186" t="s">
        <v>23</v>
      </c>
      <c r="I161" s="187">
        <v>18</v>
      </c>
      <c r="J161" s="220"/>
      <c r="K161" s="320">
        <f t="shared" ref="K161:K163" si="25">I161*J161</f>
        <v>0</v>
      </c>
      <c r="L161" s="176"/>
    </row>
    <row r="162" spans="2:12" s="174" customFormat="1" ht="28.5" x14ac:dyDescent="0.2">
      <c r="B162" s="175"/>
      <c r="C162" s="184">
        <v>15.03</v>
      </c>
      <c r="D162" s="185">
        <v>15.03</v>
      </c>
      <c r="E162" s="185">
        <v>15.03</v>
      </c>
      <c r="F162" s="185">
        <v>15.03</v>
      </c>
      <c r="G162" s="226" t="s">
        <v>143</v>
      </c>
      <c r="H162" s="186" t="s">
        <v>23</v>
      </c>
      <c r="I162" s="187">
        <v>18</v>
      </c>
      <c r="J162" s="220"/>
      <c r="K162" s="320">
        <f t="shared" si="25"/>
        <v>0</v>
      </c>
      <c r="L162" s="176"/>
    </row>
    <row r="163" spans="2:12" s="174" customFormat="1" ht="42.75" x14ac:dyDescent="0.2">
      <c r="B163" s="175"/>
      <c r="C163" s="184">
        <v>15.04</v>
      </c>
      <c r="D163" s="185">
        <v>15.04</v>
      </c>
      <c r="E163" s="185">
        <v>15.04</v>
      </c>
      <c r="F163" s="185">
        <v>15.04</v>
      </c>
      <c r="G163" s="226" t="s">
        <v>144</v>
      </c>
      <c r="H163" s="186" t="s">
        <v>25</v>
      </c>
      <c r="I163" s="187">
        <v>18</v>
      </c>
      <c r="J163" s="220"/>
      <c r="K163" s="320">
        <f t="shared" si="25"/>
        <v>0</v>
      </c>
      <c r="L163" s="176"/>
    </row>
    <row r="164" spans="2:12" s="174" customFormat="1" ht="30" customHeight="1" thickBot="1" x14ac:dyDescent="0.25">
      <c r="B164" s="175"/>
      <c r="C164" s="221" t="s">
        <v>43</v>
      </c>
      <c r="D164" s="222"/>
      <c r="E164" s="222"/>
      <c r="F164" s="222"/>
      <c r="G164" s="223"/>
      <c r="H164" s="222"/>
      <c r="I164" s="224"/>
      <c r="J164" s="225"/>
      <c r="K164" s="321">
        <f>+SUM(K160:K163)</f>
        <v>0</v>
      </c>
      <c r="L164" s="176"/>
    </row>
    <row r="165" spans="2:12" s="174" customFormat="1" ht="30" customHeight="1" thickBot="1" x14ac:dyDescent="0.25">
      <c r="B165" s="175"/>
      <c r="C165" s="217">
        <v>16</v>
      </c>
      <c r="D165" s="182" t="s">
        <v>145</v>
      </c>
      <c r="E165" s="182"/>
      <c r="F165" s="182"/>
      <c r="G165" s="182"/>
      <c r="H165" s="182"/>
      <c r="I165" s="281"/>
      <c r="J165" s="182"/>
      <c r="K165" s="183"/>
      <c r="L165" s="176"/>
    </row>
    <row r="166" spans="2:12" s="174" customFormat="1" ht="28.5" x14ac:dyDescent="0.2">
      <c r="B166" s="175"/>
      <c r="C166" s="184">
        <v>16.010000000000002</v>
      </c>
      <c r="D166" s="185">
        <v>16.010000000000002</v>
      </c>
      <c r="E166" s="185">
        <v>16.010000000000002</v>
      </c>
      <c r="F166" s="185">
        <v>16.010000000000002</v>
      </c>
      <c r="G166" s="226" t="s">
        <v>146</v>
      </c>
      <c r="H166" s="186" t="s">
        <v>23</v>
      </c>
      <c r="I166" s="187">
        <v>24</v>
      </c>
      <c r="J166" s="220"/>
      <c r="K166" s="320">
        <f t="shared" ref="K166" si="26">I166*J166</f>
        <v>0</v>
      </c>
      <c r="L166" s="176"/>
    </row>
    <row r="167" spans="2:12" s="174" customFormat="1" ht="28.5" x14ac:dyDescent="0.2">
      <c r="B167" s="175"/>
      <c r="C167" s="184">
        <v>16.02</v>
      </c>
      <c r="D167" s="185">
        <v>16.02</v>
      </c>
      <c r="E167" s="185">
        <v>16.02</v>
      </c>
      <c r="F167" s="185">
        <v>16.02</v>
      </c>
      <c r="G167" s="226" t="s">
        <v>147</v>
      </c>
      <c r="H167" s="186" t="s">
        <v>23</v>
      </c>
      <c r="I167" s="187">
        <v>16</v>
      </c>
      <c r="J167" s="220"/>
      <c r="K167" s="320">
        <f t="shared" ref="K167:K170" si="27">I167*J167</f>
        <v>0</v>
      </c>
      <c r="L167" s="176"/>
    </row>
    <row r="168" spans="2:12" s="174" customFormat="1" ht="42.75" x14ac:dyDescent="0.2">
      <c r="B168" s="175"/>
      <c r="C168" s="184">
        <v>16.03</v>
      </c>
      <c r="D168" s="185">
        <v>16.03</v>
      </c>
      <c r="E168" s="185">
        <v>16.03</v>
      </c>
      <c r="F168" s="185">
        <v>16.03</v>
      </c>
      <c r="G168" s="226" t="s">
        <v>148</v>
      </c>
      <c r="H168" s="186" t="s">
        <v>23</v>
      </c>
      <c r="I168" s="187">
        <v>18</v>
      </c>
      <c r="J168" s="220"/>
      <c r="K168" s="320">
        <f t="shared" si="27"/>
        <v>0</v>
      </c>
      <c r="L168" s="176"/>
    </row>
    <row r="169" spans="2:12" s="174" customFormat="1" x14ac:dyDescent="0.2">
      <c r="B169" s="175"/>
      <c r="C169" s="184">
        <v>16.04</v>
      </c>
      <c r="D169" s="185">
        <v>16.04</v>
      </c>
      <c r="E169" s="185">
        <v>16.04</v>
      </c>
      <c r="F169" s="185">
        <v>16.04</v>
      </c>
      <c r="G169" s="226" t="s">
        <v>149</v>
      </c>
      <c r="H169" s="186" t="s">
        <v>23</v>
      </c>
      <c r="I169" s="187">
        <v>10</v>
      </c>
      <c r="J169" s="220"/>
      <c r="K169" s="320">
        <f t="shared" si="27"/>
        <v>0</v>
      </c>
      <c r="L169" s="176"/>
    </row>
    <row r="170" spans="2:12" s="174" customFormat="1" x14ac:dyDescent="0.2">
      <c r="B170" s="175"/>
      <c r="C170" s="184">
        <v>16.05</v>
      </c>
      <c r="D170" s="185">
        <v>16.05</v>
      </c>
      <c r="E170" s="185">
        <v>16.05</v>
      </c>
      <c r="F170" s="185">
        <v>16.05</v>
      </c>
      <c r="G170" s="226" t="s">
        <v>150</v>
      </c>
      <c r="H170" s="186" t="s">
        <v>23</v>
      </c>
      <c r="I170" s="187">
        <v>25</v>
      </c>
      <c r="J170" s="220"/>
      <c r="K170" s="320">
        <f t="shared" si="27"/>
        <v>0</v>
      </c>
      <c r="L170" s="176"/>
    </row>
    <row r="171" spans="2:12" s="174" customFormat="1" ht="30" customHeight="1" thickBot="1" x14ac:dyDescent="0.25">
      <c r="B171" s="175"/>
      <c r="C171" s="221" t="s">
        <v>43</v>
      </c>
      <c r="D171" s="222"/>
      <c r="E171" s="222"/>
      <c r="F171" s="222"/>
      <c r="G171" s="223"/>
      <c r="H171" s="222"/>
      <c r="I171" s="224"/>
      <c r="J171" s="225"/>
      <c r="K171" s="321">
        <f>+SUM(K166:K170)</f>
        <v>0</v>
      </c>
      <c r="L171" s="176"/>
    </row>
    <row r="172" spans="2:12" s="174" customFormat="1" ht="30" customHeight="1" thickBot="1" x14ac:dyDescent="0.25">
      <c r="B172" s="175"/>
      <c r="C172" s="217">
        <v>17</v>
      </c>
      <c r="D172" s="182" t="s">
        <v>151</v>
      </c>
      <c r="E172" s="182"/>
      <c r="F172" s="182"/>
      <c r="G172" s="182"/>
      <c r="H172" s="182"/>
      <c r="I172" s="281"/>
      <c r="J172" s="182"/>
      <c r="K172" s="183"/>
      <c r="L172" s="176"/>
    </row>
    <row r="173" spans="2:12" s="174" customFormat="1" x14ac:dyDescent="0.2">
      <c r="B173" s="175"/>
      <c r="C173" s="184">
        <v>17.010000000000002</v>
      </c>
      <c r="D173" s="185">
        <v>17.010000000000002</v>
      </c>
      <c r="E173" s="185">
        <v>17.010000000000002</v>
      </c>
      <c r="F173" s="185">
        <v>17.010000000000002</v>
      </c>
      <c r="G173" s="226" t="s">
        <v>152</v>
      </c>
      <c r="H173" s="186" t="s">
        <v>21</v>
      </c>
      <c r="I173" s="187">
        <v>51</v>
      </c>
      <c r="J173" s="220"/>
      <c r="K173" s="320">
        <f t="shared" ref="K173" si="28">I173*J173</f>
        <v>0</v>
      </c>
      <c r="L173" s="176"/>
    </row>
    <row r="174" spans="2:12" s="174" customFormat="1" ht="30" customHeight="1" thickBot="1" x14ac:dyDescent="0.25">
      <c r="B174" s="175"/>
      <c r="C174" s="221" t="s">
        <v>43</v>
      </c>
      <c r="D174" s="222"/>
      <c r="E174" s="222"/>
      <c r="F174" s="222"/>
      <c r="G174" s="223"/>
      <c r="H174" s="222"/>
      <c r="I174" s="224"/>
      <c r="J174" s="225"/>
      <c r="K174" s="321">
        <f>+SUM(K173:K173)</f>
        <v>0</v>
      </c>
      <c r="L174" s="176"/>
    </row>
    <row r="175" spans="2:12" s="174" customFormat="1" ht="30" customHeight="1" thickBot="1" x14ac:dyDescent="0.25">
      <c r="B175" s="175"/>
      <c r="C175" s="217">
        <v>18</v>
      </c>
      <c r="D175" s="182" t="s">
        <v>153</v>
      </c>
      <c r="E175" s="182"/>
      <c r="F175" s="182"/>
      <c r="G175" s="182"/>
      <c r="H175" s="182"/>
      <c r="I175" s="281"/>
      <c r="J175" s="182"/>
      <c r="K175" s="183"/>
      <c r="L175" s="176"/>
    </row>
    <row r="176" spans="2:12" s="174" customFormat="1" x14ac:dyDescent="0.2">
      <c r="B176" s="175"/>
      <c r="C176" s="184">
        <v>18.010000000000002</v>
      </c>
      <c r="D176" s="185">
        <v>18.010000000000002</v>
      </c>
      <c r="E176" s="185">
        <v>18.010000000000002</v>
      </c>
      <c r="F176" s="185">
        <v>18.010000000000002</v>
      </c>
      <c r="G176" s="226" t="s">
        <v>154</v>
      </c>
      <c r="H176" s="186" t="s">
        <v>23</v>
      </c>
      <c r="I176" s="187">
        <v>16</v>
      </c>
      <c r="J176" s="220"/>
      <c r="K176" s="320">
        <f t="shared" ref="K176" si="29">I176*J176</f>
        <v>0</v>
      </c>
      <c r="L176" s="176"/>
    </row>
    <row r="177" spans="2:16" s="174" customFormat="1" ht="30" customHeight="1" thickBot="1" x14ac:dyDescent="0.25">
      <c r="B177" s="175"/>
      <c r="C177" s="221" t="s">
        <v>43</v>
      </c>
      <c r="D177" s="222"/>
      <c r="E177" s="222"/>
      <c r="F177" s="222"/>
      <c r="G177" s="223"/>
      <c r="H177" s="222"/>
      <c r="I177" s="224"/>
      <c r="J177" s="225"/>
      <c r="K177" s="321">
        <f>+SUM(K176:K176)</f>
        <v>0</v>
      </c>
      <c r="L177" s="176"/>
    </row>
    <row r="178" spans="2:16" s="174" customFormat="1" ht="30" customHeight="1" thickBot="1" x14ac:dyDescent="0.25">
      <c r="B178" s="175"/>
      <c r="C178" s="217">
        <v>19</v>
      </c>
      <c r="D178" s="182" t="s">
        <v>155</v>
      </c>
      <c r="E178" s="182"/>
      <c r="F178" s="182"/>
      <c r="G178" s="182"/>
      <c r="H178" s="182"/>
      <c r="I178" s="281"/>
      <c r="J178" s="182"/>
      <c r="K178" s="183"/>
      <c r="L178" s="176"/>
    </row>
    <row r="179" spans="2:16" s="174" customFormat="1" x14ac:dyDescent="0.2">
      <c r="B179" s="175"/>
      <c r="C179" s="184">
        <v>19.010000000000002</v>
      </c>
      <c r="D179" s="185">
        <v>19.010000000000002</v>
      </c>
      <c r="E179" s="185">
        <v>19.010000000000002</v>
      </c>
      <c r="F179" s="185">
        <v>19.010000000000002</v>
      </c>
      <c r="G179" s="226" t="s">
        <v>156</v>
      </c>
      <c r="H179" s="186" t="s">
        <v>23</v>
      </c>
      <c r="I179" s="187">
        <v>16</v>
      </c>
      <c r="J179" s="220"/>
      <c r="K179" s="320">
        <f t="shared" ref="K179" si="30">I179*J179</f>
        <v>0</v>
      </c>
      <c r="L179" s="176"/>
    </row>
    <row r="180" spans="2:16" s="174" customFormat="1" ht="30" customHeight="1" thickBot="1" x14ac:dyDescent="0.25">
      <c r="B180" s="175"/>
      <c r="C180" s="221" t="s">
        <v>43</v>
      </c>
      <c r="D180" s="222"/>
      <c r="E180" s="222"/>
      <c r="F180" s="222"/>
      <c r="G180" s="223"/>
      <c r="H180" s="222"/>
      <c r="I180" s="224"/>
      <c r="J180" s="225"/>
      <c r="K180" s="321">
        <f>+SUM(K179:K179)</f>
        <v>0</v>
      </c>
      <c r="L180" s="176"/>
    </row>
    <row r="181" spans="2:16" s="174" customFormat="1" ht="30" customHeight="1" thickBot="1" x14ac:dyDescent="0.25">
      <c r="B181" s="175"/>
      <c r="C181" s="217">
        <v>20</v>
      </c>
      <c r="D181" s="182" t="s">
        <v>157</v>
      </c>
      <c r="E181" s="182"/>
      <c r="F181" s="182"/>
      <c r="G181" s="182"/>
      <c r="H181" s="182"/>
      <c r="I181" s="281"/>
      <c r="J181" s="182"/>
      <c r="K181" s="183"/>
      <c r="L181" s="176"/>
    </row>
    <row r="182" spans="2:16" s="174" customFormat="1" ht="57" x14ac:dyDescent="0.2">
      <c r="B182" s="175"/>
      <c r="C182" s="184">
        <v>20.010000000000002</v>
      </c>
      <c r="D182" s="185">
        <v>20.010000000000002</v>
      </c>
      <c r="E182" s="185">
        <v>20.010000000000002</v>
      </c>
      <c r="F182" s="185">
        <v>20.010000000000002</v>
      </c>
      <c r="G182" s="226" t="s">
        <v>158</v>
      </c>
      <c r="H182" s="186" t="s">
        <v>21</v>
      </c>
      <c r="I182" s="314">
        <v>64.055219943002825</v>
      </c>
      <c r="J182" s="220"/>
      <c r="K182" s="320">
        <f t="shared" ref="K182" si="31">I182*J182</f>
        <v>0</v>
      </c>
      <c r="L182" s="176"/>
    </row>
    <row r="183" spans="2:16" s="174" customFormat="1" ht="30" customHeight="1" thickBot="1" x14ac:dyDescent="0.25">
      <c r="B183" s="175"/>
      <c r="C183" s="221" t="s">
        <v>43</v>
      </c>
      <c r="D183" s="222"/>
      <c r="E183" s="222"/>
      <c r="F183" s="222"/>
      <c r="G183" s="223"/>
      <c r="H183" s="222"/>
      <c r="I183" s="224"/>
      <c r="J183" s="225"/>
      <c r="K183" s="321">
        <f>+SUM(K182:K182)</f>
        <v>0</v>
      </c>
      <c r="L183" s="176"/>
    </row>
    <row r="184" spans="2:16" s="174" customFormat="1" ht="30" customHeight="1" thickBot="1" x14ac:dyDescent="0.25">
      <c r="B184" s="175"/>
      <c r="C184" s="265" t="s">
        <v>159</v>
      </c>
      <c r="D184" s="266"/>
      <c r="E184" s="266"/>
      <c r="F184" s="266"/>
      <c r="G184" s="267"/>
      <c r="H184" s="266"/>
      <c r="I184" s="268"/>
      <c r="J184" s="269"/>
      <c r="K184" s="323">
        <f>+K78+K81+K87+K101+K135+K138+K141+K149+K154+K158+K164+K171+K174+K177+K180+K183</f>
        <v>0</v>
      </c>
      <c r="L184" s="176"/>
    </row>
    <row r="185" spans="2:16" s="174" customFormat="1" x14ac:dyDescent="0.2">
      <c r="B185" s="175"/>
      <c r="E185" s="207"/>
      <c r="K185" s="252"/>
      <c r="L185" s="176"/>
    </row>
    <row r="186" spans="2:16" s="174" customFormat="1" ht="15" thickBot="1" x14ac:dyDescent="0.25">
      <c r="B186" s="175"/>
      <c r="E186" s="207"/>
      <c r="K186" s="252"/>
      <c r="L186" s="176"/>
    </row>
    <row r="187" spans="2:16" s="191" customFormat="1" ht="30" customHeight="1" x14ac:dyDescent="0.2">
      <c r="B187" s="189"/>
      <c r="C187" s="261"/>
      <c r="D187" s="262"/>
      <c r="E187" s="261"/>
      <c r="F187" s="261"/>
      <c r="G187" s="356" t="s">
        <v>179</v>
      </c>
      <c r="H187" s="357"/>
      <c r="I187" s="357"/>
      <c r="J187" s="192"/>
      <c r="K187" s="324">
        <f>ROUND(K184,2)</f>
        <v>0</v>
      </c>
      <c r="L187" s="190"/>
    </row>
    <row r="188" spans="2:16" s="191" customFormat="1" ht="30" customHeight="1" x14ac:dyDescent="0.2">
      <c r="B188" s="189"/>
      <c r="C188" s="261"/>
      <c r="D188" s="263"/>
      <c r="E188" s="263"/>
      <c r="F188" s="263"/>
      <c r="G188" s="195" t="s">
        <v>60</v>
      </c>
      <c r="H188" s="193"/>
      <c r="I188" s="194"/>
      <c r="J188" s="285">
        <v>0.19</v>
      </c>
      <c r="K188" s="325">
        <f>ROUND((+K187/(1+K198)*K197*J188),2)</f>
        <v>0</v>
      </c>
      <c r="L188" s="190"/>
    </row>
    <row r="189" spans="2:16" s="191" customFormat="1" ht="30" customHeight="1" thickBot="1" x14ac:dyDescent="0.25">
      <c r="B189" s="189"/>
      <c r="C189" s="261"/>
      <c r="D189" s="262"/>
      <c r="E189" s="261"/>
      <c r="F189" s="261"/>
      <c r="G189" s="196" t="s">
        <v>180</v>
      </c>
      <c r="H189" s="197"/>
      <c r="I189" s="198"/>
      <c r="J189" s="199"/>
      <c r="K189" s="326">
        <f>+SUM(K187:K188)</f>
        <v>0</v>
      </c>
      <c r="L189" s="190"/>
      <c r="P189" s="286"/>
    </row>
    <row r="190" spans="2:16" s="174" customFormat="1" ht="15" thickBot="1" x14ac:dyDescent="0.25">
      <c r="B190" s="175"/>
      <c r="E190" s="207"/>
      <c r="L190" s="176"/>
    </row>
    <row r="191" spans="2:16" s="191" customFormat="1" ht="54.75" customHeight="1" thickBot="1" x14ac:dyDescent="0.25">
      <c r="B191" s="189"/>
      <c r="C191" s="380" t="s">
        <v>181</v>
      </c>
      <c r="D191" s="381"/>
      <c r="E191" s="381"/>
      <c r="F191" s="381"/>
      <c r="G191" s="381"/>
      <c r="H191" s="381"/>
      <c r="I191" s="381"/>
      <c r="J191" s="382"/>
      <c r="K191" s="327">
        <f>K64+K189</f>
        <v>0</v>
      </c>
      <c r="L191" s="190"/>
    </row>
    <row r="192" spans="2:16" s="241" customFormat="1" ht="15" thickBot="1" x14ac:dyDescent="0.25">
      <c r="B192" s="239"/>
      <c r="C192" s="242"/>
      <c r="D192" s="243"/>
      <c r="E192" s="243"/>
      <c r="F192" s="243"/>
      <c r="G192" s="242"/>
      <c r="H192" s="242"/>
      <c r="I192" s="244"/>
      <c r="J192" s="245"/>
      <c r="K192" s="246"/>
      <c r="L192" s="240"/>
    </row>
    <row r="193" spans="2:12" s="241" customFormat="1" x14ac:dyDescent="0.2">
      <c r="B193" s="239"/>
      <c r="C193" s="247"/>
      <c r="D193" s="396"/>
      <c r="E193" s="396"/>
      <c r="F193" s="396"/>
      <c r="G193" s="396"/>
      <c r="H193" s="396"/>
      <c r="I193" s="396"/>
      <c r="J193" s="396"/>
      <c r="K193" s="397"/>
      <c r="L193" s="248"/>
    </row>
    <row r="194" spans="2:12" s="241" customFormat="1" ht="46.5" customHeight="1" x14ac:dyDescent="0.2">
      <c r="B194" s="239"/>
      <c r="C194" s="361" t="s">
        <v>162</v>
      </c>
      <c r="D194" s="362"/>
      <c r="E194" s="362"/>
      <c r="F194" s="362"/>
      <c r="G194" s="362"/>
      <c r="H194" s="391" t="s">
        <v>12</v>
      </c>
      <c r="I194" s="391"/>
      <c r="J194" s="391"/>
      <c r="K194" s="319" t="s">
        <v>182</v>
      </c>
      <c r="L194" s="249"/>
    </row>
    <row r="195" spans="2:12" s="241" customFormat="1" ht="32.25" customHeight="1" x14ac:dyDescent="0.2">
      <c r="B195" s="239"/>
      <c r="C195" s="361" t="s">
        <v>164</v>
      </c>
      <c r="D195" s="362"/>
      <c r="E195" s="362"/>
      <c r="F195" s="362"/>
      <c r="G195" s="362"/>
      <c r="H195" s="375" t="s">
        <v>165</v>
      </c>
      <c r="I195" s="375"/>
      <c r="J195" s="206" t="s">
        <v>166</v>
      </c>
      <c r="K195" s="322"/>
      <c r="L195" s="249"/>
    </row>
    <row r="196" spans="2:12" s="241" customFormat="1" ht="30" customHeight="1" x14ac:dyDescent="0.2">
      <c r="B196" s="239"/>
      <c r="C196" s="361" t="s">
        <v>167</v>
      </c>
      <c r="D196" s="362"/>
      <c r="E196" s="362"/>
      <c r="F196" s="362"/>
      <c r="G196" s="362"/>
      <c r="H196" s="363" t="s">
        <v>168</v>
      </c>
      <c r="I196" s="364"/>
      <c r="J196" s="206" t="s">
        <v>169</v>
      </c>
      <c r="K196" s="322"/>
      <c r="L196" s="249"/>
    </row>
    <row r="197" spans="2:12" s="241" customFormat="1" ht="58.5" customHeight="1" x14ac:dyDescent="0.2">
      <c r="B197" s="239"/>
      <c r="C197" s="365"/>
      <c r="D197" s="366"/>
      <c r="E197" s="366"/>
      <c r="F197" s="366"/>
      <c r="G197" s="367"/>
      <c r="H197" s="374" t="s">
        <v>170</v>
      </c>
      <c r="I197" s="375"/>
      <c r="J197" s="206" t="s">
        <v>171</v>
      </c>
      <c r="K197" s="322"/>
      <c r="L197" s="240"/>
    </row>
    <row r="198" spans="2:12" ht="39" customHeight="1" x14ac:dyDescent="0.2">
      <c r="B198" s="235"/>
      <c r="C198" s="368"/>
      <c r="D198" s="392"/>
      <c r="E198" s="392"/>
      <c r="F198" s="392"/>
      <c r="G198" s="370"/>
      <c r="H198" s="375" t="s">
        <v>172</v>
      </c>
      <c r="I198" s="375"/>
      <c r="J198" s="206" t="s">
        <v>173</v>
      </c>
      <c r="K198" s="316">
        <f>K195+K196+K197</f>
        <v>0</v>
      </c>
      <c r="L198" s="236"/>
    </row>
    <row r="199" spans="2:12" ht="47.25" customHeight="1" thickBot="1" x14ac:dyDescent="0.25">
      <c r="B199" s="235"/>
      <c r="C199" s="371"/>
      <c r="D199" s="372"/>
      <c r="E199" s="372"/>
      <c r="F199" s="372"/>
      <c r="G199" s="373"/>
      <c r="H199" s="376"/>
      <c r="I199" s="376"/>
      <c r="J199" s="376"/>
      <c r="K199" s="377"/>
      <c r="L199" s="236"/>
    </row>
    <row r="200" spans="2:12" ht="81.75" customHeight="1" x14ac:dyDescent="0.2">
      <c r="B200" s="235"/>
      <c r="C200" s="250"/>
      <c r="D200" s="250"/>
      <c r="E200" s="250"/>
      <c r="F200" s="250"/>
      <c r="G200" s="250"/>
      <c r="H200" s="250"/>
      <c r="I200" s="250"/>
      <c r="J200" s="250"/>
      <c r="K200" s="250"/>
      <c r="L200" s="236"/>
    </row>
    <row r="201" spans="2:12" ht="47.25" customHeight="1" x14ac:dyDescent="0.2">
      <c r="B201" s="235"/>
      <c r="C201" s="250"/>
      <c r="D201" s="250"/>
      <c r="E201" s="250"/>
      <c r="F201" s="250"/>
      <c r="G201" s="317" t="s">
        <v>183</v>
      </c>
      <c r="H201" s="250"/>
      <c r="I201" s="250"/>
      <c r="J201" s="250"/>
      <c r="K201" s="250"/>
      <c r="L201" s="236"/>
    </row>
  </sheetData>
  <mergeCells count="38">
    <mergeCell ref="C7:K8"/>
    <mergeCell ref="B1:G1"/>
    <mergeCell ref="B2:E2"/>
    <mergeCell ref="B4:L4"/>
    <mergeCell ref="C5:K5"/>
    <mergeCell ref="C6:K6"/>
    <mergeCell ref="C9:K9"/>
    <mergeCell ref="D193:K193"/>
    <mergeCell ref="C194:G194"/>
    <mergeCell ref="H194:J194"/>
    <mergeCell ref="C16:C17"/>
    <mergeCell ref="D16:D17"/>
    <mergeCell ref="E16:F16"/>
    <mergeCell ref="G16:G17"/>
    <mergeCell ref="H16:H17"/>
    <mergeCell ref="C71:C72"/>
    <mergeCell ref="D71:D72"/>
    <mergeCell ref="E71:F71"/>
    <mergeCell ref="G71:G72"/>
    <mergeCell ref="H71:H72"/>
    <mergeCell ref="G187:I187"/>
    <mergeCell ref="C191:J191"/>
    <mergeCell ref="C196:G196"/>
    <mergeCell ref="H196:I196"/>
    <mergeCell ref="C197:G199"/>
    <mergeCell ref="H197:I197"/>
    <mergeCell ref="H198:I198"/>
    <mergeCell ref="H199:K199"/>
    <mergeCell ref="C10:K10"/>
    <mergeCell ref="C195:G195"/>
    <mergeCell ref="H195:I195"/>
    <mergeCell ref="I16:I17"/>
    <mergeCell ref="J16:J17"/>
    <mergeCell ref="K16:K17"/>
    <mergeCell ref="G62:I62"/>
    <mergeCell ref="I71:I72"/>
    <mergeCell ref="J71:J72"/>
    <mergeCell ref="K71:K72"/>
  </mergeCells>
  <printOptions horizontalCentered="1"/>
  <pageMargins left="0.39370078740157483" right="0.39370078740157483" top="0.39370078740157483" bottom="0.39370078740157483" header="0.31496062992125984" footer="0.31496062992125984"/>
  <pageSetup paperSize="122" scale="39" fitToHeight="2" orientation="portrait" r:id="rId1"/>
  <rowBreaks count="1" manualBreakCount="1">
    <brk id="188" max="12"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F32BB-4BC9-4F2B-8A3C-D81E14A2AD80}">
  <sheetPr>
    <pageSetUpPr fitToPage="1"/>
  </sheetPr>
  <dimension ref="A1:W124"/>
  <sheetViews>
    <sheetView showGridLines="0" view="pageBreakPreview" topLeftCell="A55" zoomScaleNormal="100" zoomScaleSheetLayoutView="100" workbookViewId="0">
      <selection activeCell="C3" sqref="C3:G3"/>
    </sheetView>
  </sheetViews>
  <sheetFormatPr baseColWidth="10" defaultColWidth="11.42578125" defaultRowHeight="15" x14ac:dyDescent="0.25"/>
  <cols>
    <col min="1" max="1" width="4.140625" style="3" customWidth="1"/>
    <col min="2" max="2" width="39.28515625" style="3" customWidth="1"/>
    <col min="3" max="3" width="27.28515625" style="4" customWidth="1"/>
    <col min="4" max="4" width="23.28515625" style="3" customWidth="1"/>
    <col min="5" max="5" width="16.7109375" style="3" bestFit="1" customWidth="1"/>
    <col min="6" max="6" width="28.7109375" style="3" customWidth="1"/>
    <col min="7" max="7" width="27.28515625" style="3" customWidth="1"/>
    <col min="8" max="8" width="28.7109375" style="3" customWidth="1"/>
    <col min="9" max="9" width="23" hidden="1" customWidth="1"/>
    <col min="10" max="10" width="15.85546875" hidden="1" customWidth="1"/>
    <col min="11" max="11" width="13" hidden="1" customWidth="1"/>
  </cols>
  <sheetData>
    <row r="1" spans="1:23" ht="18.75" thickBot="1" x14ac:dyDescent="0.3">
      <c r="A1" s="137" t="s">
        <v>184</v>
      </c>
      <c r="B1" s="132"/>
      <c r="C1" s="132"/>
      <c r="D1" s="132"/>
      <c r="E1" s="132"/>
      <c r="F1" s="132"/>
      <c r="G1" s="132"/>
      <c r="H1" s="133"/>
    </row>
    <row r="2" spans="1:23" ht="15.75" thickBot="1" x14ac:dyDescent="0.3">
      <c r="A2" s="411"/>
      <c r="B2" s="412"/>
      <c r="C2" s="412"/>
      <c r="D2" s="412"/>
      <c r="E2" s="412"/>
      <c r="F2" s="412"/>
      <c r="G2" s="412"/>
      <c r="H2" s="413"/>
    </row>
    <row r="3" spans="1:23" s="3" customFormat="1" ht="91.15" customHeight="1" thickBot="1" x14ac:dyDescent="0.3">
      <c r="A3" s="414"/>
      <c r="B3" s="415"/>
      <c r="C3" s="416" t="str">
        <f>+'PRESUPUESTO OFICIAL (Entidad)'!C10</f>
        <v>PROCESO DE SELECCIÓN ABREVIADA No. 076-00-J-EMAVI-GRUAL-2026 CUYO OBEJTO ES: OBRA PÚBLICA PARA EL MANTENIMIENTO Y ADECUACIÓN DE LOS ALOJAMIENTOS DE CADETES DE LA ESCUELA MILITAR DE AVIACIÓN MARCO FIDEL SUÁREZ</v>
      </c>
      <c r="D3" s="416"/>
      <c r="E3" s="416"/>
      <c r="F3" s="416"/>
      <c r="G3" s="416"/>
      <c r="H3" s="1"/>
      <c r="I3" s="129"/>
      <c r="J3" s="130"/>
      <c r="K3" s="130"/>
      <c r="L3" s="130"/>
      <c r="M3" s="130"/>
      <c r="N3" s="130"/>
      <c r="O3" s="130"/>
      <c r="P3" s="130"/>
      <c r="Q3" s="130"/>
      <c r="R3" s="130"/>
      <c r="S3" s="131"/>
      <c r="U3" s="4"/>
      <c r="V3" s="4"/>
      <c r="W3" s="4"/>
    </row>
    <row r="4" spans="1:23" ht="15.75" thickBot="1" x14ac:dyDescent="0.3">
      <c r="A4" s="2"/>
      <c r="H4" s="5"/>
    </row>
    <row r="5" spans="1:23" ht="15.75" thickBot="1" x14ac:dyDescent="0.3">
      <c r="A5" s="417" t="s">
        <v>185</v>
      </c>
      <c r="B5" s="417"/>
      <c r="C5" s="417"/>
      <c r="D5" s="329">
        <v>1442188147.5310521</v>
      </c>
      <c r="E5" s="6"/>
      <c r="F5" s="417" t="s">
        <v>186</v>
      </c>
      <c r="G5" s="417"/>
      <c r="H5" s="7">
        <v>1.75</v>
      </c>
    </row>
    <row r="6" spans="1:23" ht="15.75" thickBot="1" x14ac:dyDescent="0.3">
      <c r="A6" s="418"/>
      <c r="B6" s="418"/>
      <c r="C6" s="418"/>
      <c r="D6" s="8"/>
      <c r="F6" s="417" t="s">
        <v>187</v>
      </c>
      <c r="G6" s="419"/>
      <c r="H6" s="9">
        <v>0.19</v>
      </c>
    </row>
    <row r="7" spans="1:23" ht="15.75" thickBot="1" x14ac:dyDescent="0.3">
      <c r="A7" s="420"/>
      <c r="B7" s="421"/>
      <c r="C7" s="421"/>
      <c r="D7" s="8"/>
      <c r="F7" s="417" t="s">
        <v>188</v>
      </c>
      <c r="G7" s="422"/>
      <c r="H7" s="11">
        <v>46275</v>
      </c>
    </row>
    <row r="8" spans="1:23" ht="15.75" thickBot="1" x14ac:dyDescent="0.3">
      <c r="A8" s="12"/>
      <c r="B8" s="6"/>
      <c r="C8" s="10"/>
      <c r="D8" s="13"/>
      <c r="E8" s="14"/>
      <c r="H8" s="5"/>
    </row>
    <row r="9" spans="1:23" ht="15.75" thickBot="1" x14ac:dyDescent="0.3">
      <c r="A9" s="134" t="s">
        <v>189</v>
      </c>
      <c r="B9" s="135"/>
      <c r="C9" s="135"/>
      <c r="D9" s="135"/>
      <c r="E9" s="135"/>
      <c r="F9" s="135"/>
      <c r="G9" s="135"/>
      <c r="H9" s="136"/>
    </row>
    <row r="10" spans="1:23" ht="15.75" thickBot="1" x14ac:dyDescent="0.3">
      <c r="A10" s="423" t="s">
        <v>190</v>
      </c>
      <c r="B10" s="423"/>
      <c r="C10" s="15" t="s">
        <v>191</v>
      </c>
      <c r="D10" s="15" t="s">
        <v>14</v>
      </c>
      <c r="E10" s="15" t="s">
        <v>192</v>
      </c>
      <c r="F10" s="15" t="s">
        <v>193</v>
      </c>
      <c r="G10" s="15" t="s">
        <v>194</v>
      </c>
      <c r="H10" s="16" t="s">
        <v>195</v>
      </c>
    </row>
    <row r="11" spans="1:23" ht="15.75" thickBot="1" x14ac:dyDescent="0.3">
      <c r="A11" s="167" t="s">
        <v>196</v>
      </c>
      <c r="B11" s="168"/>
      <c r="C11" s="168"/>
      <c r="D11" s="168"/>
      <c r="E11" s="168"/>
      <c r="F11" s="168"/>
      <c r="G11" s="168"/>
      <c r="H11" s="169"/>
    </row>
    <row r="12" spans="1:23" ht="24" customHeight="1" x14ac:dyDescent="0.25">
      <c r="A12" s="138" t="s">
        <v>197</v>
      </c>
      <c r="B12" s="139"/>
      <c r="C12" s="17" t="s">
        <v>198</v>
      </c>
      <c r="D12" s="21">
        <v>1</v>
      </c>
      <c r="E12" s="18">
        <v>11136710.199999999</v>
      </c>
      <c r="F12" s="21">
        <f>+H5</f>
        <v>1.75</v>
      </c>
      <c r="G12" s="170">
        <v>1</v>
      </c>
      <c r="H12" s="330">
        <f>IFERROR(D12*E12*F12*G12," ")</f>
        <v>19489242.849999998</v>
      </c>
    </row>
    <row r="13" spans="1:23" ht="24" customHeight="1" x14ac:dyDescent="0.25">
      <c r="A13" s="138" t="s">
        <v>199</v>
      </c>
      <c r="B13" s="139"/>
      <c r="C13" s="17" t="s">
        <v>198</v>
      </c>
      <c r="D13" s="17">
        <v>1</v>
      </c>
      <c r="E13" s="18">
        <v>11136710.199999999</v>
      </c>
      <c r="F13" s="17">
        <f>+H5</f>
        <v>1.75</v>
      </c>
      <c r="G13" s="19">
        <v>1</v>
      </c>
      <c r="H13" s="331">
        <f t="shared" ref="H13" si="0">IFERROR(D13*E13*F13*G13," ")</f>
        <v>19489242.849999998</v>
      </c>
      <c r="K13" s="171"/>
    </row>
    <row r="14" spans="1:23" ht="24" customHeight="1" x14ac:dyDescent="0.25">
      <c r="A14" s="138" t="s">
        <v>200</v>
      </c>
      <c r="B14" s="139"/>
      <c r="C14" s="17" t="s">
        <v>201</v>
      </c>
      <c r="D14" s="17">
        <v>1</v>
      </c>
      <c r="E14" s="18">
        <v>8659035</v>
      </c>
      <c r="F14" s="17">
        <f>+H5</f>
        <v>1.75</v>
      </c>
      <c r="G14" s="19">
        <v>1</v>
      </c>
      <c r="H14" s="331">
        <f t="shared" ref="H14:H16" si="1">IFERROR(D14*E14*F14*G14," ")</f>
        <v>15153311.25</v>
      </c>
    </row>
    <row r="15" spans="1:23" ht="24" customHeight="1" x14ac:dyDescent="0.25">
      <c r="A15" s="140"/>
      <c r="B15" s="141"/>
      <c r="C15" s="17"/>
      <c r="D15" s="17"/>
      <c r="E15" s="18"/>
      <c r="F15" s="17"/>
      <c r="G15" s="19"/>
      <c r="H15" s="331">
        <f t="shared" si="1"/>
        <v>0</v>
      </c>
    </row>
    <row r="16" spans="1:23" ht="24" customHeight="1" x14ac:dyDescent="0.25">
      <c r="A16" s="140"/>
      <c r="B16" s="141"/>
      <c r="C16" s="17"/>
      <c r="D16" s="17"/>
      <c r="E16" s="18"/>
      <c r="F16" s="17"/>
      <c r="G16" s="19"/>
      <c r="H16" s="331">
        <f t="shared" si="1"/>
        <v>0</v>
      </c>
    </row>
    <row r="17" spans="1:11" ht="15.75" thickBot="1" x14ac:dyDescent="0.3">
      <c r="A17" s="424" t="s">
        <v>202</v>
      </c>
      <c r="B17" s="424"/>
      <c r="C17" s="424"/>
      <c r="D17" s="424"/>
      <c r="E17" s="424"/>
      <c r="F17" s="424"/>
      <c r="G17" s="424"/>
      <c r="H17" s="332">
        <f>SUM(H12:H16)</f>
        <v>54131796.949999996</v>
      </c>
      <c r="J17">
        <f>+H17*2/3</f>
        <v>36087864.633333333</v>
      </c>
      <c r="K17" s="233">
        <f>+H17</f>
        <v>54131796.949999996</v>
      </c>
    </row>
    <row r="18" spans="1:11" ht="15.75" thickBot="1" x14ac:dyDescent="0.3">
      <c r="A18" s="425"/>
      <c r="B18" s="426"/>
      <c r="C18" s="426"/>
      <c r="D18" s="426"/>
      <c r="E18" s="426"/>
      <c r="F18" s="426"/>
      <c r="G18" s="426"/>
      <c r="H18" s="427"/>
    </row>
    <row r="19" spans="1:11" ht="15.75" thickBot="1" x14ac:dyDescent="0.3">
      <c r="A19" s="167" t="s">
        <v>203</v>
      </c>
      <c r="B19" s="168"/>
      <c r="C19" s="168"/>
      <c r="D19" s="168"/>
      <c r="E19" s="168"/>
      <c r="F19" s="168"/>
      <c r="G19" s="168"/>
      <c r="H19" s="169"/>
    </row>
    <row r="20" spans="1:11" ht="24" customHeight="1" x14ac:dyDescent="0.25">
      <c r="A20" s="160"/>
      <c r="B20" s="161"/>
      <c r="C20" s="161"/>
      <c r="D20" s="161"/>
      <c r="E20" s="162" t="s">
        <v>204</v>
      </c>
      <c r="F20" s="23">
        <f ca="1">D5+I69</f>
        <v>1724969198.57482</v>
      </c>
      <c r="G20" s="24">
        <v>0.05</v>
      </c>
      <c r="H20" s="333">
        <f ca="1">F20*G20</f>
        <v>86248459.928741008</v>
      </c>
    </row>
    <row r="21" spans="1:11" ht="24" customHeight="1" x14ac:dyDescent="0.25">
      <c r="A21" s="27"/>
      <c r="B21" s="155"/>
      <c r="C21" s="155"/>
      <c r="D21" s="155"/>
      <c r="E21" s="156" t="s">
        <v>205</v>
      </c>
      <c r="F21" s="25">
        <f ca="1">F20</f>
        <v>1724969198.57482</v>
      </c>
      <c r="G21" s="26">
        <v>5.0000000000000001E-3</v>
      </c>
      <c r="H21" s="334">
        <f ca="1">F21*G21</f>
        <v>8624845.9928741008</v>
      </c>
    </row>
    <row r="22" spans="1:11" ht="24" customHeight="1" x14ac:dyDescent="0.25">
      <c r="A22" s="27"/>
      <c r="B22" s="155"/>
      <c r="C22" s="155"/>
      <c r="D22" s="155"/>
      <c r="E22" s="156" t="s">
        <v>206</v>
      </c>
      <c r="F22" s="25">
        <f ca="1">+F21</f>
        <v>1724969198.57482</v>
      </c>
      <c r="G22" s="28" t="s">
        <v>207</v>
      </c>
      <c r="H22" s="334">
        <f ca="1">F22*7.12/1000</f>
        <v>12281780.693852719</v>
      </c>
    </row>
    <row r="23" spans="1:11" ht="24" customHeight="1" thickBot="1" x14ac:dyDescent="0.3">
      <c r="A23" s="29"/>
      <c r="B23" s="163"/>
      <c r="C23" s="163"/>
      <c r="D23" s="163"/>
      <c r="E23" s="164" t="s">
        <v>208</v>
      </c>
      <c r="F23" s="165">
        <f ca="1">+F22</f>
        <v>1724969198.57482</v>
      </c>
      <c r="G23" s="30">
        <v>2.5000000000000001E-3</v>
      </c>
      <c r="H23" s="335">
        <f ca="1">G23*F23</f>
        <v>4312422.9964370504</v>
      </c>
    </row>
    <row r="24" spans="1:11" ht="15.75" thickBot="1" x14ac:dyDescent="0.3">
      <c r="A24" s="167" t="s">
        <v>209</v>
      </c>
      <c r="B24" s="168"/>
      <c r="C24" s="168"/>
      <c r="D24" s="168"/>
      <c r="E24" s="168"/>
      <c r="F24" s="168"/>
      <c r="G24" s="168"/>
      <c r="H24" s="336"/>
    </row>
    <row r="25" spans="1:11" ht="24.75" customHeight="1" thickBot="1" x14ac:dyDescent="0.3">
      <c r="A25" s="431" t="s">
        <v>210</v>
      </c>
      <c r="B25" s="431"/>
      <c r="C25" s="431"/>
      <c r="D25" s="431"/>
      <c r="E25" s="432"/>
      <c r="F25" s="432"/>
      <c r="G25" s="166" t="s">
        <v>211</v>
      </c>
      <c r="H25" s="337">
        <f>E25*11.04/1000</f>
        <v>0</v>
      </c>
    </row>
    <row r="26" spans="1:11" ht="15.75" thickBot="1" x14ac:dyDescent="0.3">
      <c r="A26" s="433" t="s">
        <v>212</v>
      </c>
      <c r="B26" s="434"/>
      <c r="C26" s="434"/>
      <c r="D26" s="434"/>
      <c r="E26" s="434"/>
      <c r="F26" s="434"/>
      <c r="G26" s="434"/>
      <c r="H26" s="338">
        <f ca="1">SUM(H20:H25)</f>
        <v>111467509.61190489</v>
      </c>
      <c r="J26" s="233">
        <f ca="1">+H26</f>
        <v>111467509.61190489</v>
      </c>
      <c r="K26" s="233">
        <f ca="1">+H26</f>
        <v>111467509.61190489</v>
      </c>
    </row>
    <row r="27" spans="1:11" ht="15.75" thickBot="1" x14ac:dyDescent="0.3">
      <c r="A27" s="435"/>
      <c r="B27" s="436"/>
      <c r="C27" s="436"/>
      <c r="D27" s="436"/>
      <c r="E27" s="436"/>
      <c r="F27" s="436"/>
      <c r="G27" s="436"/>
      <c r="H27" s="437"/>
    </row>
    <row r="28" spans="1:11" ht="15.75" thickBot="1" x14ac:dyDescent="0.3">
      <c r="A28" s="157" t="s">
        <v>213</v>
      </c>
      <c r="B28" s="158"/>
      <c r="C28" s="158"/>
      <c r="D28" s="158"/>
      <c r="E28" s="158"/>
      <c r="F28" s="158"/>
      <c r="G28" s="158"/>
      <c r="H28" s="159"/>
    </row>
    <row r="29" spans="1:11" ht="15.75" thickBot="1" x14ac:dyDescent="0.3">
      <c r="A29" s="438" t="s">
        <v>12</v>
      </c>
      <c r="B29" s="439"/>
      <c r="C29" s="439"/>
      <c r="D29" s="440"/>
      <c r="E29" s="31" t="s">
        <v>214</v>
      </c>
      <c r="F29" s="31" t="s">
        <v>15</v>
      </c>
      <c r="G29" s="31" t="s">
        <v>14</v>
      </c>
      <c r="H29" s="32" t="s">
        <v>195</v>
      </c>
    </row>
    <row r="30" spans="1:11" ht="15.75" thickBot="1" x14ac:dyDescent="0.3">
      <c r="A30" s="167" t="s">
        <v>215</v>
      </c>
      <c r="B30" s="168"/>
      <c r="C30" s="168"/>
      <c r="D30" s="168"/>
      <c r="E30" s="168"/>
      <c r="F30" s="168"/>
      <c r="G30" s="168"/>
      <c r="H30" s="169"/>
    </row>
    <row r="31" spans="1:11" ht="24.75" customHeight="1" thickBot="1" x14ac:dyDescent="0.3">
      <c r="A31" s="428" t="s">
        <v>216</v>
      </c>
      <c r="B31" s="429"/>
      <c r="C31" s="429"/>
      <c r="D31" s="430"/>
      <c r="E31" s="22" t="s">
        <v>217</v>
      </c>
      <c r="F31" s="25">
        <v>75000</v>
      </c>
      <c r="G31" s="22">
        <f>+H5</f>
        <v>1.75</v>
      </c>
      <c r="H31" s="339">
        <f>F31*G31</f>
        <v>131250</v>
      </c>
    </row>
    <row r="32" spans="1:11" ht="15.75" thickBot="1" x14ac:dyDescent="0.3">
      <c r="A32" s="441" t="s">
        <v>218</v>
      </c>
      <c r="B32" s="442"/>
      <c r="C32" s="442"/>
      <c r="D32" s="442"/>
      <c r="E32" s="442"/>
      <c r="F32" s="442"/>
      <c r="G32" s="442"/>
      <c r="H32" s="55">
        <f>+SUM(H31:H31)</f>
        <v>131250</v>
      </c>
      <c r="J32">
        <f>+H32*2/3</f>
        <v>87500</v>
      </c>
      <c r="K32" s="233">
        <f>+H32</f>
        <v>131250</v>
      </c>
    </row>
    <row r="33" spans="1:11" ht="15.75" thickBot="1" x14ac:dyDescent="0.3">
      <c r="A33" s="2"/>
      <c r="H33" s="5"/>
    </row>
    <row r="34" spans="1:11" ht="15.75" thickBot="1" x14ac:dyDescent="0.3">
      <c r="A34" s="167"/>
      <c r="B34" s="168" t="s">
        <v>219</v>
      </c>
      <c r="C34" s="168"/>
      <c r="D34" s="168"/>
      <c r="E34" s="168"/>
      <c r="F34" s="168"/>
      <c r="G34" s="168"/>
      <c r="H34" s="169"/>
    </row>
    <row r="35" spans="1:11" ht="15" customHeight="1" x14ac:dyDescent="0.25">
      <c r="A35" s="172" t="s">
        <v>220</v>
      </c>
      <c r="B35" s="172"/>
      <c r="C35" s="173"/>
      <c r="D35" s="173"/>
      <c r="E35" s="173"/>
      <c r="F35" s="173"/>
      <c r="G35" s="33" t="s">
        <v>221</v>
      </c>
      <c r="H35" s="34" t="s">
        <v>195</v>
      </c>
    </row>
    <row r="36" spans="1:11" ht="24.75" customHeight="1" x14ac:dyDescent="0.25">
      <c r="A36" s="145" t="s">
        <v>222</v>
      </c>
      <c r="B36" s="146"/>
      <c r="C36" s="147"/>
      <c r="D36" s="148"/>
      <c r="E36" s="148"/>
      <c r="F36" s="149"/>
      <c r="G36" s="35">
        <v>0.3</v>
      </c>
      <c r="H36" s="340">
        <v>501584</v>
      </c>
    </row>
    <row r="37" spans="1:11" ht="24.75" customHeight="1" x14ac:dyDescent="0.25">
      <c r="A37" s="145" t="s">
        <v>223</v>
      </c>
      <c r="B37" s="146"/>
      <c r="C37" s="147"/>
      <c r="D37" s="148"/>
      <c r="E37" s="148"/>
      <c r="F37" s="149"/>
      <c r="G37" s="35">
        <v>0.1</v>
      </c>
      <c r="H37" s="340">
        <v>1361752</v>
      </c>
    </row>
    <row r="38" spans="1:11" ht="24.75" customHeight="1" x14ac:dyDescent="0.25">
      <c r="A38" s="145" t="s">
        <v>224</v>
      </c>
      <c r="B38" s="146"/>
      <c r="C38" s="147"/>
      <c r="D38" s="148"/>
      <c r="E38" s="148"/>
      <c r="F38" s="149"/>
      <c r="G38" s="35">
        <v>0.5</v>
      </c>
      <c r="H38" s="340">
        <v>4215441</v>
      </c>
    </row>
    <row r="39" spans="1:11" ht="24.75" customHeight="1" x14ac:dyDescent="0.25">
      <c r="A39" s="145" t="s">
        <v>225</v>
      </c>
      <c r="B39" s="146"/>
      <c r="C39" s="147"/>
      <c r="D39" s="148"/>
      <c r="E39" s="148"/>
      <c r="F39" s="149"/>
      <c r="G39" s="35"/>
      <c r="H39" s="340">
        <v>0</v>
      </c>
    </row>
    <row r="40" spans="1:11" ht="24.75" customHeight="1" x14ac:dyDescent="0.25">
      <c r="A40" s="145" t="s">
        <v>226</v>
      </c>
      <c r="B40" s="146"/>
      <c r="C40" s="147"/>
      <c r="D40" s="148"/>
      <c r="E40" s="148"/>
      <c r="F40" s="149"/>
      <c r="G40" s="35"/>
      <c r="H40" s="340">
        <v>7000</v>
      </c>
    </row>
    <row r="41" spans="1:11" ht="24.75" customHeight="1" thickBot="1" x14ac:dyDescent="0.3">
      <c r="A41" s="150" t="s">
        <v>227</v>
      </c>
      <c r="B41" s="151"/>
      <c r="C41" s="152"/>
      <c r="D41" s="153"/>
      <c r="E41" s="153"/>
      <c r="F41" s="154"/>
      <c r="G41" s="36"/>
      <c r="H41" s="340">
        <f>+SUM(H36:H40)*0.19</f>
        <v>1156297.6300000001</v>
      </c>
    </row>
    <row r="42" spans="1:11" ht="15.75" thickBot="1" x14ac:dyDescent="0.3">
      <c r="A42" s="443" t="s">
        <v>220</v>
      </c>
      <c r="B42" s="444"/>
      <c r="C42" s="445"/>
      <c r="D42" s="446"/>
      <c r="E42" s="446"/>
      <c r="F42" s="446"/>
      <c r="G42" s="37" t="s">
        <v>228</v>
      </c>
      <c r="H42" s="341">
        <f>+SUM(H36:H41)</f>
        <v>7242074.6299999999</v>
      </c>
      <c r="J42" s="233">
        <f>+H42</f>
        <v>7242074.6299999999</v>
      </c>
      <c r="K42" s="233">
        <f>+H42</f>
        <v>7242074.6299999999</v>
      </c>
    </row>
    <row r="43" spans="1:11" ht="24.75" customHeight="1" x14ac:dyDescent="0.25">
      <c r="A43" s="449" t="s">
        <v>229</v>
      </c>
      <c r="B43" s="450"/>
      <c r="C43" s="451" t="s">
        <v>230</v>
      </c>
      <c r="D43" s="451"/>
      <c r="E43" s="451"/>
      <c r="F43" s="451"/>
      <c r="G43" s="451"/>
      <c r="H43" s="342">
        <v>175463</v>
      </c>
    </row>
    <row r="44" spans="1:11" ht="24.75" customHeight="1" x14ac:dyDescent="0.25">
      <c r="A44" s="452" t="s">
        <v>226</v>
      </c>
      <c r="B44" s="453"/>
      <c r="C44" s="454"/>
      <c r="D44" s="454"/>
      <c r="E44" s="454"/>
      <c r="F44" s="454"/>
      <c r="G44" s="454"/>
      <c r="H44" s="343">
        <v>7000</v>
      </c>
    </row>
    <row r="45" spans="1:11" ht="24.75" customHeight="1" thickBot="1" x14ac:dyDescent="0.3">
      <c r="A45" s="455" t="s">
        <v>227</v>
      </c>
      <c r="B45" s="456"/>
      <c r="C45" s="457"/>
      <c r="D45" s="457"/>
      <c r="E45" s="457"/>
      <c r="F45" s="457"/>
      <c r="G45" s="458"/>
      <c r="H45" s="344">
        <v>34668</v>
      </c>
    </row>
    <row r="46" spans="1:11" ht="15.75" thickBot="1" x14ac:dyDescent="0.3">
      <c r="A46" s="459"/>
      <c r="B46" s="460"/>
      <c r="C46" s="460"/>
      <c r="D46" s="460"/>
      <c r="E46" s="460"/>
      <c r="F46" s="460"/>
      <c r="G46" s="37" t="s">
        <v>228</v>
      </c>
      <c r="H46" s="341">
        <f>+SUM(H43:H45)</f>
        <v>217131</v>
      </c>
      <c r="J46" s="233">
        <f>+H46</f>
        <v>217131</v>
      </c>
      <c r="K46" s="233">
        <f>+H46</f>
        <v>217131</v>
      </c>
    </row>
    <row r="47" spans="1:11" ht="15.75" thickBot="1" x14ac:dyDescent="0.3">
      <c r="A47" s="461" t="s">
        <v>231</v>
      </c>
      <c r="B47" s="462"/>
      <c r="C47" s="462"/>
      <c r="D47" s="462"/>
      <c r="E47" s="462"/>
      <c r="F47" s="462"/>
      <c r="G47" s="463"/>
      <c r="H47" s="345">
        <f>H46+H42</f>
        <v>7459205.6299999999</v>
      </c>
    </row>
    <row r="48" spans="1:11" x14ac:dyDescent="0.25">
      <c r="A48" s="464"/>
      <c r="B48" s="465"/>
      <c r="C48" s="465"/>
      <c r="D48" s="465"/>
      <c r="E48" s="465"/>
      <c r="F48" s="465"/>
      <c r="G48" s="465"/>
      <c r="H48" s="466"/>
    </row>
    <row r="49" spans="1:12" ht="15.75" thickBot="1" x14ac:dyDescent="0.3">
      <c r="A49" s="467"/>
      <c r="B49" s="468"/>
      <c r="C49" s="468"/>
      <c r="D49" s="468"/>
      <c r="E49" s="468"/>
      <c r="F49" s="468"/>
      <c r="G49" s="468"/>
      <c r="H49" s="469"/>
    </row>
    <row r="50" spans="1:12" ht="15.75" thickBot="1" x14ac:dyDescent="0.3">
      <c r="A50" s="167"/>
      <c r="B50" s="168" t="s">
        <v>232</v>
      </c>
      <c r="C50" s="168"/>
      <c r="D50" s="168"/>
      <c r="E50" s="168"/>
      <c r="F50" s="168"/>
      <c r="G50" s="168"/>
      <c r="H50" s="169"/>
    </row>
    <row r="51" spans="1:12" ht="15.75" thickBot="1" x14ac:dyDescent="0.3">
      <c r="A51" s="470" t="s">
        <v>220</v>
      </c>
      <c r="B51" s="471"/>
      <c r="C51" s="471"/>
      <c r="D51" s="38" t="s">
        <v>214</v>
      </c>
      <c r="E51" s="38" t="s">
        <v>14</v>
      </c>
      <c r="F51" s="38" t="s">
        <v>15</v>
      </c>
      <c r="G51" s="38" t="s">
        <v>233</v>
      </c>
      <c r="H51" s="39" t="s">
        <v>195</v>
      </c>
    </row>
    <row r="52" spans="1:12" ht="24.75" customHeight="1" x14ac:dyDescent="0.25">
      <c r="A52" s="447" t="s">
        <v>234</v>
      </c>
      <c r="B52" s="448"/>
      <c r="C52" s="448"/>
      <c r="D52" s="21" t="s">
        <v>235</v>
      </c>
      <c r="E52" s="21">
        <v>2</v>
      </c>
      <c r="F52" s="40">
        <v>2500000</v>
      </c>
      <c r="G52" s="41">
        <v>1</v>
      </c>
      <c r="H52" s="330">
        <f>E52*F52*G52</f>
        <v>5000000</v>
      </c>
    </row>
    <row r="53" spans="1:12" ht="24.75" customHeight="1" x14ac:dyDescent="0.25">
      <c r="A53" s="472" t="s">
        <v>236</v>
      </c>
      <c r="B53" s="473"/>
      <c r="C53" s="473"/>
      <c r="D53" s="20" t="s">
        <v>235</v>
      </c>
      <c r="E53" s="20">
        <v>1</v>
      </c>
      <c r="F53" s="42">
        <v>400000</v>
      </c>
      <c r="G53" s="43">
        <v>1</v>
      </c>
      <c r="H53" s="330">
        <f>F53*E53</f>
        <v>400000</v>
      </c>
    </row>
    <row r="54" spans="1:12" ht="24.75" customHeight="1" x14ac:dyDescent="0.25">
      <c r="A54" s="472" t="s">
        <v>237</v>
      </c>
      <c r="B54" s="473"/>
      <c r="C54" s="473"/>
      <c r="D54" s="20" t="s">
        <v>235</v>
      </c>
      <c r="E54" s="20">
        <v>2</v>
      </c>
      <c r="F54" s="42">
        <v>250000</v>
      </c>
      <c r="G54" s="43">
        <v>1</v>
      </c>
      <c r="H54" s="330">
        <f>F54*E54</f>
        <v>500000</v>
      </c>
      <c r="L54" s="282"/>
    </row>
    <row r="55" spans="1:12" ht="24.75" customHeight="1" x14ac:dyDescent="0.25">
      <c r="A55" s="474" t="s">
        <v>238</v>
      </c>
      <c r="B55" s="475"/>
      <c r="C55" s="476"/>
      <c r="D55" s="20" t="s">
        <v>235</v>
      </c>
      <c r="E55" s="20">
        <v>2</v>
      </c>
      <c r="F55" s="42">
        <v>80000</v>
      </c>
      <c r="G55" s="43">
        <v>1</v>
      </c>
      <c r="H55" s="330">
        <f>F55*E55</f>
        <v>160000</v>
      </c>
      <c r="L55" s="282"/>
    </row>
    <row r="56" spans="1:12" ht="24.75" customHeight="1" thickBot="1" x14ac:dyDescent="0.3">
      <c r="A56" s="472"/>
      <c r="B56" s="473"/>
      <c r="C56" s="473"/>
      <c r="D56" s="20"/>
      <c r="E56" s="20"/>
      <c r="F56" s="42"/>
      <c r="G56" s="43"/>
      <c r="H56" s="330">
        <f>F56*E56</f>
        <v>0</v>
      </c>
    </row>
    <row r="57" spans="1:12" ht="15.75" thickBot="1" x14ac:dyDescent="0.3">
      <c r="A57" s="461" t="s">
        <v>239</v>
      </c>
      <c r="B57" s="462"/>
      <c r="C57" s="462"/>
      <c r="D57" s="462"/>
      <c r="E57" s="462"/>
      <c r="F57" s="462"/>
      <c r="G57" s="463"/>
      <c r="H57" s="346">
        <f>+SUM(H52:H56)</f>
        <v>6060000</v>
      </c>
      <c r="J57" s="233"/>
      <c r="K57" s="233"/>
    </row>
    <row r="58" spans="1:12" ht="15.75" thickBot="1" x14ac:dyDescent="0.3">
      <c r="A58" s="477"/>
      <c r="B58" s="478"/>
      <c r="C58" s="478"/>
      <c r="D58" s="478"/>
      <c r="E58" s="478"/>
      <c r="F58" s="478"/>
      <c r="G58" s="478"/>
      <c r="H58" s="479"/>
    </row>
    <row r="59" spans="1:12" ht="15.75" thickBot="1" x14ac:dyDescent="0.3">
      <c r="A59" s="44"/>
      <c r="B59" s="480" t="s">
        <v>240</v>
      </c>
      <c r="C59" s="480"/>
      <c r="D59" s="480"/>
      <c r="E59" s="480"/>
      <c r="F59" s="480"/>
      <c r="G59" s="480"/>
      <c r="H59" s="481"/>
    </row>
    <row r="60" spans="1:12" ht="15.75" thickBot="1" x14ac:dyDescent="0.3">
      <c r="A60" s="482" t="s">
        <v>220</v>
      </c>
      <c r="B60" s="483"/>
      <c r="C60" s="483"/>
      <c r="D60" s="45" t="s">
        <v>214</v>
      </c>
      <c r="E60" s="45" t="s">
        <v>14</v>
      </c>
      <c r="F60" s="45" t="s">
        <v>15</v>
      </c>
      <c r="G60" s="45" t="s">
        <v>233</v>
      </c>
      <c r="H60" s="46" t="s">
        <v>195</v>
      </c>
    </row>
    <row r="61" spans="1:12" ht="24.75" customHeight="1" x14ac:dyDescent="0.25">
      <c r="A61" s="484" t="s">
        <v>241</v>
      </c>
      <c r="B61" s="485"/>
      <c r="C61" s="485"/>
      <c r="D61" s="47" t="s">
        <v>242</v>
      </c>
      <c r="E61" s="48">
        <v>1</v>
      </c>
      <c r="F61" s="49">
        <v>11000000</v>
      </c>
      <c r="G61" s="50">
        <v>1</v>
      </c>
      <c r="H61" s="51">
        <f t="shared" ref="H61:H62" si="2">E61*F61*G61</f>
        <v>11000000</v>
      </c>
    </row>
    <row r="62" spans="1:12" ht="24.75" customHeight="1" x14ac:dyDescent="0.25">
      <c r="A62" s="486" t="s">
        <v>243</v>
      </c>
      <c r="B62" s="487"/>
      <c r="C62" s="487"/>
      <c r="D62" s="52" t="s">
        <v>242</v>
      </c>
      <c r="E62" s="53">
        <v>1</v>
      </c>
      <c r="F62" s="54">
        <v>6000000</v>
      </c>
      <c r="G62" s="50">
        <v>1</v>
      </c>
      <c r="H62" s="51">
        <f t="shared" si="2"/>
        <v>6000000</v>
      </c>
    </row>
    <row r="63" spans="1:12" ht="15.75" thickBot="1" x14ac:dyDescent="0.3">
      <c r="A63" s="441" t="s">
        <v>218</v>
      </c>
      <c r="B63" s="490"/>
      <c r="C63" s="490"/>
      <c r="D63" s="490"/>
      <c r="E63" s="490"/>
      <c r="F63" s="490"/>
      <c r="G63" s="491"/>
      <c r="H63" s="55">
        <f>+SUM(H61:H62)</f>
        <v>17000000</v>
      </c>
      <c r="J63" s="171"/>
      <c r="K63" s="233"/>
    </row>
    <row r="64" spans="1:12" ht="15.75" thickBot="1" x14ac:dyDescent="0.3">
      <c r="A64" s="425"/>
      <c r="B64" s="426"/>
      <c r="C64" s="426"/>
      <c r="D64" s="426"/>
      <c r="E64" s="426"/>
      <c r="F64" s="426"/>
      <c r="G64" s="426"/>
      <c r="H64" s="427"/>
    </row>
    <row r="65" spans="1:11" x14ac:dyDescent="0.25">
      <c r="A65" s="492" t="s">
        <v>244</v>
      </c>
      <c r="B65" s="493"/>
      <c r="C65" s="493"/>
      <c r="D65" s="493"/>
      <c r="E65" s="493"/>
      <c r="F65" s="493"/>
      <c r="G65" s="228">
        <v>0.13700000000000001</v>
      </c>
      <c r="H65" s="56">
        <f>ROUND(G65*$D$5,4)</f>
        <v>197579776.21180001</v>
      </c>
      <c r="I65" s="56">
        <f ca="1">+H17+H32+H47+H57+H63+H26</f>
        <v>196249762.1919049</v>
      </c>
      <c r="J65" s="283"/>
    </row>
    <row r="66" spans="1:11" x14ac:dyDescent="0.25">
      <c r="A66" s="494" t="s">
        <v>245</v>
      </c>
      <c r="B66" s="495"/>
      <c r="C66" s="495"/>
      <c r="D66" s="495"/>
      <c r="E66" s="495"/>
      <c r="F66" s="495"/>
      <c r="G66" s="26">
        <v>0.01</v>
      </c>
      <c r="H66" s="57">
        <f>ROUND(G66*$D$5,4)</f>
        <v>14421881.475299999</v>
      </c>
      <c r="I66" s="57">
        <f>G66*D5</f>
        <v>14421881.475310521</v>
      </c>
      <c r="J66" s="283"/>
    </row>
    <row r="67" spans="1:11" x14ac:dyDescent="0.25">
      <c r="A67" s="494" t="s">
        <v>246</v>
      </c>
      <c r="B67" s="495"/>
      <c r="C67" s="495"/>
      <c r="D67" s="495"/>
      <c r="E67" s="495"/>
      <c r="F67" s="495"/>
      <c r="G67" s="229">
        <v>0.05</v>
      </c>
      <c r="H67" s="57">
        <f>ROUND(G67*$D$5,4)</f>
        <v>72109407.376599997</v>
      </c>
      <c r="I67" s="57">
        <f>G67*D5</f>
        <v>72109407.376552612</v>
      </c>
      <c r="J67" s="283"/>
    </row>
    <row r="68" spans="1:11" ht="15.75" thickBot="1" x14ac:dyDescent="0.3">
      <c r="A68" s="496" t="s">
        <v>247</v>
      </c>
      <c r="B68" s="497"/>
      <c r="C68" s="497"/>
      <c r="D68" s="497"/>
      <c r="E68" s="497"/>
      <c r="F68" s="497"/>
      <c r="G68" s="58">
        <v>0.19</v>
      </c>
      <c r="H68" s="59">
        <f>ROUND(G68*H67,4)</f>
        <v>13700787.4016</v>
      </c>
      <c r="I68" s="59">
        <f>G68*I67</f>
        <v>13700787.401544996</v>
      </c>
      <c r="J68" s="283"/>
    </row>
    <row r="69" spans="1:11" ht="15.75" thickBot="1" x14ac:dyDescent="0.3">
      <c r="A69" s="461" t="s">
        <v>248</v>
      </c>
      <c r="B69" s="462"/>
      <c r="C69" s="462"/>
      <c r="D69" s="462"/>
      <c r="E69" s="462"/>
      <c r="F69" s="462"/>
      <c r="G69" s="60">
        <f>SUM(G65:G67)</f>
        <v>0.19700000000000001</v>
      </c>
      <c r="H69" s="61">
        <f>+SUM(H65:H67)</f>
        <v>284111065.06369996</v>
      </c>
      <c r="I69" s="61">
        <f ca="1">+SUM(I65:I67)</f>
        <v>282781051.04376805</v>
      </c>
      <c r="J69" s="142"/>
    </row>
    <row r="70" spans="1:11" ht="15.75" thickBot="1" x14ac:dyDescent="0.3">
      <c r="A70" s="461" t="s">
        <v>249</v>
      </c>
      <c r="B70" s="462"/>
      <c r="C70" s="462"/>
      <c r="D70" s="462"/>
      <c r="E70" s="462"/>
      <c r="F70" s="462"/>
      <c r="G70" s="60"/>
      <c r="H70" s="61">
        <f>+H68+H69</f>
        <v>297811852.46529996</v>
      </c>
      <c r="I70" s="61">
        <f ca="1">ROUND(I69+I68,2)</f>
        <v>296481838.44999999</v>
      </c>
      <c r="J70" s="142"/>
      <c r="K70">
        <f>178-154</f>
        <v>24</v>
      </c>
    </row>
    <row r="71" spans="1:11" x14ac:dyDescent="0.25">
      <c r="A71" s="62"/>
      <c r="B71" s="63"/>
      <c r="C71" s="63"/>
      <c r="D71" s="63"/>
      <c r="E71" s="63"/>
      <c r="F71" s="63"/>
      <c r="G71" s="63"/>
      <c r="H71" s="64"/>
      <c r="I71" s="143"/>
      <c r="J71" s="68"/>
    </row>
    <row r="72" spans="1:11" x14ac:dyDescent="0.25">
      <c r="A72" s="65"/>
      <c r="B72" s="66" t="s">
        <v>250</v>
      </c>
      <c r="C72" s="66"/>
      <c r="D72" s="66"/>
      <c r="E72" s="67"/>
      <c r="F72" s="67"/>
      <c r="G72" s="68"/>
      <c r="H72" s="69"/>
      <c r="I72" s="144"/>
      <c r="J72" s="68"/>
    </row>
    <row r="73" spans="1:11" x14ac:dyDescent="0.25">
      <c r="A73" s="65"/>
      <c r="B73" s="70"/>
      <c r="C73" s="70"/>
      <c r="D73" s="70"/>
      <c r="E73" s="68"/>
      <c r="F73" s="68"/>
      <c r="G73" s="71"/>
      <c r="H73" s="72"/>
      <c r="I73" s="71"/>
      <c r="J73" s="68"/>
    </row>
    <row r="74" spans="1:11" x14ac:dyDescent="0.25">
      <c r="A74" s="65"/>
      <c r="C74" s="74"/>
      <c r="D74" s="75"/>
      <c r="E74" s="68"/>
      <c r="F74" s="68"/>
      <c r="G74" s="68"/>
      <c r="H74" s="77"/>
    </row>
    <row r="75" spans="1:11" x14ac:dyDescent="0.25">
      <c r="A75" s="65"/>
      <c r="C75" s="73"/>
      <c r="D75" s="73"/>
      <c r="E75" s="68"/>
      <c r="F75" s="68"/>
      <c r="G75" s="68"/>
      <c r="H75" s="76"/>
    </row>
    <row r="76" spans="1:11" x14ac:dyDescent="0.25">
      <c r="A76" s="65"/>
      <c r="B76" s="78"/>
      <c r="C76" s="78"/>
      <c r="D76" s="78"/>
      <c r="E76" s="68"/>
      <c r="F76" s="68"/>
      <c r="G76" s="68"/>
      <c r="H76" s="77"/>
      <c r="I76" s="171"/>
    </row>
    <row r="77" spans="1:11" x14ac:dyDescent="0.25">
      <c r="A77" s="65"/>
      <c r="B77" s="79" t="s">
        <v>174</v>
      </c>
      <c r="C77" s="80"/>
      <c r="D77" s="75"/>
      <c r="E77" s="68"/>
      <c r="F77" s="68"/>
      <c r="G77" s="68"/>
      <c r="H77" s="77"/>
    </row>
    <row r="78" spans="1:11" x14ac:dyDescent="0.25">
      <c r="A78" s="65"/>
      <c r="B78" s="81" t="s">
        <v>175</v>
      </c>
      <c r="C78" s="82"/>
      <c r="D78" s="82"/>
      <c r="E78" s="68"/>
      <c r="F78" s="68"/>
      <c r="G78" s="68"/>
      <c r="H78" s="77"/>
    </row>
    <row r="79" spans="1:11" ht="15.75" thickBot="1" x14ac:dyDescent="0.3">
      <c r="A79" s="83"/>
      <c r="B79" s="84"/>
      <c r="C79" s="84"/>
      <c r="D79" s="84"/>
      <c r="E79" s="84"/>
      <c r="F79" s="84"/>
      <c r="G79" s="84"/>
      <c r="H79" s="85"/>
    </row>
    <row r="80" spans="1:11" hidden="1" x14ac:dyDescent="0.25">
      <c r="A80" s="68"/>
      <c r="B80" s="68"/>
      <c r="C80" s="68"/>
      <c r="D80" s="68"/>
      <c r="E80" s="68"/>
      <c r="F80" s="68"/>
      <c r="G80" s="68"/>
      <c r="H80" s="68"/>
    </row>
    <row r="81" spans="1:10" ht="15.75" hidden="1" thickBot="1" x14ac:dyDescent="0.3"/>
    <row r="82" spans="1:10" hidden="1" x14ac:dyDescent="0.25">
      <c r="B82" s="86"/>
      <c r="C82" s="87" t="s">
        <v>251</v>
      </c>
      <c r="D82" s="88">
        <v>1750905</v>
      </c>
      <c r="E82" s="89"/>
    </row>
    <row r="83" spans="1:10" hidden="1" x14ac:dyDescent="0.25">
      <c r="B83" s="86"/>
      <c r="C83" s="90" t="s">
        <v>252</v>
      </c>
      <c r="D83" s="91">
        <v>249095</v>
      </c>
      <c r="E83" s="92"/>
    </row>
    <row r="84" spans="1:10" hidden="1" x14ac:dyDescent="0.25">
      <c r="B84" s="86"/>
      <c r="C84" s="90" t="s">
        <v>253</v>
      </c>
      <c r="D84" s="93">
        <f>+D82+D83</f>
        <v>2000000</v>
      </c>
      <c r="E84" s="92"/>
    </row>
    <row r="85" spans="1:10" ht="24.75" hidden="1" thickBot="1" x14ac:dyDescent="0.3">
      <c r="A85" s="4"/>
      <c r="B85" s="86"/>
      <c r="C85" s="94" t="s">
        <v>254</v>
      </c>
      <c r="D85" s="95" t="s">
        <v>255</v>
      </c>
      <c r="E85" s="95" t="s">
        <v>256</v>
      </c>
      <c r="F85" s="92"/>
    </row>
    <row r="86" spans="1:10" ht="24.75" hidden="1" thickBot="1" x14ac:dyDescent="0.3">
      <c r="A86" s="96"/>
      <c r="B86" s="97"/>
      <c r="C86" s="98" t="s">
        <v>257</v>
      </c>
      <c r="D86" s="99" t="s">
        <v>258</v>
      </c>
      <c r="E86" s="100" t="s">
        <v>259</v>
      </c>
      <c r="F86" s="101" t="s">
        <v>260</v>
      </c>
      <c r="G86" s="102" t="s">
        <v>261</v>
      </c>
      <c r="H86" s="102" t="s">
        <v>262</v>
      </c>
    </row>
    <row r="87" spans="1:10" ht="36.75" hidden="1" thickBot="1" x14ac:dyDescent="0.3">
      <c r="B87" s="498" t="s">
        <v>263</v>
      </c>
      <c r="C87" s="103" t="s">
        <v>264</v>
      </c>
      <c r="D87" s="104">
        <v>12082370.057694184</v>
      </c>
      <c r="E87" s="105">
        <v>1.65</v>
      </c>
      <c r="F87" s="104">
        <f t="shared" ref="F87:F103" si="3">D87*E87</f>
        <v>19935910.595195401</v>
      </c>
      <c r="G87" s="106">
        <v>6.2733116758030762</v>
      </c>
      <c r="H87" s="107" t="s">
        <v>265</v>
      </c>
      <c r="I87">
        <v>17176959.800000001</v>
      </c>
      <c r="J87">
        <f>+F87/I87</f>
        <v>1.1606192729865619</v>
      </c>
    </row>
    <row r="88" spans="1:10" ht="36.75" hidden="1" thickBot="1" x14ac:dyDescent="0.3">
      <c r="B88" s="499"/>
      <c r="C88" s="108" t="s">
        <v>266</v>
      </c>
      <c r="D88" s="109">
        <v>7593334.649808866</v>
      </c>
      <c r="E88" s="110">
        <v>1.65</v>
      </c>
      <c r="F88" s="109">
        <f t="shared" si="3"/>
        <v>12529002.172184628</v>
      </c>
      <c r="G88" s="111">
        <v>3.9425505666076921</v>
      </c>
      <c r="H88" s="107" t="s">
        <v>267</v>
      </c>
    </row>
    <row r="89" spans="1:10" ht="36.75" hidden="1" thickBot="1" x14ac:dyDescent="0.3">
      <c r="B89" s="499"/>
      <c r="C89" s="112" t="s">
        <v>268</v>
      </c>
      <c r="D89" s="113">
        <v>6208598.4838470919</v>
      </c>
      <c r="E89" s="114">
        <v>1.65</v>
      </c>
      <c r="F89" s="113">
        <f t="shared" si="3"/>
        <v>10244187.498347702</v>
      </c>
      <c r="G89" s="115">
        <v>3.223578914824615</v>
      </c>
      <c r="H89" s="116" t="s">
        <v>269</v>
      </c>
    </row>
    <row r="90" spans="1:10" ht="36.75" hidden="1" thickBot="1" x14ac:dyDescent="0.3">
      <c r="B90" s="499"/>
      <c r="C90" s="103" t="s">
        <v>270</v>
      </c>
      <c r="D90" s="104">
        <v>6208598.4838470919</v>
      </c>
      <c r="E90" s="105">
        <v>1.65</v>
      </c>
      <c r="F90" s="104">
        <f t="shared" si="3"/>
        <v>10244187.498347702</v>
      </c>
      <c r="G90" s="106">
        <v>3.223578914824615</v>
      </c>
      <c r="H90" s="107" t="s">
        <v>271</v>
      </c>
      <c r="I90">
        <v>8659035</v>
      </c>
      <c r="J90">
        <f>+F90/I90</f>
        <v>1.1830634127645518</v>
      </c>
    </row>
    <row r="91" spans="1:10" ht="36.75" hidden="1" thickBot="1" x14ac:dyDescent="0.3">
      <c r="B91" s="499"/>
      <c r="C91" s="108" t="s">
        <v>272</v>
      </c>
      <c r="D91" s="109">
        <v>5371531.2088470915</v>
      </c>
      <c r="E91" s="110">
        <v>1.65</v>
      </c>
      <c r="F91" s="109">
        <f t="shared" si="3"/>
        <v>8863026.4945977014</v>
      </c>
      <c r="G91" s="111">
        <v>2.7889635302092302</v>
      </c>
      <c r="H91" s="107" t="s">
        <v>273</v>
      </c>
    </row>
    <row r="92" spans="1:10" ht="36.75" hidden="1" thickBot="1" x14ac:dyDescent="0.3">
      <c r="B92" s="489"/>
      <c r="C92" s="117" t="s">
        <v>198</v>
      </c>
      <c r="D92" s="118">
        <v>3965101.4383800081</v>
      </c>
      <c r="E92" s="119">
        <v>1.65</v>
      </c>
      <c r="F92" s="118">
        <f t="shared" si="3"/>
        <v>6542417.3733270131</v>
      </c>
      <c r="G92" s="120">
        <v>2.0587282983683024</v>
      </c>
      <c r="H92" s="107" t="s">
        <v>274</v>
      </c>
      <c r="I92">
        <v>11136710</v>
      </c>
      <c r="J92">
        <f>+F92/I92</f>
        <v>0.58746410504781155</v>
      </c>
    </row>
    <row r="93" spans="1:10" ht="36.75" hidden="1" thickBot="1" x14ac:dyDescent="0.3">
      <c r="B93" s="498" t="s">
        <v>275</v>
      </c>
      <c r="C93" s="103" t="s">
        <v>276</v>
      </c>
      <c r="D93" s="104">
        <v>8370672.75</v>
      </c>
      <c r="E93" s="105">
        <v>1.65</v>
      </c>
      <c r="F93" s="104">
        <f t="shared" si="3"/>
        <v>13811610.0375</v>
      </c>
      <c r="G93" s="106">
        <v>4.3461538461538458</v>
      </c>
      <c r="H93" s="107" t="s">
        <v>277</v>
      </c>
    </row>
    <row r="94" spans="1:10" ht="36.75" hidden="1" thickBot="1" x14ac:dyDescent="0.3">
      <c r="B94" s="499"/>
      <c r="C94" s="117" t="s">
        <v>278</v>
      </c>
      <c r="D94" s="118">
        <v>6696538.2000000002</v>
      </c>
      <c r="E94" s="119">
        <v>1.65</v>
      </c>
      <c r="F94" s="118">
        <f t="shared" si="3"/>
        <v>11049288.029999999</v>
      </c>
      <c r="G94" s="120">
        <v>3.476923076923077</v>
      </c>
      <c r="H94" s="121" t="s">
        <v>279</v>
      </c>
    </row>
    <row r="95" spans="1:10" ht="36.75" hidden="1" thickBot="1" x14ac:dyDescent="0.3">
      <c r="B95" s="499"/>
      <c r="C95" s="122" t="s">
        <v>201</v>
      </c>
      <c r="D95" s="123">
        <v>6696538.2000000002</v>
      </c>
      <c r="E95" s="124">
        <v>1.65</v>
      </c>
      <c r="F95" s="123">
        <f t="shared" si="3"/>
        <v>11049288.029999999</v>
      </c>
      <c r="G95" s="125">
        <v>3.476923076923077</v>
      </c>
      <c r="H95" s="126" t="s">
        <v>271</v>
      </c>
    </row>
    <row r="96" spans="1:10" ht="36.75" hidden="1" thickBot="1" x14ac:dyDescent="0.3">
      <c r="B96" s="499"/>
      <c r="C96" s="108" t="s">
        <v>280</v>
      </c>
      <c r="D96" s="109">
        <v>5022403.6499999994</v>
      </c>
      <c r="E96" s="110">
        <v>1.65</v>
      </c>
      <c r="F96" s="109">
        <f t="shared" si="3"/>
        <v>8286966.022499999</v>
      </c>
      <c r="G96" s="111">
        <v>2.6076923076923073</v>
      </c>
      <c r="H96" s="107" t="s">
        <v>281</v>
      </c>
    </row>
    <row r="97" spans="2:8" ht="36.75" hidden="1" thickBot="1" x14ac:dyDescent="0.3">
      <c r="B97" s="489"/>
      <c r="C97" s="117" t="s">
        <v>282</v>
      </c>
      <c r="D97" s="118">
        <v>3622273.6</v>
      </c>
      <c r="E97" s="119">
        <v>1.65</v>
      </c>
      <c r="F97" s="118">
        <f t="shared" si="3"/>
        <v>5976751.4399999995</v>
      </c>
      <c r="G97" s="120">
        <v>1.7384615384615385</v>
      </c>
      <c r="H97" s="107" t="s">
        <v>274</v>
      </c>
    </row>
    <row r="98" spans="2:8" ht="36.75" hidden="1" thickBot="1" x14ac:dyDescent="0.3">
      <c r="B98" s="498" t="s">
        <v>283</v>
      </c>
      <c r="C98" s="103" t="s">
        <v>284</v>
      </c>
      <c r="D98" s="104">
        <v>2908255.2144249999</v>
      </c>
      <c r="E98" s="105">
        <v>1.68</v>
      </c>
      <c r="F98" s="104">
        <f t="shared" si="3"/>
        <v>4885868.7602339992</v>
      </c>
      <c r="G98" s="106">
        <v>1.3677346153846153</v>
      </c>
      <c r="H98" s="107" t="s">
        <v>285</v>
      </c>
    </row>
    <row r="99" spans="2:8" ht="36.75" hidden="1" thickBot="1" x14ac:dyDescent="0.3">
      <c r="B99" s="499"/>
      <c r="C99" s="117" t="s">
        <v>286</v>
      </c>
      <c r="D99" s="118">
        <v>2676539.7733000014</v>
      </c>
      <c r="E99" s="119">
        <v>1.68</v>
      </c>
      <c r="F99" s="118">
        <f t="shared" si="3"/>
        <v>4496586.8191440022</v>
      </c>
      <c r="G99" s="120">
        <v>1.2474251748251755</v>
      </c>
      <c r="H99" s="121" t="s">
        <v>287</v>
      </c>
    </row>
    <row r="100" spans="2:8" ht="36.75" hidden="1" thickBot="1" x14ac:dyDescent="0.3">
      <c r="B100" s="499"/>
      <c r="C100" s="122" t="s">
        <v>288</v>
      </c>
      <c r="D100" s="123">
        <v>2509126.3183000013</v>
      </c>
      <c r="E100" s="124">
        <v>1.68</v>
      </c>
      <c r="F100" s="123">
        <f t="shared" si="3"/>
        <v>4215332.2147440016</v>
      </c>
      <c r="G100" s="125">
        <v>1.1605020979020986</v>
      </c>
      <c r="H100" s="126" t="s">
        <v>289</v>
      </c>
    </row>
    <row r="101" spans="2:8" ht="36.75" hidden="1" thickBot="1" x14ac:dyDescent="0.3">
      <c r="B101" s="489"/>
      <c r="C101" s="112" t="s">
        <v>290</v>
      </c>
      <c r="D101" s="113">
        <v>2381405.0715399999</v>
      </c>
      <c r="E101" s="114">
        <v>1.68</v>
      </c>
      <c r="F101" s="113">
        <f t="shared" si="3"/>
        <v>4000760.5201871996</v>
      </c>
      <c r="G101" s="115">
        <v>1.0941876923076921</v>
      </c>
      <c r="H101" s="116" t="s">
        <v>291</v>
      </c>
    </row>
    <row r="102" spans="2:8" hidden="1" x14ac:dyDescent="0.25">
      <c r="B102" s="488" t="s">
        <v>292</v>
      </c>
      <c r="C102" s="103" t="s">
        <v>293</v>
      </c>
      <c r="D102" s="104">
        <v>2200000</v>
      </c>
      <c r="E102" s="105">
        <v>1.68</v>
      </c>
      <c r="F102" s="104">
        <f t="shared" si="3"/>
        <v>3696000</v>
      </c>
      <c r="G102" s="106">
        <v>1</v>
      </c>
      <c r="H102" s="127" t="s">
        <v>294</v>
      </c>
    </row>
    <row r="103" spans="2:8" ht="15.75" hidden="1" thickBot="1" x14ac:dyDescent="0.3">
      <c r="B103" s="489"/>
      <c r="C103" s="117" t="s">
        <v>295</v>
      </c>
      <c r="D103" s="118">
        <v>2200000</v>
      </c>
      <c r="E103" s="119">
        <v>1.68</v>
      </c>
      <c r="F103" s="118">
        <f t="shared" si="3"/>
        <v>3696000</v>
      </c>
      <c r="G103" s="120">
        <v>1</v>
      </c>
      <c r="H103" s="128" t="s">
        <v>294</v>
      </c>
    </row>
    <row r="104" spans="2:8" hidden="1" x14ac:dyDescent="0.25"/>
    <row r="105" spans="2:8" hidden="1" x14ac:dyDescent="0.25"/>
    <row r="106" spans="2:8" hidden="1" x14ac:dyDescent="0.25">
      <c r="D106" s="3">
        <f>+D87*1.1</f>
        <v>13290607.063463602</v>
      </c>
    </row>
    <row r="107" spans="2:8" hidden="1" x14ac:dyDescent="0.25">
      <c r="D107" s="3">
        <f t="shared" ref="D107:D122" si="4">+D88*1.1</f>
        <v>8352668.1147897532</v>
      </c>
    </row>
    <row r="108" spans="2:8" hidden="1" x14ac:dyDescent="0.25">
      <c r="D108" s="3">
        <f t="shared" si="4"/>
        <v>6829458.3322318019</v>
      </c>
    </row>
    <row r="109" spans="2:8" hidden="1" x14ac:dyDescent="0.25">
      <c r="D109" s="3">
        <f t="shared" si="4"/>
        <v>6829458.3322318019</v>
      </c>
    </row>
    <row r="110" spans="2:8" hidden="1" x14ac:dyDescent="0.25">
      <c r="D110" s="3">
        <f t="shared" si="4"/>
        <v>5908684.3297318015</v>
      </c>
    </row>
    <row r="111" spans="2:8" hidden="1" x14ac:dyDescent="0.25">
      <c r="D111" s="3">
        <f t="shared" si="4"/>
        <v>4361611.582218009</v>
      </c>
    </row>
    <row r="112" spans="2:8" hidden="1" x14ac:dyDescent="0.25">
      <c r="D112" s="3">
        <f t="shared" si="4"/>
        <v>9207740.0250000004</v>
      </c>
    </row>
    <row r="113" spans="4:4" hidden="1" x14ac:dyDescent="0.25">
      <c r="D113" s="3">
        <f t="shared" si="4"/>
        <v>7366192.0200000005</v>
      </c>
    </row>
    <row r="114" spans="4:4" hidden="1" x14ac:dyDescent="0.25">
      <c r="D114" s="3">
        <f t="shared" si="4"/>
        <v>7366192.0200000005</v>
      </c>
    </row>
    <row r="115" spans="4:4" hidden="1" x14ac:dyDescent="0.25">
      <c r="D115" s="3">
        <f t="shared" si="4"/>
        <v>5524644.0149999997</v>
      </c>
    </row>
    <row r="116" spans="4:4" hidden="1" x14ac:dyDescent="0.25">
      <c r="D116" s="3">
        <f t="shared" si="4"/>
        <v>3984500.9600000004</v>
      </c>
    </row>
    <row r="117" spans="4:4" hidden="1" x14ac:dyDescent="0.25">
      <c r="D117" s="3">
        <f t="shared" si="4"/>
        <v>3199080.7358675003</v>
      </c>
    </row>
    <row r="118" spans="4:4" hidden="1" x14ac:dyDescent="0.25">
      <c r="D118" s="3">
        <f t="shared" si="4"/>
        <v>2944193.750630002</v>
      </c>
    </row>
    <row r="119" spans="4:4" hidden="1" x14ac:dyDescent="0.25">
      <c r="D119" s="3">
        <f t="shared" si="4"/>
        <v>2760038.9501300016</v>
      </c>
    </row>
    <row r="120" spans="4:4" hidden="1" x14ac:dyDescent="0.25">
      <c r="D120" s="3">
        <f t="shared" si="4"/>
        <v>2619545.5786939999</v>
      </c>
    </row>
    <row r="121" spans="4:4" hidden="1" x14ac:dyDescent="0.25">
      <c r="D121" s="3">
        <f t="shared" si="4"/>
        <v>2420000</v>
      </c>
    </row>
    <row r="122" spans="4:4" hidden="1" x14ac:dyDescent="0.25">
      <c r="D122" s="3">
        <f t="shared" si="4"/>
        <v>2420000</v>
      </c>
    </row>
    <row r="123" spans="4:4" hidden="1" x14ac:dyDescent="0.25"/>
    <row r="124" spans="4:4" hidden="1" x14ac:dyDescent="0.25"/>
  </sheetData>
  <mergeCells count="54">
    <mergeCell ref="B102:B103"/>
    <mergeCell ref="A63:G63"/>
    <mergeCell ref="A64:H64"/>
    <mergeCell ref="A65:F65"/>
    <mergeCell ref="A66:F66"/>
    <mergeCell ref="A67:F67"/>
    <mergeCell ref="A68:F68"/>
    <mergeCell ref="A69:F69"/>
    <mergeCell ref="A70:F70"/>
    <mergeCell ref="B87:B92"/>
    <mergeCell ref="B93:B97"/>
    <mergeCell ref="B98:B101"/>
    <mergeCell ref="A58:H58"/>
    <mergeCell ref="B59:H59"/>
    <mergeCell ref="A60:C60"/>
    <mergeCell ref="A61:C61"/>
    <mergeCell ref="A62:C62"/>
    <mergeCell ref="A53:C53"/>
    <mergeCell ref="A54:C54"/>
    <mergeCell ref="A55:C55"/>
    <mergeCell ref="A56:C56"/>
    <mergeCell ref="A57:G57"/>
    <mergeCell ref="A32:G32"/>
    <mergeCell ref="A42:B42"/>
    <mergeCell ref="C42:F42"/>
    <mergeCell ref="A52:C52"/>
    <mergeCell ref="A43:B43"/>
    <mergeCell ref="C43:G43"/>
    <mergeCell ref="A44:B44"/>
    <mergeCell ref="C44:G44"/>
    <mergeCell ref="A45:B45"/>
    <mergeCell ref="C45:G45"/>
    <mergeCell ref="A46:F46"/>
    <mergeCell ref="A47:G47"/>
    <mergeCell ref="A48:H49"/>
    <mergeCell ref="A51:C51"/>
    <mergeCell ref="A17:G17"/>
    <mergeCell ref="A18:H18"/>
    <mergeCell ref="A31:D31"/>
    <mergeCell ref="A25:D25"/>
    <mergeCell ref="E25:F25"/>
    <mergeCell ref="A26:G26"/>
    <mergeCell ref="A27:H27"/>
    <mergeCell ref="A29:D29"/>
    <mergeCell ref="A6:C6"/>
    <mergeCell ref="F6:G6"/>
    <mergeCell ref="A7:C7"/>
    <mergeCell ref="F7:G7"/>
    <mergeCell ref="A10:B10"/>
    <mergeCell ref="A2:H2"/>
    <mergeCell ref="A3:B3"/>
    <mergeCell ref="C3:G3"/>
    <mergeCell ref="A5:C5"/>
    <mergeCell ref="F5:G5"/>
  </mergeCells>
  <conditionalFormatting sqref="H13:H16 H20:H23 H31 H36:H41 H43:H45 H52:H55 H61:H62 H65:H68">
    <cfRule type="cellIs" dxfId="0" priority="1" operator="equal">
      <formula>0</formula>
    </cfRule>
  </conditionalFormatting>
  <dataValidations disablePrompts="1" count="4">
    <dataValidation type="list" allowBlank="1" showInputMessage="1" showErrorMessage="1" sqref="C12:C14" xr:uid="{E3409F52-516A-4003-8DE8-59C16219897F}">
      <formula1>$C$87:$C$103</formula1>
    </dataValidation>
    <dataValidation type="list" allowBlank="1" showInputMessage="1" showErrorMessage="1" sqref="C87:C89" xr:uid="{68D256F8-DC0A-474B-A91A-59B82B8ED6B0}">
      <formula1>#REF!</formula1>
    </dataValidation>
    <dataValidation type="list" allowBlank="1" showInputMessage="1" showErrorMessage="1" sqref="C15" xr:uid="{FE3A277B-9DC1-4391-9703-5DBF5F55E13B}">
      <formula1>$C$93:$C$97</formula1>
    </dataValidation>
    <dataValidation type="list" allowBlank="1" showInputMessage="1" showErrorMessage="1" sqref="C16" xr:uid="{C0BE4300-CE81-46C9-AF6F-1BDD369CB908}">
      <formula1>$C$102:$C$103</formula1>
    </dataValidation>
  </dataValidations>
  <pageMargins left="0.70866141732283472" right="0.70866141732283472" top="0.74803149606299213" bottom="0.74803149606299213" header="0.31496062992125984" footer="0.31496062992125984"/>
  <pageSetup paperSize="122" scale="44"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C954F-6AB7-4C95-827E-8910F9F7217B}">
  <dimension ref="A1:O3693"/>
  <sheetViews>
    <sheetView showGridLines="0" zoomScale="115" zoomScaleNormal="115" zoomScaleSheetLayoutView="115" workbookViewId="0">
      <selection activeCell="D3699" sqref="D3699"/>
    </sheetView>
  </sheetViews>
  <sheetFormatPr baseColWidth="10" defaultColWidth="11.42578125" defaultRowHeight="15" x14ac:dyDescent="0.25"/>
  <cols>
    <col min="1" max="1" width="1.28515625" style="288" customWidth="1"/>
    <col min="2" max="2" width="2.140625" style="288" customWidth="1"/>
    <col min="3" max="3" width="18.42578125" style="288" customWidth="1"/>
    <col min="4" max="4" width="19.28515625" style="288" customWidth="1"/>
    <col min="5" max="5" width="6.7109375" style="288" customWidth="1"/>
    <col min="6" max="6" width="0.140625" style="288" customWidth="1"/>
    <col min="7" max="7" width="6.85546875" style="288" customWidth="1"/>
    <col min="8" max="8" width="1.5703125" style="288" customWidth="1"/>
    <col min="9" max="9" width="2.7109375" style="288" customWidth="1"/>
    <col min="10" max="11" width="1.28515625" style="288" customWidth="1"/>
    <col min="12" max="12" width="14" style="288" customWidth="1"/>
    <col min="13" max="13" width="13.140625" style="288" customWidth="1"/>
    <col min="14" max="14" width="2" style="288" customWidth="1"/>
    <col min="15" max="15" width="12" style="290" customWidth="1"/>
    <col min="16" max="16384" width="11.42578125" style="288"/>
  </cols>
  <sheetData>
    <row r="1" spans="1:15" x14ac:dyDescent="0.25">
      <c r="A1" s="287"/>
      <c r="B1" s="500"/>
      <c r="C1" s="500"/>
      <c r="D1" s="500"/>
      <c r="E1" s="500"/>
      <c r="F1" s="500"/>
      <c r="G1" s="500"/>
      <c r="H1" s="500"/>
      <c r="I1" s="500"/>
      <c r="J1" s="500"/>
      <c r="K1" s="500"/>
      <c r="L1" s="500"/>
      <c r="M1" s="500"/>
      <c r="N1" s="500"/>
      <c r="O1" s="500"/>
    </row>
    <row r="2" spans="1:15" x14ac:dyDescent="0.25">
      <c r="A2" s="287"/>
      <c r="B2" s="501"/>
      <c r="C2" s="501"/>
      <c r="D2" s="500"/>
      <c r="E2" s="500"/>
      <c r="F2" s="500"/>
      <c r="G2" s="500"/>
      <c r="H2" s="500"/>
      <c r="I2" s="500"/>
      <c r="J2" s="500"/>
      <c r="K2" s="500"/>
      <c r="L2" s="500"/>
      <c r="M2" s="500"/>
      <c r="N2" s="500"/>
      <c r="O2" s="500"/>
    </row>
    <row r="3" spans="1:15" x14ac:dyDescent="0.25">
      <c r="A3" s="502"/>
      <c r="B3" s="502"/>
      <c r="C3" s="502"/>
      <c r="D3" s="502"/>
      <c r="E3" s="502"/>
      <c r="F3" s="502"/>
      <c r="G3" s="502"/>
      <c r="H3" s="502"/>
      <c r="I3" s="502"/>
      <c r="J3" s="502"/>
      <c r="K3" s="502"/>
      <c r="L3" s="502"/>
      <c r="M3" s="502"/>
      <c r="N3" s="502"/>
      <c r="O3" s="502"/>
    </row>
    <row r="4" spans="1:15" x14ac:dyDescent="0.25">
      <c r="A4" s="503"/>
      <c r="B4" s="503"/>
      <c r="C4" s="503"/>
      <c r="D4" s="503"/>
      <c r="E4" s="503"/>
      <c r="F4" s="503"/>
      <c r="G4" s="503" t="s">
        <v>296</v>
      </c>
      <c r="H4" s="503"/>
      <c r="I4" s="503"/>
      <c r="J4" s="504" t="s">
        <v>297</v>
      </c>
      <c r="K4" s="504"/>
      <c r="L4" s="504"/>
      <c r="M4" s="504"/>
      <c r="N4" s="504"/>
      <c r="O4" s="504"/>
    </row>
    <row r="5" spans="1:15" ht="46.5" customHeight="1" x14ac:dyDescent="0.25">
      <c r="A5" s="513" t="s">
        <v>298</v>
      </c>
      <c r="B5" s="513"/>
      <c r="C5" s="513"/>
      <c r="D5" s="513"/>
      <c r="E5" s="513"/>
      <c r="F5" s="513"/>
      <c r="G5" s="503" t="s">
        <v>299</v>
      </c>
      <c r="H5" s="503"/>
      <c r="I5" s="503"/>
      <c r="J5" s="504" t="s">
        <v>300</v>
      </c>
      <c r="K5" s="504"/>
      <c r="L5" s="504"/>
      <c r="M5" s="504"/>
      <c r="N5" s="504"/>
      <c r="O5" s="504"/>
    </row>
    <row r="6" spans="1:15" x14ac:dyDescent="0.25">
      <c r="A6" s="514"/>
      <c r="B6" s="514"/>
      <c r="C6" s="514"/>
      <c r="D6" s="514"/>
      <c r="E6" s="514"/>
      <c r="F6" s="514"/>
      <c r="G6" s="515" t="s">
        <v>301</v>
      </c>
      <c r="H6" s="515"/>
      <c r="I6" s="515"/>
      <c r="J6" s="516" t="s">
        <v>21</v>
      </c>
      <c r="K6" s="516"/>
      <c r="L6" s="516"/>
      <c r="M6" s="516"/>
      <c r="N6" s="516"/>
      <c r="O6" s="516"/>
    </row>
    <row r="8" spans="1:15" x14ac:dyDescent="0.25">
      <c r="A8" s="289" t="s">
        <v>302</v>
      </c>
      <c r="B8" s="289"/>
      <c r="C8" s="289" t="s">
        <v>303</v>
      </c>
      <c r="D8" s="289"/>
    </row>
    <row r="10" spans="1:15" x14ac:dyDescent="0.25">
      <c r="A10" s="508" t="s">
        <v>304</v>
      </c>
      <c r="B10" s="508"/>
      <c r="C10" s="508"/>
      <c r="D10" s="508"/>
      <c r="E10" s="508"/>
      <c r="F10" s="509" t="s">
        <v>301</v>
      </c>
      <c r="G10" s="509"/>
      <c r="H10" s="509"/>
      <c r="I10" s="509"/>
      <c r="J10" s="509"/>
      <c r="K10" s="509" t="s">
        <v>305</v>
      </c>
      <c r="L10" s="509"/>
      <c r="M10" s="509" t="s">
        <v>306</v>
      </c>
      <c r="N10" s="509"/>
      <c r="O10" s="291" t="s">
        <v>307</v>
      </c>
    </row>
    <row r="11" spans="1:15" x14ac:dyDescent="0.25">
      <c r="A11" s="510" t="s">
        <v>308</v>
      </c>
      <c r="B11" s="510"/>
      <c r="C11" s="510"/>
      <c r="D11" s="510"/>
      <c r="E11" s="510"/>
      <c r="F11" s="511" t="s">
        <v>309</v>
      </c>
      <c r="G11" s="511"/>
      <c r="H11" s="511"/>
      <c r="I11" s="511"/>
      <c r="J11" s="511"/>
      <c r="K11" s="512" t="s">
        <v>310</v>
      </c>
      <c r="L11" s="512"/>
      <c r="M11" s="512" t="s">
        <v>311</v>
      </c>
      <c r="N11" s="512"/>
      <c r="O11" s="292" t="s">
        <v>312</v>
      </c>
    </row>
    <row r="12" spans="1:15" x14ac:dyDescent="0.25">
      <c r="A12" s="505"/>
      <c r="B12" s="505"/>
      <c r="C12" s="505"/>
      <c r="D12" s="505"/>
      <c r="E12" s="505"/>
      <c r="F12" s="506"/>
      <c r="G12" s="506"/>
      <c r="H12" s="506"/>
      <c r="I12" s="506"/>
      <c r="J12" s="506"/>
      <c r="K12" s="506"/>
      <c r="L12" s="293" t="s">
        <v>313</v>
      </c>
      <c r="M12" s="507" t="s">
        <v>303</v>
      </c>
      <c r="N12" s="507"/>
      <c r="O12" s="294" t="s">
        <v>312</v>
      </c>
    </row>
    <row r="13" spans="1:15" x14ac:dyDescent="0.25">
      <c r="A13" s="289" t="s">
        <v>314</v>
      </c>
      <c r="B13" s="289"/>
      <c r="C13" s="289" t="s">
        <v>315</v>
      </c>
      <c r="D13" s="289"/>
    </row>
    <row r="15" spans="1:15" x14ac:dyDescent="0.25">
      <c r="A15" s="508" t="s">
        <v>304</v>
      </c>
      <c r="B15" s="508"/>
      <c r="C15" s="508"/>
      <c r="D15" s="508"/>
      <c r="E15" s="508"/>
      <c r="F15" s="509" t="s">
        <v>301</v>
      </c>
      <c r="G15" s="509"/>
      <c r="H15" s="509"/>
      <c r="I15" s="509"/>
      <c r="J15" s="509"/>
      <c r="K15" s="509" t="s">
        <v>305</v>
      </c>
      <c r="L15" s="509"/>
      <c r="M15" s="509" t="s">
        <v>306</v>
      </c>
      <c r="N15" s="509"/>
      <c r="O15" s="291" t="s">
        <v>307</v>
      </c>
    </row>
    <row r="16" spans="1:15" x14ac:dyDescent="0.25">
      <c r="A16" s="510" t="s">
        <v>316</v>
      </c>
      <c r="B16" s="510"/>
      <c r="C16" s="510"/>
      <c r="D16" s="510"/>
      <c r="E16" s="510"/>
      <c r="F16" s="511" t="s">
        <v>317</v>
      </c>
      <c r="G16" s="511"/>
      <c r="H16" s="511"/>
      <c r="I16" s="511"/>
      <c r="J16" s="511"/>
      <c r="K16" s="512" t="s">
        <v>318</v>
      </c>
      <c r="L16" s="512"/>
      <c r="M16" s="512" t="s">
        <v>319</v>
      </c>
      <c r="N16" s="512"/>
      <c r="O16" s="292" t="s">
        <v>320</v>
      </c>
    </row>
    <row r="17" spans="1:15" x14ac:dyDescent="0.25">
      <c r="A17" s="505"/>
      <c r="B17" s="505"/>
      <c r="C17" s="505"/>
      <c r="D17" s="505"/>
      <c r="E17" s="505"/>
      <c r="F17" s="506"/>
      <c r="G17" s="506"/>
      <c r="H17" s="506"/>
      <c r="I17" s="506"/>
      <c r="J17" s="506"/>
      <c r="K17" s="506"/>
      <c r="L17" s="293" t="s">
        <v>313</v>
      </c>
      <c r="M17" s="507" t="s">
        <v>315</v>
      </c>
      <c r="N17" s="507"/>
      <c r="O17" s="294" t="s">
        <v>320</v>
      </c>
    </row>
    <row r="18" spans="1:15" x14ac:dyDescent="0.25">
      <c r="A18" s="289" t="s">
        <v>321</v>
      </c>
      <c r="B18" s="289"/>
      <c r="C18" s="289" t="s">
        <v>322</v>
      </c>
      <c r="D18" s="289"/>
    </row>
    <row r="20" spans="1:15" x14ac:dyDescent="0.25">
      <c r="A20" s="508" t="s">
        <v>304</v>
      </c>
      <c r="B20" s="508"/>
      <c r="C20" s="508"/>
      <c r="D20" s="508"/>
      <c r="E20" s="508"/>
      <c r="F20" s="509" t="s">
        <v>301</v>
      </c>
      <c r="G20" s="509"/>
      <c r="H20" s="509"/>
      <c r="I20" s="509"/>
      <c r="J20" s="509"/>
      <c r="K20" s="509" t="s">
        <v>305</v>
      </c>
      <c r="L20" s="509"/>
      <c r="M20" s="509" t="s">
        <v>306</v>
      </c>
      <c r="N20" s="509"/>
      <c r="O20" s="291" t="s">
        <v>307</v>
      </c>
    </row>
    <row r="21" spans="1:15" x14ac:dyDescent="0.25">
      <c r="A21" s="510" t="s">
        <v>323</v>
      </c>
      <c r="B21" s="510"/>
      <c r="C21" s="510"/>
      <c r="D21" s="510"/>
      <c r="E21" s="510"/>
      <c r="F21" s="511" t="s">
        <v>324</v>
      </c>
      <c r="G21" s="511"/>
      <c r="H21" s="511"/>
      <c r="I21" s="511"/>
      <c r="J21" s="511"/>
      <c r="K21" s="512" t="s">
        <v>325</v>
      </c>
      <c r="L21" s="512"/>
      <c r="M21" s="512" t="s">
        <v>326</v>
      </c>
      <c r="N21" s="512"/>
      <c r="O21" s="292" t="s">
        <v>318</v>
      </c>
    </row>
    <row r="22" spans="1:15" x14ac:dyDescent="0.25">
      <c r="A22" s="505"/>
      <c r="B22" s="505"/>
      <c r="C22" s="505"/>
      <c r="D22" s="505"/>
      <c r="E22" s="505"/>
      <c r="F22" s="506"/>
      <c r="G22" s="506"/>
      <c r="H22" s="506"/>
      <c r="I22" s="506"/>
      <c r="J22" s="506"/>
      <c r="K22" s="506"/>
      <c r="L22" s="293" t="s">
        <v>313</v>
      </c>
      <c r="M22" s="507" t="s">
        <v>322</v>
      </c>
      <c r="N22" s="507"/>
      <c r="O22" s="294" t="s">
        <v>318</v>
      </c>
    </row>
    <row r="23" spans="1:15" x14ac:dyDescent="0.25">
      <c r="A23" s="289" t="s">
        <v>327</v>
      </c>
      <c r="B23" s="289"/>
      <c r="C23" s="289" t="s">
        <v>328</v>
      </c>
      <c r="D23" s="289"/>
    </row>
    <row r="25" spans="1:15" x14ac:dyDescent="0.25">
      <c r="A25" s="508" t="s">
        <v>304</v>
      </c>
      <c r="B25" s="508"/>
      <c r="C25" s="508"/>
      <c r="D25" s="508"/>
      <c r="E25" s="508"/>
      <c r="F25" s="509" t="s">
        <v>301</v>
      </c>
      <c r="G25" s="509"/>
      <c r="H25" s="509"/>
      <c r="I25" s="509"/>
      <c r="J25" s="509"/>
      <c r="K25" s="509" t="s">
        <v>305</v>
      </c>
      <c r="L25" s="509"/>
      <c r="M25" s="509" t="s">
        <v>306</v>
      </c>
      <c r="N25" s="509"/>
      <c r="O25" s="291" t="s">
        <v>307</v>
      </c>
    </row>
    <row r="26" spans="1:15" x14ac:dyDescent="0.25">
      <c r="A26" s="510" t="s">
        <v>329</v>
      </c>
      <c r="B26" s="510"/>
      <c r="C26" s="510"/>
      <c r="D26" s="510"/>
      <c r="E26" s="510"/>
      <c r="F26" s="511" t="s">
        <v>330</v>
      </c>
      <c r="G26" s="511"/>
      <c r="H26" s="511"/>
      <c r="I26" s="511"/>
      <c r="J26" s="511"/>
      <c r="K26" s="512" t="s">
        <v>331</v>
      </c>
      <c r="L26" s="512"/>
      <c r="M26" s="512" t="s">
        <v>332</v>
      </c>
      <c r="N26" s="512"/>
      <c r="O26" s="292" t="s">
        <v>333</v>
      </c>
    </row>
    <row r="27" spans="1:15" x14ac:dyDescent="0.25">
      <c r="A27" s="505"/>
      <c r="B27" s="505"/>
      <c r="C27" s="505"/>
      <c r="D27" s="505"/>
      <c r="E27" s="505"/>
      <c r="F27" s="506"/>
      <c r="G27" s="506"/>
      <c r="H27" s="506"/>
      <c r="I27" s="506"/>
      <c r="J27" s="506"/>
      <c r="K27" s="506"/>
      <c r="L27" s="293" t="s">
        <v>313</v>
      </c>
      <c r="M27" s="507" t="s">
        <v>328</v>
      </c>
      <c r="N27" s="507"/>
      <c r="O27" s="294" t="s">
        <v>333</v>
      </c>
    </row>
    <row r="29" spans="1:15" x14ac:dyDescent="0.25">
      <c r="I29" s="518" t="s">
        <v>334</v>
      </c>
      <c r="J29" s="518"/>
      <c r="K29" s="518"/>
      <c r="L29" s="518"/>
      <c r="M29" s="518"/>
      <c r="N29" s="519">
        <v>5059</v>
      </c>
      <c r="O29" s="519"/>
    </row>
    <row r="30" spans="1:15" x14ac:dyDescent="0.25">
      <c r="I30" s="522" t="s">
        <v>335</v>
      </c>
      <c r="J30" s="523"/>
      <c r="K30" s="523"/>
      <c r="L30" s="523"/>
      <c r="M30" s="523"/>
      <c r="N30" s="520">
        <f>+ROUND(N29*(1+AIU!$G$69),0)</f>
        <v>6056</v>
      </c>
      <c r="O30" s="521"/>
    </row>
    <row r="31" spans="1:15" x14ac:dyDescent="0.25">
      <c r="A31" s="287"/>
      <c r="B31" s="500"/>
      <c r="C31" s="500"/>
      <c r="D31" s="500"/>
      <c r="E31" s="500"/>
      <c r="F31" s="500"/>
      <c r="G31" s="500"/>
      <c r="H31" s="500"/>
      <c r="I31" s="500"/>
      <c r="J31" s="500"/>
      <c r="K31" s="500"/>
      <c r="L31" s="500"/>
      <c r="M31" s="500"/>
      <c r="N31" s="500"/>
      <c r="O31" s="500"/>
    </row>
    <row r="32" spans="1:15" x14ac:dyDescent="0.25">
      <c r="A32" s="287"/>
      <c r="B32" s="501"/>
      <c r="C32" s="501"/>
      <c r="D32" s="500"/>
      <c r="E32" s="500"/>
      <c r="F32" s="500"/>
      <c r="G32" s="500"/>
      <c r="H32" s="500"/>
      <c r="I32" s="500"/>
      <c r="J32" s="500"/>
      <c r="K32" s="500"/>
      <c r="L32" s="500"/>
      <c r="M32" s="500"/>
      <c r="N32" s="500"/>
      <c r="O32" s="500"/>
    </row>
    <row r="33" spans="1:15" x14ac:dyDescent="0.25">
      <c r="A33" s="502"/>
      <c r="B33" s="502"/>
      <c r="C33" s="502"/>
      <c r="D33" s="502"/>
      <c r="E33" s="502"/>
      <c r="F33" s="502"/>
      <c r="G33" s="502"/>
      <c r="H33" s="502"/>
      <c r="I33" s="502"/>
      <c r="J33" s="502"/>
      <c r="K33" s="502"/>
      <c r="L33" s="502"/>
      <c r="M33" s="502"/>
      <c r="N33" s="502"/>
      <c r="O33" s="502"/>
    </row>
    <row r="34" spans="1:15" x14ac:dyDescent="0.25">
      <c r="A34" s="503"/>
      <c r="B34" s="503"/>
      <c r="C34" s="503"/>
      <c r="D34" s="503"/>
      <c r="E34" s="503"/>
      <c r="F34" s="503"/>
      <c r="G34" s="503" t="s">
        <v>296</v>
      </c>
      <c r="H34" s="503"/>
      <c r="I34" s="503"/>
      <c r="J34" s="504" t="s">
        <v>297</v>
      </c>
      <c r="K34" s="504"/>
      <c r="L34" s="504"/>
      <c r="M34" s="504"/>
      <c r="N34" s="504"/>
      <c r="O34" s="504"/>
    </row>
    <row r="35" spans="1:15" ht="66.75" customHeight="1" x14ac:dyDescent="0.25">
      <c r="A35" s="513" t="s">
        <v>298</v>
      </c>
      <c r="B35" s="513"/>
      <c r="C35" s="513"/>
      <c r="D35" s="513"/>
      <c r="E35" s="513"/>
      <c r="F35" s="513"/>
      <c r="G35" s="503" t="s">
        <v>299</v>
      </c>
      <c r="H35" s="503"/>
      <c r="I35" s="503"/>
      <c r="J35" s="517" t="s">
        <v>336</v>
      </c>
      <c r="K35" s="517"/>
      <c r="L35" s="517"/>
      <c r="M35" s="517"/>
      <c r="N35" s="517"/>
      <c r="O35" s="517"/>
    </row>
    <row r="36" spans="1:15" x14ac:dyDescent="0.25">
      <c r="A36" s="514"/>
      <c r="B36" s="514"/>
      <c r="C36" s="514"/>
      <c r="D36" s="514"/>
      <c r="E36" s="514"/>
      <c r="F36" s="514"/>
      <c r="G36" s="515" t="s">
        <v>301</v>
      </c>
      <c r="H36" s="515"/>
      <c r="I36" s="515"/>
      <c r="J36" s="516" t="s">
        <v>23</v>
      </c>
      <c r="K36" s="516"/>
      <c r="L36" s="516"/>
      <c r="M36" s="516"/>
      <c r="N36" s="516"/>
      <c r="O36" s="516"/>
    </row>
    <row r="38" spans="1:15" x14ac:dyDescent="0.25">
      <c r="A38" s="289" t="s">
        <v>302</v>
      </c>
      <c r="B38" s="289"/>
      <c r="C38" s="289" t="s">
        <v>303</v>
      </c>
      <c r="D38" s="289"/>
    </row>
    <row r="40" spans="1:15" x14ac:dyDescent="0.25">
      <c r="A40" s="508" t="s">
        <v>304</v>
      </c>
      <c r="B40" s="508"/>
      <c r="C40" s="508"/>
      <c r="D40" s="508"/>
      <c r="E40" s="508"/>
      <c r="F40" s="509" t="s">
        <v>301</v>
      </c>
      <c r="G40" s="509"/>
      <c r="H40" s="509"/>
      <c r="I40" s="509"/>
      <c r="J40" s="509"/>
      <c r="K40" s="509" t="s">
        <v>305</v>
      </c>
      <c r="L40" s="509"/>
      <c r="M40" s="509" t="s">
        <v>306</v>
      </c>
      <c r="N40" s="509"/>
      <c r="O40" s="291" t="s">
        <v>307</v>
      </c>
    </row>
    <row r="41" spans="1:15" x14ac:dyDescent="0.25">
      <c r="A41" s="510"/>
      <c r="B41" s="510"/>
      <c r="C41" s="510"/>
      <c r="D41" s="510"/>
      <c r="E41" s="510"/>
      <c r="F41" s="511" t="s">
        <v>324</v>
      </c>
      <c r="G41" s="511"/>
      <c r="H41" s="511"/>
      <c r="I41" s="511"/>
      <c r="J41" s="511"/>
      <c r="K41" s="512"/>
      <c r="L41" s="512"/>
      <c r="M41" s="512"/>
      <c r="N41" s="512"/>
      <c r="O41" s="292" t="s">
        <v>337</v>
      </c>
    </row>
    <row r="42" spans="1:15" x14ac:dyDescent="0.25">
      <c r="A42" s="505"/>
      <c r="B42" s="505"/>
      <c r="C42" s="505"/>
      <c r="D42" s="505"/>
      <c r="E42" s="505"/>
      <c r="F42" s="506"/>
      <c r="G42" s="506"/>
      <c r="H42" s="506"/>
      <c r="I42" s="506"/>
      <c r="J42" s="506"/>
      <c r="K42" s="506"/>
      <c r="L42" s="293" t="s">
        <v>313</v>
      </c>
      <c r="M42" s="507" t="s">
        <v>303</v>
      </c>
      <c r="N42" s="507"/>
      <c r="O42" s="294" t="s">
        <v>337</v>
      </c>
    </row>
    <row r="43" spans="1:15" x14ac:dyDescent="0.25">
      <c r="A43" s="289" t="s">
        <v>314</v>
      </c>
      <c r="B43" s="289"/>
      <c r="C43" s="289" t="s">
        <v>315</v>
      </c>
      <c r="D43" s="289"/>
    </row>
    <row r="45" spans="1:15" x14ac:dyDescent="0.25">
      <c r="A45" s="508" t="s">
        <v>304</v>
      </c>
      <c r="B45" s="508"/>
      <c r="C45" s="508"/>
      <c r="D45" s="508"/>
      <c r="E45" s="508"/>
      <c r="F45" s="509" t="s">
        <v>301</v>
      </c>
      <c r="G45" s="509"/>
      <c r="H45" s="509"/>
      <c r="I45" s="509"/>
      <c r="J45" s="509"/>
      <c r="K45" s="509" t="s">
        <v>305</v>
      </c>
      <c r="L45" s="509"/>
      <c r="M45" s="509" t="s">
        <v>306</v>
      </c>
      <c r="N45" s="509"/>
      <c r="O45" s="291" t="s">
        <v>307</v>
      </c>
    </row>
    <row r="46" spans="1:15" x14ac:dyDescent="0.25">
      <c r="A46" s="510" t="s">
        <v>316</v>
      </c>
      <c r="B46" s="510"/>
      <c r="C46" s="510"/>
      <c r="D46" s="510"/>
      <c r="E46" s="510"/>
      <c r="F46" s="511" t="s">
        <v>317</v>
      </c>
      <c r="G46" s="511"/>
      <c r="H46" s="511"/>
      <c r="I46" s="511"/>
      <c r="J46" s="511"/>
      <c r="K46" s="512" t="s">
        <v>338</v>
      </c>
      <c r="L46" s="512"/>
      <c r="M46" s="512" t="s">
        <v>319</v>
      </c>
      <c r="N46" s="512"/>
      <c r="O46" s="292" t="s">
        <v>339</v>
      </c>
    </row>
    <row r="47" spans="1:15" x14ac:dyDescent="0.25">
      <c r="A47" s="505"/>
      <c r="B47" s="505"/>
      <c r="C47" s="505"/>
      <c r="D47" s="505"/>
      <c r="E47" s="505"/>
      <c r="F47" s="506"/>
      <c r="G47" s="506"/>
      <c r="H47" s="506"/>
      <c r="I47" s="506"/>
      <c r="J47" s="506"/>
      <c r="K47" s="506"/>
      <c r="L47" s="293" t="s">
        <v>313</v>
      </c>
      <c r="M47" s="507" t="s">
        <v>315</v>
      </c>
      <c r="N47" s="507"/>
      <c r="O47" s="294" t="s">
        <v>339</v>
      </c>
    </row>
    <row r="48" spans="1:15" x14ac:dyDescent="0.25">
      <c r="A48" s="289" t="s">
        <v>321</v>
      </c>
      <c r="B48" s="289"/>
      <c r="C48" s="289" t="s">
        <v>322</v>
      </c>
      <c r="D48" s="289"/>
    </row>
    <row r="50" spans="1:15" x14ac:dyDescent="0.25">
      <c r="A50" s="508" t="s">
        <v>304</v>
      </c>
      <c r="B50" s="508"/>
      <c r="C50" s="508"/>
      <c r="D50" s="508"/>
      <c r="E50" s="508"/>
      <c r="F50" s="509" t="s">
        <v>301</v>
      </c>
      <c r="G50" s="509"/>
      <c r="H50" s="509"/>
      <c r="I50" s="509"/>
      <c r="J50" s="509"/>
      <c r="K50" s="509" t="s">
        <v>305</v>
      </c>
      <c r="L50" s="509"/>
      <c r="M50" s="509" t="s">
        <v>306</v>
      </c>
      <c r="N50" s="509"/>
      <c r="O50" s="291" t="s">
        <v>307</v>
      </c>
    </row>
    <row r="51" spans="1:15" x14ac:dyDescent="0.25">
      <c r="A51" s="510" t="s">
        <v>340</v>
      </c>
      <c r="B51" s="510"/>
      <c r="C51" s="510"/>
      <c r="D51" s="510"/>
      <c r="E51" s="510"/>
      <c r="F51" s="511" t="s">
        <v>324</v>
      </c>
      <c r="G51" s="511"/>
      <c r="H51" s="511"/>
      <c r="I51" s="511"/>
      <c r="J51" s="511"/>
      <c r="K51" s="512" t="s">
        <v>341</v>
      </c>
      <c r="L51" s="512"/>
      <c r="M51" s="512" t="s">
        <v>342</v>
      </c>
      <c r="N51" s="512"/>
      <c r="O51" s="292" t="s">
        <v>338</v>
      </c>
    </row>
    <row r="52" spans="1:15" x14ac:dyDescent="0.25">
      <c r="A52" s="505"/>
      <c r="B52" s="505"/>
      <c r="C52" s="505"/>
      <c r="D52" s="505"/>
      <c r="E52" s="505"/>
      <c r="F52" s="506"/>
      <c r="G52" s="506"/>
      <c r="H52" s="506"/>
      <c r="I52" s="506"/>
      <c r="J52" s="506"/>
      <c r="K52" s="506"/>
      <c r="L52" s="293" t="s">
        <v>313</v>
      </c>
      <c r="M52" s="507" t="s">
        <v>322</v>
      </c>
      <c r="N52" s="507"/>
      <c r="O52" s="294" t="s">
        <v>338</v>
      </c>
    </row>
    <row r="53" spans="1:15" x14ac:dyDescent="0.25">
      <c r="A53" s="289" t="s">
        <v>327</v>
      </c>
      <c r="B53" s="289"/>
      <c r="C53" s="289" t="s">
        <v>328</v>
      </c>
      <c r="D53" s="289"/>
    </row>
    <row r="55" spans="1:15" x14ac:dyDescent="0.25">
      <c r="A55" s="508" t="s">
        <v>304</v>
      </c>
      <c r="B55" s="508"/>
      <c r="C55" s="508"/>
      <c r="D55" s="508"/>
      <c r="E55" s="508"/>
      <c r="F55" s="509" t="s">
        <v>301</v>
      </c>
      <c r="G55" s="509"/>
      <c r="H55" s="509"/>
      <c r="I55" s="509"/>
      <c r="J55" s="509"/>
      <c r="K55" s="509" t="s">
        <v>305</v>
      </c>
      <c r="L55" s="509"/>
      <c r="M55" s="509" t="s">
        <v>306</v>
      </c>
      <c r="N55" s="509"/>
      <c r="O55" s="291" t="s">
        <v>307</v>
      </c>
    </row>
    <row r="56" spans="1:15" x14ac:dyDescent="0.25">
      <c r="A56" s="510" t="s">
        <v>329</v>
      </c>
      <c r="B56" s="510"/>
      <c r="C56" s="510"/>
      <c r="D56" s="510"/>
      <c r="E56" s="510"/>
      <c r="F56" s="511" t="s">
        <v>330</v>
      </c>
      <c r="G56" s="511"/>
      <c r="H56" s="511"/>
      <c r="I56" s="511"/>
      <c r="J56" s="511"/>
      <c r="K56" s="512" t="s">
        <v>331</v>
      </c>
      <c r="L56" s="512"/>
      <c r="M56" s="512" t="s">
        <v>343</v>
      </c>
      <c r="N56" s="512"/>
      <c r="O56" s="292" t="s">
        <v>344</v>
      </c>
    </row>
    <row r="57" spans="1:15" x14ac:dyDescent="0.25">
      <c r="A57" s="505"/>
      <c r="B57" s="505"/>
      <c r="C57" s="505"/>
      <c r="D57" s="505"/>
      <c r="E57" s="505"/>
      <c r="F57" s="506"/>
      <c r="G57" s="506"/>
      <c r="H57" s="506"/>
      <c r="I57" s="506"/>
      <c r="J57" s="506"/>
      <c r="K57" s="506"/>
      <c r="L57" s="293" t="s">
        <v>313</v>
      </c>
      <c r="M57" s="507" t="s">
        <v>328</v>
      </c>
      <c r="N57" s="507"/>
      <c r="O57" s="294" t="s">
        <v>344</v>
      </c>
    </row>
    <row r="59" spans="1:15" x14ac:dyDescent="0.25">
      <c r="I59" s="524" t="s">
        <v>334</v>
      </c>
      <c r="J59" s="524"/>
      <c r="K59" s="524"/>
      <c r="L59" s="524"/>
      <c r="M59" s="524"/>
      <c r="N59" s="525" t="s">
        <v>345</v>
      </c>
      <c r="O59" s="525"/>
    </row>
    <row r="60" spans="1:15" ht="15" customHeight="1" x14ac:dyDescent="0.25">
      <c r="I60" s="522" t="s">
        <v>335</v>
      </c>
      <c r="J60" s="523"/>
      <c r="K60" s="523"/>
      <c r="L60" s="523"/>
      <c r="M60" s="523"/>
      <c r="N60" s="520">
        <f>+ROUND(N59*(1+AIU!$G$69),0)</f>
        <v>12765</v>
      </c>
      <c r="O60" s="521"/>
    </row>
    <row r="61" spans="1:15" x14ac:dyDescent="0.25">
      <c r="A61" s="287"/>
      <c r="B61" s="500"/>
      <c r="C61" s="500"/>
      <c r="D61" s="500"/>
      <c r="E61" s="500"/>
      <c r="F61" s="500"/>
      <c r="G61" s="500"/>
      <c r="H61" s="500"/>
      <c r="I61" s="500"/>
      <c r="J61" s="500"/>
      <c r="K61" s="500"/>
      <c r="L61" s="500"/>
      <c r="M61" s="500"/>
      <c r="N61" s="500"/>
      <c r="O61" s="500"/>
    </row>
    <row r="62" spans="1:15" x14ac:dyDescent="0.25">
      <c r="A62" s="287"/>
      <c r="B62" s="501"/>
      <c r="C62" s="501"/>
      <c r="D62" s="500"/>
      <c r="E62" s="500"/>
      <c r="F62" s="500"/>
      <c r="G62" s="500"/>
      <c r="H62" s="500"/>
      <c r="I62" s="500"/>
      <c r="J62" s="500"/>
      <c r="K62" s="500"/>
      <c r="L62" s="500"/>
      <c r="M62" s="500"/>
      <c r="N62" s="500"/>
      <c r="O62" s="500"/>
    </row>
    <row r="63" spans="1:15" x14ac:dyDescent="0.25">
      <c r="A63" s="502"/>
      <c r="B63" s="502"/>
      <c r="C63" s="502"/>
      <c r="D63" s="502"/>
      <c r="E63" s="502"/>
      <c r="F63" s="502"/>
      <c r="G63" s="502"/>
      <c r="H63" s="502"/>
      <c r="I63" s="502"/>
      <c r="J63" s="502"/>
      <c r="K63" s="502"/>
      <c r="L63" s="502"/>
      <c r="M63" s="502"/>
      <c r="N63" s="502"/>
      <c r="O63" s="502"/>
    </row>
    <row r="64" spans="1:15" x14ac:dyDescent="0.25">
      <c r="A64" s="503"/>
      <c r="B64" s="503"/>
      <c r="C64" s="503"/>
      <c r="D64" s="503"/>
      <c r="E64" s="503"/>
      <c r="F64" s="503"/>
      <c r="G64" s="503" t="s">
        <v>296</v>
      </c>
      <c r="H64" s="503"/>
      <c r="I64" s="503"/>
      <c r="J64" s="504" t="s">
        <v>297</v>
      </c>
      <c r="K64" s="504"/>
      <c r="L64" s="504"/>
      <c r="M64" s="504"/>
      <c r="N64" s="504"/>
      <c r="O64" s="504"/>
    </row>
    <row r="65" spans="1:15" ht="46.5" customHeight="1" x14ac:dyDescent="0.25">
      <c r="A65" s="513" t="s">
        <v>298</v>
      </c>
      <c r="B65" s="513"/>
      <c r="C65" s="513"/>
      <c r="D65" s="513"/>
      <c r="E65" s="513"/>
      <c r="F65" s="513"/>
      <c r="G65" s="503" t="s">
        <v>299</v>
      </c>
      <c r="H65" s="503"/>
      <c r="I65" s="503"/>
      <c r="J65" s="504" t="s">
        <v>346</v>
      </c>
      <c r="K65" s="504"/>
      <c r="L65" s="504"/>
      <c r="M65" s="504"/>
      <c r="N65" s="504"/>
      <c r="O65" s="504"/>
    </row>
    <row r="66" spans="1:15" x14ac:dyDescent="0.25">
      <c r="A66" s="514"/>
      <c r="B66" s="514"/>
      <c r="C66" s="514"/>
      <c r="D66" s="514"/>
      <c r="E66" s="514"/>
      <c r="F66" s="514"/>
      <c r="G66" s="515" t="s">
        <v>301</v>
      </c>
      <c r="H66" s="515"/>
      <c r="I66" s="515"/>
      <c r="J66" s="516" t="s">
        <v>25</v>
      </c>
      <c r="K66" s="516"/>
      <c r="L66" s="516"/>
      <c r="M66" s="516"/>
      <c r="N66" s="516"/>
      <c r="O66" s="516"/>
    </row>
    <row r="68" spans="1:15" x14ac:dyDescent="0.25">
      <c r="A68" s="289" t="s">
        <v>302</v>
      </c>
      <c r="B68" s="289"/>
      <c r="C68" s="289" t="s">
        <v>303</v>
      </c>
      <c r="D68" s="289"/>
    </row>
    <row r="70" spans="1:15" x14ac:dyDescent="0.25">
      <c r="A70" s="508" t="s">
        <v>304</v>
      </c>
      <c r="B70" s="508"/>
      <c r="C70" s="508"/>
      <c r="D70" s="508"/>
      <c r="E70" s="508"/>
      <c r="F70" s="509" t="s">
        <v>301</v>
      </c>
      <c r="G70" s="509"/>
      <c r="H70" s="509"/>
      <c r="I70" s="509"/>
      <c r="J70" s="509"/>
      <c r="K70" s="509" t="s">
        <v>305</v>
      </c>
      <c r="L70" s="509"/>
      <c r="M70" s="509" t="s">
        <v>306</v>
      </c>
      <c r="N70" s="509"/>
      <c r="O70" s="291" t="s">
        <v>307</v>
      </c>
    </row>
    <row r="71" spans="1:15" x14ac:dyDescent="0.25">
      <c r="A71" s="510"/>
      <c r="B71" s="510"/>
      <c r="C71" s="510"/>
      <c r="D71" s="510"/>
      <c r="E71" s="510"/>
      <c r="F71" s="511" t="s">
        <v>324</v>
      </c>
      <c r="G71" s="511"/>
      <c r="H71" s="511"/>
      <c r="I71" s="511"/>
      <c r="J71" s="511"/>
      <c r="K71" s="512"/>
      <c r="L71" s="512"/>
      <c r="M71" s="512"/>
      <c r="N71" s="512"/>
      <c r="O71" s="292" t="s">
        <v>337</v>
      </c>
    </row>
    <row r="72" spans="1:15" x14ac:dyDescent="0.25">
      <c r="A72" s="505"/>
      <c r="B72" s="505"/>
      <c r="C72" s="505"/>
      <c r="D72" s="505"/>
      <c r="E72" s="505"/>
      <c r="F72" s="506"/>
      <c r="G72" s="506"/>
      <c r="H72" s="506"/>
      <c r="I72" s="506"/>
      <c r="J72" s="506"/>
      <c r="K72" s="506"/>
      <c r="L72" s="293" t="s">
        <v>313</v>
      </c>
      <c r="M72" s="507" t="s">
        <v>303</v>
      </c>
      <c r="N72" s="507"/>
      <c r="O72" s="294" t="s">
        <v>337</v>
      </c>
    </row>
    <row r="73" spans="1:15" x14ac:dyDescent="0.25">
      <c r="A73" s="289" t="s">
        <v>314</v>
      </c>
      <c r="B73" s="289"/>
      <c r="C73" s="289" t="s">
        <v>315</v>
      </c>
      <c r="D73" s="289"/>
    </row>
    <row r="75" spans="1:15" x14ac:dyDescent="0.25">
      <c r="A75" s="508" t="s">
        <v>304</v>
      </c>
      <c r="B75" s="508"/>
      <c r="C75" s="508"/>
      <c r="D75" s="508"/>
      <c r="E75" s="508"/>
      <c r="F75" s="509" t="s">
        <v>301</v>
      </c>
      <c r="G75" s="509"/>
      <c r="H75" s="509"/>
      <c r="I75" s="509"/>
      <c r="J75" s="509"/>
      <c r="K75" s="509" t="s">
        <v>305</v>
      </c>
      <c r="L75" s="509"/>
      <c r="M75" s="509" t="s">
        <v>306</v>
      </c>
      <c r="N75" s="509"/>
      <c r="O75" s="291" t="s">
        <v>307</v>
      </c>
    </row>
    <row r="76" spans="1:15" x14ac:dyDescent="0.25">
      <c r="A76" s="510" t="s">
        <v>316</v>
      </c>
      <c r="B76" s="510"/>
      <c r="C76" s="510"/>
      <c r="D76" s="510"/>
      <c r="E76" s="510"/>
      <c r="F76" s="511" t="s">
        <v>317</v>
      </c>
      <c r="G76" s="511"/>
      <c r="H76" s="511"/>
      <c r="I76" s="511"/>
      <c r="J76" s="511"/>
      <c r="K76" s="512" t="s">
        <v>347</v>
      </c>
      <c r="L76" s="512"/>
      <c r="M76" s="512" t="s">
        <v>319</v>
      </c>
      <c r="N76" s="512"/>
      <c r="O76" s="292" t="s">
        <v>348</v>
      </c>
    </row>
    <row r="77" spans="1:15" x14ac:dyDescent="0.25">
      <c r="A77" s="505"/>
      <c r="B77" s="505"/>
      <c r="C77" s="505"/>
      <c r="D77" s="505"/>
      <c r="E77" s="505"/>
      <c r="F77" s="506"/>
      <c r="G77" s="506"/>
      <c r="H77" s="506"/>
      <c r="I77" s="506"/>
      <c r="J77" s="506"/>
      <c r="K77" s="506"/>
      <c r="L77" s="293" t="s">
        <v>313</v>
      </c>
      <c r="M77" s="507" t="s">
        <v>315</v>
      </c>
      <c r="N77" s="507"/>
      <c r="O77" s="294" t="s">
        <v>348</v>
      </c>
    </row>
    <row r="78" spans="1:15" x14ac:dyDescent="0.25">
      <c r="A78" s="289" t="s">
        <v>321</v>
      </c>
      <c r="B78" s="289"/>
      <c r="C78" s="289" t="s">
        <v>322</v>
      </c>
      <c r="D78" s="289"/>
    </row>
    <row r="80" spans="1:15" x14ac:dyDescent="0.25">
      <c r="A80" s="508" t="s">
        <v>304</v>
      </c>
      <c r="B80" s="508"/>
      <c r="C80" s="508"/>
      <c r="D80" s="508"/>
      <c r="E80" s="508"/>
      <c r="F80" s="509" t="s">
        <v>301</v>
      </c>
      <c r="G80" s="509"/>
      <c r="H80" s="509"/>
      <c r="I80" s="509"/>
      <c r="J80" s="509"/>
      <c r="K80" s="509" t="s">
        <v>305</v>
      </c>
      <c r="L80" s="509"/>
      <c r="M80" s="509" t="s">
        <v>306</v>
      </c>
      <c r="N80" s="509"/>
      <c r="O80" s="291" t="s">
        <v>307</v>
      </c>
    </row>
    <row r="81" spans="1:15" x14ac:dyDescent="0.25">
      <c r="A81" s="510" t="s">
        <v>349</v>
      </c>
      <c r="B81" s="510"/>
      <c r="C81" s="510"/>
      <c r="D81" s="510"/>
      <c r="E81" s="510"/>
      <c r="F81" s="511" t="s">
        <v>324</v>
      </c>
      <c r="G81" s="511"/>
      <c r="H81" s="511"/>
      <c r="I81" s="511"/>
      <c r="J81" s="511"/>
      <c r="K81" s="512" t="s">
        <v>350</v>
      </c>
      <c r="L81" s="512"/>
      <c r="M81" s="512" t="s">
        <v>351</v>
      </c>
      <c r="N81" s="512"/>
      <c r="O81" s="292" t="s">
        <v>347</v>
      </c>
    </row>
    <row r="82" spans="1:15" x14ac:dyDescent="0.25">
      <c r="A82" s="505"/>
      <c r="B82" s="505"/>
      <c r="C82" s="505"/>
      <c r="D82" s="505"/>
      <c r="E82" s="505"/>
      <c r="F82" s="506"/>
      <c r="G82" s="506"/>
      <c r="H82" s="506"/>
      <c r="I82" s="506"/>
      <c r="J82" s="506"/>
      <c r="K82" s="506"/>
      <c r="L82" s="293" t="s">
        <v>313</v>
      </c>
      <c r="M82" s="507" t="s">
        <v>322</v>
      </c>
      <c r="N82" s="507"/>
      <c r="O82" s="294" t="s">
        <v>347</v>
      </c>
    </row>
    <row r="83" spans="1:15" x14ac:dyDescent="0.25">
      <c r="A83" s="289" t="s">
        <v>327</v>
      </c>
      <c r="B83" s="289"/>
      <c r="C83" s="289" t="s">
        <v>328</v>
      </c>
      <c r="D83" s="289"/>
    </row>
    <row r="85" spans="1:15" x14ac:dyDescent="0.25">
      <c r="A85" s="508" t="s">
        <v>304</v>
      </c>
      <c r="B85" s="508"/>
      <c r="C85" s="508"/>
      <c r="D85" s="508"/>
      <c r="E85" s="508"/>
      <c r="F85" s="509" t="s">
        <v>301</v>
      </c>
      <c r="G85" s="509"/>
      <c r="H85" s="509"/>
      <c r="I85" s="509"/>
      <c r="J85" s="509"/>
      <c r="K85" s="509" t="s">
        <v>305</v>
      </c>
      <c r="L85" s="509"/>
      <c r="M85" s="509" t="s">
        <v>306</v>
      </c>
      <c r="N85" s="509"/>
      <c r="O85" s="291" t="s">
        <v>307</v>
      </c>
    </row>
    <row r="86" spans="1:15" x14ac:dyDescent="0.25">
      <c r="A86" s="510"/>
      <c r="B86" s="510"/>
      <c r="C86" s="510"/>
      <c r="D86" s="510"/>
      <c r="E86" s="510"/>
      <c r="F86" s="511" t="s">
        <v>324</v>
      </c>
      <c r="G86" s="511"/>
      <c r="H86" s="511"/>
      <c r="I86" s="511"/>
      <c r="J86" s="511"/>
      <c r="K86" s="512"/>
      <c r="L86" s="512"/>
      <c r="M86" s="512"/>
      <c r="N86" s="512"/>
      <c r="O86" s="292" t="s">
        <v>337</v>
      </c>
    </row>
    <row r="87" spans="1:15" x14ac:dyDescent="0.25">
      <c r="A87" s="505"/>
      <c r="B87" s="505"/>
      <c r="C87" s="505"/>
      <c r="D87" s="505"/>
      <c r="E87" s="505"/>
      <c r="F87" s="506"/>
      <c r="G87" s="506"/>
      <c r="H87" s="506"/>
      <c r="I87" s="506"/>
      <c r="J87" s="506"/>
      <c r="K87" s="506"/>
      <c r="L87" s="293" t="s">
        <v>313</v>
      </c>
      <c r="M87" s="507" t="s">
        <v>328</v>
      </c>
      <c r="N87" s="507"/>
      <c r="O87" s="294" t="s">
        <v>337</v>
      </c>
    </row>
    <row r="89" spans="1:15" x14ac:dyDescent="0.25">
      <c r="I89" s="524" t="s">
        <v>334</v>
      </c>
      <c r="J89" s="524"/>
      <c r="K89" s="524"/>
      <c r="L89" s="524"/>
      <c r="M89" s="524"/>
      <c r="N89" s="525" t="s">
        <v>352</v>
      </c>
      <c r="O89" s="525"/>
    </row>
    <row r="90" spans="1:15" ht="15" customHeight="1" x14ac:dyDescent="0.25">
      <c r="I90" s="522" t="s">
        <v>335</v>
      </c>
      <c r="J90" s="523"/>
      <c r="K90" s="523"/>
      <c r="L90" s="523"/>
      <c r="M90" s="523"/>
      <c r="N90" s="520">
        <f>+ROUND(N89*(1+AIU!$G$69),0)</f>
        <v>13655</v>
      </c>
      <c r="O90" s="521"/>
    </row>
    <row r="91" spans="1:15" x14ac:dyDescent="0.25">
      <c r="A91" s="287"/>
      <c r="B91" s="501"/>
      <c r="C91" s="501"/>
      <c r="D91" s="500"/>
      <c r="E91" s="500"/>
      <c r="F91" s="500"/>
      <c r="G91" s="500"/>
      <c r="H91" s="500"/>
      <c r="I91" s="500"/>
      <c r="J91" s="500"/>
      <c r="K91" s="500"/>
      <c r="L91" s="500"/>
      <c r="M91" s="500"/>
      <c r="N91" s="500"/>
      <c r="O91" s="500"/>
    </row>
    <row r="92" spans="1:15" x14ac:dyDescent="0.25">
      <c r="A92" s="502"/>
      <c r="B92" s="502"/>
      <c r="C92" s="502"/>
      <c r="D92" s="502"/>
      <c r="E92" s="502"/>
      <c r="F92" s="502"/>
      <c r="G92" s="502"/>
      <c r="H92" s="502"/>
      <c r="I92" s="502"/>
      <c r="J92" s="502"/>
      <c r="K92" s="502"/>
      <c r="L92" s="502"/>
      <c r="M92" s="502"/>
      <c r="N92" s="502"/>
      <c r="O92" s="502"/>
    </row>
    <row r="93" spans="1:15" x14ac:dyDescent="0.25">
      <c r="A93" s="503"/>
      <c r="B93" s="503"/>
      <c r="C93" s="503"/>
      <c r="D93" s="503"/>
      <c r="E93" s="503"/>
      <c r="F93" s="503"/>
      <c r="G93" s="503" t="s">
        <v>296</v>
      </c>
      <c r="H93" s="503"/>
      <c r="I93" s="503"/>
      <c r="J93" s="504" t="s">
        <v>297</v>
      </c>
      <c r="K93" s="504"/>
      <c r="L93" s="504"/>
      <c r="M93" s="504"/>
      <c r="N93" s="504"/>
      <c r="O93" s="504"/>
    </row>
    <row r="94" spans="1:15" ht="46.5" customHeight="1" x14ac:dyDescent="0.25">
      <c r="A94" s="513" t="s">
        <v>298</v>
      </c>
      <c r="B94" s="513"/>
      <c r="C94" s="513"/>
      <c r="D94" s="513"/>
      <c r="E94" s="513"/>
      <c r="F94" s="513"/>
      <c r="G94" s="503" t="s">
        <v>299</v>
      </c>
      <c r="H94" s="503"/>
      <c r="I94" s="503"/>
      <c r="J94" s="504" t="s">
        <v>353</v>
      </c>
      <c r="K94" s="504"/>
      <c r="L94" s="504"/>
      <c r="M94" s="504"/>
      <c r="N94" s="504"/>
      <c r="O94" s="504"/>
    </row>
    <row r="95" spans="1:15" x14ac:dyDescent="0.25">
      <c r="A95" s="514"/>
      <c r="B95" s="514"/>
      <c r="C95" s="514"/>
      <c r="D95" s="514"/>
      <c r="E95" s="514"/>
      <c r="F95" s="514"/>
      <c r="G95" s="515" t="s">
        <v>301</v>
      </c>
      <c r="H95" s="515"/>
      <c r="I95" s="515"/>
      <c r="J95" s="516" t="s">
        <v>25</v>
      </c>
      <c r="K95" s="516"/>
      <c r="L95" s="516"/>
      <c r="M95" s="516"/>
      <c r="N95" s="516"/>
      <c r="O95" s="516"/>
    </row>
    <row r="97" spans="1:15" x14ac:dyDescent="0.25">
      <c r="A97" s="526" t="s">
        <v>302</v>
      </c>
      <c r="B97" s="526"/>
      <c r="C97" s="526" t="s">
        <v>303</v>
      </c>
      <c r="D97" s="526"/>
    </row>
    <row r="99" spans="1:15" x14ac:dyDescent="0.25">
      <c r="A99" s="508" t="s">
        <v>304</v>
      </c>
      <c r="B99" s="508"/>
      <c r="C99" s="508"/>
      <c r="D99" s="508"/>
      <c r="E99" s="508"/>
      <c r="F99" s="509" t="s">
        <v>301</v>
      </c>
      <c r="G99" s="509"/>
      <c r="H99" s="509"/>
      <c r="I99" s="509"/>
      <c r="J99" s="509"/>
      <c r="K99" s="509" t="s">
        <v>305</v>
      </c>
      <c r="L99" s="509"/>
      <c r="M99" s="509" t="s">
        <v>306</v>
      </c>
      <c r="N99" s="509"/>
      <c r="O99" s="291" t="s">
        <v>307</v>
      </c>
    </row>
    <row r="100" spans="1:15" x14ac:dyDescent="0.25">
      <c r="A100" s="510" t="s">
        <v>308</v>
      </c>
      <c r="B100" s="510"/>
      <c r="C100" s="510"/>
      <c r="D100" s="510"/>
      <c r="E100" s="510"/>
      <c r="F100" s="511" t="s">
        <v>309</v>
      </c>
      <c r="G100" s="511"/>
      <c r="H100" s="511"/>
      <c r="I100" s="511"/>
      <c r="J100" s="511"/>
      <c r="K100" s="512" t="s">
        <v>310</v>
      </c>
      <c r="L100" s="512"/>
      <c r="M100" s="512" t="s">
        <v>354</v>
      </c>
      <c r="N100" s="512"/>
      <c r="O100" s="292" t="s">
        <v>355</v>
      </c>
    </row>
    <row r="101" spans="1:15" x14ac:dyDescent="0.25">
      <c r="A101" s="510" t="s">
        <v>356</v>
      </c>
      <c r="B101" s="510"/>
      <c r="C101" s="510"/>
      <c r="D101" s="510"/>
      <c r="E101" s="510"/>
      <c r="F101" s="511" t="s">
        <v>357</v>
      </c>
      <c r="G101" s="511"/>
      <c r="H101" s="511"/>
      <c r="I101" s="511"/>
      <c r="J101" s="511"/>
      <c r="K101" s="512" t="s">
        <v>358</v>
      </c>
      <c r="L101" s="512"/>
      <c r="M101" s="512" t="s">
        <v>359</v>
      </c>
      <c r="N101" s="512"/>
      <c r="O101" s="292" t="s">
        <v>360</v>
      </c>
    </row>
    <row r="102" spans="1:15" x14ac:dyDescent="0.25">
      <c r="A102" s="505"/>
      <c r="B102" s="505"/>
      <c r="C102" s="505"/>
      <c r="D102" s="505"/>
      <c r="E102" s="505"/>
      <c r="F102" s="506"/>
      <c r="G102" s="506"/>
      <c r="H102" s="506"/>
      <c r="I102" s="506"/>
      <c r="J102" s="506"/>
      <c r="K102" s="506"/>
      <c r="L102" s="293" t="s">
        <v>313</v>
      </c>
      <c r="M102" s="507" t="s">
        <v>303</v>
      </c>
      <c r="N102" s="507"/>
      <c r="O102" s="294" t="s">
        <v>361</v>
      </c>
    </row>
    <row r="103" spans="1:15" x14ac:dyDescent="0.25">
      <c r="A103" s="526" t="s">
        <v>314</v>
      </c>
      <c r="B103" s="526"/>
      <c r="C103" s="526" t="s">
        <v>315</v>
      </c>
      <c r="D103" s="526"/>
    </row>
    <row r="105" spans="1:15" x14ac:dyDescent="0.25">
      <c r="A105" s="508" t="s">
        <v>304</v>
      </c>
      <c r="B105" s="508"/>
      <c r="C105" s="508"/>
      <c r="D105" s="508"/>
      <c r="E105" s="508"/>
      <c r="F105" s="509" t="s">
        <v>301</v>
      </c>
      <c r="G105" s="509"/>
      <c r="H105" s="509"/>
      <c r="I105" s="509"/>
      <c r="J105" s="509"/>
      <c r="K105" s="509" t="s">
        <v>305</v>
      </c>
      <c r="L105" s="509"/>
      <c r="M105" s="509" t="s">
        <v>306</v>
      </c>
      <c r="N105" s="509"/>
      <c r="O105" s="291" t="s">
        <v>307</v>
      </c>
    </row>
    <row r="106" spans="1:15" x14ac:dyDescent="0.25">
      <c r="A106" s="510" t="s">
        <v>316</v>
      </c>
      <c r="B106" s="510"/>
      <c r="C106" s="510"/>
      <c r="D106" s="510"/>
      <c r="E106" s="510"/>
      <c r="F106" s="511" t="s">
        <v>317</v>
      </c>
      <c r="G106" s="511"/>
      <c r="H106" s="511"/>
      <c r="I106" s="511"/>
      <c r="J106" s="511"/>
      <c r="K106" s="512" t="s">
        <v>362</v>
      </c>
      <c r="L106" s="512"/>
      <c r="M106" s="512" t="s">
        <v>319</v>
      </c>
      <c r="N106" s="512"/>
      <c r="O106" s="292" t="s">
        <v>363</v>
      </c>
    </row>
    <row r="107" spans="1:15" x14ac:dyDescent="0.25">
      <c r="A107" s="505"/>
      <c r="B107" s="505"/>
      <c r="C107" s="505"/>
      <c r="D107" s="505"/>
      <c r="E107" s="505"/>
      <c r="F107" s="506"/>
      <c r="G107" s="506"/>
      <c r="H107" s="506"/>
      <c r="I107" s="506"/>
      <c r="J107" s="506"/>
      <c r="K107" s="506"/>
      <c r="L107" s="293" t="s">
        <v>313</v>
      </c>
      <c r="M107" s="507" t="s">
        <v>315</v>
      </c>
      <c r="N107" s="507"/>
      <c r="O107" s="294" t="s">
        <v>363</v>
      </c>
    </row>
    <row r="108" spans="1:15" x14ac:dyDescent="0.25">
      <c r="A108" s="526" t="s">
        <v>321</v>
      </c>
      <c r="B108" s="526"/>
      <c r="C108" s="526" t="s">
        <v>322</v>
      </c>
      <c r="D108" s="526"/>
    </row>
    <row r="110" spans="1:15" x14ac:dyDescent="0.25">
      <c r="A110" s="508" t="s">
        <v>304</v>
      </c>
      <c r="B110" s="508"/>
      <c r="C110" s="508"/>
      <c r="D110" s="508"/>
      <c r="E110" s="508"/>
      <c r="F110" s="509" t="s">
        <v>301</v>
      </c>
      <c r="G110" s="509"/>
      <c r="H110" s="509"/>
      <c r="I110" s="509"/>
      <c r="J110" s="509"/>
      <c r="K110" s="509" t="s">
        <v>305</v>
      </c>
      <c r="L110" s="509"/>
      <c r="M110" s="509" t="s">
        <v>306</v>
      </c>
      <c r="N110" s="509"/>
      <c r="O110" s="291" t="s">
        <v>307</v>
      </c>
    </row>
    <row r="111" spans="1:15" x14ac:dyDescent="0.25">
      <c r="A111" s="510" t="s">
        <v>364</v>
      </c>
      <c r="B111" s="510"/>
      <c r="C111" s="510"/>
      <c r="D111" s="510"/>
      <c r="E111" s="510"/>
      <c r="F111" s="511" t="s">
        <v>324</v>
      </c>
      <c r="G111" s="511"/>
      <c r="H111" s="511"/>
      <c r="I111" s="511"/>
      <c r="J111" s="511"/>
      <c r="K111" s="512" t="s">
        <v>365</v>
      </c>
      <c r="L111" s="512"/>
      <c r="M111" s="512" t="s">
        <v>359</v>
      </c>
      <c r="N111" s="512"/>
      <c r="O111" s="292" t="s">
        <v>362</v>
      </c>
    </row>
    <row r="112" spans="1:15" x14ac:dyDescent="0.25">
      <c r="A112" s="505"/>
      <c r="B112" s="505"/>
      <c r="C112" s="505"/>
      <c r="D112" s="505"/>
      <c r="E112" s="505"/>
      <c r="F112" s="506"/>
      <c r="G112" s="506"/>
      <c r="H112" s="506"/>
      <c r="I112" s="506"/>
      <c r="J112" s="506"/>
      <c r="K112" s="506"/>
      <c r="L112" s="293" t="s">
        <v>313</v>
      </c>
      <c r="M112" s="507" t="s">
        <v>322</v>
      </c>
      <c r="N112" s="507"/>
      <c r="O112" s="294" t="s">
        <v>362</v>
      </c>
    </row>
    <row r="113" spans="1:15" x14ac:dyDescent="0.25">
      <c r="A113" s="526" t="s">
        <v>327</v>
      </c>
      <c r="B113" s="526"/>
      <c r="C113" s="526" t="s">
        <v>328</v>
      </c>
      <c r="D113" s="526"/>
    </row>
    <row r="115" spans="1:15" x14ac:dyDescent="0.25">
      <c r="A115" s="508" t="s">
        <v>304</v>
      </c>
      <c r="B115" s="508"/>
      <c r="C115" s="508"/>
      <c r="D115" s="508"/>
      <c r="E115" s="508"/>
      <c r="F115" s="509" t="s">
        <v>301</v>
      </c>
      <c r="G115" s="509"/>
      <c r="H115" s="509"/>
      <c r="I115" s="509"/>
      <c r="J115" s="509"/>
      <c r="K115" s="509" t="s">
        <v>305</v>
      </c>
      <c r="L115" s="509"/>
      <c r="M115" s="509" t="s">
        <v>306</v>
      </c>
      <c r="N115" s="509"/>
      <c r="O115" s="291" t="s">
        <v>307</v>
      </c>
    </row>
    <row r="116" spans="1:15" x14ac:dyDescent="0.25">
      <c r="A116" s="510" t="s">
        <v>366</v>
      </c>
      <c r="B116" s="510"/>
      <c r="C116" s="510"/>
      <c r="D116" s="510"/>
      <c r="E116" s="510"/>
      <c r="F116" s="511" t="s">
        <v>330</v>
      </c>
      <c r="G116" s="511"/>
      <c r="H116" s="511"/>
      <c r="I116" s="511"/>
      <c r="J116" s="511"/>
      <c r="K116" s="512" t="s">
        <v>367</v>
      </c>
      <c r="L116" s="512"/>
      <c r="M116" s="512" t="s">
        <v>343</v>
      </c>
      <c r="N116" s="512"/>
      <c r="O116" s="292" t="s">
        <v>368</v>
      </c>
    </row>
    <row r="117" spans="1:15" x14ac:dyDescent="0.25">
      <c r="A117" s="505"/>
      <c r="B117" s="505"/>
      <c r="C117" s="505"/>
      <c r="D117" s="505"/>
      <c r="E117" s="505"/>
      <c r="F117" s="506"/>
      <c r="G117" s="506"/>
      <c r="H117" s="506"/>
      <c r="I117" s="506"/>
      <c r="J117" s="506"/>
      <c r="K117" s="506"/>
      <c r="L117" s="293" t="s">
        <v>313</v>
      </c>
      <c r="M117" s="507" t="s">
        <v>328</v>
      </c>
      <c r="N117" s="507"/>
      <c r="O117" s="294" t="s">
        <v>368</v>
      </c>
    </row>
    <row r="119" spans="1:15" x14ac:dyDescent="0.25">
      <c r="I119" s="524" t="s">
        <v>334</v>
      </c>
      <c r="J119" s="524"/>
      <c r="K119" s="524"/>
      <c r="L119" s="524"/>
      <c r="M119" s="524"/>
      <c r="N119" s="525" t="s">
        <v>369</v>
      </c>
      <c r="O119" s="525"/>
    </row>
    <row r="120" spans="1:15" ht="15" customHeight="1" x14ac:dyDescent="0.25">
      <c r="I120" s="522" t="s">
        <v>335</v>
      </c>
      <c r="J120" s="523"/>
      <c r="K120" s="523"/>
      <c r="L120" s="523"/>
      <c r="M120" s="523"/>
      <c r="N120" s="520">
        <f>+ROUND(N119*(1+AIU!$G$69),0)</f>
        <v>35349</v>
      </c>
      <c r="O120" s="521"/>
    </row>
    <row r="121" spans="1:15" x14ac:dyDescent="0.25">
      <c r="A121" s="287"/>
      <c r="B121" s="500"/>
      <c r="C121" s="500"/>
      <c r="D121" s="500"/>
      <c r="E121" s="500"/>
      <c r="F121" s="500"/>
      <c r="G121" s="500"/>
      <c r="H121" s="500"/>
      <c r="I121" s="500"/>
      <c r="J121" s="500"/>
      <c r="K121" s="500"/>
      <c r="L121" s="500"/>
      <c r="M121" s="500"/>
      <c r="N121" s="500"/>
      <c r="O121" s="500"/>
    </row>
    <row r="122" spans="1:15" x14ac:dyDescent="0.25">
      <c r="A122" s="287"/>
      <c r="B122" s="501"/>
      <c r="C122" s="501"/>
      <c r="D122" s="500"/>
      <c r="E122" s="500"/>
      <c r="F122" s="500"/>
      <c r="G122" s="500"/>
      <c r="H122" s="500"/>
      <c r="I122" s="500"/>
      <c r="J122" s="500"/>
      <c r="K122" s="500"/>
      <c r="L122" s="500"/>
      <c r="M122" s="500"/>
      <c r="N122" s="500"/>
      <c r="O122" s="500"/>
    </row>
    <row r="123" spans="1:15" x14ac:dyDescent="0.25">
      <c r="A123" s="502"/>
      <c r="B123" s="502"/>
      <c r="C123" s="502"/>
      <c r="D123" s="502"/>
      <c r="E123" s="502"/>
      <c r="F123" s="502"/>
      <c r="G123" s="502"/>
      <c r="H123" s="502"/>
      <c r="I123" s="502"/>
      <c r="J123" s="502"/>
      <c r="K123" s="502"/>
      <c r="L123" s="502"/>
      <c r="M123" s="502"/>
      <c r="N123" s="502"/>
      <c r="O123" s="502"/>
    </row>
    <row r="124" spans="1:15" x14ac:dyDescent="0.25">
      <c r="A124" s="503"/>
      <c r="B124" s="503"/>
      <c r="C124" s="503"/>
      <c r="D124" s="503"/>
      <c r="E124" s="503"/>
      <c r="F124" s="503"/>
      <c r="G124" s="503" t="s">
        <v>296</v>
      </c>
      <c r="H124" s="503"/>
      <c r="I124" s="503"/>
      <c r="J124" s="504" t="s">
        <v>297</v>
      </c>
      <c r="K124" s="504"/>
      <c r="L124" s="504"/>
      <c r="M124" s="504"/>
      <c r="N124" s="504"/>
      <c r="O124" s="504"/>
    </row>
    <row r="125" spans="1:15" ht="46.5" customHeight="1" x14ac:dyDescent="0.25">
      <c r="A125" s="513" t="s">
        <v>298</v>
      </c>
      <c r="B125" s="513"/>
      <c r="C125" s="513"/>
      <c r="D125" s="513"/>
      <c r="E125" s="513"/>
      <c r="F125" s="513"/>
      <c r="G125" s="503" t="s">
        <v>299</v>
      </c>
      <c r="H125" s="503"/>
      <c r="I125" s="503"/>
      <c r="J125" s="527" t="s">
        <v>370</v>
      </c>
      <c r="K125" s="527"/>
      <c r="L125" s="527"/>
      <c r="M125" s="527"/>
      <c r="N125" s="527"/>
      <c r="O125" s="527"/>
    </row>
    <row r="126" spans="1:15" x14ac:dyDescent="0.25">
      <c r="A126" s="514"/>
      <c r="B126" s="514"/>
      <c r="C126" s="514"/>
      <c r="D126" s="514"/>
      <c r="E126" s="514"/>
      <c r="F126" s="514"/>
      <c r="G126" s="515" t="s">
        <v>301</v>
      </c>
      <c r="H126" s="515"/>
      <c r="I126" s="515"/>
      <c r="J126" s="516" t="s">
        <v>21</v>
      </c>
      <c r="K126" s="516"/>
      <c r="L126" s="516"/>
      <c r="M126" s="516"/>
      <c r="N126" s="516"/>
      <c r="O126" s="516"/>
    </row>
    <row r="128" spans="1:15" x14ac:dyDescent="0.25">
      <c r="A128" s="526" t="s">
        <v>302</v>
      </c>
      <c r="B128" s="526"/>
      <c r="C128" s="526" t="s">
        <v>303</v>
      </c>
      <c r="D128" s="526"/>
    </row>
    <row r="130" spans="1:15" x14ac:dyDescent="0.25">
      <c r="A130" s="508" t="s">
        <v>304</v>
      </c>
      <c r="B130" s="508"/>
      <c r="C130" s="508"/>
      <c r="D130" s="508"/>
      <c r="E130" s="508"/>
      <c r="F130" s="509" t="s">
        <v>301</v>
      </c>
      <c r="G130" s="509"/>
      <c r="H130" s="509"/>
      <c r="I130" s="509"/>
      <c r="J130" s="509"/>
      <c r="K130" s="509" t="s">
        <v>305</v>
      </c>
      <c r="L130" s="509"/>
      <c r="M130" s="509" t="s">
        <v>306</v>
      </c>
      <c r="N130" s="509"/>
      <c r="O130" s="291" t="s">
        <v>307</v>
      </c>
    </row>
    <row r="131" spans="1:15" x14ac:dyDescent="0.25">
      <c r="A131" s="510" t="s">
        <v>371</v>
      </c>
      <c r="B131" s="510"/>
      <c r="C131" s="510"/>
      <c r="D131" s="510"/>
      <c r="E131" s="510"/>
      <c r="F131" s="511" t="s">
        <v>309</v>
      </c>
      <c r="G131" s="511"/>
      <c r="H131" s="511"/>
      <c r="I131" s="511"/>
      <c r="J131" s="511"/>
      <c r="K131" s="512" t="s">
        <v>372</v>
      </c>
      <c r="L131" s="512"/>
      <c r="M131" s="512" t="s">
        <v>373</v>
      </c>
      <c r="N131" s="512"/>
      <c r="O131" s="292" t="s">
        <v>337</v>
      </c>
    </row>
    <row r="132" spans="1:15" x14ac:dyDescent="0.25">
      <c r="A132" s="510" t="s">
        <v>374</v>
      </c>
      <c r="B132" s="510"/>
      <c r="C132" s="510"/>
      <c r="D132" s="510"/>
      <c r="E132" s="510"/>
      <c r="F132" s="511" t="s">
        <v>309</v>
      </c>
      <c r="G132" s="511"/>
      <c r="H132" s="511"/>
      <c r="I132" s="511"/>
      <c r="J132" s="511"/>
      <c r="K132" s="512" t="s">
        <v>375</v>
      </c>
      <c r="L132" s="512"/>
      <c r="M132" s="512" t="s">
        <v>376</v>
      </c>
      <c r="N132" s="512"/>
      <c r="O132" s="292" t="s">
        <v>377</v>
      </c>
    </row>
    <row r="133" spans="1:15" x14ac:dyDescent="0.25">
      <c r="A133" s="505"/>
      <c r="B133" s="505"/>
      <c r="C133" s="505"/>
      <c r="D133" s="505"/>
      <c r="E133" s="505"/>
      <c r="F133" s="506"/>
      <c r="G133" s="506"/>
      <c r="H133" s="506"/>
      <c r="I133" s="506"/>
      <c r="J133" s="506"/>
      <c r="K133" s="506"/>
      <c r="L133" s="293" t="s">
        <v>313</v>
      </c>
      <c r="M133" s="507" t="s">
        <v>303</v>
      </c>
      <c r="N133" s="507"/>
      <c r="O133" s="294" t="s">
        <v>377</v>
      </c>
    </row>
    <row r="134" spans="1:15" x14ac:dyDescent="0.25">
      <c r="A134" s="526" t="s">
        <v>314</v>
      </c>
      <c r="B134" s="526"/>
      <c r="C134" s="526" t="s">
        <v>315</v>
      </c>
      <c r="D134" s="526"/>
    </row>
    <row r="136" spans="1:15" x14ac:dyDescent="0.25">
      <c r="A136" s="508" t="s">
        <v>304</v>
      </c>
      <c r="B136" s="508"/>
      <c r="C136" s="508"/>
      <c r="D136" s="508"/>
      <c r="E136" s="508"/>
      <c r="F136" s="509" t="s">
        <v>301</v>
      </c>
      <c r="G136" s="509"/>
      <c r="H136" s="509"/>
      <c r="I136" s="509"/>
      <c r="J136" s="509"/>
      <c r="K136" s="509" t="s">
        <v>305</v>
      </c>
      <c r="L136" s="509"/>
      <c r="M136" s="509" t="s">
        <v>306</v>
      </c>
      <c r="N136" s="509"/>
      <c r="O136" s="291" t="s">
        <v>307</v>
      </c>
    </row>
    <row r="137" spans="1:15" x14ac:dyDescent="0.25">
      <c r="A137" s="510" t="s">
        <v>316</v>
      </c>
      <c r="B137" s="510"/>
      <c r="C137" s="510"/>
      <c r="D137" s="510"/>
      <c r="E137" s="510"/>
      <c r="F137" s="511" t="s">
        <v>317</v>
      </c>
      <c r="G137" s="511"/>
      <c r="H137" s="511"/>
      <c r="I137" s="511"/>
      <c r="J137" s="511"/>
      <c r="K137" s="512" t="s">
        <v>378</v>
      </c>
      <c r="L137" s="512"/>
      <c r="M137" s="512" t="s">
        <v>319</v>
      </c>
      <c r="N137" s="512"/>
      <c r="O137" s="292" t="s">
        <v>379</v>
      </c>
    </row>
    <row r="138" spans="1:15" x14ac:dyDescent="0.25">
      <c r="A138" s="505"/>
      <c r="B138" s="505"/>
      <c r="C138" s="505"/>
      <c r="D138" s="505"/>
      <c r="E138" s="505"/>
      <c r="F138" s="506"/>
      <c r="G138" s="506"/>
      <c r="H138" s="506"/>
      <c r="I138" s="506"/>
      <c r="J138" s="506"/>
      <c r="K138" s="506"/>
      <c r="L138" s="293" t="s">
        <v>313</v>
      </c>
      <c r="M138" s="507" t="s">
        <v>315</v>
      </c>
      <c r="N138" s="507"/>
      <c r="O138" s="294" t="s">
        <v>379</v>
      </c>
    </row>
    <row r="139" spans="1:15" x14ac:dyDescent="0.25">
      <c r="A139" s="526" t="s">
        <v>321</v>
      </c>
      <c r="B139" s="526"/>
      <c r="C139" s="526" t="s">
        <v>322</v>
      </c>
      <c r="D139" s="526"/>
    </row>
    <row r="141" spans="1:15" x14ac:dyDescent="0.25">
      <c r="A141" s="508" t="s">
        <v>304</v>
      </c>
      <c r="B141" s="508"/>
      <c r="C141" s="508"/>
      <c r="D141" s="508"/>
      <c r="E141" s="508"/>
      <c r="F141" s="509" t="s">
        <v>301</v>
      </c>
      <c r="G141" s="509"/>
      <c r="H141" s="509"/>
      <c r="I141" s="509"/>
      <c r="J141" s="509"/>
      <c r="K141" s="509" t="s">
        <v>305</v>
      </c>
      <c r="L141" s="509"/>
      <c r="M141" s="509" t="s">
        <v>306</v>
      </c>
      <c r="N141" s="509"/>
      <c r="O141" s="291" t="s">
        <v>307</v>
      </c>
    </row>
    <row r="142" spans="1:15" x14ac:dyDescent="0.25">
      <c r="A142" s="510" t="s">
        <v>323</v>
      </c>
      <c r="B142" s="510"/>
      <c r="C142" s="510"/>
      <c r="D142" s="510"/>
      <c r="E142" s="510"/>
      <c r="F142" s="511" t="s">
        <v>324</v>
      </c>
      <c r="G142" s="511"/>
      <c r="H142" s="511"/>
      <c r="I142" s="511"/>
      <c r="J142" s="511"/>
      <c r="K142" s="512" t="s">
        <v>325</v>
      </c>
      <c r="L142" s="512"/>
      <c r="M142" s="512" t="s">
        <v>380</v>
      </c>
      <c r="N142" s="512"/>
      <c r="O142" s="292" t="s">
        <v>378</v>
      </c>
    </row>
    <row r="143" spans="1:15" x14ac:dyDescent="0.25">
      <c r="A143" s="505"/>
      <c r="B143" s="505"/>
      <c r="C143" s="505"/>
      <c r="D143" s="505"/>
      <c r="E143" s="505"/>
      <c r="F143" s="506"/>
      <c r="G143" s="506"/>
      <c r="H143" s="506"/>
      <c r="I143" s="506"/>
      <c r="J143" s="506"/>
      <c r="K143" s="506"/>
      <c r="L143" s="293" t="s">
        <v>313</v>
      </c>
      <c r="M143" s="507" t="s">
        <v>322</v>
      </c>
      <c r="N143" s="507"/>
      <c r="O143" s="294" t="s">
        <v>378</v>
      </c>
    </row>
    <row r="144" spans="1:15" x14ac:dyDescent="0.25">
      <c r="A144" s="526" t="s">
        <v>327</v>
      </c>
      <c r="B144" s="526"/>
      <c r="C144" s="526" t="s">
        <v>328</v>
      </c>
      <c r="D144" s="526"/>
    </row>
    <row r="146" spans="1:15" x14ac:dyDescent="0.25">
      <c r="A146" s="508" t="s">
        <v>304</v>
      </c>
      <c r="B146" s="508"/>
      <c r="C146" s="508"/>
      <c r="D146" s="508"/>
      <c r="E146" s="508"/>
      <c r="F146" s="509" t="s">
        <v>301</v>
      </c>
      <c r="G146" s="509"/>
      <c r="H146" s="509"/>
      <c r="I146" s="509"/>
      <c r="J146" s="509"/>
      <c r="K146" s="509" t="s">
        <v>305</v>
      </c>
      <c r="L146" s="509"/>
      <c r="M146" s="509" t="s">
        <v>306</v>
      </c>
      <c r="N146" s="509"/>
      <c r="O146" s="291" t="s">
        <v>307</v>
      </c>
    </row>
    <row r="147" spans="1:15" x14ac:dyDescent="0.25">
      <c r="A147" s="510"/>
      <c r="B147" s="510"/>
      <c r="C147" s="510"/>
      <c r="D147" s="510"/>
      <c r="E147" s="510"/>
      <c r="F147" s="511" t="s">
        <v>309</v>
      </c>
      <c r="G147" s="511"/>
      <c r="H147" s="511"/>
      <c r="I147" s="511"/>
      <c r="J147" s="511"/>
      <c r="K147" s="512"/>
      <c r="L147" s="512"/>
      <c r="M147" s="512"/>
      <c r="N147" s="512"/>
      <c r="O147" s="292" t="s">
        <v>337</v>
      </c>
    </row>
    <row r="148" spans="1:15" x14ac:dyDescent="0.25">
      <c r="A148" s="505"/>
      <c r="B148" s="505"/>
      <c r="C148" s="505"/>
      <c r="D148" s="505"/>
      <c r="E148" s="505"/>
      <c r="F148" s="506"/>
      <c r="G148" s="506"/>
      <c r="H148" s="506"/>
      <c r="I148" s="506"/>
      <c r="J148" s="506"/>
      <c r="K148" s="506"/>
      <c r="L148" s="293" t="s">
        <v>313</v>
      </c>
      <c r="M148" s="507" t="s">
        <v>328</v>
      </c>
      <c r="N148" s="507"/>
      <c r="O148" s="294" t="s">
        <v>337</v>
      </c>
    </row>
    <row r="150" spans="1:15" x14ac:dyDescent="0.25">
      <c r="I150" s="524" t="s">
        <v>334</v>
      </c>
      <c r="J150" s="524"/>
      <c r="K150" s="524"/>
      <c r="L150" s="524"/>
      <c r="M150" s="524"/>
      <c r="N150" s="525" t="s">
        <v>381</v>
      </c>
      <c r="O150" s="525"/>
    </row>
    <row r="151" spans="1:15" ht="15" customHeight="1" x14ac:dyDescent="0.25">
      <c r="I151" s="522" t="s">
        <v>335</v>
      </c>
      <c r="J151" s="523"/>
      <c r="K151" s="523"/>
      <c r="L151" s="523"/>
      <c r="M151" s="523"/>
      <c r="N151" s="520">
        <f>+ROUND(N150*(1+AIU!$G$69),0)</f>
        <v>2475</v>
      </c>
      <c r="O151" s="521"/>
    </row>
    <row r="152" spans="1:15" x14ac:dyDescent="0.25">
      <c r="A152" s="287"/>
      <c r="B152" s="500"/>
      <c r="C152" s="500"/>
      <c r="D152" s="500"/>
      <c r="E152" s="500"/>
      <c r="F152" s="500"/>
      <c r="G152" s="500"/>
      <c r="H152" s="500"/>
      <c r="I152" s="500"/>
      <c r="J152" s="500"/>
      <c r="K152" s="500"/>
      <c r="L152" s="500"/>
      <c r="M152" s="500"/>
      <c r="N152" s="500"/>
      <c r="O152" s="500"/>
    </row>
    <row r="153" spans="1:15" x14ac:dyDescent="0.25">
      <c r="A153" s="287"/>
      <c r="B153" s="501"/>
      <c r="C153" s="501"/>
      <c r="D153" s="500"/>
      <c r="E153" s="500"/>
      <c r="F153" s="500"/>
      <c r="G153" s="500"/>
      <c r="H153" s="500"/>
      <c r="I153" s="500"/>
      <c r="J153" s="500"/>
      <c r="K153" s="500"/>
      <c r="L153" s="500"/>
      <c r="M153" s="500"/>
      <c r="N153" s="500"/>
      <c r="O153" s="500"/>
    </row>
    <row r="154" spans="1:15" x14ac:dyDescent="0.25">
      <c r="A154" s="502"/>
      <c r="B154" s="502"/>
      <c r="C154" s="502"/>
      <c r="D154" s="502"/>
      <c r="E154" s="502"/>
      <c r="F154" s="502"/>
      <c r="G154" s="502"/>
      <c r="H154" s="502"/>
      <c r="I154" s="502"/>
      <c r="J154" s="502"/>
      <c r="K154" s="502"/>
      <c r="L154" s="502"/>
      <c r="M154" s="502"/>
      <c r="N154" s="502"/>
      <c r="O154" s="502"/>
    </row>
    <row r="155" spans="1:15" x14ac:dyDescent="0.25">
      <c r="A155" s="503"/>
      <c r="B155" s="503"/>
      <c r="C155" s="503"/>
      <c r="D155" s="503"/>
      <c r="E155" s="503"/>
      <c r="F155" s="503"/>
      <c r="G155" s="503" t="s">
        <v>296</v>
      </c>
      <c r="H155" s="503"/>
      <c r="I155" s="503"/>
      <c r="J155" s="504" t="s">
        <v>297</v>
      </c>
      <c r="K155" s="504"/>
      <c r="L155" s="504"/>
      <c r="M155" s="504"/>
      <c r="N155" s="504"/>
      <c r="O155" s="504"/>
    </row>
    <row r="156" spans="1:15" ht="46.5" customHeight="1" x14ac:dyDescent="0.25">
      <c r="A156" s="513" t="s">
        <v>298</v>
      </c>
      <c r="B156" s="513"/>
      <c r="C156" s="513"/>
      <c r="D156" s="513"/>
      <c r="E156" s="513"/>
      <c r="F156" s="513"/>
      <c r="G156" s="503" t="s">
        <v>299</v>
      </c>
      <c r="H156" s="503"/>
      <c r="I156" s="503"/>
      <c r="J156" s="527" t="s">
        <v>382</v>
      </c>
      <c r="K156" s="527"/>
      <c r="L156" s="527"/>
      <c r="M156" s="527"/>
      <c r="N156" s="527"/>
      <c r="O156" s="527"/>
    </row>
    <row r="157" spans="1:15" x14ac:dyDescent="0.25">
      <c r="A157" s="514"/>
      <c r="B157" s="514"/>
      <c r="C157" s="514"/>
      <c r="D157" s="514"/>
      <c r="E157" s="514"/>
      <c r="F157" s="514"/>
      <c r="G157" s="515" t="s">
        <v>301</v>
      </c>
      <c r="H157" s="515"/>
      <c r="I157" s="515"/>
      <c r="J157" s="516" t="s">
        <v>29</v>
      </c>
      <c r="K157" s="516"/>
      <c r="L157" s="516"/>
      <c r="M157" s="516"/>
      <c r="N157" s="516"/>
      <c r="O157" s="516"/>
    </row>
    <row r="159" spans="1:15" x14ac:dyDescent="0.25">
      <c r="A159" s="526" t="s">
        <v>302</v>
      </c>
      <c r="B159" s="526"/>
      <c r="C159" s="526" t="s">
        <v>303</v>
      </c>
      <c r="D159" s="526"/>
    </row>
    <row r="161" spans="1:15" x14ac:dyDescent="0.25">
      <c r="A161" s="508" t="s">
        <v>304</v>
      </c>
      <c r="B161" s="508"/>
      <c r="C161" s="508"/>
      <c r="D161" s="508"/>
      <c r="E161" s="508"/>
      <c r="F161" s="509" t="s">
        <v>301</v>
      </c>
      <c r="G161" s="509"/>
      <c r="H161" s="509"/>
      <c r="I161" s="509"/>
      <c r="J161" s="509"/>
      <c r="K161" s="509" t="s">
        <v>305</v>
      </c>
      <c r="L161" s="509"/>
      <c r="M161" s="509" t="s">
        <v>306</v>
      </c>
      <c r="N161" s="509"/>
      <c r="O161" s="291" t="s">
        <v>307</v>
      </c>
    </row>
    <row r="162" spans="1:15" x14ac:dyDescent="0.25">
      <c r="A162" s="510"/>
      <c r="B162" s="510"/>
      <c r="C162" s="510"/>
      <c r="D162" s="510"/>
      <c r="E162" s="510"/>
      <c r="F162" s="511" t="s">
        <v>357</v>
      </c>
      <c r="G162" s="511"/>
      <c r="H162" s="511"/>
      <c r="I162" s="511"/>
      <c r="J162" s="511"/>
      <c r="K162" s="512"/>
      <c r="L162" s="512"/>
      <c r="M162" s="512"/>
      <c r="N162" s="512"/>
      <c r="O162" s="292" t="s">
        <v>337</v>
      </c>
    </row>
    <row r="163" spans="1:15" x14ac:dyDescent="0.25">
      <c r="A163" s="505"/>
      <c r="B163" s="505"/>
      <c r="C163" s="505"/>
      <c r="D163" s="505"/>
      <c r="E163" s="505"/>
      <c r="F163" s="506"/>
      <c r="G163" s="506"/>
      <c r="H163" s="506"/>
      <c r="I163" s="506"/>
      <c r="J163" s="506"/>
      <c r="K163" s="506"/>
      <c r="L163" s="293" t="s">
        <v>313</v>
      </c>
      <c r="M163" s="507" t="s">
        <v>303</v>
      </c>
      <c r="N163" s="507"/>
      <c r="O163" s="294" t="s">
        <v>337</v>
      </c>
    </row>
    <row r="164" spans="1:15" x14ac:dyDescent="0.25">
      <c r="A164" s="526" t="s">
        <v>314</v>
      </c>
      <c r="B164" s="526"/>
      <c r="C164" s="526" t="s">
        <v>315</v>
      </c>
      <c r="D164" s="526"/>
    </row>
    <row r="166" spans="1:15" x14ac:dyDescent="0.25">
      <c r="A166" s="508" t="s">
        <v>304</v>
      </c>
      <c r="B166" s="508"/>
      <c r="C166" s="508"/>
      <c r="D166" s="508"/>
      <c r="E166" s="508"/>
      <c r="F166" s="509" t="s">
        <v>301</v>
      </c>
      <c r="G166" s="509"/>
      <c r="H166" s="509"/>
      <c r="I166" s="509"/>
      <c r="J166" s="509"/>
      <c r="K166" s="509" t="s">
        <v>305</v>
      </c>
      <c r="L166" s="509"/>
      <c r="M166" s="509" t="s">
        <v>306</v>
      </c>
      <c r="N166" s="509"/>
      <c r="O166" s="291" t="s">
        <v>307</v>
      </c>
    </row>
    <row r="167" spans="1:15" x14ac:dyDescent="0.25">
      <c r="A167" s="510" t="s">
        <v>383</v>
      </c>
      <c r="B167" s="510"/>
      <c r="C167" s="510"/>
      <c r="D167" s="510"/>
      <c r="E167" s="510"/>
      <c r="F167" s="511" t="s">
        <v>357</v>
      </c>
      <c r="G167" s="511"/>
      <c r="H167" s="511"/>
      <c r="I167" s="511"/>
      <c r="J167" s="511"/>
      <c r="K167" s="512" t="s">
        <v>384</v>
      </c>
      <c r="L167" s="512"/>
      <c r="M167" s="512" t="s">
        <v>373</v>
      </c>
      <c r="N167" s="512"/>
      <c r="O167" s="292" t="s">
        <v>337</v>
      </c>
    </row>
    <row r="168" spans="1:15" x14ac:dyDescent="0.25">
      <c r="A168" s="510" t="s">
        <v>316</v>
      </c>
      <c r="B168" s="510"/>
      <c r="C168" s="510"/>
      <c r="D168" s="510"/>
      <c r="E168" s="510"/>
      <c r="F168" s="511" t="s">
        <v>317</v>
      </c>
      <c r="G168" s="511"/>
      <c r="H168" s="511"/>
      <c r="I168" s="511"/>
      <c r="J168" s="511"/>
      <c r="K168" s="512" t="s">
        <v>385</v>
      </c>
      <c r="L168" s="512"/>
      <c r="M168" s="512" t="s">
        <v>319</v>
      </c>
      <c r="N168" s="512"/>
      <c r="O168" s="292" t="s">
        <v>386</v>
      </c>
    </row>
    <row r="169" spans="1:15" x14ac:dyDescent="0.25">
      <c r="A169" s="505"/>
      <c r="B169" s="505"/>
      <c r="C169" s="505"/>
      <c r="D169" s="505"/>
      <c r="E169" s="505"/>
      <c r="F169" s="506"/>
      <c r="G169" s="506"/>
      <c r="H169" s="506"/>
      <c r="I169" s="506"/>
      <c r="J169" s="506"/>
      <c r="K169" s="506"/>
      <c r="L169" s="293" t="s">
        <v>313</v>
      </c>
      <c r="M169" s="507" t="s">
        <v>315</v>
      </c>
      <c r="N169" s="507"/>
      <c r="O169" s="294" t="s">
        <v>386</v>
      </c>
    </row>
    <row r="170" spans="1:15" x14ac:dyDescent="0.25">
      <c r="A170" s="526" t="s">
        <v>321</v>
      </c>
      <c r="B170" s="526"/>
      <c r="C170" s="526" t="s">
        <v>322</v>
      </c>
      <c r="D170" s="526"/>
    </row>
    <row r="172" spans="1:15" x14ac:dyDescent="0.25">
      <c r="A172" s="508" t="s">
        <v>304</v>
      </c>
      <c r="B172" s="508"/>
      <c r="C172" s="508"/>
      <c r="D172" s="508"/>
      <c r="E172" s="508"/>
      <c r="F172" s="509" t="s">
        <v>301</v>
      </c>
      <c r="G172" s="509"/>
      <c r="H172" s="509"/>
      <c r="I172" s="509"/>
      <c r="J172" s="509"/>
      <c r="K172" s="509" t="s">
        <v>305</v>
      </c>
      <c r="L172" s="509"/>
      <c r="M172" s="509" t="s">
        <v>306</v>
      </c>
      <c r="N172" s="509"/>
      <c r="O172" s="291" t="s">
        <v>307</v>
      </c>
    </row>
    <row r="173" spans="1:15" x14ac:dyDescent="0.25">
      <c r="A173" s="510" t="s">
        <v>340</v>
      </c>
      <c r="B173" s="510"/>
      <c r="C173" s="510"/>
      <c r="D173" s="510"/>
      <c r="E173" s="510"/>
      <c r="F173" s="511" t="s">
        <v>324</v>
      </c>
      <c r="G173" s="511"/>
      <c r="H173" s="511"/>
      <c r="I173" s="511"/>
      <c r="J173" s="511"/>
      <c r="K173" s="512" t="s">
        <v>341</v>
      </c>
      <c r="L173" s="512"/>
      <c r="M173" s="512" t="s">
        <v>387</v>
      </c>
      <c r="N173" s="512"/>
      <c r="O173" s="292" t="s">
        <v>385</v>
      </c>
    </row>
    <row r="174" spans="1:15" x14ac:dyDescent="0.25">
      <c r="A174" s="505"/>
      <c r="B174" s="505"/>
      <c r="C174" s="505"/>
      <c r="D174" s="505"/>
      <c r="E174" s="505"/>
      <c r="F174" s="506"/>
      <c r="G174" s="506"/>
      <c r="H174" s="506"/>
      <c r="I174" s="506"/>
      <c r="J174" s="506"/>
      <c r="K174" s="506"/>
      <c r="L174" s="293" t="s">
        <v>313</v>
      </c>
      <c r="M174" s="507" t="s">
        <v>322</v>
      </c>
      <c r="N174" s="507"/>
      <c r="O174" s="294" t="s">
        <v>385</v>
      </c>
    </row>
    <row r="175" spans="1:15" x14ac:dyDescent="0.25">
      <c r="A175" s="526" t="s">
        <v>327</v>
      </c>
      <c r="B175" s="526"/>
      <c r="C175" s="526" t="s">
        <v>328</v>
      </c>
      <c r="D175" s="526"/>
    </row>
    <row r="177" spans="1:15" x14ac:dyDescent="0.25">
      <c r="A177" s="508" t="s">
        <v>304</v>
      </c>
      <c r="B177" s="508"/>
      <c r="C177" s="508"/>
      <c r="D177" s="508"/>
      <c r="E177" s="508"/>
      <c r="F177" s="509" t="s">
        <v>301</v>
      </c>
      <c r="G177" s="509"/>
      <c r="H177" s="509"/>
      <c r="I177" s="509"/>
      <c r="J177" s="509"/>
      <c r="K177" s="509" t="s">
        <v>305</v>
      </c>
      <c r="L177" s="509"/>
      <c r="M177" s="509" t="s">
        <v>306</v>
      </c>
      <c r="N177" s="509"/>
      <c r="O177" s="291" t="s">
        <v>307</v>
      </c>
    </row>
    <row r="178" spans="1:15" x14ac:dyDescent="0.25">
      <c r="A178" s="510" t="s">
        <v>366</v>
      </c>
      <c r="B178" s="510"/>
      <c r="C178" s="510"/>
      <c r="D178" s="510"/>
      <c r="E178" s="510"/>
      <c r="F178" s="511" t="s">
        <v>330</v>
      </c>
      <c r="G178" s="511"/>
      <c r="H178" s="511"/>
      <c r="I178" s="511"/>
      <c r="J178" s="511"/>
      <c r="K178" s="512" t="s">
        <v>367</v>
      </c>
      <c r="L178" s="512"/>
      <c r="M178" s="512" t="s">
        <v>388</v>
      </c>
      <c r="N178" s="512"/>
      <c r="O178" s="292" t="s">
        <v>389</v>
      </c>
    </row>
    <row r="179" spans="1:15" x14ac:dyDescent="0.25">
      <c r="A179" s="505"/>
      <c r="B179" s="505"/>
      <c r="C179" s="505"/>
      <c r="D179" s="505"/>
      <c r="E179" s="505"/>
      <c r="F179" s="506"/>
      <c r="G179" s="506"/>
      <c r="H179" s="506"/>
      <c r="I179" s="506"/>
      <c r="J179" s="506"/>
      <c r="K179" s="506"/>
      <c r="L179" s="293" t="s">
        <v>313</v>
      </c>
      <c r="M179" s="507" t="s">
        <v>328</v>
      </c>
      <c r="N179" s="507"/>
      <c r="O179" s="294" t="s">
        <v>389</v>
      </c>
    </row>
    <row r="181" spans="1:15" x14ac:dyDescent="0.25">
      <c r="I181" s="524" t="s">
        <v>334</v>
      </c>
      <c r="J181" s="524"/>
      <c r="K181" s="524"/>
      <c r="L181" s="524"/>
      <c r="M181" s="524"/>
      <c r="N181" s="525" t="s">
        <v>390</v>
      </c>
      <c r="O181" s="525"/>
    </row>
    <row r="182" spans="1:15" ht="15" customHeight="1" x14ac:dyDescent="0.25">
      <c r="I182" s="522" t="s">
        <v>335</v>
      </c>
      <c r="J182" s="523"/>
      <c r="K182" s="523"/>
      <c r="L182" s="523"/>
      <c r="M182" s="523"/>
      <c r="N182" s="520">
        <f>+ROUND(N181*(1+AIU!$G$69),0)</f>
        <v>57391</v>
      </c>
      <c r="O182" s="521"/>
    </row>
    <row r="183" spans="1:15" x14ac:dyDescent="0.25">
      <c r="A183" s="287"/>
      <c r="B183" s="500"/>
      <c r="C183" s="500"/>
      <c r="D183" s="500"/>
      <c r="E183" s="500"/>
      <c r="F183" s="500"/>
      <c r="G183" s="500"/>
      <c r="H183" s="500"/>
      <c r="I183" s="500"/>
      <c r="J183" s="500"/>
      <c r="K183" s="500"/>
      <c r="L183" s="500"/>
      <c r="M183" s="500"/>
      <c r="N183" s="500"/>
      <c r="O183" s="500"/>
    </row>
    <row r="184" spans="1:15" x14ac:dyDescent="0.25">
      <c r="A184" s="287"/>
      <c r="B184" s="501"/>
      <c r="C184" s="501"/>
      <c r="D184" s="500"/>
      <c r="E184" s="500"/>
      <c r="F184" s="500"/>
      <c r="G184" s="500"/>
      <c r="H184" s="500"/>
      <c r="I184" s="500"/>
      <c r="J184" s="500"/>
      <c r="K184" s="500"/>
      <c r="L184" s="500"/>
      <c r="M184" s="500"/>
      <c r="N184" s="500"/>
      <c r="O184" s="500"/>
    </row>
    <row r="185" spans="1:15" x14ac:dyDescent="0.25">
      <c r="A185" s="502"/>
      <c r="B185" s="502"/>
      <c r="C185" s="502"/>
      <c r="D185" s="502"/>
      <c r="E185" s="502"/>
      <c r="F185" s="502"/>
      <c r="G185" s="502"/>
      <c r="H185" s="502"/>
      <c r="I185" s="502"/>
      <c r="J185" s="502"/>
      <c r="K185" s="502"/>
      <c r="L185" s="502"/>
      <c r="M185" s="502"/>
      <c r="N185" s="502"/>
      <c r="O185" s="502"/>
    </row>
    <row r="186" spans="1:15" x14ac:dyDescent="0.25">
      <c r="A186" s="503"/>
      <c r="B186" s="503"/>
      <c r="C186" s="503"/>
      <c r="D186" s="503"/>
      <c r="E186" s="503"/>
      <c r="F186" s="503"/>
      <c r="G186" s="503" t="s">
        <v>296</v>
      </c>
      <c r="H186" s="503"/>
      <c r="I186" s="503"/>
      <c r="J186" s="504" t="s">
        <v>297</v>
      </c>
      <c r="K186" s="504"/>
      <c r="L186" s="504"/>
      <c r="M186" s="504"/>
      <c r="N186" s="504"/>
      <c r="O186" s="504"/>
    </row>
    <row r="187" spans="1:15" ht="46.5" customHeight="1" x14ac:dyDescent="0.25">
      <c r="A187" s="513" t="s">
        <v>298</v>
      </c>
      <c r="B187" s="513"/>
      <c r="C187" s="513"/>
      <c r="D187" s="513"/>
      <c r="E187" s="513"/>
      <c r="F187" s="513"/>
      <c r="G187" s="503" t="s">
        <v>299</v>
      </c>
      <c r="H187" s="503"/>
      <c r="I187" s="503"/>
      <c r="J187" s="527" t="s">
        <v>391</v>
      </c>
      <c r="K187" s="527"/>
      <c r="L187" s="527"/>
      <c r="M187" s="527"/>
      <c r="N187" s="527"/>
      <c r="O187" s="527"/>
    </row>
    <row r="188" spans="1:15" x14ac:dyDescent="0.25">
      <c r="A188" s="514"/>
      <c r="B188" s="514"/>
      <c r="C188" s="514"/>
      <c r="D188" s="514"/>
      <c r="E188" s="514"/>
      <c r="F188" s="514"/>
      <c r="G188" s="515" t="s">
        <v>301</v>
      </c>
      <c r="H188" s="515"/>
      <c r="I188" s="515"/>
      <c r="J188" s="516" t="s">
        <v>21</v>
      </c>
      <c r="K188" s="516"/>
      <c r="L188" s="516"/>
      <c r="M188" s="516"/>
      <c r="N188" s="516"/>
      <c r="O188" s="516"/>
    </row>
    <row r="190" spans="1:15" x14ac:dyDescent="0.25">
      <c r="A190" s="526" t="s">
        <v>302</v>
      </c>
      <c r="B190" s="526"/>
      <c r="C190" s="526" t="s">
        <v>303</v>
      </c>
      <c r="D190" s="526"/>
    </row>
    <row r="192" spans="1:15" x14ac:dyDescent="0.25">
      <c r="A192" s="508" t="s">
        <v>304</v>
      </c>
      <c r="B192" s="508"/>
      <c r="C192" s="508"/>
      <c r="D192" s="508"/>
      <c r="E192" s="508"/>
      <c r="F192" s="509" t="s">
        <v>301</v>
      </c>
      <c r="G192" s="509"/>
      <c r="H192" s="509"/>
      <c r="I192" s="509"/>
      <c r="J192" s="509"/>
      <c r="K192" s="509" t="s">
        <v>305</v>
      </c>
      <c r="L192" s="509"/>
      <c r="M192" s="509" t="s">
        <v>306</v>
      </c>
      <c r="N192" s="509"/>
      <c r="O192" s="291" t="s">
        <v>307</v>
      </c>
    </row>
    <row r="193" spans="1:15" x14ac:dyDescent="0.25">
      <c r="A193" s="510" t="s">
        <v>308</v>
      </c>
      <c r="B193" s="510"/>
      <c r="C193" s="510"/>
      <c r="D193" s="510"/>
      <c r="E193" s="510"/>
      <c r="F193" s="511" t="s">
        <v>309</v>
      </c>
      <c r="G193" s="511"/>
      <c r="H193" s="511"/>
      <c r="I193" s="511"/>
      <c r="J193" s="511"/>
      <c r="K193" s="512" t="s">
        <v>310</v>
      </c>
      <c r="L193" s="512"/>
      <c r="M193" s="512" t="s">
        <v>354</v>
      </c>
      <c r="N193" s="512"/>
      <c r="O193" s="292" t="s">
        <v>355</v>
      </c>
    </row>
    <row r="194" spans="1:15" x14ac:dyDescent="0.25">
      <c r="A194" s="505"/>
      <c r="B194" s="505"/>
      <c r="C194" s="505"/>
      <c r="D194" s="505"/>
      <c r="E194" s="505"/>
      <c r="F194" s="506"/>
      <c r="G194" s="506"/>
      <c r="H194" s="506"/>
      <c r="I194" s="506"/>
      <c r="J194" s="506"/>
      <c r="K194" s="506"/>
      <c r="L194" s="293" t="s">
        <v>313</v>
      </c>
      <c r="M194" s="507" t="s">
        <v>303</v>
      </c>
      <c r="N194" s="507"/>
      <c r="O194" s="294" t="s">
        <v>355</v>
      </c>
    </row>
    <row r="195" spans="1:15" x14ac:dyDescent="0.25">
      <c r="A195" s="526" t="s">
        <v>314</v>
      </c>
      <c r="B195" s="526"/>
      <c r="C195" s="526" t="s">
        <v>315</v>
      </c>
      <c r="D195" s="526"/>
    </row>
    <row r="197" spans="1:15" x14ac:dyDescent="0.25">
      <c r="A197" s="508" t="s">
        <v>304</v>
      </c>
      <c r="B197" s="508"/>
      <c r="C197" s="508"/>
      <c r="D197" s="508"/>
      <c r="E197" s="508"/>
      <c r="F197" s="509" t="s">
        <v>301</v>
      </c>
      <c r="G197" s="509"/>
      <c r="H197" s="509"/>
      <c r="I197" s="509"/>
      <c r="J197" s="509"/>
      <c r="K197" s="509" t="s">
        <v>305</v>
      </c>
      <c r="L197" s="509"/>
      <c r="M197" s="509" t="s">
        <v>306</v>
      </c>
      <c r="N197" s="509"/>
      <c r="O197" s="291" t="s">
        <v>307</v>
      </c>
    </row>
    <row r="198" spans="1:15" x14ac:dyDescent="0.25">
      <c r="A198" s="510" t="s">
        <v>392</v>
      </c>
      <c r="B198" s="510"/>
      <c r="C198" s="510"/>
      <c r="D198" s="510"/>
      <c r="E198" s="510"/>
      <c r="F198" s="511" t="s">
        <v>357</v>
      </c>
      <c r="G198" s="511"/>
      <c r="H198" s="511"/>
      <c r="I198" s="511"/>
      <c r="J198" s="511"/>
      <c r="K198" s="512" t="s">
        <v>393</v>
      </c>
      <c r="L198" s="512"/>
      <c r="M198" s="512" t="s">
        <v>394</v>
      </c>
      <c r="N198" s="512"/>
      <c r="O198" s="292" t="s">
        <v>395</v>
      </c>
    </row>
    <row r="199" spans="1:15" x14ac:dyDescent="0.25">
      <c r="A199" s="510" t="s">
        <v>316</v>
      </c>
      <c r="B199" s="510"/>
      <c r="C199" s="510"/>
      <c r="D199" s="510"/>
      <c r="E199" s="510"/>
      <c r="F199" s="511" t="s">
        <v>317</v>
      </c>
      <c r="G199" s="511"/>
      <c r="H199" s="511"/>
      <c r="I199" s="511"/>
      <c r="J199" s="511"/>
      <c r="K199" s="512" t="s">
        <v>396</v>
      </c>
      <c r="L199" s="512"/>
      <c r="M199" s="512" t="s">
        <v>319</v>
      </c>
      <c r="N199" s="512"/>
      <c r="O199" s="292" t="s">
        <v>339</v>
      </c>
    </row>
    <row r="200" spans="1:15" x14ac:dyDescent="0.25">
      <c r="A200" s="505"/>
      <c r="B200" s="505"/>
      <c r="C200" s="505"/>
      <c r="D200" s="505"/>
      <c r="E200" s="505"/>
      <c r="F200" s="506"/>
      <c r="G200" s="506"/>
      <c r="H200" s="506"/>
      <c r="I200" s="506"/>
      <c r="J200" s="506"/>
      <c r="K200" s="506"/>
      <c r="L200" s="293" t="s">
        <v>313</v>
      </c>
      <c r="M200" s="507" t="s">
        <v>315</v>
      </c>
      <c r="N200" s="507"/>
      <c r="O200" s="294" t="s">
        <v>397</v>
      </c>
    </row>
    <row r="201" spans="1:15" x14ac:dyDescent="0.25">
      <c r="A201" s="526" t="s">
        <v>321</v>
      </c>
      <c r="B201" s="526"/>
      <c r="C201" s="526" t="s">
        <v>322</v>
      </c>
      <c r="D201" s="526"/>
    </row>
    <row r="203" spans="1:15" x14ac:dyDescent="0.25">
      <c r="A203" s="508" t="s">
        <v>304</v>
      </c>
      <c r="B203" s="508"/>
      <c r="C203" s="508"/>
      <c r="D203" s="508"/>
      <c r="E203" s="508"/>
      <c r="F203" s="509" t="s">
        <v>301</v>
      </c>
      <c r="G203" s="509"/>
      <c r="H203" s="509"/>
      <c r="I203" s="509"/>
      <c r="J203" s="509"/>
      <c r="K203" s="509" t="s">
        <v>305</v>
      </c>
      <c r="L203" s="509"/>
      <c r="M203" s="509" t="s">
        <v>306</v>
      </c>
      <c r="N203" s="509"/>
      <c r="O203" s="291" t="s">
        <v>307</v>
      </c>
    </row>
    <row r="204" spans="1:15" x14ac:dyDescent="0.25">
      <c r="A204" s="510" t="s">
        <v>323</v>
      </c>
      <c r="B204" s="510"/>
      <c r="C204" s="510"/>
      <c r="D204" s="510"/>
      <c r="E204" s="510"/>
      <c r="F204" s="511" t="s">
        <v>324</v>
      </c>
      <c r="G204" s="511"/>
      <c r="H204" s="511"/>
      <c r="I204" s="511"/>
      <c r="J204" s="511"/>
      <c r="K204" s="512" t="s">
        <v>325</v>
      </c>
      <c r="L204" s="512"/>
      <c r="M204" s="512" t="s">
        <v>398</v>
      </c>
      <c r="N204" s="512"/>
      <c r="O204" s="292" t="s">
        <v>396</v>
      </c>
    </row>
    <row r="205" spans="1:15" x14ac:dyDescent="0.25">
      <c r="A205" s="505"/>
      <c r="B205" s="505"/>
      <c r="C205" s="505"/>
      <c r="D205" s="505"/>
      <c r="E205" s="505"/>
      <c r="F205" s="506"/>
      <c r="G205" s="506"/>
      <c r="H205" s="506"/>
      <c r="I205" s="506"/>
      <c r="J205" s="506"/>
      <c r="K205" s="506"/>
      <c r="L205" s="293" t="s">
        <v>313</v>
      </c>
      <c r="M205" s="507" t="s">
        <v>322</v>
      </c>
      <c r="N205" s="507"/>
      <c r="O205" s="294" t="s">
        <v>396</v>
      </c>
    </row>
    <row r="206" spans="1:15" x14ac:dyDescent="0.25">
      <c r="A206" s="526" t="s">
        <v>327</v>
      </c>
      <c r="B206" s="526"/>
      <c r="C206" s="526" t="s">
        <v>328</v>
      </c>
      <c r="D206" s="526"/>
    </row>
    <row r="208" spans="1:15" x14ac:dyDescent="0.25">
      <c r="A208" s="508" t="s">
        <v>304</v>
      </c>
      <c r="B208" s="508"/>
      <c r="C208" s="508"/>
      <c r="D208" s="508"/>
      <c r="E208" s="508"/>
      <c r="F208" s="509" t="s">
        <v>301</v>
      </c>
      <c r="G208" s="509"/>
      <c r="H208" s="509"/>
      <c r="I208" s="509"/>
      <c r="J208" s="509"/>
      <c r="K208" s="509" t="s">
        <v>305</v>
      </c>
      <c r="L208" s="509"/>
      <c r="M208" s="509" t="s">
        <v>306</v>
      </c>
      <c r="N208" s="509"/>
      <c r="O208" s="291" t="s">
        <v>307</v>
      </c>
    </row>
    <row r="209" spans="1:15" x14ac:dyDescent="0.25">
      <c r="A209" s="510" t="s">
        <v>329</v>
      </c>
      <c r="B209" s="510"/>
      <c r="C209" s="510"/>
      <c r="D209" s="510"/>
      <c r="E209" s="510"/>
      <c r="F209" s="511" t="s">
        <v>330</v>
      </c>
      <c r="G209" s="511"/>
      <c r="H209" s="511"/>
      <c r="I209" s="511"/>
      <c r="J209" s="511"/>
      <c r="K209" s="512" t="s">
        <v>331</v>
      </c>
      <c r="L209" s="512"/>
      <c r="M209" s="512" t="s">
        <v>351</v>
      </c>
      <c r="N209" s="512"/>
      <c r="O209" s="292" t="s">
        <v>399</v>
      </c>
    </row>
    <row r="210" spans="1:15" x14ac:dyDescent="0.25">
      <c r="A210" s="505"/>
      <c r="B210" s="505"/>
      <c r="C210" s="505"/>
      <c r="D210" s="505"/>
      <c r="E210" s="505"/>
      <c r="F210" s="506"/>
      <c r="G210" s="506"/>
      <c r="H210" s="506"/>
      <c r="I210" s="506"/>
      <c r="J210" s="506"/>
      <c r="K210" s="506"/>
      <c r="L210" s="293" t="s">
        <v>313</v>
      </c>
      <c r="M210" s="507" t="s">
        <v>328</v>
      </c>
      <c r="N210" s="507"/>
      <c r="O210" s="294" t="s">
        <v>399</v>
      </c>
    </row>
    <row r="212" spans="1:15" x14ac:dyDescent="0.25">
      <c r="I212" s="524" t="s">
        <v>334</v>
      </c>
      <c r="J212" s="524"/>
      <c r="K212" s="524"/>
      <c r="L212" s="524"/>
      <c r="M212" s="524"/>
      <c r="N212" s="525" t="s">
        <v>400</v>
      </c>
      <c r="O212" s="525"/>
    </row>
    <row r="213" spans="1:15" ht="15" customHeight="1" x14ac:dyDescent="0.25">
      <c r="I213" s="522" t="s">
        <v>335</v>
      </c>
      <c r="J213" s="523"/>
      <c r="K213" s="523"/>
      <c r="L213" s="523"/>
      <c r="M213" s="523"/>
      <c r="N213" s="520">
        <f>+ROUND(N212*(1+AIU!$G$69),0)</f>
        <v>23458</v>
      </c>
      <c r="O213" s="521"/>
    </row>
    <row r="214" spans="1:15" x14ac:dyDescent="0.25">
      <c r="A214" s="287"/>
      <c r="B214" s="500"/>
      <c r="C214" s="500"/>
      <c r="D214" s="500"/>
      <c r="E214" s="500"/>
      <c r="F214" s="500"/>
      <c r="G214" s="500"/>
      <c r="H214" s="500"/>
      <c r="I214" s="500"/>
      <c r="J214" s="500"/>
      <c r="K214" s="500"/>
      <c r="L214" s="500"/>
      <c r="M214" s="500"/>
      <c r="N214" s="500"/>
      <c r="O214" s="500"/>
    </row>
    <row r="215" spans="1:15" x14ac:dyDescent="0.25">
      <c r="A215" s="287"/>
      <c r="B215" s="501"/>
      <c r="C215" s="501"/>
      <c r="D215" s="500"/>
      <c r="E215" s="500"/>
      <c r="F215" s="500"/>
      <c r="G215" s="500"/>
      <c r="H215" s="500"/>
      <c r="I215" s="500"/>
      <c r="J215" s="500"/>
      <c r="K215" s="500"/>
      <c r="L215" s="500"/>
      <c r="M215" s="500"/>
      <c r="N215" s="500"/>
      <c r="O215" s="500"/>
    </row>
    <row r="216" spans="1:15" x14ac:dyDescent="0.25">
      <c r="A216" s="502"/>
      <c r="B216" s="502"/>
      <c r="C216" s="502"/>
      <c r="D216" s="502"/>
      <c r="E216" s="502"/>
      <c r="F216" s="502"/>
      <c r="G216" s="502"/>
      <c r="H216" s="502"/>
      <c r="I216" s="502"/>
      <c r="J216" s="502"/>
      <c r="K216" s="502"/>
      <c r="L216" s="502"/>
      <c r="M216" s="502"/>
      <c r="N216" s="502"/>
      <c r="O216" s="502"/>
    </row>
    <row r="217" spans="1:15" x14ac:dyDescent="0.25">
      <c r="A217" s="503"/>
      <c r="B217" s="503"/>
      <c r="C217" s="503"/>
      <c r="D217" s="503"/>
      <c r="E217" s="503"/>
      <c r="F217" s="503"/>
      <c r="G217" s="503" t="s">
        <v>296</v>
      </c>
      <c r="H217" s="503"/>
      <c r="I217" s="503"/>
      <c r="J217" s="504" t="s">
        <v>297</v>
      </c>
      <c r="K217" s="504"/>
      <c r="L217" s="504"/>
      <c r="M217" s="504"/>
      <c r="N217" s="504"/>
      <c r="O217" s="504"/>
    </row>
    <row r="218" spans="1:15" ht="46.5" customHeight="1" x14ac:dyDescent="0.25">
      <c r="A218" s="513" t="s">
        <v>298</v>
      </c>
      <c r="B218" s="513"/>
      <c r="C218" s="513"/>
      <c r="D218" s="513"/>
      <c r="E218" s="513"/>
      <c r="F218" s="513"/>
      <c r="G218" s="503" t="s">
        <v>299</v>
      </c>
      <c r="H218" s="503"/>
      <c r="I218" s="503"/>
      <c r="J218" s="527" t="s">
        <v>401</v>
      </c>
      <c r="K218" s="527"/>
      <c r="L218" s="527"/>
      <c r="M218" s="527"/>
      <c r="N218" s="527"/>
      <c r="O218" s="527"/>
    </row>
    <row r="219" spans="1:15" x14ac:dyDescent="0.25">
      <c r="A219" s="514"/>
      <c r="B219" s="514"/>
      <c r="C219" s="514"/>
      <c r="D219" s="514"/>
      <c r="E219" s="514"/>
      <c r="F219" s="514"/>
      <c r="G219" s="515" t="s">
        <v>301</v>
      </c>
      <c r="H219" s="515"/>
      <c r="I219" s="515"/>
      <c r="J219" s="516" t="s">
        <v>21</v>
      </c>
      <c r="K219" s="516"/>
      <c r="L219" s="516"/>
      <c r="M219" s="516"/>
      <c r="N219" s="516"/>
      <c r="O219" s="516"/>
    </row>
    <row r="221" spans="1:15" x14ac:dyDescent="0.25">
      <c r="A221" s="526" t="s">
        <v>302</v>
      </c>
      <c r="B221" s="526"/>
      <c r="C221" s="526" t="s">
        <v>303</v>
      </c>
      <c r="D221" s="526"/>
    </row>
    <row r="223" spans="1:15" x14ac:dyDescent="0.25">
      <c r="A223" s="508" t="s">
        <v>304</v>
      </c>
      <c r="B223" s="508"/>
      <c r="C223" s="508"/>
      <c r="D223" s="508"/>
      <c r="E223" s="508"/>
      <c r="F223" s="509" t="s">
        <v>301</v>
      </c>
      <c r="G223" s="509"/>
      <c r="H223" s="509"/>
      <c r="I223" s="509"/>
      <c r="J223" s="509"/>
      <c r="K223" s="509" t="s">
        <v>305</v>
      </c>
      <c r="L223" s="509"/>
      <c r="M223" s="509" t="s">
        <v>306</v>
      </c>
      <c r="N223" s="509"/>
      <c r="O223" s="291" t="s">
        <v>307</v>
      </c>
    </row>
    <row r="224" spans="1:15" x14ac:dyDescent="0.25">
      <c r="A224" s="510" t="s">
        <v>402</v>
      </c>
      <c r="B224" s="510"/>
      <c r="C224" s="510"/>
      <c r="D224" s="510"/>
      <c r="E224" s="510"/>
      <c r="F224" s="511" t="s">
        <v>309</v>
      </c>
      <c r="G224" s="511"/>
      <c r="H224" s="511"/>
      <c r="I224" s="511"/>
      <c r="J224" s="511"/>
      <c r="K224" s="512" t="s">
        <v>403</v>
      </c>
      <c r="L224" s="512"/>
      <c r="M224" s="512" t="s">
        <v>404</v>
      </c>
      <c r="N224" s="512"/>
      <c r="O224" s="292" t="s">
        <v>405</v>
      </c>
    </row>
    <row r="225" spans="1:15" x14ac:dyDescent="0.25">
      <c r="A225" s="510" t="s">
        <v>406</v>
      </c>
      <c r="B225" s="510"/>
      <c r="C225" s="510"/>
      <c r="D225" s="510"/>
      <c r="E225" s="510"/>
      <c r="F225" s="511" t="s">
        <v>407</v>
      </c>
      <c r="G225" s="511"/>
      <c r="H225" s="511"/>
      <c r="I225" s="511"/>
      <c r="J225" s="511"/>
      <c r="K225" s="512" t="s">
        <v>408</v>
      </c>
      <c r="L225" s="512"/>
      <c r="M225" s="512" t="s">
        <v>409</v>
      </c>
      <c r="N225" s="512"/>
      <c r="O225" s="292" t="s">
        <v>410</v>
      </c>
    </row>
    <row r="226" spans="1:15" x14ac:dyDescent="0.25">
      <c r="A226" s="510" t="s">
        <v>411</v>
      </c>
      <c r="B226" s="510"/>
      <c r="C226" s="510"/>
      <c r="D226" s="510"/>
      <c r="E226" s="510"/>
      <c r="F226" s="511" t="s">
        <v>412</v>
      </c>
      <c r="G226" s="511"/>
      <c r="H226" s="511"/>
      <c r="I226" s="511"/>
      <c r="J226" s="511"/>
      <c r="K226" s="512" t="s">
        <v>413</v>
      </c>
      <c r="L226" s="512"/>
      <c r="M226" s="512" t="s">
        <v>404</v>
      </c>
      <c r="N226" s="512"/>
      <c r="O226" s="292" t="s">
        <v>414</v>
      </c>
    </row>
    <row r="227" spans="1:15" x14ac:dyDescent="0.25">
      <c r="A227" s="510" t="s">
        <v>415</v>
      </c>
      <c r="B227" s="510"/>
      <c r="C227" s="510"/>
      <c r="D227" s="510"/>
      <c r="E227" s="510"/>
      <c r="F227" s="511" t="s">
        <v>416</v>
      </c>
      <c r="G227" s="511"/>
      <c r="H227" s="511"/>
      <c r="I227" s="511"/>
      <c r="J227" s="511"/>
      <c r="K227" s="512" t="s">
        <v>417</v>
      </c>
      <c r="L227" s="512"/>
      <c r="M227" s="512" t="s">
        <v>376</v>
      </c>
      <c r="N227" s="512"/>
      <c r="O227" s="292" t="s">
        <v>418</v>
      </c>
    </row>
    <row r="228" spans="1:15" x14ac:dyDescent="0.25">
      <c r="A228" s="505"/>
      <c r="B228" s="505"/>
      <c r="C228" s="505"/>
      <c r="D228" s="505"/>
      <c r="E228" s="505"/>
      <c r="F228" s="506"/>
      <c r="G228" s="506"/>
      <c r="H228" s="506"/>
      <c r="I228" s="506"/>
      <c r="J228" s="506"/>
      <c r="K228" s="506"/>
      <c r="L228" s="293" t="s">
        <v>313</v>
      </c>
      <c r="M228" s="507" t="s">
        <v>303</v>
      </c>
      <c r="N228" s="507"/>
      <c r="O228" s="294" t="s">
        <v>419</v>
      </c>
    </row>
    <row r="229" spans="1:15" x14ac:dyDescent="0.25">
      <c r="A229" s="526" t="s">
        <v>314</v>
      </c>
      <c r="B229" s="526"/>
      <c r="C229" s="526" t="s">
        <v>315</v>
      </c>
      <c r="D229" s="526"/>
    </row>
    <row r="231" spans="1:15" x14ac:dyDescent="0.25">
      <c r="A231" s="508" t="s">
        <v>304</v>
      </c>
      <c r="B231" s="508"/>
      <c r="C231" s="508"/>
      <c r="D231" s="508"/>
      <c r="E231" s="508"/>
      <c r="F231" s="509" t="s">
        <v>301</v>
      </c>
      <c r="G231" s="509"/>
      <c r="H231" s="509"/>
      <c r="I231" s="509"/>
      <c r="J231" s="509"/>
      <c r="K231" s="509" t="s">
        <v>305</v>
      </c>
      <c r="L231" s="509"/>
      <c r="M231" s="509" t="s">
        <v>306</v>
      </c>
      <c r="N231" s="509"/>
      <c r="O231" s="291" t="s">
        <v>307</v>
      </c>
    </row>
    <row r="232" spans="1:15" x14ac:dyDescent="0.25">
      <c r="A232" s="510" t="s">
        <v>316</v>
      </c>
      <c r="B232" s="510"/>
      <c r="C232" s="510"/>
      <c r="D232" s="510"/>
      <c r="E232" s="510"/>
      <c r="F232" s="511" t="s">
        <v>317</v>
      </c>
      <c r="G232" s="511"/>
      <c r="H232" s="511"/>
      <c r="I232" s="511"/>
      <c r="J232" s="511"/>
      <c r="K232" s="512" t="s">
        <v>420</v>
      </c>
      <c r="L232" s="512"/>
      <c r="M232" s="512" t="s">
        <v>319</v>
      </c>
      <c r="N232" s="512"/>
      <c r="O232" s="292" t="s">
        <v>421</v>
      </c>
    </row>
    <row r="233" spans="1:15" x14ac:dyDescent="0.25">
      <c r="A233" s="505"/>
      <c r="B233" s="505"/>
      <c r="C233" s="505"/>
      <c r="D233" s="505"/>
      <c r="E233" s="505"/>
      <c r="F233" s="506"/>
      <c r="G233" s="506"/>
      <c r="H233" s="506"/>
      <c r="I233" s="506"/>
      <c r="J233" s="506"/>
      <c r="K233" s="506"/>
      <c r="L233" s="293" t="s">
        <v>313</v>
      </c>
      <c r="M233" s="507" t="s">
        <v>315</v>
      </c>
      <c r="N233" s="507"/>
      <c r="O233" s="294" t="s">
        <v>421</v>
      </c>
    </row>
    <row r="234" spans="1:15" x14ac:dyDescent="0.25">
      <c r="A234" s="526" t="s">
        <v>321</v>
      </c>
      <c r="B234" s="526"/>
      <c r="C234" s="526" t="s">
        <v>322</v>
      </c>
      <c r="D234" s="526"/>
    </row>
    <row r="236" spans="1:15" x14ac:dyDescent="0.25">
      <c r="A236" s="508" t="s">
        <v>304</v>
      </c>
      <c r="B236" s="508"/>
      <c r="C236" s="508"/>
      <c r="D236" s="508"/>
      <c r="E236" s="508"/>
      <c r="F236" s="509" t="s">
        <v>301</v>
      </c>
      <c r="G236" s="509"/>
      <c r="H236" s="509"/>
      <c r="I236" s="509"/>
      <c r="J236" s="509"/>
      <c r="K236" s="509" t="s">
        <v>305</v>
      </c>
      <c r="L236" s="509"/>
      <c r="M236" s="509" t="s">
        <v>306</v>
      </c>
      <c r="N236" s="509"/>
      <c r="O236" s="291" t="s">
        <v>307</v>
      </c>
    </row>
    <row r="237" spans="1:15" x14ac:dyDescent="0.25">
      <c r="A237" s="510" t="s">
        <v>422</v>
      </c>
      <c r="B237" s="510"/>
      <c r="C237" s="510"/>
      <c r="D237" s="510"/>
      <c r="E237" s="510"/>
      <c r="F237" s="511" t="s">
        <v>324</v>
      </c>
      <c r="G237" s="511"/>
      <c r="H237" s="511"/>
      <c r="I237" s="511"/>
      <c r="J237" s="511"/>
      <c r="K237" s="512" t="s">
        <v>423</v>
      </c>
      <c r="L237" s="512"/>
      <c r="M237" s="512" t="s">
        <v>343</v>
      </c>
      <c r="N237" s="512"/>
      <c r="O237" s="292" t="s">
        <v>420</v>
      </c>
    </row>
    <row r="238" spans="1:15" x14ac:dyDescent="0.25">
      <c r="A238" s="505"/>
      <c r="B238" s="505"/>
      <c r="C238" s="505"/>
      <c r="D238" s="505"/>
      <c r="E238" s="505"/>
      <c r="F238" s="506"/>
      <c r="G238" s="506"/>
      <c r="H238" s="506"/>
      <c r="I238" s="506"/>
      <c r="J238" s="506"/>
      <c r="K238" s="506"/>
      <c r="L238" s="293" t="s">
        <v>313</v>
      </c>
      <c r="M238" s="507" t="s">
        <v>322</v>
      </c>
      <c r="N238" s="507"/>
      <c r="O238" s="294" t="s">
        <v>420</v>
      </c>
    </row>
    <row r="239" spans="1:15" x14ac:dyDescent="0.25">
      <c r="A239" s="526" t="s">
        <v>327</v>
      </c>
      <c r="B239" s="526"/>
      <c r="C239" s="526" t="s">
        <v>328</v>
      </c>
      <c r="D239" s="526"/>
    </row>
    <row r="241" spans="1:15" x14ac:dyDescent="0.25">
      <c r="A241" s="508" t="s">
        <v>304</v>
      </c>
      <c r="B241" s="508"/>
      <c r="C241" s="508"/>
      <c r="D241" s="508"/>
      <c r="E241" s="508"/>
      <c r="F241" s="509" t="s">
        <v>301</v>
      </c>
      <c r="G241" s="509"/>
      <c r="H241" s="509"/>
      <c r="I241" s="509"/>
      <c r="J241" s="509"/>
      <c r="K241" s="509" t="s">
        <v>305</v>
      </c>
      <c r="L241" s="509"/>
      <c r="M241" s="509" t="s">
        <v>306</v>
      </c>
      <c r="N241" s="509"/>
      <c r="O241" s="291" t="s">
        <v>307</v>
      </c>
    </row>
    <row r="242" spans="1:15" x14ac:dyDescent="0.25">
      <c r="A242" s="510" t="s">
        <v>424</v>
      </c>
      <c r="B242" s="510"/>
      <c r="C242" s="510"/>
      <c r="D242" s="510"/>
      <c r="E242" s="510"/>
      <c r="F242" s="511" t="s">
        <v>407</v>
      </c>
      <c r="G242" s="511"/>
      <c r="H242" s="511"/>
      <c r="I242" s="511"/>
      <c r="J242" s="511"/>
      <c r="K242" s="512" t="s">
        <v>425</v>
      </c>
      <c r="L242" s="512"/>
      <c r="M242" s="512" t="s">
        <v>426</v>
      </c>
      <c r="N242" s="512"/>
      <c r="O242" s="292" t="s">
        <v>427</v>
      </c>
    </row>
    <row r="243" spans="1:15" x14ac:dyDescent="0.25">
      <c r="A243" s="505"/>
      <c r="B243" s="505"/>
      <c r="C243" s="505"/>
      <c r="D243" s="505"/>
      <c r="E243" s="505"/>
      <c r="F243" s="506"/>
      <c r="G243" s="506"/>
      <c r="H243" s="506"/>
      <c r="I243" s="506"/>
      <c r="J243" s="506"/>
      <c r="K243" s="506"/>
      <c r="L243" s="293" t="s">
        <v>313</v>
      </c>
      <c r="M243" s="507" t="s">
        <v>328</v>
      </c>
      <c r="N243" s="507"/>
      <c r="O243" s="294" t="s">
        <v>427</v>
      </c>
    </row>
    <row r="245" spans="1:15" x14ac:dyDescent="0.25">
      <c r="I245" s="524" t="s">
        <v>334</v>
      </c>
      <c r="J245" s="524"/>
      <c r="K245" s="524"/>
      <c r="L245" s="524"/>
      <c r="M245" s="524"/>
      <c r="N245" s="525" t="s">
        <v>428</v>
      </c>
      <c r="O245" s="525"/>
    </row>
    <row r="246" spans="1:15" ht="15" customHeight="1" x14ac:dyDescent="0.25">
      <c r="I246" s="522" t="s">
        <v>335</v>
      </c>
      <c r="J246" s="523"/>
      <c r="K246" s="523"/>
      <c r="L246" s="523"/>
      <c r="M246" s="523"/>
      <c r="N246" s="520">
        <f>+ROUND(N245*(1+AIU!$G$69),0)</f>
        <v>4907</v>
      </c>
      <c r="O246" s="521"/>
    </row>
    <row r="247" spans="1:15" x14ac:dyDescent="0.25">
      <c r="A247" s="287"/>
      <c r="B247" s="500"/>
      <c r="C247" s="500"/>
      <c r="D247" s="500"/>
      <c r="E247" s="500"/>
      <c r="F247" s="500"/>
      <c r="G247" s="500"/>
      <c r="H247" s="500"/>
      <c r="I247" s="500"/>
      <c r="J247" s="500"/>
      <c r="K247" s="500"/>
      <c r="L247" s="500"/>
      <c r="M247" s="500"/>
      <c r="N247" s="500"/>
      <c r="O247" s="500"/>
    </row>
    <row r="248" spans="1:15" x14ac:dyDescent="0.25">
      <c r="A248" s="287"/>
      <c r="B248" s="501"/>
      <c r="C248" s="501"/>
      <c r="D248" s="500"/>
      <c r="E248" s="500"/>
      <c r="F248" s="500"/>
      <c r="G248" s="500"/>
      <c r="H248" s="500"/>
      <c r="I248" s="500"/>
      <c r="J248" s="500"/>
      <c r="K248" s="500"/>
      <c r="L248" s="500"/>
      <c r="M248" s="500"/>
      <c r="N248" s="500"/>
      <c r="O248" s="500"/>
    </row>
    <row r="249" spans="1:15" x14ac:dyDescent="0.25">
      <c r="A249" s="502"/>
      <c r="B249" s="502"/>
      <c r="C249" s="502"/>
      <c r="D249" s="502"/>
      <c r="E249" s="502"/>
      <c r="F249" s="502"/>
      <c r="G249" s="502"/>
      <c r="H249" s="502"/>
      <c r="I249" s="502"/>
      <c r="J249" s="502"/>
      <c r="K249" s="502"/>
      <c r="L249" s="502"/>
      <c r="M249" s="502"/>
      <c r="N249" s="502"/>
      <c r="O249" s="502"/>
    </row>
    <row r="250" spans="1:15" x14ac:dyDescent="0.25">
      <c r="A250" s="503"/>
      <c r="B250" s="503"/>
      <c r="C250" s="503"/>
      <c r="D250" s="503"/>
      <c r="E250" s="503"/>
      <c r="F250" s="503"/>
      <c r="G250" s="503" t="s">
        <v>296</v>
      </c>
      <c r="H250" s="503"/>
      <c r="I250" s="503"/>
      <c r="J250" s="504" t="s">
        <v>297</v>
      </c>
      <c r="K250" s="504"/>
      <c r="L250" s="504"/>
      <c r="M250" s="504"/>
      <c r="N250" s="504"/>
      <c r="O250" s="504"/>
    </row>
    <row r="251" spans="1:15" ht="46.5" customHeight="1" x14ac:dyDescent="0.25">
      <c r="A251" s="513" t="s">
        <v>298</v>
      </c>
      <c r="B251" s="513"/>
      <c r="C251" s="513"/>
      <c r="D251" s="513"/>
      <c r="E251" s="513"/>
      <c r="F251" s="513"/>
      <c r="G251" s="503" t="s">
        <v>299</v>
      </c>
      <c r="H251" s="503"/>
      <c r="I251" s="503"/>
      <c r="J251" s="527" t="s">
        <v>429</v>
      </c>
      <c r="K251" s="527"/>
      <c r="L251" s="527"/>
      <c r="M251" s="527"/>
      <c r="N251" s="527"/>
      <c r="O251" s="527"/>
    </row>
    <row r="252" spans="1:15" x14ac:dyDescent="0.25">
      <c r="A252" s="514"/>
      <c r="B252" s="514"/>
      <c r="C252" s="514"/>
      <c r="D252" s="514"/>
      <c r="E252" s="514"/>
      <c r="F252" s="514"/>
      <c r="G252" s="515" t="s">
        <v>301</v>
      </c>
      <c r="H252" s="515"/>
      <c r="I252" s="515"/>
      <c r="J252" s="516" t="s">
        <v>21</v>
      </c>
      <c r="K252" s="516"/>
      <c r="L252" s="516"/>
      <c r="M252" s="516"/>
      <c r="N252" s="516"/>
      <c r="O252" s="516"/>
    </row>
    <row r="254" spans="1:15" x14ac:dyDescent="0.25">
      <c r="A254" s="526" t="s">
        <v>302</v>
      </c>
      <c r="B254" s="526"/>
      <c r="C254" s="526" t="s">
        <v>303</v>
      </c>
      <c r="D254" s="526"/>
    </row>
    <row r="256" spans="1:15" x14ac:dyDescent="0.25">
      <c r="A256" s="508" t="s">
        <v>304</v>
      </c>
      <c r="B256" s="508"/>
      <c r="C256" s="508"/>
      <c r="D256" s="508"/>
      <c r="E256" s="508"/>
      <c r="F256" s="509" t="s">
        <v>301</v>
      </c>
      <c r="G256" s="509"/>
      <c r="H256" s="509"/>
      <c r="I256" s="509"/>
      <c r="J256" s="509"/>
      <c r="K256" s="509" t="s">
        <v>305</v>
      </c>
      <c r="L256" s="509"/>
      <c r="M256" s="509" t="s">
        <v>306</v>
      </c>
      <c r="N256" s="509"/>
      <c r="O256" s="291" t="s">
        <v>307</v>
      </c>
    </row>
    <row r="257" spans="1:15" x14ac:dyDescent="0.25">
      <c r="A257" s="510" t="s">
        <v>308</v>
      </c>
      <c r="B257" s="510"/>
      <c r="C257" s="510"/>
      <c r="D257" s="510"/>
      <c r="E257" s="510"/>
      <c r="F257" s="511" t="s">
        <v>309</v>
      </c>
      <c r="G257" s="511"/>
      <c r="H257" s="511"/>
      <c r="I257" s="511"/>
      <c r="J257" s="511"/>
      <c r="K257" s="512" t="s">
        <v>310</v>
      </c>
      <c r="L257" s="512"/>
      <c r="M257" s="512" t="s">
        <v>430</v>
      </c>
      <c r="N257" s="512"/>
      <c r="O257" s="292" t="s">
        <v>431</v>
      </c>
    </row>
    <row r="258" spans="1:15" x14ac:dyDescent="0.25">
      <c r="A258" s="505"/>
      <c r="B258" s="505"/>
      <c r="C258" s="505"/>
      <c r="D258" s="505"/>
      <c r="E258" s="505"/>
      <c r="F258" s="506"/>
      <c r="G258" s="506"/>
      <c r="H258" s="506"/>
      <c r="I258" s="506"/>
      <c r="J258" s="506"/>
      <c r="K258" s="506"/>
      <c r="L258" s="293" t="s">
        <v>313</v>
      </c>
      <c r="M258" s="507" t="s">
        <v>303</v>
      </c>
      <c r="N258" s="507"/>
      <c r="O258" s="294" t="s">
        <v>431</v>
      </c>
    </row>
    <row r="259" spans="1:15" x14ac:dyDescent="0.25">
      <c r="A259" s="526" t="s">
        <v>314</v>
      </c>
      <c r="B259" s="526"/>
      <c r="C259" s="526" t="s">
        <v>315</v>
      </c>
      <c r="D259" s="526"/>
    </row>
    <row r="261" spans="1:15" x14ac:dyDescent="0.25">
      <c r="A261" s="508" t="s">
        <v>304</v>
      </c>
      <c r="B261" s="508"/>
      <c r="C261" s="508"/>
      <c r="D261" s="508"/>
      <c r="E261" s="508"/>
      <c r="F261" s="509" t="s">
        <v>301</v>
      </c>
      <c r="G261" s="509"/>
      <c r="H261" s="509"/>
      <c r="I261" s="509"/>
      <c r="J261" s="509"/>
      <c r="K261" s="509" t="s">
        <v>305</v>
      </c>
      <c r="L261" s="509"/>
      <c r="M261" s="509" t="s">
        <v>306</v>
      </c>
      <c r="N261" s="509"/>
      <c r="O261" s="291" t="s">
        <v>307</v>
      </c>
    </row>
    <row r="262" spans="1:15" x14ac:dyDescent="0.25">
      <c r="A262" s="510" t="s">
        <v>432</v>
      </c>
      <c r="B262" s="510"/>
      <c r="C262" s="510"/>
      <c r="D262" s="510"/>
      <c r="E262" s="510"/>
      <c r="F262" s="511" t="s">
        <v>324</v>
      </c>
      <c r="G262" s="511"/>
      <c r="H262" s="511"/>
      <c r="I262" s="511"/>
      <c r="J262" s="511"/>
      <c r="K262" s="512" t="s">
        <v>433</v>
      </c>
      <c r="L262" s="512"/>
      <c r="M262" s="512" t="s">
        <v>434</v>
      </c>
      <c r="N262" s="512"/>
      <c r="O262" s="292" t="s">
        <v>435</v>
      </c>
    </row>
    <row r="263" spans="1:15" x14ac:dyDescent="0.25">
      <c r="A263" s="510" t="s">
        <v>316</v>
      </c>
      <c r="B263" s="510"/>
      <c r="C263" s="510"/>
      <c r="D263" s="510"/>
      <c r="E263" s="510"/>
      <c r="F263" s="511" t="s">
        <v>317</v>
      </c>
      <c r="G263" s="511"/>
      <c r="H263" s="511"/>
      <c r="I263" s="511"/>
      <c r="J263" s="511"/>
      <c r="K263" s="512" t="s">
        <v>436</v>
      </c>
      <c r="L263" s="512"/>
      <c r="M263" s="512" t="s">
        <v>319</v>
      </c>
      <c r="N263" s="512"/>
      <c r="O263" s="292" t="s">
        <v>437</v>
      </c>
    </row>
    <row r="264" spans="1:15" x14ac:dyDescent="0.25">
      <c r="A264" s="505"/>
      <c r="B264" s="505"/>
      <c r="C264" s="505"/>
      <c r="D264" s="505"/>
      <c r="E264" s="505"/>
      <c r="F264" s="506"/>
      <c r="G264" s="506"/>
      <c r="H264" s="506"/>
      <c r="I264" s="506"/>
      <c r="J264" s="506"/>
      <c r="K264" s="506"/>
      <c r="L264" s="293" t="s">
        <v>313</v>
      </c>
      <c r="M264" s="507" t="s">
        <v>315</v>
      </c>
      <c r="N264" s="507"/>
      <c r="O264" s="294" t="s">
        <v>438</v>
      </c>
    </row>
    <row r="265" spans="1:15" x14ac:dyDescent="0.25">
      <c r="A265" s="526" t="s">
        <v>321</v>
      </c>
      <c r="B265" s="526"/>
      <c r="C265" s="526" t="s">
        <v>322</v>
      </c>
      <c r="D265" s="526"/>
    </row>
    <row r="267" spans="1:15" x14ac:dyDescent="0.25">
      <c r="A267" s="508" t="s">
        <v>304</v>
      </c>
      <c r="B267" s="508"/>
      <c r="C267" s="508"/>
      <c r="D267" s="508"/>
      <c r="E267" s="508"/>
      <c r="F267" s="509" t="s">
        <v>301</v>
      </c>
      <c r="G267" s="509"/>
      <c r="H267" s="509"/>
      <c r="I267" s="509"/>
      <c r="J267" s="509"/>
      <c r="K267" s="509" t="s">
        <v>305</v>
      </c>
      <c r="L267" s="509"/>
      <c r="M267" s="509" t="s">
        <v>306</v>
      </c>
      <c r="N267" s="509"/>
      <c r="O267" s="291" t="s">
        <v>307</v>
      </c>
    </row>
    <row r="268" spans="1:15" x14ac:dyDescent="0.25">
      <c r="A268" s="510" t="s">
        <v>439</v>
      </c>
      <c r="B268" s="510"/>
      <c r="C268" s="510"/>
      <c r="D268" s="510"/>
      <c r="E268" s="510"/>
      <c r="F268" s="511" t="s">
        <v>324</v>
      </c>
      <c r="G268" s="511"/>
      <c r="H268" s="511"/>
      <c r="I268" s="511"/>
      <c r="J268" s="511"/>
      <c r="K268" s="512" t="s">
        <v>440</v>
      </c>
      <c r="L268" s="512"/>
      <c r="M268" s="512" t="s">
        <v>441</v>
      </c>
      <c r="N268" s="512"/>
      <c r="O268" s="292" t="s">
        <v>436</v>
      </c>
    </row>
    <row r="269" spans="1:15" x14ac:dyDescent="0.25">
      <c r="A269" s="505"/>
      <c r="B269" s="505"/>
      <c r="C269" s="505"/>
      <c r="D269" s="505"/>
      <c r="E269" s="505"/>
      <c r="F269" s="506"/>
      <c r="G269" s="506"/>
      <c r="H269" s="506"/>
      <c r="I269" s="506"/>
      <c r="J269" s="506"/>
      <c r="K269" s="506"/>
      <c r="L269" s="293" t="s">
        <v>313</v>
      </c>
      <c r="M269" s="507" t="s">
        <v>322</v>
      </c>
      <c r="N269" s="507"/>
      <c r="O269" s="294" t="s">
        <v>436</v>
      </c>
    </row>
    <row r="270" spans="1:15" x14ac:dyDescent="0.25">
      <c r="A270" s="526" t="s">
        <v>327</v>
      </c>
      <c r="B270" s="526"/>
      <c r="C270" s="526" t="s">
        <v>328</v>
      </c>
      <c r="D270" s="526"/>
    </row>
    <row r="272" spans="1:15" x14ac:dyDescent="0.25">
      <c r="A272" s="508" t="s">
        <v>304</v>
      </c>
      <c r="B272" s="508"/>
      <c r="C272" s="508"/>
      <c r="D272" s="508"/>
      <c r="E272" s="508"/>
      <c r="F272" s="509" t="s">
        <v>301</v>
      </c>
      <c r="G272" s="509"/>
      <c r="H272" s="509"/>
      <c r="I272" s="509"/>
      <c r="J272" s="509"/>
      <c r="K272" s="509" t="s">
        <v>305</v>
      </c>
      <c r="L272" s="509"/>
      <c r="M272" s="509" t="s">
        <v>306</v>
      </c>
      <c r="N272" s="509"/>
      <c r="O272" s="291" t="s">
        <v>307</v>
      </c>
    </row>
    <row r="273" spans="1:15" x14ac:dyDescent="0.25">
      <c r="A273" s="510" t="s">
        <v>329</v>
      </c>
      <c r="B273" s="510"/>
      <c r="C273" s="510"/>
      <c r="D273" s="510"/>
      <c r="E273" s="510"/>
      <c r="F273" s="511" t="s">
        <v>330</v>
      </c>
      <c r="G273" s="511"/>
      <c r="H273" s="511"/>
      <c r="I273" s="511"/>
      <c r="J273" s="511"/>
      <c r="K273" s="512" t="s">
        <v>331</v>
      </c>
      <c r="L273" s="512"/>
      <c r="M273" s="512" t="s">
        <v>343</v>
      </c>
      <c r="N273" s="512"/>
      <c r="O273" s="292" t="s">
        <v>344</v>
      </c>
    </row>
    <row r="274" spans="1:15" x14ac:dyDescent="0.25">
      <c r="A274" s="505"/>
      <c r="B274" s="505"/>
      <c r="C274" s="505"/>
      <c r="D274" s="505"/>
      <c r="E274" s="505"/>
      <c r="F274" s="506"/>
      <c r="G274" s="506"/>
      <c r="H274" s="506"/>
      <c r="I274" s="506"/>
      <c r="J274" s="506"/>
      <c r="K274" s="506"/>
      <c r="L274" s="293" t="s">
        <v>313</v>
      </c>
      <c r="M274" s="507" t="s">
        <v>328</v>
      </c>
      <c r="N274" s="507"/>
      <c r="O274" s="294" t="s">
        <v>344</v>
      </c>
    </row>
    <row r="276" spans="1:15" x14ac:dyDescent="0.25">
      <c r="I276" s="524" t="s">
        <v>334</v>
      </c>
      <c r="J276" s="524"/>
      <c r="K276" s="524"/>
      <c r="L276" s="524"/>
      <c r="M276" s="524"/>
      <c r="N276" s="525" t="s">
        <v>442</v>
      </c>
      <c r="O276" s="525"/>
    </row>
    <row r="277" spans="1:15" ht="15" customHeight="1" x14ac:dyDescent="0.25">
      <c r="I277" s="522" t="s">
        <v>335</v>
      </c>
      <c r="J277" s="523"/>
      <c r="K277" s="523"/>
      <c r="L277" s="523"/>
      <c r="M277" s="523"/>
      <c r="N277" s="520">
        <f>+ROUND(N276*(1+AIU!$G$69),0)</f>
        <v>22627</v>
      </c>
      <c r="O277" s="521"/>
    </row>
    <row r="279" spans="1:15" x14ac:dyDescent="0.25">
      <c r="A279" s="287"/>
      <c r="B279" s="501"/>
      <c r="C279" s="501"/>
      <c r="D279" s="500"/>
      <c r="E279" s="500"/>
      <c r="F279" s="500"/>
      <c r="G279" s="500"/>
      <c r="H279" s="500"/>
      <c r="I279" s="500"/>
      <c r="J279" s="500"/>
      <c r="K279" s="500"/>
      <c r="L279" s="500"/>
      <c r="M279" s="500"/>
      <c r="N279" s="500"/>
      <c r="O279" s="500"/>
    </row>
    <row r="280" spans="1:15" x14ac:dyDescent="0.25">
      <c r="A280" s="502"/>
      <c r="B280" s="502"/>
      <c r="C280" s="502"/>
      <c r="D280" s="502"/>
      <c r="E280" s="502"/>
      <c r="F280" s="502"/>
      <c r="G280" s="502"/>
      <c r="H280" s="502"/>
      <c r="I280" s="502"/>
      <c r="J280" s="502"/>
      <c r="K280" s="502"/>
      <c r="L280" s="502"/>
      <c r="M280" s="502"/>
      <c r="N280" s="502"/>
      <c r="O280" s="502"/>
    </row>
    <row r="281" spans="1:15" x14ac:dyDescent="0.25">
      <c r="A281" s="503"/>
      <c r="B281" s="503"/>
      <c r="C281" s="503"/>
      <c r="D281" s="503"/>
      <c r="E281" s="503"/>
      <c r="F281" s="503"/>
      <c r="G281" s="503" t="s">
        <v>296</v>
      </c>
      <c r="H281" s="503"/>
      <c r="I281" s="503"/>
      <c r="J281" s="504" t="s">
        <v>297</v>
      </c>
      <c r="K281" s="504"/>
      <c r="L281" s="504"/>
      <c r="M281" s="504"/>
      <c r="N281" s="504"/>
      <c r="O281" s="504"/>
    </row>
    <row r="282" spans="1:15" ht="46.5" customHeight="1" x14ac:dyDescent="0.25">
      <c r="A282" s="513" t="s">
        <v>298</v>
      </c>
      <c r="B282" s="513"/>
      <c r="C282" s="513"/>
      <c r="D282" s="513"/>
      <c r="E282" s="513"/>
      <c r="F282" s="513"/>
      <c r="G282" s="503" t="s">
        <v>299</v>
      </c>
      <c r="H282" s="503"/>
      <c r="I282" s="503"/>
      <c r="J282" s="527" t="s">
        <v>443</v>
      </c>
      <c r="K282" s="527"/>
      <c r="L282" s="527"/>
      <c r="M282" s="527"/>
      <c r="N282" s="527"/>
      <c r="O282" s="527"/>
    </row>
    <row r="283" spans="1:15" x14ac:dyDescent="0.25">
      <c r="A283" s="514"/>
      <c r="B283" s="514"/>
      <c r="C283" s="514"/>
      <c r="D283" s="514"/>
      <c r="E283" s="514"/>
      <c r="F283" s="514"/>
      <c r="G283" s="515" t="s">
        <v>301</v>
      </c>
      <c r="H283" s="515"/>
      <c r="I283" s="515"/>
      <c r="J283" s="516" t="s">
        <v>29</v>
      </c>
      <c r="K283" s="516"/>
      <c r="L283" s="516"/>
      <c r="M283" s="516"/>
      <c r="N283" s="516"/>
      <c r="O283" s="516"/>
    </row>
    <row r="285" spans="1:15" x14ac:dyDescent="0.25">
      <c r="A285" s="526" t="s">
        <v>302</v>
      </c>
      <c r="B285" s="526"/>
      <c r="C285" s="526" t="s">
        <v>303</v>
      </c>
      <c r="D285" s="526"/>
    </row>
    <row r="287" spans="1:15" x14ac:dyDescent="0.25">
      <c r="A287" s="508" t="s">
        <v>304</v>
      </c>
      <c r="B287" s="508"/>
      <c r="C287" s="508"/>
      <c r="D287" s="508"/>
      <c r="E287" s="508"/>
      <c r="F287" s="509" t="s">
        <v>301</v>
      </c>
      <c r="G287" s="509"/>
      <c r="H287" s="509"/>
      <c r="I287" s="509"/>
      <c r="J287" s="509"/>
      <c r="K287" s="509" t="s">
        <v>305</v>
      </c>
      <c r="L287" s="509"/>
      <c r="M287" s="509" t="s">
        <v>306</v>
      </c>
      <c r="N287" s="509"/>
      <c r="O287" s="291" t="s">
        <v>307</v>
      </c>
    </row>
    <row r="288" spans="1:15" x14ac:dyDescent="0.25">
      <c r="A288" s="510" t="s">
        <v>444</v>
      </c>
      <c r="B288" s="510"/>
      <c r="C288" s="510"/>
      <c r="D288" s="510"/>
      <c r="E288" s="510"/>
      <c r="F288" s="511" t="s">
        <v>309</v>
      </c>
      <c r="G288" s="511"/>
      <c r="H288" s="511"/>
      <c r="I288" s="511"/>
      <c r="J288" s="511"/>
      <c r="K288" s="512" t="s">
        <v>445</v>
      </c>
      <c r="L288" s="512"/>
      <c r="M288" s="512" t="s">
        <v>446</v>
      </c>
      <c r="N288" s="512"/>
      <c r="O288" s="292" t="s">
        <v>447</v>
      </c>
    </row>
    <row r="289" spans="1:15" x14ac:dyDescent="0.25">
      <c r="A289" s="510" t="s">
        <v>415</v>
      </c>
      <c r="B289" s="510"/>
      <c r="C289" s="510"/>
      <c r="D289" s="510"/>
      <c r="E289" s="510"/>
      <c r="F289" s="511" t="s">
        <v>416</v>
      </c>
      <c r="G289" s="511"/>
      <c r="H289" s="511"/>
      <c r="I289" s="511"/>
      <c r="J289" s="511"/>
      <c r="K289" s="512" t="s">
        <v>417</v>
      </c>
      <c r="L289" s="512"/>
      <c r="M289" s="512" t="s">
        <v>343</v>
      </c>
      <c r="N289" s="512"/>
      <c r="O289" s="292" t="s">
        <v>448</v>
      </c>
    </row>
    <row r="290" spans="1:15" x14ac:dyDescent="0.25">
      <c r="A290" s="510" t="s">
        <v>449</v>
      </c>
      <c r="B290" s="510"/>
      <c r="C290" s="510"/>
      <c r="D290" s="510"/>
      <c r="E290" s="510"/>
      <c r="F290" s="511" t="s">
        <v>330</v>
      </c>
      <c r="G290" s="511"/>
      <c r="H290" s="511"/>
      <c r="I290" s="511"/>
      <c r="J290" s="511"/>
      <c r="K290" s="512" t="s">
        <v>450</v>
      </c>
      <c r="L290" s="512"/>
      <c r="M290" s="512" t="s">
        <v>376</v>
      </c>
      <c r="N290" s="512"/>
      <c r="O290" s="292" t="s">
        <v>451</v>
      </c>
    </row>
    <row r="291" spans="1:15" x14ac:dyDescent="0.25">
      <c r="A291" s="510" t="s">
        <v>452</v>
      </c>
      <c r="B291" s="510"/>
      <c r="C291" s="510"/>
      <c r="D291" s="510"/>
      <c r="E291" s="510"/>
      <c r="F291" s="511" t="s">
        <v>412</v>
      </c>
      <c r="G291" s="511"/>
      <c r="H291" s="511"/>
      <c r="I291" s="511"/>
      <c r="J291" s="511"/>
      <c r="K291" s="512" t="s">
        <v>453</v>
      </c>
      <c r="L291" s="512"/>
      <c r="M291" s="512" t="s">
        <v>454</v>
      </c>
      <c r="N291" s="512"/>
      <c r="O291" s="292" t="s">
        <v>455</v>
      </c>
    </row>
    <row r="292" spans="1:15" x14ac:dyDescent="0.25">
      <c r="A292" s="505"/>
      <c r="B292" s="505"/>
      <c r="C292" s="505"/>
      <c r="D292" s="505"/>
      <c r="E292" s="505"/>
      <c r="F292" s="506"/>
      <c r="G292" s="506"/>
      <c r="H292" s="506"/>
      <c r="I292" s="506"/>
      <c r="J292" s="506"/>
      <c r="K292" s="506"/>
      <c r="L292" s="293" t="s">
        <v>313</v>
      </c>
      <c r="M292" s="507" t="s">
        <v>303</v>
      </c>
      <c r="N292" s="507"/>
      <c r="O292" s="294" t="s">
        <v>456</v>
      </c>
    </row>
    <row r="293" spans="1:15" x14ac:dyDescent="0.25">
      <c r="A293" s="526" t="s">
        <v>314</v>
      </c>
      <c r="B293" s="526"/>
      <c r="C293" s="526" t="s">
        <v>315</v>
      </c>
      <c r="D293" s="526"/>
    </row>
    <row r="295" spans="1:15" x14ac:dyDescent="0.25">
      <c r="A295" s="508" t="s">
        <v>304</v>
      </c>
      <c r="B295" s="508"/>
      <c r="C295" s="508"/>
      <c r="D295" s="508"/>
      <c r="E295" s="508"/>
      <c r="F295" s="509" t="s">
        <v>301</v>
      </c>
      <c r="G295" s="509"/>
      <c r="H295" s="509"/>
      <c r="I295" s="509"/>
      <c r="J295" s="509"/>
      <c r="K295" s="509" t="s">
        <v>305</v>
      </c>
      <c r="L295" s="509"/>
      <c r="M295" s="509" t="s">
        <v>306</v>
      </c>
      <c r="N295" s="509"/>
      <c r="O295" s="291" t="s">
        <v>307</v>
      </c>
    </row>
    <row r="296" spans="1:15" x14ac:dyDescent="0.25">
      <c r="A296" s="510" t="s">
        <v>316</v>
      </c>
      <c r="B296" s="510"/>
      <c r="C296" s="510"/>
      <c r="D296" s="510"/>
      <c r="E296" s="510"/>
      <c r="F296" s="511" t="s">
        <v>317</v>
      </c>
      <c r="G296" s="511"/>
      <c r="H296" s="511"/>
      <c r="I296" s="511"/>
      <c r="J296" s="511"/>
      <c r="K296" s="512" t="s">
        <v>457</v>
      </c>
      <c r="L296" s="512"/>
      <c r="M296" s="512" t="s">
        <v>319</v>
      </c>
      <c r="N296" s="512"/>
      <c r="O296" s="292" t="s">
        <v>458</v>
      </c>
    </row>
    <row r="297" spans="1:15" x14ac:dyDescent="0.25">
      <c r="A297" s="505"/>
      <c r="B297" s="505"/>
      <c r="C297" s="505"/>
      <c r="D297" s="505"/>
      <c r="E297" s="505"/>
      <c r="F297" s="506"/>
      <c r="G297" s="506"/>
      <c r="H297" s="506"/>
      <c r="I297" s="506"/>
      <c r="J297" s="506"/>
      <c r="K297" s="506"/>
      <c r="L297" s="293" t="s">
        <v>313</v>
      </c>
      <c r="M297" s="507" t="s">
        <v>315</v>
      </c>
      <c r="N297" s="507"/>
      <c r="O297" s="294" t="s">
        <v>458</v>
      </c>
    </row>
    <row r="298" spans="1:15" x14ac:dyDescent="0.25">
      <c r="A298" s="526" t="s">
        <v>321</v>
      </c>
      <c r="B298" s="526"/>
      <c r="C298" s="526" t="s">
        <v>322</v>
      </c>
      <c r="D298" s="526"/>
    </row>
    <row r="300" spans="1:15" x14ac:dyDescent="0.25">
      <c r="A300" s="508" t="s">
        <v>304</v>
      </c>
      <c r="B300" s="508"/>
      <c r="C300" s="508"/>
      <c r="D300" s="508"/>
      <c r="E300" s="508"/>
      <c r="F300" s="509" t="s">
        <v>301</v>
      </c>
      <c r="G300" s="509"/>
      <c r="H300" s="509"/>
      <c r="I300" s="509"/>
      <c r="J300" s="509"/>
      <c r="K300" s="509" t="s">
        <v>305</v>
      </c>
      <c r="L300" s="509"/>
      <c r="M300" s="509" t="s">
        <v>306</v>
      </c>
      <c r="N300" s="509"/>
      <c r="O300" s="291" t="s">
        <v>307</v>
      </c>
    </row>
    <row r="301" spans="1:15" x14ac:dyDescent="0.25">
      <c r="A301" s="510" t="s">
        <v>439</v>
      </c>
      <c r="B301" s="510"/>
      <c r="C301" s="510"/>
      <c r="D301" s="510"/>
      <c r="E301" s="510"/>
      <c r="F301" s="511" t="s">
        <v>324</v>
      </c>
      <c r="G301" s="511"/>
      <c r="H301" s="511"/>
      <c r="I301" s="511"/>
      <c r="J301" s="511"/>
      <c r="K301" s="512" t="s">
        <v>440</v>
      </c>
      <c r="L301" s="512"/>
      <c r="M301" s="512" t="s">
        <v>351</v>
      </c>
      <c r="N301" s="512"/>
      <c r="O301" s="292" t="s">
        <v>457</v>
      </c>
    </row>
    <row r="302" spans="1:15" x14ac:dyDescent="0.25">
      <c r="A302" s="505"/>
      <c r="B302" s="505"/>
      <c r="C302" s="505"/>
      <c r="D302" s="505"/>
      <c r="E302" s="505"/>
      <c r="F302" s="506"/>
      <c r="G302" s="506"/>
      <c r="H302" s="506"/>
      <c r="I302" s="506"/>
      <c r="J302" s="506"/>
      <c r="K302" s="506"/>
      <c r="L302" s="293" t="s">
        <v>313</v>
      </c>
      <c r="M302" s="507" t="s">
        <v>322</v>
      </c>
      <c r="N302" s="507"/>
      <c r="O302" s="294" t="s">
        <v>457</v>
      </c>
    </row>
    <row r="303" spans="1:15" x14ac:dyDescent="0.25">
      <c r="A303" s="526" t="s">
        <v>327</v>
      </c>
      <c r="B303" s="526"/>
      <c r="C303" s="526" t="s">
        <v>328</v>
      </c>
      <c r="D303" s="526"/>
    </row>
    <row r="305" spans="1:15" x14ac:dyDescent="0.25">
      <c r="A305" s="508" t="s">
        <v>304</v>
      </c>
      <c r="B305" s="508"/>
      <c r="C305" s="508"/>
      <c r="D305" s="508"/>
      <c r="E305" s="508"/>
      <c r="F305" s="509" t="s">
        <v>301</v>
      </c>
      <c r="G305" s="509"/>
      <c r="H305" s="509"/>
      <c r="I305" s="509"/>
      <c r="J305" s="509"/>
      <c r="K305" s="509" t="s">
        <v>305</v>
      </c>
      <c r="L305" s="509"/>
      <c r="M305" s="509" t="s">
        <v>306</v>
      </c>
      <c r="N305" s="509"/>
      <c r="O305" s="291" t="s">
        <v>307</v>
      </c>
    </row>
    <row r="306" spans="1:15" x14ac:dyDescent="0.25">
      <c r="A306" s="510" t="s">
        <v>424</v>
      </c>
      <c r="B306" s="510"/>
      <c r="C306" s="510"/>
      <c r="D306" s="510"/>
      <c r="E306" s="510"/>
      <c r="F306" s="511" t="s">
        <v>407</v>
      </c>
      <c r="G306" s="511"/>
      <c r="H306" s="511"/>
      <c r="I306" s="511"/>
      <c r="J306" s="511"/>
      <c r="K306" s="512" t="s">
        <v>425</v>
      </c>
      <c r="L306" s="512"/>
      <c r="M306" s="512" t="s">
        <v>459</v>
      </c>
      <c r="N306" s="512"/>
      <c r="O306" s="292" t="s">
        <v>460</v>
      </c>
    </row>
    <row r="307" spans="1:15" x14ac:dyDescent="0.25">
      <c r="A307" s="505"/>
      <c r="B307" s="505"/>
      <c r="C307" s="505"/>
      <c r="D307" s="505"/>
      <c r="E307" s="505"/>
      <c r="F307" s="506"/>
      <c r="G307" s="506"/>
      <c r="H307" s="506"/>
      <c r="I307" s="506"/>
      <c r="J307" s="506"/>
      <c r="K307" s="506"/>
      <c r="L307" s="293" t="s">
        <v>313</v>
      </c>
      <c r="M307" s="507" t="s">
        <v>328</v>
      </c>
      <c r="N307" s="507"/>
      <c r="O307" s="294" t="s">
        <v>460</v>
      </c>
    </row>
    <row r="309" spans="1:15" x14ac:dyDescent="0.25">
      <c r="I309" s="524" t="s">
        <v>334</v>
      </c>
      <c r="J309" s="524"/>
      <c r="K309" s="524"/>
      <c r="L309" s="524"/>
      <c r="M309" s="524"/>
      <c r="N309" s="525" t="s">
        <v>461</v>
      </c>
      <c r="O309" s="525"/>
    </row>
    <row r="310" spans="1:15" ht="15" customHeight="1" x14ac:dyDescent="0.25">
      <c r="I310" s="522" t="s">
        <v>335</v>
      </c>
      <c r="J310" s="523"/>
      <c r="K310" s="523"/>
      <c r="L310" s="523"/>
      <c r="M310" s="523"/>
      <c r="N310" s="520">
        <f>+ROUND(N309*(1+AIU!$G$69),0)</f>
        <v>21487</v>
      </c>
      <c r="O310" s="521"/>
    </row>
    <row r="311" spans="1:15" x14ac:dyDescent="0.25">
      <c r="A311" s="287"/>
      <c r="B311" s="500"/>
      <c r="C311" s="500"/>
      <c r="D311" s="500"/>
      <c r="E311" s="500"/>
      <c r="F311" s="500"/>
      <c r="G311" s="500"/>
      <c r="H311" s="500"/>
      <c r="I311" s="500"/>
      <c r="J311" s="500"/>
      <c r="K311" s="500"/>
      <c r="L311" s="500"/>
      <c r="M311" s="500"/>
      <c r="N311" s="500"/>
      <c r="O311" s="500"/>
    </row>
    <row r="312" spans="1:15" x14ac:dyDescent="0.25">
      <c r="A312" s="287"/>
      <c r="B312" s="501"/>
      <c r="C312" s="501"/>
      <c r="D312" s="500"/>
      <c r="E312" s="500"/>
      <c r="F312" s="500"/>
      <c r="G312" s="500"/>
      <c r="H312" s="500"/>
      <c r="I312" s="500"/>
      <c r="J312" s="500"/>
      <c r="K312" s="500"/>
      <c r="L312" s="500"/>
      <c r="M312" s="500"/>
      <c r="N312" s="500"/>
      <c r="O312" s="500"/>
    </row>
    <row r="313" spans="1:15" x14ac:dyDescent="0.25">
      <c r="A313" s="502"/>
      <c r="B313" s="502"/>
      <c r="C313" s="502"/>
      <c r="D313" s="502"/>
      <c r="E313" s="502"/>
      <c r="F313" s="502"/>
      <c r="G313" s="502"/>
      <c r="H313" s="502"/>
      <c r="I313" s="502"/>
      <c r="J313" s="502"/>
      <c r="K313" s="502"/>
      <c r="L313" s="502"/>
      <c r="M313" s="502"/>
      <c r="N313" s="502"/>
      <c r="O313" s="502"/>
    </row>
    <row r="314" spans="1:15" x14ac:dyDescent="0.25">
      <c r="A314" s="503"/>
      <c r="B314" s="503"/>
      <c r="C314" s="503"/>
      <c r="D314" s="503"/>
      <c r="E314" s="503"/>
      <c r="F314" s="503"/>
      <c r="G314" s="503" t="s">
        <v>296</v>
      </c>
      <c r="H314" s="503"/>
      <c r="I314" s="503"/>
      <c r="J314" s="504" t="s">
        <v>297</v>
      </c>
      <c r="K314" s="504"/>
      <c r="L314" s="504"/>
      <c r="M314" s="504"/>
      <c r="N314" s="504"/>
      <c r="O314" s="504"/>
    </row>
    <row r="315" spans="1:15" ht="46.5" customHeight="1" x14ac:dyDescent="0.25">
      <c r="A315" s="513" t="s">
        <v>298</v>
      </c>
      <c r="B315" s="513"/>
      <c r="C315" s="513"/>
      <c r="D315" s="513"/>
      <c r="E315" s="513"/>
      <c r="F315" s="513"/>
      <c r="G315" s="503" t="s">
        <v>299</v>
      </c>
      <c r="H315" s="503"/>
      <c r="I315" s="503"/>
      <c r="J315" s="527" t="s">
        <v>462</v>
      </c>
      <c r="K315" s="527"/>
      <c r="L315" s="527"/>
      <c r="M315" s="527"/>
      <c r="N315" s="527"/>
      <c r="O315" s="527"/>
    </row>
    <row r="316" spans="1:15" x14ac:dyDescent="0.25">
      <c r="A316" s="514"/>
      <c r="B316" s="514"/>
      <c r="C316" s="514"/>
      <c r="D316" s="514"/>
      <c r="E316" s="514"/>
      <c r="F316" s="514"/>
      <c r="G316" s="515" t="s">
        <v>301</v>
      </c>
      <c r="H316" s="515"/>
      <c r="I316" s="515"/>
      <c r="J316" s="516" t="s">
        <v>21</v>
      </c>
      <c r="K316" s="516"/>
      <c r="L316" s="516"/>
      <c r="M316" s="516"/>
      <c r="N316" s="516"/>
      <c r="O316" s="516"/>
    </row>
    <row r="318" spans="1:15" x14ac:dyDescent="0.25">
      <c r="A318" s="526" t="s">
        <v>302</v>
      </c>
      <c r="B318" s="526"/>
      <c r="C318" s="526" t="s">
        <v>303</v>
      </c>
      <c r="D318" s="526"/>
    </row>
    <row r="320" spans="1:15" x14ac:dyDescent="0.25">
      <c r="A320" s="508" t="s">
        <v>304</v>
      </c>
      <c r="B320" s="508"/>
      <c r="C320" s="508"/>
      <c r="D320" s="508"/>
      <c r="E320" s="508"/>
      <c r="F320" s="509" t="s">
        <v>301</v>
      </c>
      <c r="G320" s="509"/>
      <c r="H320" s="509"/>
      <c r="I320" s="509"/>
      <c r="J320" s="509"/>
      <c r="K320" s="509" t="s">
        <v>305</v>
      </c>
      <c r="L320" s="509"/>
      <c r="M320" s="509" t="s">
        <v>306</v>
      </c>
      <c r="N320" s="509"/>
      <c r="O320" s="291" t="s">
        <v>307</v>
      </c>
    </row>
    <row r="321" spans="1:15" ht="25.5" customHeight="1" x14ac:dyDescent="0.25">
      <c r="A321" s="510" t="s">
        <v>463</v>
      </c>
      <c r="B321" s="510"/>
      <c r="C321" s="510"/>
      <c r="D321" s="510"/>
      <c r="E321" s="510"/>
      <c r="F321" s="511" t="s">
        <v>309</v>
      </c>
      <c r="G321" s="511"/>
      <c r="H321" s="511"/>
      <c r="I321" s="511"/>
      <c r="J321" s="511"/>
      <c r="K321" s="512" t="s">
        <v>464</v>
      </c>
      <c r="L321" s="512"/>
      <c r="M321" s="512" t="s">
        <v>351</v>
      </c>
      <c r="N321" s="512"/>
      <c r="O321" s="292" t="s">
        <v>465</v>
      </c>
    </row>
    <row r="322" spans="1:15" x14ac:dyDescent="0.25">
      <c r="A322" s="510" t="s">
        <v>308</v>
      </c>
      <c r="B322" s="510"/>
      <c r="C322" s="510"/>
      <c r="D322" s="510"/>
      <c r="E322" s="510"/>
      <c r="F322" s="511" t="s">
        <v>309</v>
      </c>
      <c r="G322" s="511"/>
      <c r="H322" s="511"/>
      <c r="I322" s="511"/>
      <c r="J322" s="511"/>
      <c r="K322" s="512" t="s">
        <v>310</v>
      </c>
      <c r="L322" s="512"/>
      <c r="M322" s="512" t="s">
        <v>466</v>
      </c>
      <c r="N322" s="512"/>
      <c r="O322" s="292" t="s">
        <v>467</v>
      </c>
    </row>
    <row r="323" spans="1:15" x14ac:dyDescent="0.25">
      <c r="A323" s="505"/>
      <c r="B323" s="505"/>
      <c r="C323" s="505"/>
      <c r="D323" s="505"/>
      <c r="E323" s="505"/>
      <c r="F323" s="506"/>
      <c r="G323" s="506"/>
      <c r="H323" s="506"/>
      <c r="I323" s="506"/>
      <c r="J323" s="506"/>
      <c r="K323" s="506"/>
      <c r="L323" s="293" t="s">
        <v>313</v>
      </c>
      <c r="M323" s="507" t="s">
        <v>303</v>
      </c>
      <c r="N323" s="507"/>
      <c r="O323" s="294" t="s">
        <v>468</v>
      </c>
    </row>
    <row r="324" spans="1:15" x14ac:dyDescent="0.25">
      <c r="A324" s="526" t="s">
        <v>314</v>
      </c>
      <c r="B324" s="526"/>
      <c r="C324" s="526" t="s">
        <v>315</v>
      </c>
      <c r="D324" s="526"/>
    </row>
    <row r="326" spans="1:15" x14ac:dyDescent="0.25">
      <c r="A326" s="508" t="s">
        <v>304</v>
      </c>
      <c r="B326" s="508"/>
      <c r="C326" s="508"/>
      <c r="D326" s="508"/>
      <c r="E326" s="508"/>
      <c r="F326" s="509" t="s">
        <v>301</v>
      </c>
      <c r="G326" s="509"/>
      <c r="H326" s="509"/>
      <c r="I326" s="509"/>
      <c r="J326" s="509"/>
      <c r="K326" s="509" t="s">
        <v>305</v>
      </c>
      <c r="L326" s="509"/>
      <c r="M326" s="509" t="s">
        <v>306</v>
      </c>
      <c r="N326" s="509"/>
      <c r="O326" s="291" t="s">
        <v>307</v>
      </c>
    </row>
    <row r="327" spans="1:15" x14ac:dyDescent="0.25">
      <c r="A327" s="510" t="s">
        <v>469</v>
      </c>
      <c r="B327" s="510"/>
      <c r="C327" s="510"/>
      <c r="D327" s="510"/>
      <c r="E327" s="510"/>
      <c r="F327" s="511" t="s">
        <v>357</v>
      </c>
      <c r="G327" s="511"/>
      <c r="H327" s="511"/>
      <c r="I327" s="511"/>
      <c r="J327" s="511"/>
      <c r="K327" s="512" t="s">
        <v>470</v>
      </c>
      <c r="L327" s="512"/>
      <c r="M327" s="512" t="s">
        <v>376</v>
      </c>
      <c r="N327" s="512"/>
      <c r="O327" s="292" t="s">
        <v>471</v>
      </c>
    </row>
    <row r="328" spans="1:15" x14ac:dyDescent="0.25">
      <c r="A328" s="510" t="s">
        <v>316</v>
      </c>
      <c r="B328" s="510"/>
      <c r="C328" s="510"/>
      <c r="D328" s="510"/>
      <c r="E328" s="510"/>
      <c r="F328" s="511" t="s">
        <v>317</v>
      </c>
      <c r="G328" s="511"/>
      <c r="H328" s="511"/>
      <c r="I328" s="511"/>
      <c r="J328" s="511"/>
      <c r="K328" s="512" t="s">
        <v>472</v>
      </c>
      <c r="L328" s="512"/>
      <c r="M328" s="512" t="s">
        <v>319</v>
      </c>
      <c r="N328" s="512"/>
      <c r="O328" s="292" t="s">
        <v>473</v>
      </c>
    </row>
    <row r="329" spans="1:15" x14ac:dyDescent="0.25">
      <c r="A329" s="505"/>
      <c r="B329" s="505"/>
      <c r="C329" s="505"/>
      <c r="D329" s="505"/>
      <c r="E329" s="505"/>
      <c r="F329" s="506"/>
      <c r="G329" s="506"/>
      <c r="H329" s="506"/>
      <c r="I329" s="506"/>
      <c r="J329" s="506"/>
      <c r="K329" s="506"/>
      <c r="L329" s="293" t="s">
        <v>313</v>
      </c>
      <c r="M329" s="507" t="s">
        <v>315</v>
      </c>
      <c r="N329" s="507"/>
      <c r="O329" s="294" t="s">
        <v>474</v>
      </c>
    </row>
    <row r="330" spans="1:15" x14ac:dyDescent="0.25">
      <c r="A330" s="526" t="s">
        <v>321</v>
      </c>
      <c r="B330" s="526"/>
      <c r="C330" s="526" t="s">
        <v>322</v>
      </c>
      <c r="D330" s="526"/>
    </row>
    <row r="332" spans="1:15" x14ac:dyDescent="0.25">
      <c r="A332" s="508" t="s">
        <v>304</v>
      </c>
      <c r="B332" s="508"/>
      <c r="C332" s="508"/>
      <c r="D332" s="508"/>
      <c r="E332" s="508"/>
      <c r="F332" s="509" t="s">
        <v>301</v>
      </c>
      <c r="G332" s="509"/>
      <c r="H332" s="509"/>
      <c r="I332" s="509"/>
      <c r="J332" s="509"/>
      <c r="K332" s="509" t="s">
        <v>305</v>
      </c>
      <c r="L332" s="509"/>
      <c r="M332" s="509" t="s">
        <v>306</v>
      </c>
      <c r="N332" s="509"/>
      <c r="O332" s="291" t="s">
        <v>307</v>
      </c>
    </row>
    <row r="333" spans="1:15" x14ac:dyDescent="0.25">
      <c r="A333" s="510" t="s">
        <v>340</v>
      </c>
      <c r="B333" s="510"/>
      <c r="C333" s="510"/>
      <c r="D333" s="510"/>
      <c r="E333" s="510"/>
      <c r="F333" s="511" t="s">
        <v>324</v>
      </c>
      <c r="G333" s="511"/>
      <c r="H333" s="511"/>
      <c r="I333" s="511"/>
      <c r="J333" s="511"/>
      <c r="K333" s="512" t="s">
        <v>341</v>
      </c>
      <c r="L333" s="512"/>
      <c r="M333" s="512" t="s">
        <v>351</v>
      </c>
      <c r="N333" s="512"/>
      <c r="O333" s="292" t="s">
        <v>472</v>
      </c>
    </row>
    <row r="334" spans="1:15" x14ac:dyDescent="0.25">
      <c r="A334" s="505"/>
      <c r="B334" s="505"/>
      <c r="C334" s="505"/>
      <c r="D334" s="505"/>
      <c r="E334" s="505"/>
      <c r="F334" s="506"/>
      <c r="G334" s="506"/>
      <c r="H334" s="506"/>
      <c r="I334" s="506"/>
      <c r="J334" s="506"/>
      <c r="K334" s="506"/>
      <c r="L334" s="293" t="s">
        <v>313</v>
      </c>
      <c r="M334" s="507" t="s">
        <v>322</v>
      </c>
      <c r="N334" s="507"/>
      <c r="O334" s="294" t="s">
        <v>472</v>
      </c>
    </row>
    <row r="335" spans="1:15" x14ac:dyDescent="0.25">
      <c r="A335" s="526" t="s">
        <v>327</v>
      </c>
      <c r="B335" s="526"/>
      <c r="C335" s="526" t="s">
        <v>328</v>
      </c>
      <c r="D335" s="526"/>
    </row>
    <row r="337" spans="1:15" x14ac:dyDescent="0.25">
      <c r="A337" s="508" t="s">
        <v>304</v>
      </c>
      <c r="B337" s="508"/>
      <c r="C337" s="508"/>
      <c r="D337" s="508"/>
      <c r="E337" s="508"/>
      <c r="F337" s="509" t="s">
        <v>301</v>
      </c>
      <c r="G337" s="509"/>
      <c r="H337" s="509"/>
      <c r="I337" s="509"/>
      <c r="J337" s="509"/>
      <c r="K337" s="509" t="s">
        <v>305</v>
      </c>
      <c r="L337" s="509"/>
      <c r="M337" s="509" t="s">
        <v>306</v>
      </c>
      <c r="N337" s="509"/>
      <c r="O337" s="291" t="s">
        <v>307</v>
      </c>
    </row>
    <row r="338" spans="1:15" x14ac:dyDescent="0.25">
      <c r="A338" s="510" t="s">
        <v>329</v>
      </c>
      <c r="B338" s="510"/>
      <c r="C338" s="510"/>
      <c r="D338" s="510"/>
      <c r="E338" s="510"/>
      <c r="F338" s="511" t="s">
        <v>330</v>
      </c>
      <c r="G338" s="511"/>
      <c r="H338" s="511"/>
      <c r="I338" s="511"/>
      <c r="J338" s="511"/>
      <c r="K338" s="512" t="s">
        <v>331</v>
      </c>
      <c r="L338" s="512"/>
      <c r="M338" s="512" t="s">
        <v>404</v>
      </c>
      <c r="N338" s="512"/>
      <c r="O338" s="292" t="s">
        <v>475</v>
      </c>
    </row>
    <row r="339" spans="1:15" x14ac:dyDescent="0.25">
      <c r="A339" s="505"/>
      <c r="B339" s="505"/>
      <c r="C339" s="505"/>
      <c r="D339" s="505"/>
      <c r="E339" s="505"/>
      <c r="F339" s="506"/>
      <c r="G339" s="506"/>
      <c r="H339" s="506"/>
      <c r="I339" s="506"/>
      <c r="J339" s="506"/>
      <c r="K339" s="506"/>
      <c r="L339" s="293" t="s">
        <v>313</v>
      </c>
      <c r="M339" s="507" t="s">
        <v>328</v>
      </c>
      <c r="N339" s="507"/>
      <c r="O339" s="294" t="s">
        <v>475</v>
      </c>
    </row>
    <row r="341" spans="1:15" x14ac:dyDescent="0.25">
      <c r="I341" s="524" t="s">
        <v>334</v>
      </c>
      <c r="J341" s="524"/>
      <c r="K341" s="524"/>
      <c r="L341" s="524"/>
      <c r="M341" s="524"/>
      <c r="N341" s="525" t="s">
        <v>476</v>
      </c>
      <c r="O341" s="525"/>
    </row>
    <row r="342" spans="1:15" ht="15" customHeight="1" x14ac:dyDescent="0.25">
      <c r="I342" s="522" t="s">
        <v>335</v>
      </c>
      <c r="J342" s="523"/>
      <c r="K342" s="523"/>
      <c r="L342" s="523"/>
      <c r="M342" s="523"/>
      <c r="N342" s="520">
        <f>+ROUND(N341*(1+AIU!$G$69),0)</f>
        <v>11224</v>
      </c>
      <c r="O342" s="521"/>
    </row>
    <row r="343" spans="1:15" x14ac:dyDescent="0.25">
      <c r="A343" s="287"/>
      <c r="B343" s="500"/>
      <c r="C343" s="500"/>
      <c r="D343" s="500"/>
      <c r="E343" s="500"/>
      <c r="F343" s="500"/>
      <c r="G343" s="500"/>
      <c r="H343" s="500"/>
      <c r="I343" s="500"/>
      <c r="J343" s="500"/>
      <c r="K343" s="500"/>
      <c r="L343" s="500"/>
      <c r="M343" s="500"/>
      <c r="N343" s="500"/>
      <c r="O343" s="500"/>
    </row>
    <row r="344" spans="1:15" x14ac:dyDescent="0.25">
      <c r="A344" s="287"/>
      <c r="B344" s="501"/>
      <c r="C344" s="501"/>
      <c r="D344" s="500"/>
      <c r="E344" s="500"/>
      <c r="F344" s="500"/>
      <c r="G344" s="500"/>
      <c r="H344" s="500"/>
      <c r="I344" s="500"/>
      <c r="J344" s="500"/>
      <c r="K344" s="500"/>
      <c r="L344" s="500"/>
      <c r="M344" s="500"/>
      <c r="N344" s="500"/>
      <c r="O344" s="500"/>
    </row>
    <row r="345" spans="1:15" x14ac:dyDescent="0.25">
      <c r="A345" s="502"/>
      <c r="B345" s="502"/>
      <c r="C345" s="502"/>
      <c r="D345" s="502"/>
      <c r="E345" s="502"/>
      <c r="F345" s="502"/>
      <c r="G345" s="502"/>
      <c r="H345" s="502"/>
      <c r="I345" s="502"/>
      <c r="J345" s="502"/>
      <c r="K345" s="502"/>
      <c r="L345" s="502"/>
      <c r="M345" s="502"/>
      <c r="N345" s="502"/>
      <c r="O345" s="502"/>
    </row>
    <row r="346" spans="1:15" x14ac:dyDescent="0.25">
      <c r="A346" s="503"/>
      <c r="B346" s="503"/>
      <c r="C346" s="503"/>
      <c r="D346" s="503"/>
      <c r="E346" s="503"/>
      <c r="F346" s="503"/>
      <c r="G346" s="503" t="s">
        <v>296</v>
      </c>
      <c r="H346" s="503"/>
      <c r="I346" s="503"/>
      <c r="J346" s="504" t="s">
        <v>297</v>
      </c>
      <c r="K346" s="504"/>
      <c r="L346" s="504"/>
      <c r="M346" s="504"/>
      <c r="N346" s="504"/>
      <c r="O346" s="504"/>
    </row>
    <row r="347" spans="1:15" ht="46.5" customHeight="1" x14ac:dyDescent="0.25">
      <c r="A347" s="513" t="s">
        <v>298</v>
      </c>
      <c r="B347" s="513"/>
      <c r="C347" s="513"/>
      <c r="D347" s="513"/>
      <c r="E347" s="513"/>
      <c r="F347" s="513"/>
      <c r="G347" s="503" t="s">
        <v>299</v>
      </c>
      <c r="H347" s="503"/>
      <c r="I347" s="503"/>
      <c r="J347" s="527" t="s">
        <v>477</v>
      </c>
      <c r="K347" s="527"/>
      <c r="L347" s="527"/>
      <c r="M347" s="527"/>
      <c r="N347" s="527"/>
      <c r="O347" s="527"/>
    </row>
    <row r="348" spans="1:15" x14ac:dyDescent="0.25">
      <c r="A348" s="514"/>
      <c r="B348" s="514"/>
      <c r="C348" s="514"/>
      <c r="D348" s="514"/>
      <c r="E348" s="514"/>
      <c r="F348" s="514"/>
      <c r="G348" s="515" t="s">
        <v>301</v>
      </c>
      <c r="H348" s="515"/>
      <c r="I348" s="515"/>
      <c r="J348" s="516" t="s">
        <v>21</v>
      </c>
      <c r="K348" s="516"/>
      <c r="L348" s="516"/>
      <c r="M348" s="516"/>
      <c r="N348" s="516"/>
      <c r="O348" s="516"/>
    </row>
    <row r="350" spans="1:15" x14ac:dyDescent="0.25">
      <c r="A350" s="526" t="s">
        <v>302</v>
      </c>
      <c r="B350" s="526"/>
      <c r="C350" s="526" t="s">
        <v>303</v>
      </c>
      <c r="D350" s="526"/>
    </row>
    <row r="352" spans="1:15" x14ac:dyDescent="0.25">
      <c r="A352" s="508" t="s">
        <v>304</v>
      </c>
      <c r="B352" s="508"/>
      <c r="C352" s="508"/>
      <c r="D352" s="508"/>
      <c r="E352" s="508"/>
      <c r="F352" s="509" t="s">
        <v>301</v>
      </c>
      <c r="G352" s="509"/>
      <c r="H352" s="509"/>
      <c r="I352" s="509"/>
      <c r="J352" s="509"/>
      <c r="K352" s="509" t="s">
        <v>305</v>
      </c>
      <c r="L352" s="509"/>
      <c r="M352" s="509" t="s">
        <v>306</v>
      </c>
      <c r="N352" s="509"/>
      <c r="O352" s="291" t="s">
        <v>307</v>
      </c>
    </row>
    <row r="353" spans="1:15" x14ac:dyDescent="0.25">
      <c r="A353" s="510"/>
      <c r="B353" s="510"/>
      <c r="C353" s="510"/>
      <c r="D353" s="510"/>
      <c r="E353" s="510"/>
      <c r="F353" s="511" t="s">
        <v>357</v>
      </c>
      <c r="G353" s="511"/>
      <c r="H353" s="511"/>
      <c r="I353" s="511"/>
      <c r="J353" s="511"/>
      <c r="K353" s="512"/>
      <c r="L353" s="512"/>
      <c r="M353" s="512"/>
      <c r="N353" s="512"/>
      <c r="O353" s="292" t="s">
        <v>337</v>
      </c>
    </row>
    <row r="354" spans="1:15" x14ac:dyDescent="0.25">
      <c r="A354" s="505"/>
      <c r="B354" s="505"/>
      <c r="C354" s="505"/>
      <c r="D354" s="505"/>
      <c r="E354" s="505"/>
      <c r="F354" s="506"/>
      <c r="G354" s="506"/>
      <c r="H354" s="506"/>
      <c r="I354" s="506"/>
      <c r="J354" s="506"/>
      <c r="K354" s="506"/>
      <c r="L354" s="293" t="s">
        <v>313</v>
      </c>
      <c r="M354" s="507" t="s">
        <v>303</v>
      </c>
      <c r="N354" s="507"/>
      <c r="O354" s="294" t="s">
        <v>337</v>
      </c>
    </row>
    <row r="355" spans="1:15" x14ac:dyDescent="0.25">
      <c r="A355" s="526" t="s">
        <v>314</v>
      </c>
      <c r="B355" s="526"/>
      <c r="C355" s="526" t="s">
        <v>315</v>
      </c>
      <c r="D355" s="526"/>
    </row>
    <row r="357" spans="1:15" x14ac:dyDescent="0.25">
      <c r="A357" s="508" t="s">
        <v>304</v>
      </c>
      <c r="B357" s="508"/>
      <c r="C357" s="508"/>
      <c r="D357" s="508"/>
      <c r="E357" s="508"/>
      <c r="F357" s="509" t="s">
        <v>301</v>
      </c>
      <c r="G357" s="509"/>
      <c r="H357" s="509"/>
      <c r="I357" s="509"/>
      <c r="J357" s="509"/>
      <c r="K357" s="509" t="s">
        <v>305</v>
      </c>
      <c r="L357" s="509"/>
      <c r="M357" s="509" t="s">
        <v>306</v>
      </c>
      <c r="N357" s="509"/>
      <c r="O357" s="291" t="s">
        <v>307</v>
      </c>
    </row>
    <row r="358" spans="1:15" x14ac:dyDescent="0.25">
      <c r="A358" s="510" t="s">
        <v>478</v>
      </c>
      <c r="B358" s="510"/>
      <c r="C358" s="510"/>
      <c r="D358" s="510"/>
      <c r="E358" s="510"/>
      <c r="F358" s="511" t="s">
        <v>357</v>
      </c>
      <c r="G358" s="511"/>
      <c r="H358" s="511"/>
      <c r="I358" s="511"/>
      <c r="J358" s="511"/>
      <c r="K358" s="512" t="s">
        <v>479</v>
      </c>
      <c r="L358" s="512"/>
      <c r="M358" s="512" t="s">
        <v>343</v>
      </c>
      <c r="N358" s="512"/>
      <c r="O358" s="292" t="s">
        <v>480</v>
      </c>
    </row>
    <row r="359" spans="1:15" x14ac:dyDescent="0.25">
      <c r="A359" s="510" t="s">
        <v>316</v>
      </c>
      <c r="B359" s="510"/>
      <c r="C359" s="510"/>
      <c r="D359" s="510"/>
      <c r="E359" s="510"/>
      <c r="F359" s="511" t="s">
        <v>317</v>
      </c>
      <c r="G359" s="511"/>
      <c r="H359" s="511"/>
      <c r="I359" s="511"/>
      <c r="J359" s="511"/>
      <c r="K359" s="512" t="s">
        <v>396</v>
      </c>
      <c r="L359" s="512"/>
      <c r="M359" s="512" t="s">
        <v>319</v>
      </c>
      <c r="N359" s="512"/>
      <c r="O359" s="292" t="s">
        <v>339</v>
      </c>
    </row>
    <row r="360" spans="1:15" x14ac:dyDescent="0.25">
      <c r="A360" s="505"/>
      <c r="B360" s="505"/>
      <c r="C360" s="505"/>
      <c r="D360" s="505"/>
      <c r="E360" s="505"/>
      <c r="F360" s="506"/>
      <c r="G360" s="506"/>
      <c r="H360" s="506"/>
      <c r="I360" s="506"/>
      <c r="J360" s="506"/>
      <c r="K360" s="506"/>
      <c r="L360" s="293" t="s">
        <v>313</v>
      </c>
      <c r="M360" s="507" t="s">
        <v>315</v>
      </c>
      <c r="N360" s="507"/>
      <c r="O360" s="294" t="s">
        <v>481</v>
      </c>
    </row>
    <row r="361" spans="1:15" x14ac:dyDescent="0.25">
      <c r="A361" s="526" t="s">
        <v>321</v>
      </c>
      <c r="B361" s="526"/>
      <c r="C361" s="526" t="s">
        <v>322</v>
      </c>
      <c r="D361" s="526"/>
    </row>
    <row r="363" spans="1:15" x14ac:dyDescent="0.25">
      <c r="A363" s="508" t="s">
        <v>304</v>
      </c>
      <c r="B363" s="508"/>
      <c r="C363" s="508"/>
      <c r="D363" s="508"/>
      <c r="E363" s="508"/>
      <c r="F363" s="509" t="s">
        <v>301</v>
      </c>
      <c r="G363" s="509"/>
      <c r="H363" s="509"/>
      <c r="I363" s="509"/>
      <c r="J363" s="509"/>
      <c r="K363" s="509" t="s">
        <v>305</v>
      </c>
      <c r="L363" s="509"/>
      <c r="M363" s="509" t="s">
        <v>306</v>
      </c>
      <c r="N363" s="509"/>
      <c r="O363" s="291" t="s">
        <v>307</v>
      </c>
    </row>
    <row r="364" spans="1:15" x14ac:dyDescent="0.25">
      <c r="A364" s="510" t="s">
        <v>323</v>
      </c>
      <c r="B364" s="510"/>
      <c r="C364" s="510"/>
      <c r="D364" s="510"/>
      <c r="E364" s="510"/>
      <c r="F364" s="511" t="s">
        <v>324</v>
      </c>
      <c r="G364" s="511"/>
      <c r="H364" s="511"/>
      <c r="I364" s="511"/>
      <c r="J364" s="511"/>
      <c r="K364" s="512" t="s">
        <v>325</v>
      </c>
      <c r="L364" s="512"/>
      <c r="M364" s="512" t="s">
        <v>398</v>
      </c>
      <c r="N364" s="512"/>
      <c r="O364" s="292" t="s">
        <v>396</v>
      </c>
    </row>
    <row r="365" spans="1:15" x14ac:dyDescent="0.25">
      <c r="A365" s="505"/>
      <c r="B365" s="505"/>
      <c r="C365" s="505"/>
      <c r="D365" s="505"/>
      <c r="E365" s="505"/>
      <c r="F365" s="506"/>
      <c r="G365" s="506"/>
      <c r="H365" s="506"/>
      <c r="I365" s="506"/>
      <c r="J365" s="506"/>
      <c r="K365" s="506"/>
      <c r="L365" s="293" t="s">
        <v>313</v>
      </c>
      <c r="M365" s="507" t="s">
        <v>322</v>
      </c>
      <c r="N365" s="507"/>
      <c r="O365" s="294" t="s">
        <v>396</v>
      </c>
    </row>
    <row r="366" spans="1:15" x14ac:dyDescent="0.25">
      <c r="A366" s="526" t="s">
        <v>327</v>
      </c>
      <c r="B366" s="526"/>
      <c r="C366" s="526" t="s">
        <v>328</v>
      </c>
      <c r="D366" s="526"/>
    </row>
    <row r="368" spans="1:15" x14ac:dyDescent="0.25">
      <c r="A368" s="508" t="s">
        <v>304</v>
      </c>
      <c r="B368" s="508"/>
      <c r="C368" s="508"/>
      <c r="D368" s="508"/>
      <c r="E368" s="508"/>
      <c r="F368" s="509" t="s">
        <v>301</v>
      </c>
      <c r="G368" s="509"/>
      <c r="H368" s="509"/>
      <c r="I368" s="509"/>
      <c r="J368" s="509"/>
      <c r="K368" s="509" t="s">
        <v>305</v>
      </c>
      <c r="L368" s="509"/>
      <c r="M368" s="509" t="s">
        <v>306</v>
      </c>
      <c r="N368" s="509"/>
      <c r="O368" s="291" t="s">
        <v>307</v>
      </c>
    </row>
    <row r="369" spans="1:15" x14ac:dyDescent="0.25">
      <c r="A369" s="510"/>
      <c r="B369" s="510"/>
      <c r="C369" s="510"/>
      <c r="D369" s="510"/>
      <c r="E369" s="510"/>
      <c r="F369" s="511" t="s">
        <v>357</v>
      </c>
      <c r="G369" s="511"/>
      <c r="H369" s="511"/>
      <c r="I369" s="511"/>
      <c r="J369" s="511"/>
      <c r="K369" s="512"/>
      <c r="L369" s="512"/>
      <c r="M369" s="512"/>
      <c r="N369" s="512"/>
      <c r="O369" s="292" t="s">
        <v>337</v>
      </c>
    </row>
    <row r="370" spans="1:15" x14ac:dyDescent="0.25">
      <c r="A370" s="505"/>
      <c r="B370" s="505"/>
      <c r="C370" s="505"/>
      <c r="D370" s="505"/>
      <c r="E370" s="505"/>
      <c r="F370" s="506"/>
      <c r="G370" s="506"/>
      <c r="H370" s="506"/>
      <c r="I370" s="506"/>
      <c r="J370" s="506"/>
      <c r="K370" s="506"/>
      <c r="L370" s="293" t="s">
        <v>313</v>
      </c>
      <c r="M370" s="507" t="s">
        <v>328</v>
      </c>
      <c r="N370" s="507"/>
      <c r="O370" s="294" t="s">
        <v>337</v>
      </c>
    </row>
    <row r="372" spans="1:15" x14ac:dyDescent="0.25">
      <c r="I372" s="528" t="s">
        <v>334</v>
      </c>
      <c r="J372" s="529"/>
      <c r="K372" s="529"/>
      <c r="L372" s="529"/>
      <c r="M372" s="529"/>
      <c r="N372" s="530" t="s">
        <v>482</v>
      </c>
      <c r="O372" s="531"/>
    </row>
    <row r="373" spans="1:15" ht="15" customHeight="1" x14ac:dyDescent="0.25">
      <c r="I373" s="522" t="s">
        <v>335</v>
      </c>
      <c r="J373" s="523"/>
      <c r="K373" s="523"/>
      <c r="L373" s="523"/>
      <c r="M373" s="523"/>
      <c r="N373" s="520">
        <f>+ROUND(N372*(1+AIU!$G$69),0)</f>
        <v>12169</v>
      </c>
      <c r="O373" s="521"/>
    </row>
    <row r="374" spans="1:15" x14ac:dyDescent="0.25">
      <c r="A374" s="287"/>
      <c r="B374" s="500"/>
      <c r="C374" s="500"/>
      <c r="D374" s="500"/>
      <c r="E374" s="500"/>
      <c r="F374" s="500"/>
      <c r="G374" s="500"/>
      <c r="H374" s="500"/>
      <c r="I374" s="500"/>
      <c r="J374" s="500"/>
      <c r="K374" s="500"/>
      <c r="L374" s="500"/>
      <c r="M374" s="500"/>
      <c r="N374" s="500"/>
      <c r="O374" s="500"/>
    </row>
    <row r="375" spans="1:15" x14ac:dyDescent="0.25">
      <c r="A375" s="287"/>
      <c r="B375" s="501"/>
      <c r="C375" s="501"/>
      <c r="D375" s="500"/>
      <c r="E375" s="500"/>
      <c r="F375" s="500"/>
      <c r="G375" s="500"/>
      <c r="H375" s="500"/>
      <c r="I375" s="500"/>
      <c r="J375" s="500"/>
      <c r="K375" s="500"/>
      <c r="L375" s="500"/>
      <c r="M375" s="500"/>
      <c r="N375" s="500"/>
      <c r="O375" s="500"/>
    </row>
    <row r="376" spans="1:15" x14ac:dyDescent="0.25">
      <c r="A376" s="502"/>
      <c r="B376" s="502"/>
      <c r="C376" s="502"/>
      <c r="D376" s="502"/>
      <c r="E376" s="502"/>
      <c r="F376" s="502"/>
      <c r="G376" s="502"/>
      <c r="H376" s="502"/>
      <c r="I376" s="502"/>
      <c r="J376" s="502"/>
      <c r="K376" s="502"/>
      <c r="L376" s="502"/>
      <c r="M376" s="502"/>
      <c r="N376" s="502"/>
      <c r="O376" s="502"/>
    </row>
    <row r="377" spans="1:15" x14ac:dyDescent="0.25">
      <c r="A377" s="503"/>
      <c r="B377" s="503"/>
      <c r="C377" s="503"/>
      <c r="D377" s="503"/>
      <c r="E377" s="503"/>
      <c r="F377" s="503"/>
      <c r="G377" s="503" t="s">
        <v>296</v>
      </c>
      <c r="H377" s="503"/>
      <c r="I377" s="503"/>
      <c r="J377" s="504" t="s">
        <v>297</v>
      </c>
      <c r="K377" s="504"/>
      <c r="L377" s="504"/>
      <c r="M377" s="504"/>
      <c r="N377" s="504"/>
      <c r="O377" s="504"/>
    </row>
    <row r="378" spans="1:15" ht="46.5" customHeight="1" x14ac:dyDescent="0.25">
      <c r="A378" s="513" t="s">
        <v>298</v>
      </c>
      <c r="B378" s="513"/>
      <c r="C378" s="513"/>
      <c r="D378" s="513"/>
      <c r="E378" s="513"/>
      <c r="F378" s="513"/>
      <c r="G378" s="503" t="s">
        <v>299</v>
      </c>
      <c r="H378" s="503"/>
      <c r="I378" s="503"/>
      <c r="J378" s="527" t="s">
        <v>483</v>
      </c>
      <c r="K378" s="527"/>
      <c r="L378" s="527"/>
      <c r="M378" s="527"/>
      <c r="N378" s="527"/>
      <c r="O378" s="527"/>
    </row>
    <row r="379" spans="1:15" x14ac:dyDescent="0.25">
      <c r="A379" s="514"/>
      <c r="B379" s="514"/>
      <c r="C379" s="514"/>
      <c r="D379" s="514"/>
      <c r="E379" s="514"/>
      <c r="F379" s="514"/>
      <c r="G379" s="515" t="s">
        <v>301</v>
      </c>
      <c r="H379" s="515"/>
      <c r="I379" s="515"/>
      <c r="J379" s="516" t="s">
        <v>23</v>
      </c>
      <c r="K379" s="516"/>
      <c r="L379" s="516"/>
      <c r="M379" s="516"/>
      <c r="N379" s="516"/>
      <c r="O379" s="516"/>
    </row>
    <row r="381" spans="1:15" x14ac:dyDescent="0.25">
      <c r="A381" s="526" t="s">
        <v>302</v>
      </c>
      <c r="B381" s="526"/>
      <c r="C381" s="526" t="s">
        <v>303</v>
      </c>
      <c r="D381" s="526"/>
    </row>
    <row r="383" spans="1:15" x14ac:dyDescent="0.25">
      <c r="A383" s="508" t="s">
        <v>304</v>
      </c>
      <c r="B383" s="508"/>
      <c r="C383" s="508"/>
      <c r="D383" s="508"/>
      <c r="E383" s="508"/>
      <c r="F383" s="509" t="s">
        <v>301</v>
      </c>
      <c r="G383" s="509"/>
      <c r="H383" s="509"/>
      <c r="I383" s="509"/>
      <c r="J383" s="509"/>
      <c r="K383" s="509" t="s">
        <v>305</v>
      </c>
      <c r="L383" s="509"/>
      <c r="M383" s="509" t="s">
        <v>306</v>
      </c>
      <c r="N383" s="509"/>
      <c r="O383" s="291" t="s">
        <v>307</v>
      </c>
    </row>
    <row r="384" spans="1:15" x14ac:dyDescent="0.25">
      <c r="A384" s="510" t="s">
        <v>484</v>
      </c>
      <c r="B384" s="510"/>
      <c r="C384" s="510"/>
      <c r="D384" s="510"/>
      <c r="E384" s="510"/>
      <c r="F384" s="511" t="s">
        <v>309</v>
      </c>
      <c r="G384" s="511"/>
      <c r="H384" s="511"/>
      <c r="I384" s="511"/>
      <c r="J384" s="511"/>
      <c r="K384" s="512" t="s">
        <v>485</v>
      </c>
      <c r="L384" s="512"/>
      <c r="M384" s="512" t="s">
        <v>486</v>
      </c>
      <c r="N384" s="512"/>
      <c r="O384" s="292" t="s">
        <v>487</v>
      </c>
    </row>
    <row r="385" spans="1:15" x14ac:dyDescent="0.25">
      <c r="A385" s="510" t="s">
        <v>488</v>
      </c>
      <c r="B385" s="510"/>
      <c r="C385" s="510"/>
      <c r="D385" s="510"/>
      <c r="E385" s="510"/>
      <c r="F385" s="511" t="s">
        <v>330</v>
      </c>
      <c r="G385" s="511"/>
      <c r="H385" s="511"/>
      <c r="I385" s="511"/>
      <c r="J385" s="511"/>
      <c r="K385" s="512" t="s">
        <v>489</v>
      </c>
      <c r="L385" s="512"/>
      <c r="M385" s="512" t="s">
        <v>319</v>
      </c>
      <c r="N385" s="512"/>
      <c r="O385" s="292" t="s">
        <v>490</v>
      </c>
    </row>
    <row r="386" spans="1:15" x14ac:dyDescent="0.25">
      <c r="A386" s="510" t="s">
        <v>491</v>
      </c>
      <c r="B386" s="510"/>
      <c r="C386" s="510"/>
      <c r="D386" s="510"/>
      <c r="E386" s="510"/>
      <c r="F386" s="511" t="s">
        <v>309</v>
      </c>
      <c r="G386" s="511"/>
      <c r="H386" s="511"/>
      <c r="I386" s="511"/>
      <c r="J386" s="511"/>
      <c r="K386" s="512" t="s">
        <v>492</v>
      </c>
      <c r="L386" s="512"/>
      <c r="M386" s="512" t="s">
        <v>493</v>
      </c>
      <c r="N386" s="512"/>
      <c r="O386" s="292" t="s">
        <v>494</v>
      </c>
    </row>
    <row r="387" spans="1:15" x14ac:dyDescent="0.25">
      <c r="A387" s="510" t="s">
        <v>495</v>
      </c>
      <c r="B387" s="510"/>
      <c r="C387" s="510"/>
      <c r="D387" s="510"/>
      <c r="E387" s="510"/>
      <c r="F387" s="511" t="s">
        <v>309</v>
      </c>
      <c r="G387" s="511"/>
      <c r="H387" s="511"/>
      <c r="I387" s="511"/>
      <c r="J387" s="511"/>
      <c r="K387" s="512" t="s">
        <v>496</v>
      </c>
      <c r="L387" s="512"/>
      <c r="M387" s="512" t="s">
        <v>497</v>
      </c>
      <c r="N387" s="512"/>
      <c r="O387" s="292" t="s">
        <v>498</v>
      </c>
    </row>
    <row r="388" spans="1:15" x14ac:dyDescent="0.25">
      <c r="A388" s="510" t="s">
        <v>499</v>
      </c>
      <c r="B388" s="510"/>
      <c r="C388" s="510"/>
      <c r="D388" s="510"/>
      <c r="E388" s="510"/>
      <c r="F388" s="511" t="s">
        <v>309</v>
      </c>
      <c r="G388" s="511"/>
      <c r="H388" s="511"/>
      <c r="I388" s="511"/>
      <c r="J388" s="511"/>
      <c r="K388" s="512" t="s">
        <v>500</v>
      </c>
      <c r="L388" s="512"/>
      <c r="M388" s="512" t="s">
        <v>501</v>
      </c>
      <c r="N388" s="512"/>
      <c r="O388" s="292" t="s">
        <v>502</v>
      </c>
    </row>
    <row r="389" spans="1:15" x14ac:dyDescent="0.25">
      <c r="A389" s="510" t="s">
        <v>503</v>
      </c>
      <c r="B389" s="510"/>
      <c r="C389" s="510"/>
      <c r="D389" s="510"/>
      <c r="E389" s="510"/>
      <c r="F389" s="511" t="s">
        <v>309</v>
      </c>
      <c r="G389" s="511"/>
      <c r="H389" s="511"/>
      <c r="I389" s="511"/>
      <c r="J389" s="511"/>
      <c r="K389" s="512" t="s">
        <v>504</v>
      </c>
      <c r="L389" s="512"/>
      <c r="M389" s="512" t="s">
        <v>505</v>
      </c>
      <c r="N389" s="512"/>
      <c r="O389" s="292" t="s">
        <v>506</v>
      </c>
    </row>
    <row r="390" spans="1:15" ht="25.5" customHeight="1" x14ac:dyDescent="0.25">
      <c r="A390" s="510" t="s">
        <v>507</v>
      </c>
      <c r="B390" s="510"/>
      <c r="C390" s="510"/>
      <c r="D390" s="510"/>
      <c r="E390" s="510"/>
      <c r="F390" s="511" t="s">
        <v>407</v>
      </c>
      <c r="G390" s="511"/>
      <c r="H390" s="511"/>
      <c r="I390" s="511"/>
      <c r="J390" s="511"/>
      <c r="K390" s="512" t="s">
        <v>508</v>
      </c>
      <c r="L390" s="512"/>
      <c r="M390" s="512" t="s">
        <v>509</v>
      </c>
      <c r="N390" s="512"/>
      <c r="O390" s="292" t="s">
        <v>510</v>
      </c>
    </row>
    <row r="391" spans="1:15" x14ac:dyDescent="0.25">
      <c r="A391" s="510" t="s">
        <v>511</v>
      </c>
      <c r="B391" s="510"/>
      <c r="C391" s="510"/>
      <c r="D391" s="510"/>
      <c r="E391" s="510"/>
      <c r="F391" s="511" t="s">
        <v>309</v>
      </c>
      <c r="G391" s="511"/>
      <c r="H391" s="511"/>
      <c r="I391" s="511"/>
      <c r="J391" s="511"/>
      <c r="K391" s="512" t="s">
        <v>512</v>
      </c>
      <c r="L391" s="512"/>
      <c r="M391" s="512" t="s">
        <v>513</v>
      </c>
      <c r="N391" s="512"/>
      <c r="O391" s="292" t="s">
        <v>514</v>
      </c>
    </row>
    <row r="392" spans="1:15" x14ac:dyDescent="0.25">
      <c r="A392" s="510" t="s">
        <v>415</v>
      </c>
      <c r="B392" s="510"/>
      <c r="C392" s="510"/>
      <c r="D392" s="510"/>
      <c r="E392" s="510"/>
      <c r="F392" s="511" t="s">
        <v>416</v>
      </c>
      <c r="G392" s="511"/>
      <c r="H392" s="511"/>
      <c r="I392" s="511"/>
      <c r="J392" s="511"/>
      <c r="K392" s="512" t="s">
        <v>417</v>
      </c>
      <c r="L392" s="512"/>
      <c r="M392" s="512" t="s">
        <v>513</v>
      </c>
      <c r="N392" s="512"/>
      <c r="O392" s="292" t="s">
        <v>515</v>
      </c>
    </row>
    <row r="393" spans="1:15" x14ac:dyDescent="0.25">
      <c r="A393" s="505"/>
      <c r="B393" s="505"/>
      <c r="C393" s="505"/>
      <c r="D393" s="505"/>
      <c r="E393" s="505"/>
      <c r="F393" s="506"/>
      <c r="G393" s="506"/>
      <c r="H393" s="506"/>
      <c r="I393" s="506"/>
      <c r="J393" s="506"/>
      <c r="K393" s="506"/>
      <c r="L393" s="293" t="s">
        <v>313</v>
      </c>
      <c r="M393" s="507" t="s">
        <v>303</v>
      </c>
      <c r="N393" s="507"/>
      <c r="O393" s="294" t="s">
        <v>516</v>
      </c>
    </row>
    <row r="394" spans="1:15" x14ac:dyDescent="0.25">
      <c r="A394" s="526" t="s">
        <v>314</v>
      </c>
      <c r="B394" s="526"/>
      <c r="C394" s="526" t="s">
        <v>315</v>
      </c>
      <c r="D394" s="526"/>
    </row>
    <row r="396" spans="1:15" x14ac:dyDescent="0.25">
      <c r="A396" s="508" t="s">
        <v>304</v>
      </c>
      <c r="B396" s="508"/>
      <c r="C396" s="508"/>
      <c r="D396" s="508"/>
      <c r="E396" s="508"/>
      <c r="F396" s="509" t="s">
        <v>301</v>
      </c>
      <c r="G396" s="509"/>
      <c r="H396" s="509"/>
      <c r="I396" s="509"/>
      <c r="J396" s="509"/>
      <c r="K396" s="509" t="s">
        <v>305</v>
      </c>
      <c r="L396" s="509"/>
      <c r="M396" s="509" t="s">
        <v>306</v>
      </c>
      <c r="N396" s="509"/>
      <c r="O396" s="291" t="s">
        <v>307</v>
      </c>
    </row>
    <row r="397" spans="1:15" x14ac:dyDescent="0.25">
      <c r="A397" s="510" t="s">
        <v>517</v>
      </c>
      <c r="B397" s="510"/>
      <c r="C397" s="510"/>
      <c r="D397" s="510"/>
      <c r="E397" s="510"/>
      <c r="F397" s="511" t="s">
        <v>518</v>
      </c>
      <c r="G397" s="511"/>
      <c r="H397" s="511"/>
      <c r="I397" s="511"/>
      <c r="J397" s="511"/>
      <c r="K397" s="512" t="s">
        <v>519</v>
      </c>
      <c r="L397" s="512"/>
      <c r="M397" s="512" t="s">
        <v>343</v>
      </c>
      <c r="N397" s="512"/>
      <c r="O397" s="292" t="s">
        <v>520</v>
      </c>
    </row>
    <row r="398" spans="1:15" x14ac:dyDescent="0.25">
      <c r="A398" s="510" t="s">
        <v>316</v>
      </c>
      <c r="B398" s="510"/>
      <c r="C398" s="510"/>
      <c r="D398" s="510"/>
      <c r="E398" s="510"/>
      <c r="F398" s="511" t="s">
        <v>317</v>
      </c>
      <c r="G398" s="511"/>
      <c r="H398" s="511"/>
      <c r="I398" s="511"/>
      <c r="J398" s="511"/>
      <c r="K398" s="512" t="s">
        <v>521</v>
      </c>
      <c r="L398" s="512"/>
      <c r="M398" s="512" t="s">
        <v>319</v>
      </c>
      <c r="N398" s="512"/>
      <c r="O398" s="292" t="s">
        <v>522</v>
      </c>
    </row>
    <row r="399" spans="1:15" x14ac:dyDescent="0.25">
      <c r="A399" s="505"/>
      <c r="B399" s="505"/>
      <c r="C399" s="505"/>
      <c r="D399" s="505"/>
      <c r="E399" s="505"/>
      <c r="F399" s="506"/>
      <c r="G399" s="506"/>
      <c r="H399" s="506"/>
      <c r="I399" s="506"/>
      <c r="J399" s="506"/>
      <c r="K399" s="506"/>
      <c r="L399" s="293" t="s">
        <v>313</v>
      </c>
      <c r="M399" s="507" t="s">
        <v>315</v>
      </c>
      <c r="N399" s="507"/>
      <c r="O399" s="294" t="s">
        <v>523</v>
      </c>
    </row>
    <row r="400" spans="1:15" x14ac:dyDescent="0.25">
      <c r="A400" s="526" t="s">
        <v>321</v>
      </c>
      <c r="B400" s="526"/>
      <c r="C400" s="526" t="s">
        <v>322</v>
      </c>
      <c r="D400" s="526"/>
    </row>
    <row r="402" spans="1:15" x14ac:dyDescent="0.25">
      <c r="A402" s="508" t="s">
        <v>304</v>
      </c>
      <c r="B402" s="508"/>
      <c r="C402" s="508"/>
      <c r="D402" s="508"/>
      <c r="E402" s="508"/>
      <c r="F402" s="509" t="s">
        <v>301</v>
      </c>
      <c r="G402" s="509"/>
      <c r="H402" s="509"/>
      <c r="I402" s="509"/>
      <c r="J402" s="509"/>
      <c r="K402" s="509" t="s">
        <v>305</v>
      </c>
      <c r="L402" s="509"/>
      <c r="M402" s="509" t="s">
        <v>306</v>
      </c>
      <c r="N402" s="509"/>
      <c r="O402" s="291" t="s">
        <v>307</v>
      </c>
    </row>
    <row r="403" spans="1:15" x14ac:dyDescent="0.25">
      <c r="A403" s="510" t="s">
        <v>524</v>
      </c>
      <c r="B403" s="510"/>
      <c r="C403" s="510"/>
      <c r="D403" s="510"/>
      <c r="E403" s="510"/>
      <c r="F403" s="511" t="s">
        <v>324</v>
      </c>
      <c r="G403" s="511"/>
      <c r="H403" s="511"/>
      <c r="I403" s="511"/>
      <c r="J403" s="511"/>
      <c r="K403" s="512" t="s">
        <v>525</v>
      </c>
      <c r="L403" s="512"/>
      <c r="M403" s="512" t="s">
        <v>526</v>
      </c>
      <c r="N403" s="512"/>
      <c r="O403" s="292" t="s">
        <v>521</v>
      </c>
    </row>
    <row r="404" spans="1:15" x14ac:dyDescent="0.25">
      <c r="A404" s="505"/>
      <c r="B404" s="505"/>
      <c r="C404" s="505"/>
      <c r="D404" s="505"/>
      <c r="E404" s="505"/>
      <c r="F404" s="506"/>
      <c r="G404" s="506"/>
      <c r="H404" s="506"/>
      <c r="I404" s="506"/>
      <c r="J404" s="506"/>
      <c r="K404" s="506"/>
      <c r="L404" s="293" t="s">
        <v>313</v>
      </c>
      <c r="M404" s="507" t="s">
        <v>322</v>
      </c>
      <c r="N404" s="507"/>
      <c r="O404" s="294" t="s">
        <v>521</v>
      </c>
    </row>
    <row r="405" spans="1:15" x14ac:dyDescent="0.25">
      <c r="A405" s="526" t="s">
        <v>327</v>
      </c>
      <c r="B405" s="526"/>
      <c r="C405" s="526" t="s">
        <v>328</v>
      </c>
      <c r="D405" s="526"/>
    </row>
    <row r="407" spans="1:15" x14ac:dyDescent="0.25">
      <c r="A407" s="508" t="s">
        <v>304</v>
      </c>
      <c r="B407" s="508"/>
      <c r="C407" s="508"/>
      <c r="D407" s="508"/>
      <c r="E407" s="508"/>
      <c r="F407" s="509" t="s">
        <v>301</v>
      </c>
      <c r="G407" s="509"/>
      <c r="H407" s="509"/>
      <c r="I407" s="509"/>
      <c r="J407" s="509"/>
      <c r="K407" s="509" t="s">
        <v>305</v>
      </c>
      <c r="L407" s="509"/>
      <c r="M407" s="509" t="s">
        <v>306</v>
      </c>
      <c r="N407" s="509"/>
      <c r="O407" s="291" t="s">
        <v>307</v>
      </c>
    </row>
    <row r="408" spans="1:15" x14ac:dyDescent="0.25">
      <c r="A408" s="510" t="s">
        <v>424</v>
      </c>
      <c r="B408" s="510"/>
      <c r="C408" s="510"/>
      <c r="D408" s="510"/>
      <c r="E408" s="510"/>
      <c r="F408" s="511" t="s">
        <v>407</v>
      </c>
      <c r="G408" s="511"/>
      <c r="H408" s="511"/>
      <c r="I408" s="511"/>
      <c r="J408" s="511"/>
      <c r="K408" s="512" t="s">
        <v>425</v>
      </c>
      <c r="L408" s="512"/>
      <c r="M408" s="512" t="s">
        <v>527</v>
      </c>
      <c r="N408" s="512"/>
      <c r="O408" s="292" t="s">
        <v>528</v>
      </c>
    </row>
    <row r="409" spans="1:15" x14ac:dyDescent="0.25">
      <c r="A409" s="510" t="s">
        <v>529</v>
      </c>
      <c r="B409" s="510"/>
      <c r="C409" s="510"/>
      <c r="D409" s="510"/>
      <c r="E409" s="510"/>
      <c r="F409" s="511" t="s">
        <v>330</v>
      </c>
      <c r="G409" s="511"/>
      <c r="H409" s="511"/>
      <c r="I409" s="511"/>
      <c r="J409" s="511"/>
      <c r="K409" s="512" t="s">
        <v>530</v>
      </c>
      <c r="L409" s="512"/>
      <c r="M409" s="512" t="s">
        <v>319</v>
      </c>
      <c r="N409" s="512"/>
      <c r="O409" s="292" t="s">
        <v>531</v>
      </c>
    </row>
    <row r="410" spans="1:15" x14ac:dyDescent="0.25">
      <c r="A410" s="505"/>
      <c r="B410" s="505"/>
      <c r="C410" s="505"/>
      <c r="D410" s="505"/>
      <c r="E410" s="505"/>
      <c r="F410" s="506"/>
      <c r="G410" s="506"/>
      <c r="H410" s="506"/>
      <c r="I410" s="506"/>
      <c r="J410" s="506"/>
      <c r="K410" s="506"/>
      <c r="L410" s="293" t="s">
        <v>313</v>
      </c>
      <c r="M410" s="507" t="s">
        <v>328</v>
      </c>
      <c r="N410" s="507"/>
      <c r="O410" s="294" t="s">
        <v>532</v>
      </c>
    </row>
    <row r="412" spans="1:15" x14ac:dyDescent="0.25">
      <c r="I412" s="524" t="s">
        <v>334</v>
      </c>
      <c r="J412" s="524"/>
      <c r="K412" s="524"/>
      <c r="L412" s="524"/>
      <c r="M412" s="524"/>
      <c r="N412" s="525" t="s">
        <v>533</v>
      </c>
      <c r="O412" s="525"/>
    </row>
    <row r="413" spans="1:15" ht="15" customHeight="1" x14ac:dyDescent="0.25">
      <c r="I413" s="522" t="s">
        <v>335</v>
      </c>
      <c r="J413" s="523"/>
      <c r="K413" s="523"/>
      <c r="L413" s="523"/>
      <c r="M413" s="523"/>
      <c r="N413" s="520">
        <f>+ROUND(N412*(1+AIU!$G$69),0)</f>
        <v>15164704</v>
      </c>
      <c r="O413" s="521"/>
    </row>
    <row r="414" spans="1:15" x14ac:dyDescent="0.25">
      <c r="I414" s="287"/>
      <c r="J414" s="287"/>
      <c r="K414" s="287"/>
      <c r="L414" s="287"/>
      <c r="M414" s="287"/>
      <c r="N414" s="295"/>
      <c r="O414" s="296"/>
    </row>
    <row r="415" spans="1:15" x14ac:dyDescent="0.25">
      <c r="I415" s="287"/>
      <c r="J415" s="287"/>
      <c r="K415" s="287"/>
      <c r="L415" s="287"/>
      <c r="M415" s="287"/>
      <c r="N415" s="295"/>
      <c r="O415" s="296"/>
    </row>
    <row r="416" spans="1:15" x14ac:dyDescent="0.25">
      <c r="I416" s="287"/>
      <c r="J416" s="287"/>
      <c r="K416" s="287"/>
      <c r="L416" s="287"/>
      <c r="M416" s="287"/>
      <c r="N416" s="295"/>
      <c r="O416" s="296"/>
    </row>
    <row r="417" spans="1:15" x14ac:dyDescent="0.25">
      <c r="A417" s="532"/>
      <c r="B417" s="533"/>
      <c r="C417" s="533"/>
      <c r="D417" s="533"/>
      <c r="E417" s="533"/>
      <c r="F417" s="533"/>
      <c r="G417" s="533" t="s">
        <v>296</v>
      </c>
      <c r="H417" s="533"/>
      <c r="I417" s="533"/>
      <c r="J417" s="534" t="s">
        <v>297</v>
      </c>
      <c r="K417" s="534"/>
      <c r="L417" s="534"/>
      <c r="M417" s="534"/>
      <c r="N417" s="534"/>
      <c r="O417" s="534"/>
    </row>
    <row r="418" spans="1:15" ht="46.5" customHeight="1" x14ac:dyDescent="0.25">
      <c r="A418" s="513" t="s">
        <v>298</v>
      </c>
      <c r="B418" s="513"/>
      <c r="C418" s="513"/>
      <c r="D418" s="513"/>
      <c r="E418" s="513"/>
      <c r="F418" s="513"/>
      <c r="G418" s="503" t="s">
        <v>299</v>
      </c>
      <c r="H418" s="503"/>
      <c r="I418" s="503"/>
      <c r="J418" s="527" t="s">
        <v>534</v>
      </c>
      <c r="K418" s="527"/>
      <c r="L418" s="527"/>
      <c r="M418" s="527"/>
      <c r="N418" s="527"/>
      <c r="O418" s="527"/>
    </row>
    <row r="419" spans="1:15" x14ac:dyDescent="0.25">
      <c r="A419" s="535"/>
      <c r="B419" s="536"/>
      <c r="C419" s="536"/>
      <c r="D419" s="536"/>
      <c r="E419" s="536"/>
      <c r="F419" s="536"/>
      <c r="G419" s="537" t="s">
        <v>301</v>
      </c>
      <c r="H419" s="537"/>
      <c r="I419" s="537"/>
      <c r="J419" s="538" t="s">
        <v>21</v>
      </c>
      <c r="K419" s="538"/>
      <c r="L419" s="538"/>
      <c r="M419" s="538"/>
      <c r="N419" s="538"/>
      <c r="O419" s="538"/>
    </row>
    <row r="421" spans="1:15" x14ac:dyDescent="0.25">
      <c r="A421" s="526" t="s">
        <v>302</v>
      </c>
      <c r="B421" s="526"/>
      <c r="C421" s="526" t="s">
        <v>303</v>
      </c>
      <c r="D421" s="526"/>
    </row>
    <row r="423" spans="1:15" x14ac:dyDescent="0.25">
      <c r="A423" s="508" t="s">
        <v>304</v>
      </c>
      <c r="B423" s="508"/>
      <c r="C423" s="508"/>
      <c r="D423" s="508"/>
      <c r="E423" s="508"/>
      <c r="F423" s="509" t="s">
        <v>301</v>
      </c>
      <c r="G423" s="509"/>
      <c r="H423" s="509"/>
      <c r="I423" s="509"/>
      <c r="J423" s="509"/>
      <c r="K423" s="509" t="s">
        <v>305</v>
      </c>
      <c r="L423" s="509"/>
      <c r="M423" s="509" t="s">
        <v>306</v>
      </c>
      <c r="N423" s="509"/>
      <c r="O423" s="291" t="s">
        <v>307</v>
      </c>
    </row>
    <row r="424" spans="1:15" x14ac:dyDescent="0.25">
      <c r="A424" s="510" t="s">
        <v>308</v>
      </c>
      <c r="B424" s="510"/>
      <c r="C424" s="510"/>
      <c r="D424" s="510"/>
      <c r="E424" s="510"/>
      <c r="F424" s="511" t="s">
        <v>309</v>
      </c>
      <c r="G424" s="511"/>
      <c r="H424" s="511"/>
      <c r="I424" s="511"/>
      <c r="J424" s="511"/>
      <c r="K424" s="512" t="s">
        <v>310</v>
      </c>
      <c r="L424" s="512"/>
      <c r="M424" s="512" t="s">
        <v>354</v>
      </c>
      <c r="N424" s="512"/>
      <c r="O424" s="292" t="s">
        <v>355</v>
      </c>
    </row>
    <row r="425" spans="1:15" x14ac:dyDescent="0.25">
      <c r="A425" s="510" t="s">
        <v>356</v>
      </c>
      <c r="B425" s="510"/>
      <c r="C425" s="510"/>
      <c r="D425" s="510"/>
      <c r="E425" s="510"/>
      <c r="F425" s="511" t="s">
        <v>357</v>
      </c>
      <c r="G425" s="511"/>
      <c r="H425" s="511"/>
      <c r="I425" s="511"/>
      <c r="J425" s="511"/>
      <c r="K425" s="512" t="s">
        <v>358</v>
      </c>
      <c r="L425" s="512"/>
      <c r="M425" s="512" t="s">
        <v>409</v>
      </c>
      <c r="N425" s="512"/>
      <c r="O425" s="292" t="s">
        <v>535</v>
      </c>
    </row>
    <row r="426" spans="1:15" x14ac:dyDescent="0.25">
      <c r="A426" s="505"/>
      <c r="B426" s="505"/>
      <c r="C426" s="505"/>
      <c r="D426" s="505"/>
      <c r="E426" s="505"/>
      <c r="F426" s="506"/>
      <c r="G426" s="506"/>
      <c r="H426" s="506"/>
      <c r="I426" s="506"/>
      <c r="J426" s="506"/>
      <c r="K426" s="506"/>
      <c r="L426" s="293" t="s">
        <v>313</v>
      </c>
      <c r="M426" s="507" t="s">
        <v>303</v>
      </c>
      <c r="N426" s="507"/>
      <c r="O426" s="294" t="s">
        <v>536</v>
      </c>
    </row>
    <row r="427" spans="1:15" x14ac:dyDescent="0.25">
      <c r="A427" s="526" t="s">
        <v>314</v>
      </c>
      <c r="B427" s="526"/>
      <c r="C427" s="526" t="s">
        <v>315</v>
      </c>
      <c r="D427" s="526"/>
    </row>
    <row r="429" spans="1:15" x14ac:dyDescent="0.25">
      <c r="A429" s="508" t="s">
        <v>304</v>
      </c>
      <c r="B429" s="508"/>
      <c r="C429" s="508"/>
      <c r="D429" s="508"/>
      <c r="E429" s="508"/>
      <c r="F429" s="509" t="s">
        <v>301</v>
      </c>
      <c r="G429" s="509"/>
      <c r="H429" s="509"/>
      <c r="I429" s="509"/>
      <c r="J429" s="509"/>
      <c r="K429" s="509" t="s">
        <v>305</v>
      </c>
      <c r="L429" s="509"/>
      <c r="M429" s="509" t="s">
        <v>306</v>
      </c>
      <c r="N429" s="509"/>
      <c r="O429" s="291" t="s">
        <v>307</v>
      </c>
    </row>
    <row r="430" spans="1:15" x14ac:dyDescent="0.25">
      <c r="A430" s="510" t="s">
        <v>316</v>
      </c>
      <c r="B430" s="510"/>
      <c r="C430" s="510"/>
      <c r="D430" s="510"/>
      <c r="E430" s="510"/>
      <c r="F430" s="511" t="s">
        <v>317</v>
      </c>
      <c r="G430" s="511"/>
      <c r="H430" s="511"/>
      <c r="I430" s="511"/>
      <c r="J430" s="511"/>
      <c r="K430" s="512" t="s">
        <v>537</v>
      </c>
      <c r="L430" s="512"/>
      <c r="M430" s="512" t="s">
        <v>319</v>
      </c>
      <c r="N430" s="512"/>
      <c r="O430" s="292" t="s">
        <v>538</v>
      </c>
    </row>
    <row r="431" spans="1:15" x14ac:dyDescent="0.25">
      <c r="A431" s="505"/>
      <c r="B431" s="505"/>
      <c r="C431" s="505"/>
      <c r="D431" s="505"/>
      <c r="E431" s="505"/>
      <c r="F431" s="506"/>
      <c r="G431" s="506"/>
      <c r="H431" s="506"/>
      <c r="I431" s="506"/>
      <c r="J431" s="506"/>
      <c r="K431" s="506"/>
      <c r="L431" s="293" t="s">
        <v>313</v>
      </c>
      <c r="M431" s="507" t="s">
        <v>315</v>
      </c>
      <c r="N431" s="507"/>
      <c r="O431" s="294" t="s">
        <v>538</v>
      </c>
    </row>
    <row r="432" spans="1:15" x14ac:dyDescent="0.25">
      <c r="A432" s="526" t="s">
        <v>321</v>
      </c>
      <c r="B432" s="526"/>
      <c r="C432" s="526" t="s">
        <v>322</v>
      </c>
      <c r="D432" s="526"/>
    </row>
    <row r="434" spans="1:15" x14ac:dyDescent="0.25">
      <c r="A434" s="508" t="s">
        <v>304</v>
      </c>
      <c r="B434" s="508"/>
      <c r="C434" s="508"/>
      <c r="D434" s="508"/>
      <c r="E434" s="508"/>
      <c r="F434" s="509" t="s">
        <v>301</v>
      </c>
      <c r="G434" s="509"/>
      <c r="H434" s="509"/>
      <c r="I434" s="509"/>
      <c r="J434" s="509"/>
      <c r="K434" s="509" t="s">
        <v>305</v>
      </c>
      <c r="L434" s="509"/>
      <c r="M434" s="509" t="s">
        <v>306</v>
      </c>
      <c r="N434" s="509"/>
      <c r="O434" s="291" t="s">
        <v>307</v>
      </c>
    </row>
    <row r="435" spans="1:15" x14ac:dyDescent="0.25">
      <c r="A435" s="510" t="s">
        <v>539</v>
      </c>
      <c r="B435" s="510"/>
      <c r="C435" s="510"/>
      <c r="D435" s="510"/>
      <c r="E435" s="510"/>
      <c r="F435" s="511" t="s">
        <v>324</v>
      </c>
      <c r="G435" s="511"/>
      <c r="H435" s="511"/>
      <c r="I435" s="511"/>
      <c r="J435" s="511"/>
      <c r="K435" s="512" t="s">
        <v>540</v>
      </c>
      <c r="L435" s="512"/>
      <c r="M435" s="512" t="s">
        <v>351</v>
      </c>
      <c r="N435" s="512"/>
      <c r="O435" s="292" t="s">
        <v>537</v>
      </c>
    </row>
    <row r="436" spans="1:15" x14ac:dyDescent="0.25">
      <c r="A436" s="505"/>
      <c r="B436" s="505"/>
      <c r="C436" s="505"/>
      <c r="D436" s="505"/>
      <c r="E436" s="505"/>
      <c r="F436" s="506"/>
      <c r="G436" s="506"/>
      <c r="H436" s="506"/>
      <c r="I436" s="506"/>
      <c r="J436" s="506"/>
      <c r="K436" s="506"/>
      <c r="L436" s="293" t="s">
        <v>313</v>
      </c>
      <c r="M436" s="507" t="s">
        <v>322</v>
      </c>
      <c r="N436" s="507"/>
      <c r="O436" s="294" t="s">
        <v>537</v>
      </c>
    </row>
    <row r="437" spans="1:15" x14ac:dyDescent="0.25">
      <c r="A437" s="526" t="s">
        <v>327</v>
      </c>
      <c r="B437" s="526"/>
      <c r="C437" s="526" t="s">
        <v>328</v>
      </c>
      <c r="D437" s="526"/>
    </row>
    <row r="439" spans="1:15" x14ac:dyDescent="0.25">
      <c r="A439" s="508" t="s">
        <v>304</v>
      </c>
      <c r="B439" s="508"/>
      <c r="C439" s="508"/>
      <c r="D439" s="508"/>
      <c r="E439" s="508"/>
      <c r="F439" s="509" t="s">
        <v>301</v>
      </c>
      <c r="G439" s="509"/>
      <c r="H439" s="509"/>
      <c r="I439" s="509"/>
      <c r="J439" s="509"/>
      <c r="K439" s="509" t="s">
        <v>305</v>
      </c>
      <c r="L439" s="509"/>
      <c r="M439" s="509" t="s">
        <v>306</v>
      </c>
      <c r="N439" s="509"/>
      <c r="O439" s="291" t="s">
        <v>307</v>
      </c>
    </row>
    <row r="440" spans="1:15" x14ac:dyDescent="0.25">
      <c r="A440" s="510" t="s">
        <v>366</v>
      </c>
      <c r="B440" s="510"/>
      <c r="C440" s="510"/>
      <c r="D440" s="510"/>
      <c r="E440" s="510"/>
      <c r="F440" s="511" t="s">
        <v>330</v>
      </c>
      <c r="G440" s="511"/>
      <c r="H440" s="511"/>
      <c r="I440" s="511"/>
      <c r="J440" s="511"/>
      <c r="K440" s="512" t="s">
        <v>367</v>
      </c>
      <c r="L440" s="512"/>
      <c r="M440" s="512" t="s">
        <v>351</v>
      </c>
      <c r="N440" s="512"/>
      <c r="O440" s="292" t="s">
        <v>541</v>
      </c>
    </row>
    <row r="441" spans="1:15" x14ac:dyDescent="0.25">
      <c r="A441" s="505"/>
      <c r="B441" s="505"/>
      <c r="C441" s="505"/>
      <c r="D441" s="505"/>
      <c r="E441" s="505"/>
      <c r="F441" s="506"/>
      <c r="G441" s="506"/>
      <c r="H441" s="506"/>
      <c r="I441" s="506"/>
      <c r="J441" s="506"/>
      <c r="K441" s="506"/>
      <c r="L441" s="293" t="s">
        <v>313</v>
      </c>
      <c r="M441" s="507" t="s">
        <v>328</v>
      </c>
      <c r="N441" s="507"/>
      <c r="O441" s="294" t="s">
        <v>541</v>
      </c>
    </row>
    <row r="443" spans="1:15" x14ac:dyDescent="0.25">
      <c r="I443" s="524" t="s">
        <v>334</v>
      </c>
      <c r="J443" s="524"/>
      <c r="K443" s="524"/>
      <c r="L443" s="524"/>
      <c r="M443" s="524"/>
      <c r="N443" s="525" t="s">
        <v>542</v>
      </c>
      <c r="O443" s="525"/>
    </row>
    <row r="444" spans="1:15" ht="15" customHeight="1" x14ac:dyDescent="0.25">
      <c r="I444" s="522" t="s">
        <v>335</v>
      </c>
      <c r="J444" s="523"/>
      <c r="K444" s="523"/>
      <c r="L444" s="523"/>
      <c r="M444" s="523"/>
      <c r="N444" s="520">
        <f>+ROUND(N443*(1+AIU!$G$69),0)</f>
        <v>20236</v>
      </c>
      <c r="O444" s="521"/>
    </row>
    <row r="445" spans="1:15" x14ac:dyDescent="0.25">
      <c r="A445" s="287"/>
      <c r="B445" s="500"/>
      <c r="C445" s="500"/>
      <c r="D445" s="500"/>
      <c r="E445" s="500"/>
      <c r="F445" s="500"/>
      <c r="G445" s="500"/>
      <c r="H445" s="500"/>
      <c r="I445" s="500"/>
      <c r="J445" s="500"/>
      <c r="K445" s="500"/>
      <c r="L445" s="500"/>
      <c r="M445" s="500"/>
      <c r="N445" s="500"/>
      <c r="O445" s="500"/>
    </row>
    <row r="446" spans="1:15" x14ac:dyDescent="0.25">
      <c r="A446" s="287"/>
      <c r="B446" s="501"/>
      <c r="C446" s="501"/>
      <c r="D446" s="500"/>
      <c r="E446" s="500"/>
      <c r="F446" s="500"/>
      <c r="G446" s="500"/>
      <c r="H446" s="500"/>
      <c r="I446" s="500"/>
      <c r="J446" s="500"/>
      <c r="K446" s="500"/>
      <c r="L446" s="500"/>
      <c r="M446" s="500"/>
      <c r="N446" s="500"/>
      <c r="O446" s="500"/>
    </row>
    <row r="447" spans="1:15" x14ac:dyDescent="0.25">
      <c r="A447" s="502"/>
      <c r="B447" s="502"/>
      <c r="C447" s="502"/>
      <c r="D447" s="502"/>
      <c r="E447" s="502"/>
      <c r="F447" s="502"/>
      <c r="G447" s="502"/>
      <c r="H447" s="502"/>
      <c r="I447" s="502"/>
      <c r="J447" s="502"/>
      <c r="K447" s="502"/>
      <c r="L447" s="502"/>
      <c r="M447" s="502"/>
      <c r="N447" s="502"/>
      <c r="O447" s="502"/>
    </row>
    <row r="448" spans="1:15" x14ac:dyDescent="0.25">
      <c r="A448" s="503"/>
      <c r="B448" s="503"/>
      <c r="C448" s="503"/>
      <c r="D448" s="503"/>
      <c r="E448" s="503"/>
      <c r="F448" s="503"/>
      <c r="G448" s="503" t="s">
        <v>296</v>
      </c>
      <c r="H448" s="503"/>
      <c r="I448" s="503"/>
      <c r="J448" s="504" t="s">
        <v>297</v>
      </c>
      <c r="K448" s="504"/>
      <c r="L448" s="504"/>
      <c r="M448" s="504"/>
      <c r="N448" s="504"/>
      <c r="O448" s="504"/>
    </row>
    <row r="449" spans="1:15" ht="46.5" customHeight="1" x14ac:dyDescent="0.25">
      <c r="A449" s="513" t="s">
        <v>298</v>
      </c>
      <c r="B449" s="513"/>
      <c r="C449" s="513"/>
      <c r="D449" s="513"/>
      <c r="E449" s="513"/>
      <c r="F449" s="513"/>
      <c r="G449" s="503" t="s">
        <v>299</v>
      </c>
      <c r="H449" s="503"/>
      <c r="I449" s="503"/>
      <c r="J449" s="527" t="s">
        <v>543</v>
      </c>
      <c r="K449" s="527"/>
      <c r="L449" s="527"/>
      <c r="M449" s="527"/>
      <c r="N449" s="527"/>
      <c r="O449" s="527"/>
    </row>
    <row r="450" spans="1:15" x14ac:dyDescent="0.25">
      <c r="A450" s="514"/>
      <c r="B450" s="514"/>
      <c r="C450" s="514"/>
      <c r="D450" s="514"/>
      <c r="E450" s="514"/>
      <c r="F450" s="514"/>
      <c r="G450" s="515" t="s">
        <v>301</v>
      </c>
      <c r="H450" s="515"/>
      <c r="I450" s="515"/>
      <c r="J450" s="516" t="s">
        <v>21</v>
      </c>
      <c r="K450" s="516"/>
      <c r="L450" s="516"/>
      <c r="M450" s="516"/>
      <c r="N450" s="516"/>
      <c r="O450" s="516"/>
    </row>
    <row r="452" spans="1:15" x14ac:dyDescent="0.25">
      <c r="A452" s="526" t="s">
        <v>302</v>
      </c>
      <c r="B452" s="526"/>
      <c r="C452" s="526" t="s">
        <v>303</v>
      </c>
      <c r="D452" s="526"/>
    </row>
    <row r="454" spans="1:15" x14ac:dyDescent="0.25">
      <c r="A454" s="508" t="s">
        <v>304</v>
      </c>
      <c r="B454" s="508"/>
      <c r="C454" s="508"/>
      <c r="D454" s="508"/>
      <c r="E454" s="508"/>
      <c r="F454" s="509" t="s">
        <v>301</v>
      </c>
      <c r="G454" s="509"/>
      <c r="H454" s="509"/>
      <c r="I454" s="509"/>
      <c r="J454" s="509"/>
      <c r="K454" s="509" t="s">
        <v>305</v>
      </c>
      <c r="L454" s="509"/>
      <c r="M454" s="509" t="s">
        <v>306</v>
      </c>
      <c r="N454" s="509"/>
      <c r="O454" s="291" t="s">
        <v>307</v>
      </c>
    </row>
    <row r="455" spans="1:15" x14ac:dyDescent="0.25">
      <c r="A455" s="510"/>
      <c r="B455" s="510"/>
      <c r="C455" s="510"/>
      <c r="D455" s="510"/>
      <c r="E455" s="510"/>
      <c r="F455" s="511" t="s">
        <v>324</v>
      </c>
      <c r="G455" s="511"/>
      <c r="H455" s="511"/>
      <c r="I455" s="511"/>
      <c r="J455" s="511"/>
      <c r="K455" s="512"/>
      <c r="L455" s="512"/>
      <c r="M455" s="512"/>
      <c r="N455" s="512"/>
      <c r="O455" s="292" t="s">
        <v>337</v>
      </c>
    </row>
    <row r="456" spans="1:15" x14ac:dyDescent="0.25">
      <c r="A456" s="505"/>
      <c r="B456" s="505"/>
      <c r="C456" s="505"/>
      <c r="D456" s="505"/>
      <c r="E456" s="505"/>
      <c r="F456" s="506"/>
      <c r="G456" s="506"/>
      <c r="H456" s="506"/>
      <c r="I456" s="506"/>
      <c r="J456" s="506"/>
      <c r="K456" s="506"/>
      <c r="L456" s="293" t="s">
        <v>313</v>
      </c>
      <c r="M456" s="507" t="s">
        <v>303</v>
      </c>
      <c r="N456" s="507"/>
      <c r="O456" s="294" t="s">
        <v>337</v>
      </c>
    </row>
    <row r="457" spans="1:15" x14ac:dyDescent="0.25">
      <c r="A457" s="526" t="s">
        <v>314</v>
      </c>
      <c r="B457" s="526"/>
      <c r="C457" s="526" t="s">
        <v>315</v>
      </c>
      <c r="D457" s="526"/>
    </row>
    <row r="459" spans="1:15" x14ac:dyDescent="0.25">
      <c r="A459" s="508" t="s">
        <v>304</v>
      </c>
      <c r="B459" s="508"/>
      <c r="C459" s="508"/>
      <c r="D459" s="508"/>
      <c r="E459" s="508"/>
      <c r="F459" s="509" t="s">
        <v>301</v>
      </c>
      <c r="G459" s="509"/>
      <c r="H459" s="509"/>
      <c r="I459" s="509"/>
      <c r="J459" s="509"/>
      <c r="K459" s="509" t="s">
        <v>305</v>
      </c>
      <c r="L459" s="509"/>
      <c r="M459" s="509" t="s">
        <v>306</v>
      </c>
      <c r="N459" s="509"/>
      <c r="O459" s="291" t="s">
        <v>307</v>
      </c>
    </row>
    <row r="460" spans="1:15" x14ac:dyDescent="0.25">
      <c r="A460" s="510" t="s">
        <v>316</v>
      </c>
      <c r="B460" s="510"/>
      <c r="C460" s="510"/>
      <c r="D460" s="510"/>
      <c r="E460" s="510"/>
      <c r="F460" s="511" t="s">
        <v>317</v>
      </c>
      <c r="G460" s="511"/>
      <c r="H460" s="511"/>
      <c r="I460" s="511"/>
      <c r="J460" s="511"/>
      <c r="K460" s="512" t="s">
        <v>544</v>
      </c>
      <c r="L460" s="512"/>
      <c r="M460" s="512" t="s">
        <v>319</v>
      </c>
      <c r="N460" s="512"/>
      <c r="O460" s="292" t="s">
        <v>545</v>
      </c>
    </row>
    <row r="461" spans="1:15" x14ac:dyDescent="0.25">
      <c r="A461" s="505"/>
      <c r="B461" s="505"/>
      <c r="C461" s="505"/>
      <c r="D461" s="505"/>
      <c r="E461" s="505"/>
      <c r="F461" s="506"/>
      <c r="G461" s="506"/>
      <c r="H461" s="506"/>
      <c r="I461" s="506"/>
      <c r="J461" s="506"/>
      <c r="K461" s="506"/>
      <c r="L461" s="293" t="s">
        <v>313</v>
      </c>
      <c r="M461" s="507" t="s">
        <v>315</v>
      </c>
      <c r="N461" s="507"/>
      <c r="O461" s="294" t="s">
        <v>545</v>
      </c>
    </row>
    <row r="462" spans="1:15" x14ac:dyDescent="0.25">
      <c r="A462" s="526" t="s">
        <v>321</v>
      </c>
      <c r="B462" s="526"/>
      <c r="C462" s="526" t="s">
        <v>322</v>
      </c>
      <c r="D462" s="526"/>
    </row>
    <row r="464" spans="1:15" x14ac:dyDescent="0.25">
      <c r="A464" s="508" t="s">
        <v>304</v>
      </c>
      <c r="B464" s="508"/>
      <c r="C464" s="508"/>
      <c r="D464" s="508"/>
      <c r="E464" s="508"/>
      <c r="F464" s="509" t="s">
        <v>301</v>
      </c>
      <c r="G464" s="509"/>
      <c r="H464" s="509"/>
      <c r="I464" s="509"/>
      <c r="J464" s="509"/>
      <c r="K464" s="509" t="s">
        <v>305</v>
      </c>
      <c r="L464" s="509"/>
      <c r="M464" s="509" t="s">
        <v>306</v>
      </c>
      <c r="N464" s="509"/>
      <c r="O464" s="291" t="s">
        <v>307</v>
      </c>
    </row>
    <row r="465" spans="1:15" x14ac:dyDescent="0.25">
      <c r="A465" s="510" t="s">
        <v>340</v>
      </c>
      <c r="B465" s="510"/>
      <c r="C465" s="510"/>
      <c r="D465" s="510"/>
      <c r="E465" s="510"/>
      <c r="F465" s="511" t="s">
        <v>324</v>
      </c>
      <c r="G465" s="511"/>
      <c r="H465" s="511"/>
      <c r="I465" s="511"/>
      <c r="J465" s="511"/>
      <c r="K465" s="512" t="s">
        <v>341</v>
      </c>
      <c r="L465" s="512"/>
      <c r="M465" s="512" t="s">
        <v>546</v>
      </c>
      <c r="N465" s="512"/>
      <c r="O465" s="292" t="s">
        <v>544</v>
      </c>
    </row>
    <row r="466" spans="1:15" x14ac:dyDescent="0.25">
      <c r="A466" s="505"/>
      <c r="B466" s="505"/>
      <c r="C466" s="505"/>
      <c r="D466" s="505"/>
      <c r="E466" s="505"/>
      <c r="F466" s="506"/>
      <c r="G466" s="506"/>
      <c r="H466" s="506"/>
      <c r="I466" s="506"/>
      <c r="J466" s="506"/>
      <c r="K466" s="506"/>
      <c r="L466" s="293" t="s">
        <v>313</v>
      </c>
      <c r="M466" s="507" t="s">
        <v>322</v>
      </c>
      <c r="N466" s="507"/>
      <c r="O466" s="294" t="s">
        <v>544</v>
      </c>
    </row>
    <row r="467" spans="1:15" x14ac:dyDescent="0.25">
      <c r="A467" s="526" t="s">
        <v>327</v>
      </c>
      <c r="B467" s="526"/>
      <c r="C467" s="526" t="s">
        <v>328</v>
      </c>
      <c r="D467" s="526"/>
    </row>
    <row r="469" spans="1:15" x14ac:dyDescent="0.25">
      <c r="A469" s="508" t="s">
        <v>304</v>
      </c>
      <c r="B469" s="508"/>
      <c r="C469" s="508"/>
      <c r="D469" s="508"/>
      <c r="E469" s="508"/>
      <c r="F469" s="509" t="s">
        <v>301</v>
      </c>
      <c r="G469" s="509"/>
      <c r="H469" s="509"/>
      <c r="I469" s="509"/>
      <c r="J469" s="509"/>
      <c r="K469" s="509" t="s">
        <v>305</v>
      </c>
      <c r="L469" s="509"/>
      <c r="M469" s="509" t="s">
        <v>306</v>
      </c>
      <c r="N469" s="509"/>
      <c r="O469" s="291" t="s">
        <v>307</v>
      </c>
    </row>
    <row r="470" spans="1:15" x14ac:dyDescent="0.25">
      <c r="A470" s="510" t="s">
        <v>366</v>
      </c>
      <c r="B470" s="510"/>
      <c r="C470" s="510"/>
      <c r="D470" s="510"/>
      <c r="E470" s="510"/>
      <c r="F470" s="511" t="s">
        <v>330</v>
      </c>
      <c r="G470" s="511"/>
      <c r="H470" s="511"/>
      <c r="I470" s="511"/>
      <c r="J470" s="511"/>
      <c r="K470" s="512" t="s">
        <v>367</v>
      </c>
      <c r="L470" s="512"/>
      <c r="M470" s="512" t="s">
        <v>343</v>
      </c>
      <c r="N470" s="512"/>
      <c r="O470" s="292" t="s">
        <v>368</v>
      </c>
    </row>
    <row r="471" spans="1:15" x14ac:dyDescent="0.25">
      <c r="A471" s="505"/>
      <c r="B471" s="505"/>
      <c r="C471" s="505"/>
      <c r="D471" s="505"/>
      <c r="E471" s="505"/>
      <c r="F471" s="506"/>
      <c r="G471" s="506"/>
      <c r="H471" s="506"/>
      <c r="I471" s="506"/>
      <c r="J471" s="506"/>
      <c r="K471" s="506"/>
      <c r="L471" s="293" t="s">
        <v>313</v>
      </c>
      <c r="M471" s="507" t="s">
        <v>328</v>
      </c>
      <c r="N471" s="507"/>
      <c r="O471" s="294" t="s">
        <v>368</v>
      </c>
    </row>
    <row r="473" spans="1:15" x14ac:dyDescent="0.25">
      <c r="I473" s="524" t="s">
        <v>334</v>
      </c>
      <c r="J473" s="524"/>
      <c r="K473" s="524"/>
      <c r="L473" s="524"/>
      <c r="M473" s="524"/>
      <c r="N473" s="525" t="s">
        <v>547</v>
      </c>
      <c r="O473" s="525"/>
    </row>
    <row r="474" spans="1:15" ht="15" customHeight="1" x14ac:dyDescent="0.25">
      <c r="I474" s="522" t="s">
        <v>335</v>
      </c>
      <c r="J474" s="523"/>
      <c r="K474" s="523"/>
      <c r="L474" s="523"/>
      <c r="M474" s="523"/>
      <c r="N474" s="520">
        <f>+ROUND(N473*(1+AIU!$G$69),0)</f>
        <v>23681</v>
      </c>
      <c r="O474" s="521"/>
    </row>
    <row r="475" spans="1:15" x14ac:dyDescent="0.25">
      <c r="A475" s="287"/>
      <c r="B475" s="500"/>
      <c r="C475" s="500"/>
      <c r="D475" s="500"/>
      <c r="E475" s="500"/>
      <c r="F475" s="500"/>
      <c r="G475" s="500"/>
      <c r="H475" s="500"/>
      <c r="I475" s="500"/>
      <c r="J475" s="500"/>
      <c r="K475" s="500"/>
      <c r="L475" s="500"/>
      <c r="M475" s="500"/>
      <c r="N475" s="500"/>
      <c r="O475" s="500"/>
    </row>
    <row r="476" spans="1:15" x14ac:dyDescent="0.25">
      <c r="A476" s="287"/>
      <c r="B476" s="501"/>
      <c r="C476" s="501"/>
      <c r="D476" s="500"/>
      <c r="E476" s="500"/>
      <c r="F476" s="500"/>
      <c r="G476" s="500"/>
      <c r="H476" s="500"/>
      <c r="I476" s="500"/>
      <c r="J476" s="500"/>
      <c r="K476" s="500"/>
      <c r="L476" s="500"/>
      <c r="M476" s="500"/>
      <c r="N476" s="500"/>
      <c r="O476" s="500"/>
    </row>
    <row r="477" spans="1:15" x14ac:dyDescent="0.25">
      <c r="A477" s="502"/>
      <c r="B477" s="502"/>
      <c r="C477" s="502"/>
      <c r="D477" s="502"/>
      <c r="E477" s="502"/>
      <c r="F477" s="502"/>
      <c r="G477" s="502"/>
      <c r="H477" s="502"/>
      <c r="I477" s="502"/>
      <c r="J477" s="502"/>
      <c r="K477" s="502"/>
      <c r="L477" s="502"/>
      <c r="M477" s="502"/>
      <c r="N477" s="502"/>
      <c r="O477" s="502"/>
    </row>
    <row r="478" spans="1:15" x14ac:dyDescent="0.25">
      <c r="A478" s="503"/>
      <c r="B478" s="503"/>
      <c r="C478" s="503"/>
      <c r="D478" s="503"/>
      <c r="E478" s="503"/>
      <c r="F478" s="503"/>
      <c r="G478" s="503" t="s">
        <v>296</v>
      </c>
      <c r="H478" s="503"/>
      <c r="I478" s="503"/>
      <c r="J478" s="504" t="s">
        <v>297</v>
      </c>
      <c r="K478" s="504"/>
      <c r="L478" s="504"/>
      <c r="M478" s="504"/>
      <c r="N478" s="504"/>
      <c r="O478" s="504"/>
    </row>
    <row r="479" spans="1:15" ht="46.5" customHeight="1" x14ac:dyDescent="0.25">
      <c r="A479" s="513" t="s">
        <v>298</v>
      </c>
      <c r="B479" s="513"/>
      <c r="C479" s="513"/>
      <c r="D479" s="513"/>
      <c r="E479" s="513"/>
      <c r="F479" s="513"/>
      <c r="G479" s="503" t="s">
        <v>299</v>
      </c>
      <c r="H479" s="503"/>
      <c r="I479" s="503"/>
      <c r="J479" s="527" t="s">
        <v>548</v>
      </c>
      <c r="K479" s="527"/>
      <c r="L479" s="527"/>
      <c r="M479" s="527"/>
      <c r="N479" s="527"/>
      <c r="O479" s="527"/>
    </row>
    <row r="480" spans="1:15" x14ac:dyDescent="0.25">
      <c r="A480" s="514"/>
      <c r="B480" s="514"/>
      <c r="C480" s="514"/>
      <c r="D480" s="514"/>
      <c r="E480" s="514"/>
      <c r="F480" s="514"/>
      <c r="G480" s="515" t="s">
        <v>301</v>
      </c>
      <c r="H480" s="515"/>
      <c r="I480" s="515"/>
      <c r="J480" s="516" t="s">
        <v>23</v>
      </c>
      <c r="K480" s="516"/>
      <c r="L480" s="516"/>
      <c r="M480" s="516"/>
      <c r="N480" s="516"/>
      <c r="O480" s="516"/>
    </row>
    <row r="482" spans="1:15" x14ac:dyDescent="0.25">
      <c r="A482" s="526" t="s">
        <v>302</v>
      </c>
      <c r="B482" s="526"/>
      <c r="C482" s="526" t="s">
        <v>303</v>
      </c>
      <c r="D482" s="526"/>
    </row>
    <row r="484" spans="1:15" x14ac:dyDescent="0.25">
      <c r="A484" s="508" t="s">
        <v>304</v>
      </c>
      <c r="B484" s="508"/>
      <c r="C484" s="508"/>
      <c r="D484" s="508"/>
      <c r="E484" s="508"/>
      <c r="F484" s="509" t="s">
        <v>301</v>
      </c>
      <c r="G484" s="509"/>
      <c r="H484" s="509"/>
      <c r="I484" s="509"/>
      <c r="J484" s="509"/>
      <c r="K484" s="509" t="s">
        <v>305</v>
      </c>
      <c r="L484" s="509"/>
      <c r="M484" s="509" t="s">
        <v>306</v>
      </c>
      <c r="N484" s="509"/>
      <c r="O484" s="291" t="s">
        <v>307</v>
      </c>
    </row>
    <row r="485" spans="1:15" x14ac:dyDescent="0.25">
      <c r="A485" s="510" t="s">
        <v>549</v>
      </c>
      <c r="B485" s="510"/>
      <c r="C485" s="510"/>
      <c r="D485" s="510"/>
      <c r="E485" s="510"/>
      <c r="F485" s="511" t="s">
        <v>309</v>
      </c>
      <c r="G485" s="511"/>
      <c r="H485" s="511"/>
      <c r="I485" s="511"/>
      <c r="J485" s="511"/>
      <c r="K485" s="512" t="s">
        <v>550</v>
      </c>
      <c r="L485" s="512"/>
      <c r="M485" s="512" t="s">
        <v>551</v>
      </c>
      <c r="N485" s="512"/>
      <c r="O485" s="292" t="s">
        <v>552</v>
      </c>
    </row>
    <row r="486" spans="1:15" x14ac:dyDescent="0.25">
      <c r="A486" s="510" t="s">
        <v>553</v>
      </c>
      <c r="B486" s="510"/>
      <c r="C486" s="510"/>
      <c r="D486" s="510"/>
      <c r="E486" s="510"/>
      <c r="F486" s="511" t="s">
        <v>309</v>
      </c>
      <c r="G486" s="511"/>
      <c r="H486" s="511"/>
      <c r="I486" s="511"/>
      <c r="J486" s="511"/>
      <c r="K486" s="512" t="s">
        <v>554</v>
      </c>
      <c r="L486" s="512"/>
      <c r="M486" s="512" t="s">
        <v>555</v>
      </c>
      <c r="N486" s="512"/>
      <c r="O486" s="292" t="s">
        <v>554</v>
      </c>
    </row>
    <row r="487" spans="1:15" x14ac:dyDescent="0.25">
      <c r="A487" s="510" t="s">
        <v>556</v>
      </c>
      <c r="B487" s="510"/>
      <c r="C487" s="510"/>
      <c r="D487" s="510"/>
      <c r="E487" s="510"/>
      <c r="F487" s="511" t="s">
        <v>330</v>
      </c>
      <c r="G487" s="511"/>
      <c r="H487" s="511"/>
      <c r="I487" s="511"/>
      <c r="J487" s="511"/>
      <c r="K487" s="512" t="s">
        <v>557</v>
      </c>
      <c r="L487" s="512"/>
      <c r="M487" s="512" t="s">
        <v>343</v>
      </c>
      <c r="N487" s="512"/>
      <c r="O487" s="292" t="s">
        <v>558</v>
      </c>
    </row>
    <row r="488" spans="1:15" x14ac:dyDescent="0.25">
      <c r="A488" s="505"/>
      <c r="B488" s="505"/>
      <c r="C488" s="505"/>
      <c r="D488" s="505"/>
      <c r="E488" s="505"/>
      <c r="F488" s="506"/>
      <c r="G488" s="506"/>
      <c r="H488" s="506"/>
      <c r="I488" s="506"/>
      <c r="J488" s="506"/>
      <c r="K488" s="506"/>
      <c r="L488" s="293" t="s">
        <v>313</v>
      </c>
      <c r="M488" s="507" t="s">
        <v>303</v>
      </c>
      <c r="N488" s="507"/>
      <c r="O488" s="294" t="s">
        <v>559</v>
      </c>
    </row>
    <row r="489" spans="1:15" x14ac:dyDescent="0.25">
      <c r="A489" s="526" t="s">
        <v>314</v>
      </c>
      <c r="B489" s="526"/>
      <c r="C489" s="526" t="s">
        <v>315</v>
      </c>
      <c r="D489" s="526"/>
    </row>
    <row r="491" spans="1:15" x14ac:dyDescent="0.25">
      <c r="A491" s="508" t="s">
        <v>304</v>
      </c>
      <c r="B491" s="508"/>
      <c r="C491" s="508"/>
      <c r="D491" s="508"/>
      <c r="E491" s="508"/>
      <c r="F491" s="509" t="s">
        <v>301</v>
      </c>
      <c r="G491" s="509"/>
      <c r="H491" s="509"/>
      <c r="I491" s="509"/>
      <c r="J491" s="509"/>
      <c r="K491" s="509" t="s">
        <v>305</v>
      </c>
      <c r="L491" s="509"/>
      <c r="M491" s="509" t="s">
        <v>306</v>
      </c>
      <c r="N491" s="509"/>
      <c r="O491" s="291" t="s">
        <v>307</v>
      </c>
    </row>
    <row r="492" spans="1:15" x14ac:dyDescent="0.25">
      <c r="A492" s="510" t="s">
        <v>316</v>
      </c>
      <c r="B492" s="510"/>
      <c r="C492" s="510"/>
      <c r="D492" s="510"/>
      <c r="E492" s="510"/>
      <c r="F492" s="511" t="s">
        <v>317</v>
      </c>
      <c r="G492" s="511"/>
      <c r="H492" s="511"/>
      <c r="I492" s="511"/>
      <c r="J492" s="511"/>
      <c r="K492" s="512" t="s">
        <v>560</v>
      </c>
      <c r="L492" s="512"/>
      <c r="M492" s="512" t="s">
        <v>319</v>
      </c>
      <c r="N492" s="512"/>
      <c r="O492" s="292" t="s">
        <v>561</v>
      </c>
    </row>
    <row r="493" spans="1:15" x14ac:dyDescent="0.25">
      <c r="A493" s="505"/>
      <c r="B493" s="505"/>
      <c r="C493" s="505"/>
      <c r="D493" s="505"/>
      <c r="E493" s="505"/>
      <c r="F493" s="506"/>
      <c r="G493" s="506"/>
      <c r="H493" s="506"/>
      <c r="I493" s="506"/>
      <c r="J493" s="506"/>
      <c r="K493" s="506"/>
      <c r="L493" s="293" t="s">
        <v>313</v>
      </c>
      <c r="M493" s="507" t="s">
        <v>315</v>
      </c>
      <c r="N493" s="507"/>
      <c r="O493" s="294" t="s">
        <v>561</v>
      </c>
    </row>
    <row r="494" spans="1:15" x14ac:dyDescent="0.25">
      <c r="A494" s="526" t="s">
        <v>321</v>
      </c>
      <c r="B494" s="526"/>
      <c r="C494" s="526" t="s">
        <v>322</v>
      </c>
      <c r="D494" s="526"/>
    </row>
    <row r="496" spans="1:15" x14ac:dyDescent="0.25">
      <c r="A496" s="508" t="s">
        <v>304</v>
      </c>
      <c r="B496" s="508"/>
      <c r="C496" s="508"/>
      <c r="D496" s="508"/>
      <c r="E496" s="508"/>
      <c r="F496" s="509" t="s">
        <v>301</v>
      </c>
      <c r="G496" s="509"/>
      <c r="H496" s="509"/>
      <c r="I496" s="509"/>
      <c r="J496" s="509"/>
      <c r="K496" s="509" t="s">
        <v>305</v>
      </c>
      <c r="L496" s="509"/>
      <c r="M496" s="509" t="s">
        <v>306</v>
      </c>
      <c r="N496" s="509"/>
      <c r="O496" s="291" t="s">
        <v>307</v>
      </c>
    </row>
    <row r="497" spans="1:15" x14ac:dyDescent="0.25">
      <c r="A497" s="510" t="s">
        <v>439</v>
      </c>
      <c r="B497" s="510"/>
      <c r="C497" s="510"/>
      <c r="D497" s="510"/>
      <c r="E497" s="510"/>
      <c r="F497" s="511" t="s">
        <v>324</v>
      </c>
      <c r="G497" s="511"/>
      <c r="H497" s="511"/>
      <c r="I497" s="511"/>
      <c r="J497" s="511"/>
      <c r="K497" s="512" t="s">
        <v>440</v>
      </c>
      <c r="L497" s="512"/>
      <c r="M497" s="512" t="s">
        <v>398</v>
      </c>
      <c r="N497" s="512"/>
      <c r="O497" s="292" t="s">
        <v>562</v>
      </c>
    </row>
    <row r="498" spans="1:15" x14ac:dyDescent="0.25">
      <c r="A498" s="505"/>
      <c r="B498" s="505"/>
      <c r="C498" s="505"/>
      <c r="D498" s="505"/>
      <c r="E498" s="505"/>
      <c r="F498" s="506"/>
      <c r="G498" s="506"/>
      <c r="H498" s="506"/>
      <c r="I498" s="506"/>
      <c r="J498" s="506"/>
      <c r="K498" s="506"/>
      <c r="L498" s="293" t="s">
        <v>313</v>
      </c>
      <c r="M498" s="507" t="s">
        <v>322</v>
      </c>
      <c r="N498" s="507"/>
      <c r="O498" s="294" t="s">
        <v>562</v>
      </c>
    </row>
    <row r="499" spans="1:15" x14ac:dyDescent="0.25">
      <c r="A499" s="526" t="s">
        <v>327</v>
      </c>
      <c r="B499" s="526"/>
      <c r="C499" s="526" t="s">
        <v>328</v>
      </c>
      <c r="D499" s="526"/>
    </row>
    <row r="501" spans="1:15" x14ac:dyDescent="0.25">
      <c r="A501" s="508" t="s">
        <v>304</v>
      </c>
      <c r="B501" s="508"/>
      <c r="C501" s="508"/>
      <c r="D501" s="508"/>
      <c r="E501" s="508"/>
      <c r="F501" s="509" t="s">
        <v>301</v>
      </c>
      <c r="G501" s="509"/>
      <c r="H501" s="509"/>
      <c r="I501" s="509"/>
      <c r="J501" s="509"/>
      <c r="K501" s="509" t="s">
        <v>305</v>
      </c>
      <c r="L501" s="509"/>
      <c r="M501" s="509" t="s">
        <v>306</v>
      </c>
      <c r="N501" s="509"/>
      <c r="O501" s="291" t="s">
        <v>307</v>
      </c>
    </row>
    <row r="502" spans="1:15" x14ac:dyDescent="0.25">
      <c r="A502" s="510"/>
      <c r="B502" s="510"/>
      <c r="C502" s="510"/>
      <c r="D502" s="510"/>
      <c r="E502" s="510"/>
      <c r="F502" s="511" t="s">
        <v>309</v>
      </c>
      <c r="G502" s="511"/>
      <c r="H502" s="511"/>
      <c r="I502" s="511"/>
      <c r="J502" s="511"/>
      <c r="K502" s="512"/>
      <c r="L502" s="512"/>
      <c r="M502" s="512"/>
      <c r="N502" s="512"/>
      <c r="O502" s="292" t="s">
        <v>337</v>
      </c>
    </row>
    <row r="503" spans="1:15" x14ac:dyDescent="0.25">
      <c r="A503" s="505"/>
      <c r="B503" s="505"/>
      <c r="C503" s="505"/>
      <c r="D503" s="505"/>
      <c r="E503" s="505"/>
      <c r="F503" s="506"/>
      <c r="G503" s="506"/>
      <c r="H503" s="506"/>
      <c r="I503" s="506"/>
      <c r="J503" s="506"/>
      <c r="K503" s="506"/>
      <c r="L503" s="293" t="s">
        <v>313</v>
      </c>
      <c r="M503" s="507" t="s">
        <v>328</v>
      </c>
      <c r="N503" s="507"/>
      <c r="O503" s="294" t="s">
        <v>337</v>
      </c>
    </row>
    <row r="505" spans="1:15" x14ac:dyDescent="0.25">
      <c r="I505" s="524" t="s">
        <v>334</v>
      </c>
      <c r="J505" s="524"/>
      <c r="K505" s="524"/>
      <c r="L505" s="524"/>
      <c r="M505" s="524"/>
      <c r="N505" s="525" t="s">
        <v>563</v>
      </c>
      <c r="O505" s="525"/>
    </row>
    <row r="506" spans="1:15" ht="15" customHeight="1" x14ac:dyDescent="0.25">
      <c r="I506" s="522" t="s">
        <v>335</v>
      </c>
      <c r="J506" s="523"/>
      <c r="K506" s="523"/>
      <c r="L506" s="523"/>
      <c r="M506" s="523"/>
      <c r="N506" s="520">
        <f>+ROUND(N505*(1+AIU!$G$69),0)</f>
        <v>41238</v>
      </c>
      <c r="O506" s="521"/>
    </row>
    <row r="507" spans="1:15" x14ac:dyDescent="0.25">
      <c r="A507" s="287"/>
      <c r="B507" s="500"/>
      <c r="C507" s="500"/>
      <c r="D507" s="500"/>
      <c r="E507" s="500"/>
      <c r="F507" s="500"/>
      <c r="G507" s="500"/>
      <c r="H507" s="500"/>
      <c r="I507" s="500"/>
      <c r="J507" s="500"/>
      <c r="K507" s="500"/>
      <c r="L507" s="500"/>
      <c r="M507" s="500"/>
      <c r="N507" s="500"/>
      <c r="O507" s="500"/>
    </row>
    <row r="508" spans="1:15" x14ac:dyDescent="0.25">
      <c r="A508" s="287"/>
      <c r="B508" s="501"/>
      <c r="C508" s="501"/>
      <c r="D508" s="500"/>
      <c r="E508" s="500"/>
      <c r="F508" s="500"/>
      <c r="G508" s="500"/>
      <c r="H508" s="500"/>
      <c r="I508" s="500"/>
      <c r="J508" s="500"/>
      <c r="K508" s="500"/>
      <c r="L508" s="500"/>
      <c r="M508" s="500"/>
      <c r="N508" s="500"/>
      <c r="O508" s="500"/>
    </row>
    <row r="509" spans="1:15" x14ac:dyDescent="0.25">
      <c r="A509" s="502"/>
      <c r="B509" s="502"/>
      <c r="C509" s="502"/>
      <c r="D509" s="502"/>
      <c r="E509" s="502"/>
      <c r="F509" s="502"/>
      <c r="G509" s="502"/>
      <c r="H509" s="502"/>
      <c r="I509" s="502"/>
      <c r="J509" s="502"/>
      <c r="K509" s="502"/>
      <c r="L509" s="502"/>
      <c r="M509" s="502"/>
      <c r="N509" s="502"/>
      <c r="O509" s="502"/>
    </row>
    <row r="510" spans="1:15" x14ac:dyDescent="0.25">
      <c r="A510" s="503"/>
      <c r="B510" s="503"/>
      <c r="C510" s="503"/>
      <c r="D510" s="503"/>
      <c r="E510" s="503"/>
      <c r="F510" s="503"/>
      <c r="G510" s="503" t="s">
        <v>296</v>
      </c>
      <c r="H510" s="503"/>
      <c r="I510" s="503"/>
      <c r="J510" s="504" t="s">
        <v>297</v>
      </c>
      <c r="K510" s="504"/>
      <c r="L510" s="504"/>
      <c r="M510" s="504"/>
      <c r="N510" s="504"/>
      <c r="O510" s="504"/>
    </row>
    <row r="511" spans="1:15" ht="46.5" customHeight="1" x14ac:dyDescent="0.25">
      <c r="A511" s="513" t="s">
        <v>298</v>
      </c>
      <c r="B511" s="513"/>
      <c r="C511" s="513"/>
      <c r="D511" s="513"/>
      <c r="E511" s="513"/>
      <c r="F511" s="513"/>
      <c r="G511" s="503" t="s">
        <v>299</v>
      </c>
      <c r="H511" s="503"/>
      <c r="I511" s="503"/>
      <c r="J511" s="527" t="s">
        <v>564</v>
      </c>
      <c r="K511" s="527"/>
      <c r="L511" s="527"/>
      <c r="M511" s="527"/>
      <c r="N511" s="527"/>
      <c r="O511" s="527"/>
    </row>
    <row r="512" spans="1:15" x14ac:dyDescent="0.25">
      <c r="A512" s="514"/>
      <c r="B512" s="514"/>
      <c r="C512" s="514"/>
      <c r="D512" s="514"/>
      <c r="E512" s="514"/>
      <c r="F512" s="514"/>
      <c r="G512" s="515" t="s">
        <v>301</v>
      </c>
      <c r="H512" s="515"/>
      <c r="I512" s="515"/>
      <c r="J512" s="516" t="s">
        <v>21</v>
      </c>
      <c r="K512" s="516"/>
      <c r="L512" s="516"/>
      <c r="M512" s="516"/>
      <c r="N512" s="516"/>
      <c r="O512" s="516"/>
    </row>
    <row r="514" spans="1:15" x14ac:dyDescent="0.25">
      <c r="A514" s="526" t="s">
        <v>302</v>
      </c>
      <c r="B514" s="526"/>
      <c r="C514" s="526" t="s">
        <v>303</v>
      </c>
      <c r="D514" s="526"/>
    </row>
    <row r="516" spans="1:15" x14ac:dyDescent="0.25">
      <c r="A516" s="508" t="s">
        <v>304</v>
      </c>
      <c r="B516" s="508"/>
      <c r="C516" s="508"/>
      <c r="D516" s="508"/>
      <c r="E516" s="508"/>
      <c r="F516" s="509" t="s">
        <v>301</v>
      </c>
      <c r="G516" s="509"/>
      <c r="H516" s="509"/>
      <c r="I516" s="509"/>
      <c r="J516" s="509"/>
      <c r="K516" s="509" t="s">
        <v>305</v>
      </c>
      <c r="L516" s="509"/>
      <c r="M516" s="509" t="s">
        <v>306</v>
      </c>
      <c r="N516" s="509"/>
      <c r="O516" s="291" t="s">
        <v>307</v>
      </c>
    </row>
    <row r="517" spans="1:15" x14ac:dyDescent="0.25">
      <c r="A517" s="510" t="s">
        <v>308</v>
      </c>
      <c r="B517" s="510"/>
      <c r="C517" s="510"/>
      <c r="D517" s="510"/>
      <c r="E517" s="510"/>
      <c r="F517" s="511" t="s">
        <v>309</v>
      </c>
      <c r="G517" s="511"/>
      <c r="H517" s="511"/>
      <c r="I517" s="511"/>
      <c r="J517" s="511"/>
      <c r="K517" s="512" t="s">
        <v>310</v>
      </c>
      <c r="L517" s="512"/>
      <c r="M517" s="512" t="s">
        <v>388</v>
      </c>
      <c r="N517" s="512"/>
      <c r="O517" s="292" t="s">
        <v>565</v>
      </c>
    </row>
    <row r="518" spans="1:15" x14ac:dyDescent="0.25">
      <c r="A518" s="505"/>
      <c r="B518" s="505"/>
      <c r="C518" s="505"/>
      <c r="D518" s="505"/>
      <c r="E518" s="505"/>
      <c r="F518" s="506"/>
      <c r="G518" s="506"/>
      <c r="H518" s="506"/>
      <c r="I518" s="506"/>
      <c r="J518" s="506"/>
      <c r="K518" s="506"/>
      <c r="L518" s="293" t="s">
        <v>313</v>
      </c>
      <c r="M518" s="507" t="s">
        <v>303</v>
      </c>
      <c r="N518" s="507"/>
      <c r="O518" s="294" t="s">
        <v>565</v>
      </c>
    </row>
    <row r="519" spans="1:15" x14ac:dyDescent="0.25">
      <c r="A519" s="526" t="s">
        <v>314</v>
      </c>
      <c r="B519" s="526"/>
      <c r="C519" s="526" t="s">
        <v>315</v>
      </c>
      <c r="D519" s="526"/>
    </row>
    <row r="521" spans="1:15" x14ac:dyDescent="0.25">
      <c r="A521" s="508" t="s">
        <v>304</v>
      </c>
      <c r="B521" s="508"/>
      <c r="C521" s="508"/>
      <c r="D521" s="508"/>
      <c r="E521" s="508"/>
      <c r="F521" s="509" t="s">
        <v>301</v>
      </c>
      <c r="G521" s="509"/>
      <c r="H521" s="509"/>
      <c r="I521" s="509"/>
      <c r="J521" s="509"/>
      <c r="K521" s="509" t="s">
        <v>305</v>
      </c>
      <c r="L521" s="509"/>
      <c r="M521" s="509" t="s">
        <v>306</v>
      </c>
      <c r="N521" s="509"/>
      <c r="O521" s="291" t="s">
        <v>307</v>
      </c>
    </row>
    <row r="522" spans="1:15" x14ac:dyDescent="0.25">
      <c r="A522" s="510" t="s">
        <v>478</v>
      </c>
      <c r="B522" s="510"/>
      <c r="C522" s="510"/>
      <c r="D522" s="510"/>
      <c r="E522" s="510"/>
      <c r="F522" s="511" t="s">
        <v>357</v>
      </c>
      <c r="G522" s="511"/>
      <c r="H522" s="511"/>
      <c r="I522" s="511"/>
      <c r="J522" s="511"/>
      <c r="K522" s="512" t="s">
        <v>479</v>
      </c>
      <c r="L522" s="512"/>
      <c r="M522" s="512" t="s">
        <v>566</v>
      </c>
      <c r="N522" s="512"/>
      <c r="O522" s="292" t="s">
        <v>567</v>
      </c>
    </row>
    <row r="523" spans="1:15" x14ac:dyDescent="0.25">
      <c r="A523" s="510" t="s">
        <v>316</v>
      </c>
      <c r="B523" s="510"/>
      <c r="C523" s="510"/>
      <c r="D523" s="510"/>
      <c r="E523" s="510"/>
      <c r="F523" s="511" t="s">
        <v>317</v>
      </c>
      <c r="G523" s="511"/>
      <c r="H523" s="511"/>
      <c r="I523" s="511"/>
      <c r="J523" s="511"/>
      <c r="K523" s="512" t="s">
        <v>537</v>
      </c>
      <c r="L523" s="512"/>
      <c r="M523" s="512" t="s">
        <v>319</v>
      </c>
      <c r="N523" s="512"/>
      <c r="O523" s="292" t="s">
        <v>538</v>
      </c>
    </row>
    <row r="524" spans="1:15" x14ac:dyDescent="0.25">
      <c r="A524" s="505"/>
      <c r="B524" s="505"/>
      <c r="C524" s="505"/>
      <c r="D524" s="505"/>
      <c r="E524" s="505"/>
      <c r="F524" s="506"/>
      <c r="G524" s="506"/>
      <c r="H524" s="506"/>
      <c r="I524" s="506"/>
      <c r="J524" s="506"/>
      <c r="K524" s="506"/>
      <c r="L524" s="293" t="s">
        <v>313</v>
      </c>
      <c r="M524" s="507" t="s">
        <v>315</v>
      </c>
      <c r="N524" s="507"/>
      <c r="O524" s="294" t="s">
        <v>568</v>
      </c>
    </row>
    <row r="525" spans="1:15" x14ac:dyDescent="0.25">
      <c r="A525" s="526" t="s">
        <v>321</v>
      </c>
      <c r="B525" s="526"/>
      <c r="C525" s="526" t="s">
        <v>322</v>
      </c>
      <c r="D525" s="526"/>
    </row>
    <row r="527" spans="1:15" x14ac:dyDescent="0.25">
      <c r="A527" s="508" t="s">
        <v>304</v>
      </c>
      <c r="B527" s="508"/>
      <c r="C527" s="508"/>
      <c r="D527" s="508"/>
      <c r="E527" s="508"/>
      <c r="F527" s="509" t="s">
        <v>301</v>
      </c>
      <c r="G527" s="509"/>
      <c r="H527" s="509"/>
      <c r="I527" s="509"/>
      <c r="J527" s="509"/>
      <c r="K527" s="509" t="s">
        <v>305</v>
      </c>
      <c r="L527" s="509"/>
      <c r="M527" s="509" t="s">
        <v>306</v>
      </c>
      <c r="N527" s="509"/>
      <c r="O527" s="291" t="s">
        <v>307</v>
      </c>
    </row>
    <row r="528" spans="1:15" x14ac:dyDescent="0.25">
      <c r="A528" s="510" t="s">
        <v>569</v>
      </c>
      <c r="B528" s="510"/>
      <c r="C528" s="510"/>
      <c r="D528" s="510"/>
      <c r="E528" s="510"/>
      <c r="F528" s="511" t="s">
        <v>324</v>
      </c>
      <c r="G528" s="511"/>
      <c r="H528" s="511"/>
      <c r="I528" s="511"/>
      <c r="J528" s="511"/>
      <c r="K528" s="512" t="s">
        <v>540</v>
      </c>
      <c r="L528" s="512"/>
      <c r="M528" s="512" t="s">
        <v>351</v>
      </c>
      <c r="N528" s="512"/>
      <c r="O528" s="292" t="s">
        <v>537</v>
      </c>
    </row>
    <row r="529" spans="1:15" x14ac:dyDescent="0.25">
      <c r="A529" s="505"/>
      <c r="B529" s="505"/>
      <c r="C529" s="505"/>
      <c r="D529" s="505"/>
      <c r="E529" s="505"/>
      <c r="F529" s="506"/>
      <c r="G529" s="506"/>
      <c r="H529" s="506"/>
      <c r="I529" s="506"/>
      <c r="J529" s="506"/>
      <c r="K529" s="506"/>
      <c r="L529" s="293" t="s">
        <v>313</v>
      </c>
      <c r="M529" s="507" t="s">
        <v>322</v>
      </c>
      <c r="N529" s="507"/>
      <c r="O529" s="294" t="s">
        <v>537</v>
      </c>
    </row>
    <row r="530" spans="1:15" x14ac:dyDescent="0.25">
      <c r="A530" s="526" t="s">
        <v>327</v>
      </c>
      <c r="B530" s="526"/>
      <c r="C530" s="526" t="s">
        <v>328</v>
      </c>
      <c r="D530" s="526"/>
    </row>
    <row r="532" spans="1:15" x14ac:dyDescent="0.25">
      <c r="A532" s="508" t="s">
        <v>304</v>
      </c>
      <c r="B532" s="508"/>
      <c r="C532" s="508"/>
      <c r="D532" s="508"/>
      <c r="E532" s="508"/>
      <c r="F532" s="509" t="s">
        <v>301</v>
      </c>
      <c r="G532" s="509"/>
      <c r="H532" s="509"/>
      <c r="I532" s="509"/>
      <c r="J532" s="509"/>
      <c r="K532" s="509" t="s">
        <v>305</v>
      </c>
      <c r="L532" s="509"/>
      <c r="M532" s="509" t="s">
        <v>306</v>
      </c>
      <c r="N532" s="509"/>
      <c r="O532" s="291" t="s">
        <v>307</v>
      </c>
    </row>
    <row r="533" spans="1:15" x14ac:dyDescent="0.25">
      <c r="A533" s="510" t="s">
        <v>329</v>
      </c>
      <c r="B533" s="510"/>
      <c r="C533" s="510"/>
      <c r="D533" s="510"/>
      <c r="E533" s="510"/>
      <c r="F533" s="511" t="s">
        <v>330</v>
      </c>
      <c r="G533" s="511"/>
      <c r="H533" s="511"/>
      <c r="I533" s="511"/>
      <c r="J533" s="511"/>
      <c r="K533" s="512" t="s">
        <v>331</v>
      </c>
      <c r="L533" s="512"/>
      <c r="M533" s="512" t="s">
        <v>332</v>
      </c>
      <c r="N533" s="512"/>
      <c r="O533" s="292" t="s">
        <v>333</v>
      </c>
    </row>
    <row r="534" spans="1:15" x14ac:dyDescent="0.25">
      <c r="A534" s="505"/>
      <c r="B534" s="505"/>
      <c r="C534" s="505"/>
      <c r="D534" s="505"/>
      <c r="E534" s="505"/>
      <c r="F534" s="506"/>
      <c r="G534" s="506"/>
      <c r="H534" s="506"/>
      <c r="I534" s="506"/>
      <c r="J534" s="506"/>
      <c r="K534" s="506"/>
      <c r="L534" s="293" t="s">
        <v>313</v>
      </c>
      <c r="M534" s="507" t="s">
        <v>328</v>
      </c>
      <c r="N534" s="507"/>
      <c r="O534" s="294" t="s">
        <v>333</v>
      </c>
    </row>
    <row r="536" spans="1:15" x14ac:dyDescent="0.25">
      <c r="I536" s="524" t="s">
        <v>334</v>
      </c>
      <c r="J536" s="524"/>
      <c r="K536" s="524"/>
      <c r="L536" s="524"/>
      <c r="M536" s="524"/>
      <c r="N536" s="525" t="s">
        <v>570</v>
      </c>
      <c r="O536" s="525"/>
    </row>
    <row r="537" spans="1:15" ht="15" customHeight="1" x14ac:dyDescent="0.25">
      <c r="I537" s="522" t="s">
        <v>335</v>
      </c>
      <c r="J537" s="523"/>
      <c r="K537" s="523"/>
      <c r="L537" s="523"/>
      <c r="M537" s="523"/>
      <c r="N537" s="520">
        <f>+ROUND(N536*(1+AIU!$G$69),0)</f>
        <v>13619</v>
      </c>
      <c r="O537" s="521"/>
    </row>
    <row r="538" spans="1:15" x14ac:dyDescent="0.25">
      <c r="A538" s="287"/>
      <c r="B538" s="500"/>
      <c r="C538" s="500"/>
      <c r="D538" s="500"/>
      <c r="E538" s="500"/>
      <c r="F538" s="500"/>
      <c r="G538" s="500"/>
      <c r="H538" s="500"/>
      <c r="I538" s="500"/>
      <c r="J538" s="500"/>
      <c r="K538" s="500"/>
      <c r="L538" s="500"/>
      <c r="M538" s="500"/>
      <c r="N538" s="500"/>
      <c r="O538" s="500"/>
    </row>
    <row r="539" spans="1:15" x14ac:dyDescent="0.25">
      <c r="A539" s="287"/>
      <c r="B539" s="501"/>
      <c r="C539" s="501"/>
      <c r="D539" s="500"/>
      <c r="E539" s="500"/>
      <c r="F539" s="500"/>
      <c r="G539" s="500"/>
      <c r="H539" s="500"/>
      <c r="I539" s="500"/>
      <c r="J539" s="500"/>
      <c r="K539" s="500"/>
      <c r="L539" s="500"/>
      <c r="M539" s="500"/>
      <c r="N539" s="500"/>
      <c r="O539" s="500"/>
    </row>
    <row r="540" spans="1:15" x14ac:dyDescent="0.25">
      <c r="A540" s="502"/>
      <c r="B540" s="502"/>
      <c r="C540" s="502"/>
      <c r="D540" s="502"/>
      <c r="E540" s="502"/>
      <c r="F540" s="502"/>
      <c r="G540" s="502"/>
      <c r="H540" s="502"/>
      <c r="I540" s="502"/>
      <c r="J540" s="502"/>
      <c r="K540" s="502"/>
      <c r="L540" s="502"/>
      <c r="M540" s="502"/>
      <c r="N540" s="502"/>
      <c r="O540" s="502"/>
    </row>
    <row r="541" spans="1:15" x14ac:dyDescent="0.25">
      <c r="A541" s="503"/>
      <c r="B541" s="503"/>
      <c r="C541" s="503"/>
      <c r="D541" s="503"/>
      <c r="E541" s="503"/>
      <c r="F541" s="503"/>
      <c r="G541" s="503" t="s">
        <v>296</v>
      </c>
      <c r="H541" s="503"/>
      <c r="I541" s="503"/>
      <c r="J541" s="504" t="s">
        <v>297</v>
      </c>
      <c r="K541" s="504"/>
      <c r="L541" s="504"/>
      <c r="M541" s="504"/>
      <c r="N541" s="504"/>
      <c r="O541" s="504"/>
    </row>
    <row r="542" spans="1:15" ht="46.5" customHeight="1" x14ac:dyDescent="0.25">
      <c r="A542" s="513" t="s">
        <v>298</v>
      </c>
      <c r="B542" s="513"/>
      <c r="C542" s="513"/>
      <c r="D542" s="513"/>
      <c r="E542" s="513"/>
      <c r="F542" s="513"/>
      <c r="G542" s="503" t="s">
        <v>299</v>
      </c>
      <c r="H542" s="503"/>
      <c r="I542" s="503"/>
      <c r="J542" s="527" t="s">
        <v>571</v>
      </c>
      <c r="K542" s="527"/>
      <c r="L542" s="527"/>
      <c r="M542" s="527"/>
      <c r="N542" s="527"/>
      <c r="O542" s="527"/>
    </row>
    <row r="543" spans="1:15" x14ac:dyDescent="0.25">
      <c r="A543" s="514"/>
      <c r="B543" s="514"/>
      <c r="C543" s="514"/>
      <c r="D543" s="514"/>
      <c r="E543" s="514"/>
      <c r="F543" s="514"/>
      <c r="G543" s="515" t="s">
        <v>301</v>
      </c>
      <c r="H543" s="515"/>
      <c r="I543" s="515"/>
      <c r="J543" s="516" t="s">
        <v>21</v>
      </c>
      <c r="K543" s="516"/>
      <c r="L543" s="516"/>
      <c r="M543" s="516"/>
      <c r="N543" s="516"/>
      <c r="O543" s="516"/>
    </row>
    <row r="545" spans="1:15" x14ac:dyDescent="0.25">
      <c r="A545" s="526" t="s">
        <v>302</v>
      </c>
      <c r="B545" s="526"/>
      <c r="C545" s="526" t="s">
        <v>303</v>
      </c>
      <c r="D545" s="526"/>
    </row>
    <row r="547" spans="1:15" x14ac:dyDescent="0.25">
      <c r="A547" s="508" t="s">
        <v>304</v>
      </c>
      <c r="B547" s="508"/>
      <c r="C547" s="508"/>
      <c r="D547" s="508"/>
      <c r="E547" s="508"/>
      <c r="F547" s="509" t="s">
        <v>301</v>
      </c>
      <c r="G547" s="509"/>
      <c r="H547" s="509"/>
      <c r="I547" s="509"/>
      <c r="J547" s="509"/>
      <c r="K547" s="509" t="s">
        <v>305</v>
      </c>
      <c r="L547" s="509"/>
      <c r="M547" s="509" t="s">
        <v>306</v>
      </c>
      <c r="N547" s="509"/>
      <c r="O547" s="291" t="s">
        <v>307</v>
      </c>
    </row>
    <row r="548" spans="1:15" x14ac:dyDescent="0.25">
      <c r="A548" s="510" t="s">
        <v>308</v>
      </c>
      <c r="B548" s="510"/>
      <c r="C548" s="510"/>
      <c r="D548" s="510"/>
      <c r="E548" s="510"/>
      <c r="F548" s="511" t="s">
        <v>309</v>
      </c>
      <c r="G548" s="511"/>
      <c r="H548" s="511"/>
      <c r="I548" s="511"/>
      <c r="J548" s="511"/>
      <c r="K548" s="512" t="s">
        <v>310</v>
      </c>
      <c r="L548" s="512"/>
      <c r="M548" s="512" t="s">
        <v>572</v>
      </c>
      <c r="N548" s="512"/>
      <c r="O548" s="292" t="s">
        <v>573</v>
      </c>
    </row>
    <row r="549" spans="1:15" x14ac:dyDescent="0.25">
      <c r="A549" s="505"/>
      <c r="B549" s="505"/>
      <c r="C549" s="505"/>
      <c r="D549" s="505"/>
      <c r="E549" s="505"/>
      <c r="F549" s="506"/>
      <c r="G549" s="506"/>
      <c r="H549" s="506"/>
      <c r="I549" s="506"/>
      <c r="J549" s="506"/>
      <c r="K549" s="506"/>
      <c r="L549" s="293" t="s">
        <v>313</v>
      </c>
      <c r="M549" s="507" t="s">
        <v>303</v>
      </c>
      <c r="N549" s="507"/>
      <c r="O549" s="294" t="s">
        <v>573</v>
      </c>
    </row>
    <row r="550" spans="1:15" x14ac:dyDescent="0.25">
      <c r="A550" s="526" t="s">
        <v>314</v>
      </c>
      <c r="B550" s="526"/>
      <c r="C550" s="526" t="s">
        <v>315</v>
      </c>
      <c r="D550" s="526"/>
    </row>
    <row r="552" spans="1:15" x14ac:dyDescent="0.25">
      <c r="A552" s="508" t="s">
        <v>304</v>
      </c>
      <c r="B552" s="508"/>
      <c r="C552" s="508"/>
      <c r="D552" s="508"/>
      <c r="E552" s="508"/>
      <c r="F552" s="509" t="s">
        <v>301</v>
      </c>
      <c r="G552" s="509"/>
      <c r="H552" s="509"/>
      <c r="I552" s="509"/>
      <c r="J552" s="509"/>
      <c r="K552" s="509" t="s">
        <v>305</v>
      </c>
      <c r="L552" s="509"/>
      <c r="M552" s="509" t="s">
        <v>306</v>
      </c>
      <c r="N552" s="509"/>
      <c r="O552" s="291" t="s">
        <v>307</v>
      </c>
    </row>
    <row r="553" spans="1:15" x14ac:dyDescent="0.25">
      <c r="A553" s="510" t="s">
        <v>316</v>
      </c>
      <c r="B553" s="510"/>
      <c r="C553" s="510"/>
      <c r="D553" s="510"/>
      <c r="E553" s="510"/>
      <c r="F553" s="511" t="s">
        <v>317</v>
      </c>
      <c r="G553" s="511"/>
      <c r="H553" s="511"/>
      <c r="I553" s="511"/>
      <c r="J553" s="511"/>
      <c r="K553" s="512" t="s">
        <v>325</v>
      </c>
      <c r="L553" s="512"/>
      <c r="M553" s="512" t="s">
        <v>319</v>
      </c>
      <c r="N553" s="512"/>
      <c r="O553" s="292" t="s">
        <v>574</v>
      </c>
    </row>
    <row r="554" spans="1:15" x14ac:dyDescent="0.25">
      <c r="A554" s="505"/>
      <c r="B554" s="505"/>
      <c r="C554" s="505"/>
      <c r="D554" s="505"/>
      <c r="E554" s="505"/>
      <c r="F554" s="506"/>
      <c r="G554" s="506"/>
      <c r="H554" s="506"/>
      <c r="I554" s="506"/>
      <c r="J554" s="506"/>
      <c r="K554" s="506"/>
      <c r="L554" s="293" t="s">
        <v>313</v>
      </c>
      <c r="M554" s="507" t="s">
        <v>315</v>
      </c>
      <c r="N554" s="507"/>
      <c r="O554" s="294" t="s">
        <v>574</v>
      </c>
    </row>
    <row r="555" spans="1:15" x14ac:dyDescent="0.25">
      <c r="A555" s="526" t="s">
        <v>321</v>
      </c>
      <c r="B555" s="526"/>
      <c r="C555" s="526" t="s">
        <v>322</v>
      </c>
      <c r="D555" s="526"/>
    </row>
    <row r="557" spans="1:15" x14ac:dyDescent="0.25">
      <c r="A557" s="508" t="s">
        <v>304</v>
      </c>
      <c r="B557" s="508"/>
      <c r="C557" s="508"/>
      <c r="D557" s="508"/>
      <c r="E557" s="508"/>
      <c r="F557" s="509" t="s">
        <v>301</v>
      </c>
      <c r="G557" s="509"/>
      <c r="H557" s="509"/>
      <c r="I557" s="509"/>
      <c r="J557" s="509"/>
      <c r="K557" s="509" t="s">
        <v>305</v>
      </c>
      <c r="L557" s="509"/>
      <c r="M557" s="509" t="s">
        <v>306</v>
      </c>
      <c r="N557" s="509"/>
      <c r="O557" s="291" t="s">
        <v>307</v>
      </c>
    </row>
    <row r="558" spans="1:15" x14ac:dyDescent="0.25">
      <c r="A558" s="510" t="s">
        <v>323</v>
      </c>
      <c r="B558" s="510"/>
      <c r="C558" s="510"/>
      <c r="D558" s="510"/>
      <c r="E558" s="510"/>
      <c r="F558" s="511" t="s">
        <v>324</v>
      </c>
      <c r="G558" s="511"/>
      <c r="H558" s="511"/>
      <c r="I558" s="511"/>
      <c r="J558" s="511"/>
      <c r="K558" s="512" t="s">
        <v>325</v>
      </c>
      <c r="L558" s="512"/>
      <c r="M558" s="512" t="s">
        <v>555</v>
      </c>
      <c r="N558" s="512"/>
      <c r="O558" s="292" t="s">
        <v>325</v>
      </c>
    </row>
    <row r="559" spans="1:15" x14ac:dyDescent="0.25">
      <c r="A559" s="505"/>
      <c r="B559" s="505"/>
      <c r="C559" s="505"/>
      <c r="D559" s="505"/>
      <c r="E559" s="505"/>
      <c r="F559" s="506"/>
      <c r="G559" s="506"/>
      <c r="H559" s="506"/>
      <c r="I559" s="506"/>
      <c r="J559" s="506"/>
      <c r="K559" s="506"/>
      <c r="L559" s="293" t="s">
        <v>313</v>
      </c>
      <c r="M559" s="507" t="s">
        <v>322</v>
      </c>
      <c r="N559" s="507"/>
      <c r="O559" s="294" t="s">
        <v>325</v>
      </c>
    </row>
    <row r="560" spans="1:15" x14ac:dyDescent="0.25">
      <c r="A560" s="526" t="s">
        <v>327</v>
      </c>
      <c r="B560" s="526"/>
      <c r="C560" s="526" t="s">
        <v>328</v>
      </c>
      <c r="D560" s="526"/>
    </row>
    <row r="562" spans="1:15" x14ac:dyDescent="0.25">
      <c r="A562" s="508" t="s">
        <v>304</v>
      </c>
      <c r="B562" s="508"/>
      <c r="C562" s="508"/>
      <c r="D562" s="508"/>
      <c r="E562" s="508"/>
      <c r="F562" s="509" t="s">
        <v>301</v>
      </c>
      <c r="G562" s="509"/>
      <c r="H562" s="509"/>
      <c r="I562" s="509"/>
      <c r="J562" s="509"/>
      <c r="K562" s="509" t="s">
        <v>305</v>
      </c>
      <c r="L562" s="509"/>
      <c r="M562" s="509" t="s">
        <v>306</v>
      </c>
      <c r="N562" s="509"/>
      <c r="O562" s="291" t="s">
        <v>307</v>
      </c>
    </row>
    <row r="563" spans="1:15" x14ac:dyDescent="0.25">
      <c r="A563" s="510" t="s">
        <v>329</v>
      </c>
      <c r="B563" s="510"/>
      <c r="C563" s="510"/>
      <c r="D563" s="510"/>
      <c r="E563" s="510"/>
      <c r="F563" s="511" t="s">
        <v>330</v>
      </c>
      <c r="G563" s="511"/>
      <c r="H563" s="511"/>
      <c r="I563" s="511"/>
      <c r="J563" s="511"/>
      <c r="K563" s="512" t="s">
        <v>331</v>
      </c>
      <c r="L563" s="512"/>
      <c r="M563" s="512" t="s">
        <v>343</v>
      </c>
      <c r="N563" s="512"/>
      <c r="O563" s="292" t="s">
        <v>344</v>
      </c>
    </row>
    <row r="564" spans="1:15" x14ac:dyDescent="0.25">
      <c r="A564" s="505"/>
      <c r="B564" s="505"/>
      <c r="C564" s="505"/>
      <c r="D564" s="505"/>
      <c r="E564" s="505"/>
      <c r="F564" s="506"/>
      <c r="G564" s="506"/>
      <c r="H564" s="506"/>
      <c r="I564" s="506"/>
      <c r="J564" s="506"/>
      <c r="K564" s="506"/>
      <c r="L564" s="293" t="s">
        <v>313</v>
      </c>
      <c r="M564" s="507" t="s">
        <v>328</v>
      </c>
      <c r="N564" s="507"/>
      <c r="O564" s="294" t="s">
        <v>344</v>
      </c>
    </row>
    <row r="566" spans="1:15" x14ac:dyDescent="0.25">
      <c r="I566" s="524" t="s">
        <v>334</v>
      </c>
      <c r="J566" s="524"/>
      <c r="K566" s="524"/>
      <c r="L566" s="524"/>
      <c r="M566" s="524"/>
      <c r="N566" s="525" t="s">
        <v>575</v>
      </c>
      <c r="O566" s="525"/>
    </row>
    <row r="567" spans="1:15" ht="15" customHeight="1" x14ac:dyDescent="0.25">
      <c r="I567" s="522" t="s">
        <v>335</v>
      </c>
      <c r="J567" s="523"/>
      <c r="K567" s="523"/>
      <c r="L567" s="523"/>
      <c r="M567" s="523"/>
      <c r="N567" s="520">
        <f>+ROUND(N566*(1+AIU!$G$69),0)</f>
        <v>22203</v>
      </c>
      <c r="O567" s="521"/>
    </row>
    <row r="568" spans="1:15" x14ac:dyDescent="0.25">
      <c r="A568" s="287"/>
      <c r="B568" s="500"/>
      <c r="C568" s="500"/>
      <c r="D568" s="500"/>
      <c r="E568" s="500"/>
      <c r="F568" s="500"/>
      <c r="G568" s="500"/>
      <c r="H568" s="500"/>
      <c r="I568" s="500"/>
      <c r="J568" s="500"/>
      <c r="K568" s="500"/>
      <c r="L568" s="500"/>
      <c r="M568" s="500"/>
      <c r="N568" s="500"/>
      <c r="O568" s="500"/>
    </row>
    <row r="569" spans="1:15" x14ac:dyDescent="0.25">
      <c r="A569" s="287"/>
      <c r="B569" s="501"/>
      <c r="C569" s="501"/>
      <c r="D569" s="500"/>
      <c r="E569" s="500"/>
      <c r="F569" s="500"/>
      <c r="G569" s="500"/>
      <c r="H569" s="500"/>
      <c r="I569" s="500"/>
      <c r="J569" s="500"/>
      <c r="K569" s="500"/>
      <c r="L569" s="500"/>
      <c r="M569" s="500"/>
      <c r="N569" s="500"/>
      <c r="O569" s="500"/>
    </row>
    <row r="570" spans="1:15" x14ac:dyDescent="0.25">
      <c r="A570" s="502"/>
      <c r="B570" s="502"/>
      <c r="C570" s="502"/>
      <c r="D570" s="502"/>
      <c r="E570" s="502"/>
      <c r="F570" s="502"/>
      <c r="G570" s="502"/>
      <c r="H570" s="502"/>
      <c r="I570" s="502"/>
      <c r="J570" s="502"/>
      <c r="K570" s="502"/>
      <c r="L570" s="502"/>
      <c r="M570" s="502"/>
      <c r="N570" s="502"/>
      <c r="O570" s="502"/>
    </row>
    <row r="571" spans="1:15" x14ac:dyDescent="0.25">
      <c r="A571" s="503"/>
      <c r="B571" s="503"/>
      <c r="C571" s="503"/>
      <c r="D571" s="503"/>
      <c r="E571" s="503"/>
      <c r="F571" s="503"/>
      <c r="G571" s="503" t="s">
        <v>296</v>
      </c>
      <c r="H571" s="503"/>
      <c r="I571" s="503"/>
      <c r="J571" s="504" t="s">
        <v>297</v>
      </c>
      <c r="K571" s="504"/>
      <c r="L571" s="504"/>
      <c r="M571" s="504"/>
      <c r="N571" s="504"/>
      <c r="O571" s="504"/>
    </row>
    <row r="572" spans="1:15" ht="46.5" customHeight="1" x14ac:dyDescent="0.25">
      <c r="A572" s="513" t="s">
        <v>298</v>
      </c>
      <c r="B572" s="513"/>
      <c r="C572" s="513"/>
      <c r="D572" s="513"/>
      <c r="E572" s="513"/>
      <c r="F572" s="513"/>
      <c r="G572" s="503" t="s">
        <v>299</v>
      </c>
      <c r="H572" s="503"/>
      <c r="I572" s="503"/>
      <c r="J572" s="527" t="s">
        <v>576</v>
      </c>
      <c r="K572" s="527"/>
      <c r="L572" s="527"/>
      <c r="M572" s="527"/>
      <c r="N572" s="527"/>
      <c r="O572" s="527"/>
    </row>
    <row r="573" spans="1:15" x14ac:dyDescent="0.25">
      <c r="A573" s="514"/>
      <c r="B573" s="514"/>
      <c r="C573" s="514"/>
      <c r="D573" s="514"/>
      <c r="E573" s="514"/>
      <c r="F573" s="514"/>
      <c r="G573" s="515" t="s">
        <v>301</v>
      </c>
      <c r="H573" s="515"/>
      <c r="I573" s="515"/>
      <c r="J573" s="516" t="s">
        <v>29</v>
      </c>
      <c r="K573" s="516"/>
      <c r="L573" s="516"/>
      <c r="M573" s="516"/>
      <c r="N573" s="516"/>
      <c r="O573" s="516"/>
    </row>
    <row r="575" spans="1:15" x14ac:dyDescent="0.25">
      <c r="A575" s="526" t="s">
        <v>302</v>
      </c>
      <c r="B575" s="526"/>
      <c r="C575" s="526" t="s">
        <v>303</v>
      </c>
      <c r="D575" s="526"/>
    </row>
    <row r="577" spans="1:15" x14ac:dyDescent="0.25">
      <c r="A577" s="508" t="s">
        <v>304</v>
      </c>
      <c r="B577" s="508"/>
      <c r="C577" s="508"/>
      <c r="D577" s="508"/>
      <c r="E577" s="508"/>
      <c r="F577" s="509" t="s">
        <v>301</v>
      </c>
      <c r="G577" s="509"/>
      <c r="H577" s="509"/>
      <c r="I577" s="509"/>
      <c r="J577" s="509"/>
      <c r="K577" s="509" t="s">
        <v>305</v>
      </c>
      <c r="L577" s="509"/>
      <c r="M577" s="509" t="s">
        <v>306</v>
      </c>
      <c r="N577" s="509"/>
      <c r="O577" s="291" t="s">
        <v>307</v>
      </c>
    </row>
    <row r="578" spans="1:15" x14ac:dyDescent="0.25">
      <c r="A578" s="510" t="s">
        <v>308</v>
      </c>
      <c r="B578" s="510"/>
      <c r="C578" s="510"/>
      <c r="D578" s="510"/>
      <c r="E578" s="510"/>
      <c r="F578" s="511" t="s">
        <v>309</v>
      </c>
      <c r="G578" s="511"/>
      <c r="H578" s="511"/>
      <c r="I578" s="511"/>
      <c r="J578" s="511"/>
      <c r="K578" s="512" t="s">
        <v>310</v>
      </c>
      <c r="L578" s="512"/>
      <c r="M578" s="512" t="s">
        <v>409</v>
      </c>
      <c r="N578" s="512"/>
      <c r="O578" s="292" t="s">
        <v>577</v>
      </c>
    </row>
    <row r="579" spans="1:15" x14ac:dyDescent="0.25">
      <c r="A579" s="505"/>
      <c r="B579" s="505"/>
      <c r="C579" s="505"/>
      <c r="D579" s="505"/>
      <c r="E579" s="505"/>
      <c r="F579" s="506"/>
      <c r="G579" s="506"/>
      <c r="H579" s="506"/>
      <c r="I579" s="506"/>
      <c r="J579" s="506"/>
      <c r="K579" s="506"/>
      <c r="L579" s="293" t="s">
        <v>313</v>
      </c>
      <c r="M579" s="507" t="s">
        <v>303</v>
      </c>
      <c r="N579" s="507"/>
      <c r="O579" s="294" t="s">
        <v>577</v>
      </c>
    </row>
    <row r="580" spans="1:15" x14ac:dyDescent="0.25">
      <c r="A580" s="526" t="s">
        <v>314</v>
      </c>
      <c r="B580" s="526"/>
      <c r="C580" s="526" t="s">
        <v>315</v>
      </c>
      <c r="D580" s="526"/>
    </row>
    <row r="582" spans="1:15" x14ac:dyDescent="0.25">
      <c r="A582" s="508" t="s">
        <v>304</v>
      </c>
      <c r="B582" s="508"/>
      <c r="C582" s="508"/>
      <c r="D582" s="508"/>
      <c r="E582" s="508"/>
      <c r="F582" s="509" t="s">
        <v>301</v>
      </c>
      <c r="G582" s="509"/>
      <c r="H582" s="509"/>
      <c r="I582" s="509"/>
      <c r="J582" s="509"/>
      <c r="K582" s="509" t="s">
        <v>305</v>
      </c>
      <c r="L582" s="509"/>
      <c r="M582" s="509" t="s">
        <v>306</v>
      </c>
      <c r="N582" s="509"/>
      <c r="O582" s="291" t="s">
        <v>307</v>
      </c>
    </row>
    <row r="583" spans="1:15" x14ac:dyDescent="0.25">
      <c r="A583" s="510" t="s">
        <v>478</v>
      </c>
      <c r="B583" s="510"/>
      <c r="C583" s="510"/>
      <c r="D583" s="510"/>
      <c r="E583" s="510"/>
      <c r="F583" s="511" t="s">
        <v>357</v>
      </c>
      <c r="G583" s="511"/>
      <c r="H583" s="511"/>
      <c r="I583" s="511"/>
      <c r="J583" s="511"/>
      <c r="K583" s="512" t="s">
        <v>479</v>
      </c>
      <c r="L583" s="512"/>
      <c r="M583" s="512" t="s">
        <v>376</v>
      </c>
      <c r="N583" s="512"/>
      <c r="O583" s="292" t="s">
        <v>410</v>
      </c>
    </row>
    <row r="584" spans="1:15" x14ac:dyDescent="0.25">
      <c r="A584" s="510" t="s">
        <v>316</v>
      </c>
      <c r="B584" s="510"/>
      <c r="C584" s="510"/>
      <c r="D584" s="510"/>
      <c r="E584" s="510"/>
      <c r="F584" s="511" t="s">
        <v>317</v>
      </c>
      <c r="G584" s="511"/>
      <c r="H584" s="511"/>
      <c r="I584" s="511"/>
      <c r="J584" s="511"/>
      <c r="K584" s="512" t="s">
        <v>578</v>
      </c>
      <c r="L584" s="512"/>
      <c r="M584" s="512" t="s">
        <v>319</v>
      </c>
      <c r="N584" s="512"/>
      <c r="O584" s="292" t="s">
        <v>579</v>
      </c>
    </row>
    <row r="585" spans="1:15" x14ac:dyDescent="0.25">
      <c r="A585" s="505"/>
      <c r="B585" s="505"/>
      <c r="C585" s="505"/>
      <c r="D585" s="505"/>
      <c r="E585" s="505"/>
      <c r="F585" s="506"/>
      <c r="G585" s="506"/>
      <c r="H585" s="506"/>
      <c r="I585" s="506"/>
      <c r="J585" s="506"/>
      <c r="K585" s="506"/>
      <c r="L585" s="293" t="s">
        <v>313</v>
      </c>
      <c r="M585" s="507" t="s">
        <v>315</v>
      </c>
      <c r="N585" s="507"/>
      <c r="O585" s="294" t="s">
        <v>580</v>
      </c>
    </row>
    <row r="586" spans="1:15" x14ac:dyDescent="0.25">
      <c r="A586" s="526" t="s">
        <v>321</v>
      </c>
      <c r="B586" s="526"/>
      <c r="C586" s="526" t="s">
        <v>322</v>
      </c>
      <c r="D586" s="526"/>
    </row>
    <row r="588" spans="1:15" x14ac:dyDescent="0.25">
      <c r="A588" s="508" t="s">
        <v>304</v>
      </c>
      <c r="B588" s="508"/>
      <c r="C588" s="508"/>
      <c r="D588" s="508"/>
      <c r="E588" s="508"/>
      <c r="F588" s="509" t="s">
        <v>301</v>
      </c>
      <c r="G588" s="509"/>
      <c r="H588" s="509"/>
      <c r="I588" s="509"/>
      <c r="J588" s="509"/>
      <c r="K588" s="509" t="s">
        <v>305</v>
      </c>
      <c r="L588" s="509"/>
      <c r="M588" s="509" t="s">
        <v>306</v>
      </c>
      <c r="N588" s="509"/>
      <c r="O588" s="291" t="s">
        <v>307</v>
      </c>
    </row>
    <row r="589" spans="1:15" x14ac:dyDescent="0.25">
      <c r="A589" s="510" t="s">
        <v>323</v>
      </c>
      <c r="B589" s="510"/>
      <c r="C589" s="510"/>
      <c r="D589" s="510"/>
      <c r="E589" s="510"/>
      <c r="F589" s="511" t="s">
        <v>324</v>
      </c>
      <c r="G589" s="511"/>
      <c r="H589" s="511"/>
      <c r="I589" s="511"/>
      <c r="J589" s="511"/>
      <c r="K589" s="512" t="s">
        <v>325</v>
      </c>
      <c r="L589" s="512"/>
      <c r="M589" s="512" t="s">
        <v>434</v>
      </c>
      <c r="N589" s="512"/>
      <c r="O589" s="292" t="s">
        <v>578</v>
      </c>
    </row>
    <row r="590" spans="1:15" x14ac:dyDescent="0.25">
      <c r="A590" s="505"/>
      <c r="B590" s="505"/>
      <c r="C590" s="505"/>
      <c r="D590" s="505"/>
      <c r="E590" s="505"/>
      <c r="F590" s="506"/>
      <c r="G590" s="506"/>
      <c r="H590" s="506"/>
      <c r="I590" s="506"/>
      <c r="J590" s="506"/>
      <c r="K590" s="506"/>
      <c r="L590" s="293" t="s">
        <v>313</v>
      </c>
      <c r="M590" s="507" t="s">
        <v>322</v>
      </c>
      <c r="N590" s="507"/>
      <c r="O590" s="294" t="s">
        <v>578</v>
      </c>
    </row>
    <row r="591" spans="1:15" x14ac:dyDescent="0.25">
      <c r="A591" s="526" t="s">
        <v>327</v>
      </c>
      <c r="B591" s="526"/>
      <c r="C591" s="526" t="s">
        <v>328</v>
      </c>
      <c r="D591" s="526"/>
    </row>
    <row r="593" spans="1:15" x14ac:dyDescent="0.25">
      <c r="A593" s="508" t="s">
        <v>304</v>
      </c>
      <c r="B593" s="508"/>
      <c r="C593" s="508"/>
      <c r="D593" s="508"/>
      <c r="E593" s="508"/>
      <c r="F593" s="509" t="s">
        <v>301</v>
      </c>
      <c r="G593" s="509"/>
      <c r="H593" s="509"/>
      <c r="I593" s="509"/>
      <c r="J593" s="509"/>
      <c r="K593" s="509" t="s">
        <v>305</v>
      </c>
      <c r="L593" s="509"/>
      <c r="M593" s="509" t="s">
        <v>306</v>
      </c>
      <c r="N593" s="509"/>
      <c r="O593" s="291" t="s">
        <v>307</v>
      </c>
    </row>
    <row r="594" spans="1:15" x14ac:dyDescent="0.25">
      <c r="A594" s="510" t="s">
        <v>329</v>
      </c>
      <c r="B594" s="510"/>
      <c r="C594" s="510"/>
      <c r="D594" s="510"/>
      <c r="E594" s="510"/>
      <c r="F594" s="511" t="s">
        <v>330</v>
      </c>
      <c r="G594" s="511"/>
      <c r="H594" s="511"/>
      <c r="I594" s="511"/>
      <c r="J594" s="511"/>
      <c r="K594" s="512" t="s">
        <v>331</v>
      </c>
      <c r="L594" s="512"/>
      <c r="M594" s="512" t="s">
        <v>376</v>
      </c>
      <c r="N594" s="512"/>
      <c r="O594" s="292" t="s">
        <v>581</v>
      </c>
    </row>
    <row r="595" spans="1:15" x14ac:dyDescent="0.25">
      <c r="A595" s="505"/>
      <c r="B595" s="505"/>
      <c r="C595" s="505"/>
      <c r="D595" s="505"/>
      <c r="E595" s="505"/>
      <c r="F595" s="506"/>
      <c r="G595" s="506"/>
      <c r="H595" s="506"/>
      <c r="I595" s="506"/>
      <c r="J595" s="506"/>
      <c r="K595" s="506"/>
      <c r="L595" s="293" t="s">
        <v>313</v>
      </c>
      <c r="M595" s="507" t="s">
        <v>328</v>
      </c>
      <c r="N595" s="507"/>
      <c r="O595" s="294" t="s">
        <v>581</v>
      </c>
    </row>
    <row r="597" spans="1:15" x14ac:dyDescent="0.25">
      <c r="I597" s="524" t="s">
        <v>334</v>
      </c>
      <c r="J597" s="524"/>
      <c r="K597" s="524"/>
      <c r="L597" s="524"/>
      <c r="M597" s="524"/>
      <c r="N597" s="525" t="s">
        <v>582</v>
      </c>
      <c r="O597" s="525"/>
    </row>
    <row r="598" spans="1:15" ht="15" customHeight="1" x14ac:dyDescent="0.25">
      <c r="I598" s="522" t="s">
        <v>335</v>
      </c>
      <c r="J598" s="523"/>
      <c r="K598" s="523"/>
      <c r="L598" s="523"/>
      <c r="M598" s="523"/>
      <c r="N598" s="520">
        <f>+ROUND(N597*(1+AIU!$G$69),0)</f>
        <v>3440</v>
      </c>
      <c r="O598" s="521"/>
    </row>
    <row r="599" spans="1:15" x14ac:dyDescent="0.25">
      <c r="A599" s="287"/>
      <c r="B599" s="500"/>
      <c r="C599" s="500"/>
      <c r="D599" s="500"/>
      <c r="E599" s="500"/>
      <c r="F599" s="500"/>
      <c r="G599" s="500"/>
      <c r="H599" s="500"/>
      <c r="I599" s="500"/>
      <c r="J599" s="500"/>
      <c r="K599" s="500"/>
      <c r="L599" s="500"/>
      <c r="M599" s="500"/>
      <c r="N599" s="500"/>
      <c r="O599" s="500"/>
    </row>
    <row r="600" spans="1:15" x14ac:dyDescent="0.25">
      <c r="A600" s="287"/>
      <c r="B600" s="501"/>
      <c r="C600" s="501"/>
      <c r="D600" s="500"/>
      <c r="E600" s="500"/>
      <c r="F600" s="500"/>
      <c r="G600" s="500"/>
      <c r="H600" s="500"/>
      <c r="I600" s="500"/>
      <c r="J600" s="500"/>
      <c r="K600" s="500"/>
      <c r="L600" s="500"/>
      <c r="M600" s="500"/>
      <c r="N600" s="500"/>
      <c r="O600" s="500"/>
    </row>
    <row r="601" spans="1:15" x14ac:dyDescent="0.25">
      <c r="A601" s="502"/>
      <c r="B601" s="502"/>
      <c r="C601" s="502"/>
      <c r="D601" s="502"/>
      <c r="E601" s="502"/>
      <c r="F601" s="502"/>
      <c r="G601" s="502"/>
      <c r="H601" s="502"/>
      <c r="I601" s="502"/>
      <c r="J601" s="502"/>
      <c r="K601" s="502"/>
      <c r="L601" s="502"/>
      <c r="M601" s="502"/>
      <c r="N601" s="502"/>
      <c r="O601" s="502"/>
    </row>
    <row r="602" spans="1:15" x14ac:dyDescent="0.25">
      <c r="A602" s="503"/>
      <c r="B602" s="503"/>
      <c r="C602" s="503"/>
      <c r="D602" s="503"/>
      <c r="E602" s="503"/>
      <c r="F602" s="503"/>
      <c r="G602" s="503" t="s">
        <v>296</v>
      </c>
      <c r="H602" s="503"/>
      <c r="I602" s="503"/>
      <c r="J602" s="504" t="s">
        <v>583</v>
      </c>
      <c r="K602" s="504"/>
      <c r="L602" s="504"/>
      <c r="M602" s="504"/>
      <c r="N602" s="504"/>
      <c r="O602" s="504"/>
    </row>
    <row r="603" spans="1:15" ht="46.5" customHeight="1" x14ac:dyDescent="0.25">
      <c r="A603" s="513" t="s">
        <v>298</v>
      </c>
      <c r="B603" s="513"/>
      <c r="C603" s="513"/>
      <c r="D603" s="513"/>
      <c r="E603" s="513"/>
      <c r="F603" s="513"/>
      <c r="G603" s="503" t="s">
        <v>299</v>
      </c>
      <c r="H603" s="503"/>
      <c r="I603" s="503"/>
      <c r="J603" s="527" t="s">
        <v>584</v>
      </c>
      <c r="K603" s="527"/>
      <c r="L603" s="527"/>
      <c r="M603" s="527"/>
      <c r="N603" s="527"/>
      <c r="O603" s="527"/>
    </row>
    <row r="604" spans="1:15" x14ac:dyDescent="0.25">
      <c r="A604" s="514"/>
      <c r="B604" s="514"/>
      <c r="C604" s="514"/>
      <c r="D604" s="514"/>
      <c r="E604" s="514"/>
      <c r="F604" s="514"/>
      <c r="G604" s="515" t="s">
        <v>301</v>
      </c>
      <c r="H604" s="515"/>
      <c r="I604" s="515"/>
      <c r="J604" s="516" t="s">
        <v>21</v>
      </c>
      <c r="K604" s="516"/>
      <c r="L604" s="516"/>
      <c r="M604" s="516"/>
      <c r="N604" s="516"/>
      <c r="O604" s="516"/>
    </row>
    <row r="606" spans="1:15" x14ac:dyDescent="0.25">
      <c r="A606" s="526" t="s">
        <v>302</v>
      </c>
      <c r="B606" s="526"/>
      <c r="C606" s="526" t="s">
        <v>303</v>
      </c>
      <c r="D606" s="526"/>
    </row>
    <row r="608" spans="1:15" x14ac:dyDescent="0.25">
      <c r="A608" s="508" t="s">
        <v>304</v>
      </c>
      <c r="B608" s="508"/>
      <c r="C608" s="508"/>
      <c r="D608" s="508"/>
      <c r="E608" s="508"/>
      <c r="F608" s="509" t="s">
        <v>301</v>
      </c>
      <c r="G608" s="509"/>
      <c r="H608" s="509"/>
      <c r="I608" s="509"/>
      <c r="J608" s="509"/>
      <c r="K608" s="509" t="s">
        <v>305</v>
      </c>
      <c r="L608" s="509"/>
      <c r="M608" s="509" t="s">
        <v>306</v>
      </c>
      <c r="N608" s="509"/>
      <c r="O608" s="291" t="s">
        <v>307</v>
      </c>
    </row>
    <row r="609" spans="1:15" x14ac:dyDescent="0.25">
      <c r="A609" s="510" t="s">
        <v>585</v>
      </c>
      <c r="B609" s="510"/>
      <c r="C609" s="510"/>
      <c r="D609" s="510"/>
      <c r="E609" s="510"/>
      <c r="F609" s="511" t="s">
        <v>309</v>
      </c>
      <c r="G609" s="511"/>
      <c r="H609" s="511"/>
      <c r="I609" s="511"/>
      <c r="J609" s="511"/>
      <c r="K609" s="512" t="s">
        <v>586</v>
      </c>
      <c r="L609" s="512"/>
      <c r="M609" s="512" t="s">
        <v>373</v>
      </c>
      <c r="N609" s="512"/>
      <c r="O609" s="292" t="s">
        <v>337</v>
      </c>
    </row>
    <row r="610" spans="1:15" x14ac:dyDescent="0.25">
      <c r="A610" s="505"/>
      <c r="B610" s="505"/>
      <c r="C610" s="505"/>
      <c r="D610" s="505"/>
      <c r="E610" s="505"/>
      <c r="F610" s="506"/>
      <c r="G610" s="506"/>
      <c r="H610" s="506"/>
      <c r="I610" s="506"/>
      <c r="J610" s="506"/>
      <c r="K610" s="506"/>
      <c r="L610" s="293" t="s">
        <v>313</v>
      </c>
      <c r="M610" s="507" t="s">
        <v>303</v>
      </c>
      <c r="N610" s="507"/>
      <c r="O610" s="294" t="s">
        <v>337</v>
      </c>
    </row>
    <row r="611" spans="1:15" x14ac:dyDescent="0.25">
      <c r="A611" s="526" t="s">
        <v>314</v>
      </c>
      <c r="B611" s="526"/>
      <c r="C611" s="526" t="s">
        <v>315</v>
      </c>
      <c r="D611" s="526"/>
    </row>
    <row r="613" spans="1:15" x14ac:dyDescent="0.25">
      <c r="A613" s="508" t="s">
        <v>304</v>
      </c>
      <c r="B613" s="508"/>
      <c r="C613" s="508"/>
      <c r="D613" s="508"/>
      <c r="E613" s="508"/>
      <c r="F613" s="509" t="s">
        <v>301</v>
      </c>
      <c r="G613" s="509"/>
      <c r="H613" s="509"/>
      <c r="I613" s="509"/>
      <c r="J613" s="509"/>
      <c r="K613" s="509" t="s">
        <v>305</v>
      </c>
      <c r="L613" s="509"/>
      <c r="M613" s="509" t="s">
        <v>306</v>
      </c>
      <c r="N613" s="509"/>
      <c r="O613" s="291" t="s">
        <v>307</v>
      </c>
    </row>
    <row r="614" spans="1:15" x14ac:dyDescent="0.25">
      <c r="A614" s="510" t="s">
        <v>587</v>
      </c>
      <c r="B614" s="510"/>
      <c r="C614" s="510"/>
      <c r="D614" s="510"/>
      <c r="E614" s="510"/>
      <c r="F614" s="511" t="s">
        <v>357</v>
      </c>
      <c r="G614" s="511"/>
      <c r="H614" s="511"/>
      <c r="I614" s="511"/>
      <c r="J614" s="511"/>
      <c r="K614" s="512" t="s">
        <v>588</v>
      </c>
      <c r="L614" s="512"/>
      <c r="M614" s="512" t="s">
        <v>373</v>
      </c>
      <c r="N614" s="512"/>
      <c r="O614" s="292" t="s">
        <v>337</v>
      </c>
    </row>
    <row r="615" spans="1:15" x14ac:dyDescent="0.25">
      <c r="A615" s="510" t="s">
        <v>392</v>
      </c>
      <c r="B615" s="510"/>
      <c r="C615" s="510"/>
      <c r="D615" s="510"/>
      <c r="E615" s="510"/>
      <c r="F615" s="511" t="s">
        <v>357</v>
      </c>
      <c r="G615" s="511"/>
      <c r="H615" s="511"/>
      <c r="I615" s="511"/>
      <c r="J615" s="511"/>
      <c r="K615" s="512" t="s">
        <v>393</v>
      </c>
      <c r="L615" s="512"/>
      <c r="M615" s="512" t="s">
        <v>409</v>
      </c>
      <c r="N615" s="512"/>
      <c r="O615" s="292" t="s">
        <v>589</v>
      </c>
    </row>
    <row r="616" spans="1:15" x14ac:dyDescent="0.25">
      <c r="A616" s="510" t="s">
        <v>316</v>
      </c>
      <c r="B616" s="510"/>
      <c r="C616" s="510"/>
      <c r="D616" s="510"/>
      <c r="E616" s="510"/>
      <c r="F616" s="511" t="s">
        <v>317</v>
      </c>
      <c r="G616" s="511"/>
      <c r="H616" s="511"/>
      <c r="I616" s="511"/>
      <c r="J616" s="511"/>
      <c r="K616" s="512" t="s">
        <v>590</v>
      </c>
      <c r="L616" s="512"/>
      <c r="M616" s="512" t="s">
        <v>319</v>
      </c>
      <c r="N616" s="512"/>
      <c r="O616" s="292" t="s">
        <v>591</v>
      </c>
    </row>
    <row r="617" spans="1:15" x14ac:dyDescent="0.25">
      <c r="A617" s="505"/>
      <c r="B617" s="505"/>
      <c r="C617" s="505"/>
      <c r="D617" s="505"/>
      <c r="E617" s="505"/>
      <c r="F617" s="506"/>
      <c r="G617" s="506"/>
      <c r="H617" s="506"/>
      <c r="I617" s="506"/>
      <c r="J617" s="506"/>
      <c r="K617" s="506"/>
      <c r="L617" s="293" t="s">
        <v>313</v>
      </c>
      <c r="M617" s="507" t="s">
        <v>315</v>
      </c>
      <c r="N617" s="507"/>
      <c r="O617" s="294" t="s">
        <v>592</v>
      </c>
    </row>
    <row r="618" spans="1:15" x14ac:dyDescent="0.25">
      <c r="A618" s="526" t="s">
        <v>321</v>
      </c>
      <c r="B618" s="526"/>
      <c r="C618" s="526" t="s">
        <v>322</v>
      </c>
      <c r="D618" s="526"/>
    </row>
    <row r="620" spans="1:15" x14ac:dyDescent="0.25">
      <c r="A620" s="508" t="s">
        <v>304</v>
      </c>
      <c r="B620" s="508"/>
      <c r="C620" s="508"/>
      <c r="D620" s="508"/>
      <c r="E620" s="508"/>
      <c r="F620" s="509" t="s">
        <v>301</v>
      </c>
      <c r="G620" s="509"/>
      <c r="H620" s="509"/>
      <c r="I620" s="509"/>
      <c r="J620" s="509"/>
      <c r="K620" s="509" t="s">
        <v>305</v>
      </c>
      <c r="L620" s="509"/>
      <c r="M620" s="509" t="s">
        <v>306</v>
      </c>
      <c r="N620" s="509"/>
      <c r="O620" s="291" t="s">
        <v>307</v>
      </c>
    </row>
    <row r="621" spans="1:15" x14ac:dyDescent="0.25">
      <c r="A621" s="510" t="s">
        <v>422</v>
      </c>
      <c r="B621" s="510"/>
      <c r="C621" s="510"/>
      <c r="D621" s="510"/>
      <c r="E621" s="510"/>
      <c r="F621" s="511" t="s">
        <v>324</v>
      </c>
      <c r="G621" s="511"/>
      <c r="H621" s="511"/>
      <c r="I621" s="511"/>
      <c r="J621" s="511"/>
      <c r="K621" s="512" t="s">
        <v>423</v>
      </c>
      <c r="L621" s="512"/>
      <c r="M621" s="512" t="s">
        <v>593</v>
      </c>
      <c r="N621" s="512"/>
      <c r="O621" s="292" t="s">
        <v>590</v>
      </c>
    </row>
    <row r="622" spans="1:15" x14ac:dyDescent="0.25">
      <c r="A622" s="505"/>
      <c r="B622" s="505"/>
      <c r="C622" s="505"/>
      <c r="D622" s="505"/>
      <c r="E622" s="505"/>
      <c r="F622" s="506"/>
      <c r="G622" s="506"/>
      <c r="H622" s="506"/>
      <c r="I622" s="506"/>
      <c r="J622" s="506"/>
      <c r="K622" s="506"/>
      <c r="L622" s="293" t="s">
        <v>313</v>
      </c>
      <c r="M622" s="507" t="s">
        <v>322</v>
      </c>
      <c r="N622" s="507"/>
      <c r="O622" s="294" t="s">
        <v>590</v>
      </c>
    </row>
    <row r="623" spans="1:15" x14ac:dyDescent="0.25">
      <c r="A623" s="526" t="s">
        <v>327</v>
      </c>
      <c r="B623" s="526"/>
      <c r="C623" s="526" t="s">
        <v>328</v>
      </c>
      <c r="D623" s="526"/>
    </row>
    <row r="625" spans="1:15" x14ac:dyDescent="0.25">
      <c r="A625" s="508" t="s">
        <v>304</v>
      </c>
      <c r="B625" s="508"/>
      <c r="C625" s="508"/>
      <c r="D625" s="508"/>
      <c r="E625" s="508"/>
      <c r="F625" s="509" t="s">
        <v>301</v>
      </c>
      <c r="G625" s="509"/>
      <c r="H625" s="509"/>
      <c r="I625" s="509"/>
      <c r="J625" s="509"/>
      <c r="K625" s="509" t="s">
        <v>305</v>
      </c>
      <c r="L625" s="509"/>
      <c r="M625" s="509" t="s">
        <v>306</v>
      </c>
      <c r="N625" s="509"/>
      <c r="O625" s="291" t="s">
        <v>307</v>
      </c>
    </row>
    <row r="626" spans="1:15" x14ac:dyDescent="0.25">
      <c r="A626" s="510" t="s">
        <v>424</v>
      </c>
      <c r="B626" s="510"/>
      <c r="C626" s="510"/>
      <c r="D626" s="510"/>
      <c r="E626" s="510"/>
      <c r="F626" s="511" t="s">
        <v>407</v>
      </c>
      <c r="G626" s="511"/>
      <c r="H626" s="511"/>
      <c r="I626" s="511"/>
      <c r="J626" s="511"/>
      <c r="K626" s="512" t="s">
        <v>425</v>
      </c>
      <c r="L626" s="512"/>
      <c r="M626" s="512" t="s">
        <v>319</v>
      </c>
      <c r="N626" s="512"/>
      <c r="O626" s="292" t="s">
        <v>594</v>
      </c>
    </row>
    <row r="627" spans="1:15" x14ac:dyDescent="0.25">
      <c r="A627" s="510" t="s">
        <v>329</v>
      </c>
      <c r="B627" s="510"/>
      <c r="C627" s="510"/>
      <c r="D627" s="510"/>
      <c r="E627" s="510"/>
      <c r="F627" s="511" t="s">
        <v>330</v>
      </c>
      <c r="G627" s="511"/>
      <c r="H627" s="511"/>
      <c r="I627" s="511"/>
      <c r="J627" s="511"/>
      <c r="K627" s="512" t="s">
        <v>331</v>
      </c>
      <c r="L627" s="512"/>
      <c r="M627" s="512" t="s">
        <v>446</v>
      </c>
      <c r="N627" s="512"/>
      <c r="O627" s="292" t="s">
        <v>595</v>
      </c>
    </row>
    <row r="628" spans="1:15" x14ac:dyDescent="0.25">
      <c r="A628" s="505"/>
      <c r="B628" s="505"/>
      <c r="C628" s="505"/>
      <c r="D628" s="505"/>
      <c r="E628" s="505"/>
      <c r="F628" s="506"/>
      <c r="G628" s="506"/>
      <c r="H628" s="506"/>
      <c r="I628" s="506"/>
      <c r="J628" s="506"/>
      <c r="K628" s="506"/>
      <c r="L628" s="293" t="s">
        <v>313</v>
      </c>
      <c r="M628" s="507" t="s">
        <v>328</v>
      </c>
      <c r="N628" s="507"/>
      <c r="O628" s="294" t="s">
        <v>596</v>
      </c>
    </row>
    <row r="630" spans="1:15" x14ac:dyDescent="0.25">
      <c r="I630" s="524" t="s">
        <v>334</v>
      </c>
      <c r="J630" s="524"/>
      <c r="K630" s="524"/>
      <c r="L630" s="524"/>
      <c r="M630" s="524"/>
      <c r="N630" s="525" t="s">
        <v>597</v>
      </c>
      <c r="O630" s="525"/>
    </row>
    <row r="631" spans="1:15" ht="15" customHeight="1" x14ac:dyDescent="0.25">
      <c r="I631" s="522" t="s">
        <v>335</v>
      </c>
      <c r="J631" s="523"/>
      <c r="K631" s="523"/>
      <c r="L631" s="523"/>
      <c r="M631" s="523"/>
      <c r="N631" s="520">
        <f>+ROUND(N630*(1+AIU!$G$69),0)</f>
        <v>44676</v>
      </c>
      <c r="O631" s="521"/>
    </row>
    <row r="632" spans="1:15" x14ac:dyDescent="0.25">
      <c r="A632" s="539"/>
      <c r="B632" s="539"/>
      <c r="C632" s="539"/>
      <c r="D632" s="539"/>
      <c r="E632" s="539"/>
      <c r="F632" s="539"/>
      <c r="G632" s="539"/>
      <c r="H632" s="539"/>
      <c r="I632" s="539"/>
      <c r="J632" s="539"/>
      <c r="K632" s="539"/>
      <c r="L632" s="539"/>
      <c r="M632" s="539"/>
      <c r="N632" s="539"/>
      <c r="O632" s="539"/>
    </row>
    <row r="633" spans="1:15" x14ac:dyDescent="0.25">
      <c r="A633" s="287"/>
      <c r="B633" s="500"/>
      <c r="C633" s="500"/>
      <c r="D633" s="500"/>
      <c r="E633" s="500"/>
      <c r="F633" s="500"/>
      <c r="G633" s="500"/>
      <c r="H633" s="500"/>
      <c r="I633" s="500"/>
      <c r="J633" s="500"/>
      <c r="K633" s="500"/>
      <c r="L633" s="500"/>
      <c r="M633" s="500"/>
      <c r="N633" s="500"/>
      <c r="O633" s="500"/>
    </row>
    <row r="634" spans="1:15" x14ac:dyDescent="0.25">
      <c r="A634" s="287"/>
      <c r="B634" s="501"/>
      <c r="C634" s="501"/>
      <c r="D634" s="500"/>
      <c r="E634" s="500"/>
      <c r="F634" s="500"/>
      <c r="G634" s="500"/>
      <c r="H634" s="500"/>
      <c r="I634" s="500"/>
      <c r="J634" s="500"/>
      <c r="K634" s="500"/>
      <c r="L634" s="500"/>
      <c r="M634" s="500"/>
      <c r="N634" s="500"/>
      <c r="O634" s="500"/>
    </row>
    <row r="635" spans="1:15" x14ac:dyDescent="0.25">
      <c r="A635" s="502"/>
      <c r="B635" s="502"/>
      <c r="C635" s="502"/>
      <c r="D635" s="502"/>
      <c r="E635" s="502"/>
      <c r="F635" s="502"/>
      <c r="G635" s="502"/>
      <c r="H635" s="502"/>
      <c r="I635" s="502"/>
      <c r="J635" s="502"/>
      <c r="K635" s="502"/>
      <c r="L635" s="502"/>
      <c r="M635" s="502"/>
      <c r="N635" s="502"/>
      <c r="O635" s="502"/>
    </row>
    <row r="636" spans="1:15" x14ac:dyDescent="0.25">
      <c r="A636" s="503"/>
      <c r="B636" s="503"/>
      <c r="C636" s="503"/>
      <c r="D636" s="503"/>
      <c r="E636" s="503"/>
      <c r="F636" s="503"/>
      <c r="G636" s="503" t="s">
        <v>296</v>
      </c>
      <c r="H636" s="503"/>
      <c r="I636" s="503"/>
      <c r="J636" s="504" t="s">
        <v>583</v>
      </c>
      <c r="K636" s="504"/>
      <c r="L636" s="504"/>
      <c r="M636" s="504"/>
      <c r="N636" s="504"/>
      <c r="O636" s="504"/>
    </row>
    <row r="637" spans="1:15" ht="46.5" customHeight="1" x14ac:dyDescent="0.25">
      <c r="A637" s="513" t="s">
        <v>298</v>
      </c>
      <c r="B637" s="513"/>
      <c r="C637" s="513"/>
      <c r="D637" s="513"/>
      <c r="E637" s="513"/>
      <c r="F637" s="513"/>
      <c r="G637" s="503" t="s">
        <v>299</v>
      </c>
      <c r="H637" s="503"/>
      <c r="I637" s="503"/>
      <c r="J637" s="527" t="s">
        <v>598</v>
      </c>
      <c r="K637" s="527"/>
      <c r="L637" s="527"/>
      <c r="M637" s="527"/>
      <c r="N637" s="527"/>
      <c r="O637" s="527"/>
    </row>
    <row r="638" spans="1:15" x14ac:dyDescent="0.25">
      <c r="A638" s="514"/>
      <c r="B638" s="514"/>
      <c r="C638" s="514"/>
      <c r="D638" s="514"/>
      <c r="E638" s="514"/>
      <c r="F638" s="514"/>
      <c r="G638" s="515" t="s">
        <v>301</v>
      </c>
      <c r="H638" s="515"/>
      <c r="I638" s="515"/>
      <c r="J638" s="516" t="s">
        <v>47</v>
      </c>
      <c r="K638" s="516"/>
      <c r="L638" s="516"/>
      <c r="M638" s="516"/>
      <c r="N638" s="516"/>
      <c r="O638" s="516"/>
    </row>
    <row r="640" spans="1:15" x14ac:dyDescent="0.25">
      <c r="A640" s="526" t="s">
        <v>302</v>
      </c>
      <c r="B640" s="526"/>
      <c r="C640" s="526" t="s">
        <v>303</v>
      </c>
      <c r="D640" s="526"/>
    </row>
    <row r="642" spans="1:15" x14ac:dyDescent="0.25">
      <c r="A642" s="508" t="s">
        <v>304</v>
      </c>
      <c r="B642" s="508"/>
      <c r="C642" s="508"/>
      <c r="D642" s="508"/>
      <c r="E642" s="508"/>
      <c r="F642" s="509" t="s">
        <v>301</v>
      </c>
      <c r="G642" s="509"/>
      <c r="H642" s="509"/>
      <c r="I642" s="509"/>
      <c r="J642" s="509"/>
      <c r="K642" s="509" t="s">
        <v>305</v>
      </c>
      <c r="L642" s="509"/>
      <c r="M642" s="509" t="s">
        <v>306</v>
      </c>
      <c r="N642" s="509"/>
      <c r="O642" s="291" t="s">
        <v>307</v>
      </c>
    </row>
    <row r="643" spans="1:15" x14ac:dyDescent="0.25">
      <c r="A643" s="510"/>
      <c r="B643" s="510"/>
      <c r="C643" s="510"/>
      <c r="D643" s="510"/>
      <c r="E643" s="510"/>
      <c r="F643" s="511" t="s">
        <v>324</v>
      </c>
      <c r="G643" s="511"/>
      <c r="H643" s="511"/>
      <c r="I643" s="511"/>
      <c r="J643" s="511"/>
      <c r="K643" s="512"/>
      <c r="L643" s="512"/>
      <c r="M643" s="512"/>
      <c r="N643" s="512"/>
      <c r="O643" s="292" t="s">
        <v>337</v>
      </c>
    </row>
    <row r="644" spans="1:15" x14ac:dyDescent="0.25">
      <c r="A644" s="505"/>
      <c r="B644" s="505"/>
      <c r="C644" s="505"/>
      <c r="D644" s="505"/>
      <c r="E644" s="505"/>
      <c r="F644" s="506"/>
      <c r="G644" s="506"/>
      <c r="H644" s="506"/>
      <c r="I644" s="506"/>
      <c r="J644" s="506"/>
      <c r="K644" s="506"/>
      <c r="L644" s="293" t="s">
        <v>313</v>
      </c>
      <c r="M644" s="507" t="s">
        <v>303</v>
      </c>
      <c r="N644" s="507"/>
      <c r="O644" s="294" t="s">
        <v>337</v>
      </c>
    </row>
    <row r="645" spans="1:15" x14ac:dyDescent="0.25">
      <c r="A645" s="526" t="s">
        <v>314</v>
      </c>
      <c r="B645" s="526"/>
      <c r="C645" s="526" t="s">
        <v>315</v>
      </c>
      <c r="D645" s="526"/>
    </row>
    <row r="647" spans="1:15" x14ac:dyDescent="0.25">
      <c r="A647" s="508" t="s">
        <v>304</v>
      </c>
      <c r="B647" s="508"/>
      <c r="C647" s="508"/>
      <c r="D647" s="508"/>
      <c r="E647" s="508"/>
      <c r="F647" s="509" t="s">
        <v>301</v>
      </c>
      <c r="G647" s="509"/>
      <c r="H647" s="509"/>
      <c r="I647" s="509"/>
      <c r="J647" s="509"/>
      <c r="K647" s="509" t="s">
        <v>305</v>
      </c>
      <c r="L647" s="509"/>
      <c r="M647" s="509" t="s">
        <v>306</v>
      </c>
      <c r="N647" s="509"/>
      <c r="O647" s="291" t="s">
        <v>307</v>
      </c>
    </row>
    <row r="648" spans="1:15" x14ac:dyDescent="0.25">
      <c r="A648" s="510" t="s">
        <v>316</v>
      </c>
      <c r="B648" s="510"/>
      <c r="C648" s="510"/>
      <c r="D648" s="510"/>
      <c r="E648" s="510"/>
      <c r="F648" s="511" t="s">
        <v>317</v>
      </c>
      <c r="G648" s="511"/>
      <c r="H648" s="511"/>
      <c r="I648" s="511"/>
      <c r="J648" s="511"/>
      <c r="K648" s="512" t="s">
        <v>599</v>
      </c>
      <c r="L648" s="512"/>
      <c r="M648" s="512" t="s">
        <v>319</v>
      </c>
      <c r="N648" s="512"/>
      <c r="O648" s="292" t="s">
        <v>578</v>
      </c>
    </row>
    <row r="649" spans="1:15" x14ac:dyDescent="0.25">
      <c r="A649" s="505"/>
      <c r="B649" s="505"/>
      <c r="C649" s="505"/>
      <c r="D649" s="505"/>
      <c r="E649" s="505"/>
      <c r="F649" s="506"/>
      <c r="G649" s="506"/>
      <c r="H649" s="506"/>
      <c r="I649" s="506"/>
      <c r="J649" s="506"/>
      <c r="K649" s="506"/>
      <c r="L649" s="293" t="s">
        <v>313</v>
      </c>
      <c r="M649" s="507" t="s">
        <v>315</v>
      </c>
      <c r="N649" s="507"/>
      <c r="O649" s="294" t="s">
        <v>578</v>
      </c>
    </row>
    <row r="650" spans="1:15" x14ac:dyDescent="0.25">
      <c r="A650" s="526" t="s">
        <v>321</v>
      </c>
      <c r="B650" s="526"/>
      <c r="C650" s="526" t="s">
        <v>322</v>
      </c>
      <c r="D650" s="526"/>
    </row>
    <row r="652" spans="1:15" x14ac:dyDescent="0.25">
      <c r="A652" s="508" t="s">
        <v>304</v>
      </c>
      <c r="B652" s="508"/>
      <c r="C652" s="508"/>
      <c r="D652" s="508"/>
      <c r="E652" s="508"/>
      <c r="F652" s="509" t="s">
        <v>301</v>
      </c>
      <c r="G652" s="509"/>
      <c r="H652" s="509"/>
      <c r="I652" s="509"/>
      <c r="J652" s="509"/>
      <c r="K652" s="509" t="s">
        <v>305</v>
      </c>
      <c r="L652" s="509"/>
      <c r="M652" s="509" t="s">
        <v>306</v>
      </c>
      <c r="N652" s="509"/>
      <c r="O652" s="291" t="s">
        <v>307</v>
      </c>
    </row>
    <row r="653" spans="1:15" x14ac:dyDescent="0.25">
      <c r="A653" s="510" t="s">
        <v>340</v>
      </c>
      <c r="B653" s="510"/>
      <c r="C653" s="510"/>
      <c r="D653" s="510"/>
      <c r="E653" s="510"/>
      <c r="F653" s="511" t="s">
        <v>324</v>
      </c>
      <c r="G653" s="511"/>
      <c r="H653" s="511"/>
      <c r="I653" s="511"/>
      <c r="J653" s="511"/>
      <c r="K653" s="512" t="s">
        <v>341</v>
      </c>
      <c r="L653" s="512"/>
      <c r="M653" s="512" t="s">
        <v>354</v>
      </c>
      <c r="N653" s="512"/>
      <c r="O653" s="292" t="s">
        <v>599</v>
      </c>
    </row>
    <row r="654" spans="1:15" x14ac:dyDescent="0.25">
      <c r="A654" s="505"/>
      <c r="B654" s="505"/>
      <c r="C654" s="505"/>
      <c r="D654" s="505"/>
      <c r="E654" s="505"/>
      <c r="F654" s="506"/>
      <c r="G654" s="506"/>
      <c r="H654" s="506"/>
      <c r="I654" s="506"/>
      <c r="J654" s="506"/>
      <c r="K654" s="506"/>
      <c r="L654" s="293" t="s">
        <v>313</v>
      </c>
      <c r="M654" s="507" t="s">
        <v>322</v>
      </c>
      <c r="N654" s="507"/>
      <c r="O654" s="294" t="s">
        <v>599</v>
      </c>
    </row>
    <row r="655" spans="1:15" x14ac:dyDescent="0.25">
      <c r="A655" s="526" t="s">
        <v>327</v>
      </c>
      <c r="B655" s="526"/>
      <c r="C655" s="526" t="s">
        <v>328</v>
      </c>
      <c r="D655" s="526"/>
    </row>
    <row r="657" spans="1:15" x14ac:dyDescent="0.25">
      <c r="A657" s="508" t="s">
        <v>304</v>
      </c>
      <c r="B657" s="508"/>
      <c r="C657" s="508"/>
      <c r="D657" s="508"/>
      <c r="E657" s="508"/>
      <c r="F657" s="509" t="s">
        <v>301</v>
      </c>
      <c r="G657" s="509"/>
      <c r="H657" s="509"/>
      <c r="I657" s="509"/>
      <c r="J657" s="509"/>
      <c r="K657" s="509" t="s">
        <v>305</v>
      </c>
      <c r="L657" s="509"/>
      <c r="M657" s="509" t="s">
        <v>306</v>
      </c>
      <c r="N657" s="509"/>
      <c r="O657" s="291" t="s">
        <v>307</v>
      </c>
    </row>
    <row r="658" spans="1:15" x14ac:dyDescent="0.25">
      <c r="A658" s="510" t="s">
        <v>329</v>
      </c>
      <c r="B658" s="510"/>
      <c r="C658" s="510"/>
      <c r="D658" s="510"/>
      <c r="E658" s="510"/>
      <c r="F658" s="511" t="s">
        <v>330</v>
      </c>
      <c r="G658" s="511"/>
      <c r="H658" s="511"/>
      <c r="I658" s="511"/>
      <c r="J658" s="511"/>
      <c r="K658" s="512" t="s">
        <v>331</v>
      </c>
      <c r="L658" s="512"/>
      <c r="M658" s="512" t="s">
        <v>430</v>
      </c>
      <c r="N658" s="512"/>
      <c r="O658" s="292" t="s">
        <v>600</v>
      </c>
    </row>
    <row r="659" spans="1:15" x14ac:dyDescent="0.25">
      <c r="A659" s="505"/>
      <c r="B659" s="505"/>
      <c r="C659" s="505"/>
      <c r="D659" s="505"/>
      <c r="E659" s="505"/>
      <c r="F659" s="506"/>
      <c r="G659" s="506"/>
      <c r="H659" s="506"/>
      <c r="I659" s="506"/>
      <c r="J659" s="506"/>
      <c r="K659" s="506"/>
      <c r="L659" s="293" t="s">
        <v>313</v>
      </c>
      <c r="M659" s="507" t="s">
        <v>328</v>
      </c>
      <c r="N659" s="507"/>
      <c r="O659" s="294" t="s">
        <v>600</v>
      </c>
    </row>
    <row r="661" spans="1:15" x14ac:dyDescent="0.25">
      <c r="I661" s="524" t="s">
        <v>334</v>
      </c>
      <c r="J661" s="524"/>
      <c r="K661" s="524"/>
      <c r="L661" s="524"/>
      <c r="M661" s="524"/>
      <c r="N661" s="525" t="s">
        <v>601</v>
      </c>
      <c r="O661" s="525"/>
    </row>
    <row r="662" spans="1:15" ht="15" customHeight="1" x14ac:dyDescent="0.25">
      <c r="I662" s="522" t="s">
        <v>335</v>
      </c>
      <c r="J662" s="523"/>
      <c r="K662" s="523"/>
      <c r="L662" s="523"/>
      <c r="M662" s="523"/>
      <c r="N662" s="520">
        <f>+ROUND(N661*(1+AIU!$G$69),0)</f>
        <v>105913</v>
      </c>
      <c r="O662" s="521"/>
    </row>
    <row r="663" spans="1:15" x14ac:dyDescent="0.25">
      <c r="A663" s="287"/>
      <c r="B663" s="500"/>
      <c r="C663" s="500"/>
      <c r="D663" s="500"/>
      <c r="E663" s="500"/>
      <c r="F663" s="500"/>
      <c r="G663" s="500"/>
      <c r="H663" s="500"/>
      <c r="I663" s="500"/>
      <c r="J663" s="500"/>
      <c r="K663" s="500"/>
      <c r="L663" s="500"/>
      <c r="M663" s="500"/>
      <c r="N663" s="500"/>
      <c r="O663" s="500"/>
    </row>
    <row r="664" spans="1:15" x14ac:dyDescent="0.25">
      <c r="A664" s="287"/>
      <c r="B664" s="501"/>
      <c r="C664" s="501"/>
      <c r="D664" s="500"/>
      <c r="E664" s="500"/>
      <c r="F664" s="500"/>
      <c r="G664" s="500"/>
      <c r="H664" s="500"/>
      <c r="I664" s="500"/>
      <c r="J664" s="500"/>
      <c r="K664" s="500"/>
      <c r="L664" s="500"/>
      <c r="M664" s="500"/>
      <c r="N664" s="500"/>
      <c r="O664" s="500"/>
    </row>
    <row r="665" spans="1:15" x14ac:dyDescent="0.25">
      <c r="A665" s="502"/>
      <c r="B665" s="502"/>
      <c r="C665" s="502"/>
      <c r="D665" s="502"/>
      <c r="E665" s="502"/>
      <c r="F665" s="502"/>
      <c r="G665" s="502"/>
      <c r="H665" s="502"/>
      <c r="I665" s="502"/>
      <c r="J665" s="502"/>
      <c r="K665" s="502"/>
      <c r="L665" s="502"/>
      <c r="M665" s="502"/>
      <c r="N665" s="502"/>
      <c r="O665" s="502"/>
    </row>
    <row r="666" spans="1:15" x14ac:dyDescent="0.25">
      <c r="A666" s="503"/>
      <c r="B666" s="503"/>
      <c r="C666" s="503"/>
      <c r="D666" s="503"/>
      <c r="E666" s="503"/>
      <c r="F666" s="503"/>
      <c r="G666" s="503" t="s">
        <v>296</v>
      </c>
      <c r="H666" s="503"/>
      <c r="I666" s="503"/>
      <c r="J666" s="504" t="s">
        <v>583</v>
      </c>
      <c r="K666" s="504"/>
      <c r="L666" s="504"/>
      <c r="M666" s="504"/>
      <c r="N666" s="504"/>
      <c r="O666" s="504"/>
    </row>
    <row r="667" spans="1:15" ht="46.5" customHeight="1" x14ac:dyDescent="0.25">
      <c r="A667" s="513" t="s">
        <v>298</v>
      </c>
      <c r="B667" s="513"/>
      <c r="C667" s="513"/>
      <c r="D667" s="513"/>
      <c r="E667" s="513"/>
      <c r="F667" s="513"/>
      <c r="G667" s="503" t="s">
        <v>299</v>
      </c>
      <c r="H667" s="503"/>
      <c r="I667" s="503"/>
      <c r="J667" s="527" t="s">
        <v>602</v>
      </c>
      <c r="K667" s="527"/>
      <c r="L667" s="527"/>
      <c r="M667" s="527"/>
      <c r="N667" s="527"/>
      <c r="O667" s="527"/>
    </row>
    <row r="668" spans="1:15" x14ac:dyDescent="0.25">
      <c r="A668" s="514"/>
      <c r="B668" s="514"/>
      <c r="C668" s="514"/>
      <c r="D668" s="514"/>
      <c r="E668" s="514"/>
      <c r="F668" s="514"/>
      <c r="G668" s="515" t="s">
        <v>301</v>
      </c>
      <c r="H668" s="515"/>
      <c r="I668" s="515"/>
      <c r="J668" s="516" t="s">
        <v>21</v>
      </c>
      <c r="K668" s="516"/>
      <c r="L668" s="516"/>
      <c r="M668" s="516"/>
      <c r="N668" s="516"/>
      <c r="O668" s="516"/>
    </row>
    <row r="670" spans="1:15" x14ac:dyDescent="0.25">
      <c r="A670" s="526" t="s">
        <v>302</v>
      </c>
      <c r="B670" s="526"/>
      <c r="C670" s="526" t="s">
        <v>303</v>
      </c>
      <c r="D670" s="526"/>
    </row>
    <row r="672" spans="1:15" x14ac:dyDescent="0.25">
      <c r="A672" s="508" t="s">
        <v>304</v>
      </c>
      <c r="B672" s="508"/>
      <c r="C672" s="508"/>
      <c r="D672" s="508"/>
      <c r="E672" s="508"/>
      <c r="F672" s="509" t="s">
        <v>301</v>
      </c>
      <c r="G672" s="509"/>
      <c r="H672" s="509"/>
      <c r="I672" s="509"/>
      <c r="J672" s="509"/>
      <c r="K672" s="509" t="s">
        <v>305</v>
      </c>
      <c r="L672" s="509"/>
      <c r="M672" s="509" t="s">
        <v>306</v>
      </c>
      <c r="N672" s="509"/>
      <c r="O672" s="291" t="s">
        <v>307</v>
      </c>
    </row>
    <row r="673" spans="1:15" x14ac:dyDescent="0.25">
      <c r="A673" s="510" t="s">
        <v>585</v>
      </c>
      <c r="B673" s="510"/>
      <c r="C673" s="510"/>
      <c r="D673" s="510"/>
      <c r="E673" s="510"/>
      <c r="F673" s="511" t="s">
        <v>309</v>
      </c>
      <c r="G673" s="511"/>
      <c r="H673" s="511"/>
      <c r="I673" s="511"/>
      <c r="J673" s="511"/>
      <c r="K673" s="512" t="s">
        <v>586</v>
      </c>
      <c r="L673" s="512"/>
      <c r="M673" s="512" t="s">
        <v>373</v>
      </c>
      <c r="N673" s="512"/>
      <c r="O673" s="292" t="s">
        <v>337</v>
      </c>
    </row>
    <row r="674" spans="1:15" x14ac:dyDescent="0.25">
      <c r="A674" s="505"/>
      <c r="B674" s="505"/>
      <c r="C674" s="505"/>
      <c r="D674" s="505"/>
      <c r="E674" s="505"/>
      <c r="F674" s="506"/>
      <c r="G674" s="506"/>
      <c r="H674" s="506"/>
      <c r="I674" s="506"/>
      <c r="J674" s="506"/>
      <c r="K674" s="506"/>
      <c r="L674" s="293" t="s">
        <v>313</v>
      </c>
      <c r="M674" s="507" t="s">
        <v>303</v>
      </c>
      <c r="N674" s="507"/>
      <c r="O674" s="294" t="s">
        <v>337</v>
      </c>
    </row>
    <row r="675" spans="1:15" x14ac:dyDescent="0.25">
      <c r="A675" s="526" t="s">
        <v>314</v>
      </c>
      <c r="B675" s="526"/>
      <c r="C675" s="526" t="s">
        <v>315</v>
      </c>
      <c r="D675" s="526"/>
    </row>
    <row r="677" spans="1:15" x14ac:dyDescent="0.25">
      <c r="A677" s="508" t="s">
        <v>304</v>
      </c>
      <c r="B677" s="508"/>
      <c r="C677" s="508"/>
      <c r="D677" s="508"/>
      <c r="E677" s="508"/>
      <c r="F677" s="509" t="s">
        <v>301</v>
      </c>
      <c r="G677" s="509"/>
      <c r="H677" s="509"/>
      <c r="I677" s="509"/>
      <c r="J677" s="509"/>
      <c r="K677" s="509" t="s">
        <v>305</v>
      </c>
      <c r="L677" s="509"/>
      <c r="M677" s="509" t="s">
        <v>306</v>
      </c>
      <c r="N677" s="509"/>
      <c r="O677" s="291" t="s">
        <v>307</v>
      </c>
    </row>
    <row r="678" spans="1:15" x14ac:dyDescent="0.25">
      <c r="A678" s="510" t="s">
        <v>587</v>
      </c>
      <c r="B678" s="510"/>
      <c r="C678" s="510"/>
      <c r="D678" s="510"/>
      <c r="E678" s="510"/>
      <c r="F678" s="511" t="s">
        <v>357</v>
      </c>
      <c r="G678" s="511"/>
      <c r="H678" s="511"/>
      <c r="I678" s="511"/>
      <c r="J678" s="511"/>
      <c r="K678" s="512" t="s">
        <v>588</v>
      </c>
      <c r="L678" s="512"/>
      <c r="M678" s="512" t="s">
        <v>373</v>
      </c>
      <c r="N678" s="512"/>
      <c r="O678" s="292" t="s">
        <v>337</v>
      </c>
    </row>
    <row r="679" spans="1:15" x14ac:dyDescent="0.25">
      <c r="A679" s="510" t="s">
        <v>392</v>
      </c>
      <c r="B679" s="510"/>
      <c r="C679" s="510"/>
      <c r="D679" s="510"/>
      <c r="E679" s="510"/>
      <c r="F679" s="511" t="s">
        <v>357</v>
      </c>
      <c r="G679" s="511"/>
      <c r="H679" s="511"/>
      <c r="I679" s="511"/>
      <c r="J679" s="511"/>
      <c r="K679" s="512" t="s">
        <v>393</v>
      </c>
      <c r="L679" s="512"/>
      <c r="M679" s="512" t="s">
        <v>332</v>
      </c>
      <c r="N679" s="512"/>
      <c r="O679" s="292" t="s">
        <v>603</v>
      </c>
    </row>
    <row r="680" spans="1:15" x14ac:dyDescent="0.25">
      <c r="A680" s="510" t="s">
        <v>316</v>
      </c>
      <c r="B680" s="510"/>
      <c r="C680" s="510"/>
      <c r="D680" s="510"/>
      <c r="E680" s="510"/>
      <c r="F680" s="511" t="s">
        <v>317</v>
      </c>
      <c r="G680" s="511"/>
      <c r="H680" s="511"/>
      <c r="I680" s="511"/>
      <c r="J680" s="511"/>
      <c r="K680" s="512" t="s">
        <v>604</v>
      </c>
      <c r="L680" s="512"/>
      <c r="M680" s="512" t="s">
        <v>319</v>
      </c>
      <c r="N680" s="512"/>
      <c r="O680" s="292" t="s">
        <v>605</v>
      </c>
    </row>
    <row r="681" spans="1:15" x14ac:dyDescent="0.25">
      <c r="A681" s="505"/>
      <c r="B681" s="505"/>
      <c r="C681" s="505"/>
      <c r="D681" s="505"/>
      <c r="E681" s="505"/>
      <c r="F681" s="506"/>
      <c r="G681" s="506"/>
      <c r="H681" s="506"/>
      <c r="I681" s="506"/>
      <c r="J681" s="506"/>
      <c r="K681" s="506"/>
      <c r="L681" s="293" t="s">
        <v>313</v>
      </c>
      <c r="M681" s="507" t="s">
        <v>315</v>
      </c>
      <c r="N681" s="507"/>
      <c r="O681" s="294" t="s">
        <v>606</v>
      </c>
    </row>
    <row r="682" spans="1:15" x14ac:dyDescent="0.25">
      <c r="A682" s="526" t="s">
        <v>321</v>
      </c>
      <c r="B682" s="526"/>
      <c r="C682" s="526" t="s">
        <v>322</v>
      </c>
      <c r="D682" s="526"/>
    </row>
    <row r="684" spans="1:15" x14ac:dyDescent="0.25">
      <c r="A684" s="508" t="s">
        <v>304</v>
      </c>
      <c r="B684" s="508"/>
      <c r="C684" s="508"/>
      <c r="D684" s="508"/>
      <c r="E684" s="508"/>
      <c r="F684" s="509" t="s">
        <v>301</v>
      </c>
      <c r="G684" s="509"/>
      <c r="H684" s="509"/>
      <c r="I684" s="509"/>
      <c r="J684" s="509"/>
      <c r="K684" s="509" t="s">
        <v>305</v>
      </c>
      <c r="L684" s="509"/>
      <c r="M684" s="509" t="s">
        <v>306</v>
      </c>
      <c r="N684" s="509"/>
      <c r="O684" s="291" t="s">
        <v>307</v>
      </c>
    </row>
    <row r="685" spans="1:15" x14ac:dyDescent="0.25">
      <c r="A685" s="510" t="s">
        <v>422</v>
      </c>
      <c r="B685" s="510"/>
      <c r="C685" s="510"/>
      <c r="D685" s="510"/>
      <c r="E685" s="510"/>
      <c r="F685" s="511" t="s">
        <v>324</v>
      </c>
      <c r="G685" s="511"/>
      <c r="H685" s="511"/>
      <c r="I685" s="511"/>
      <c r="J685" s="511"/>
      <c r="K685" s="512" t="s">
        <v>423</v>
      </c>
      <c r="L685" s="512"/>
      <c r="M685" s="512" t="s">
        <v>607</v>
      </c>
      <c r="N685" s="512"/>
      <c r="O685" s="292" t="s">
        <v>604</v>
      </c>
    </row>
    <row r="686" spans="1:15" x14ac:dyDescent="0.25">
      <c r="A686" s="505"/>
      <c r="B686" s="505"/>
      <c r="C686" s="505"/>
      <c r="D686" s="505"/>
      <c r="E686" s="505"/>
      <c r="F686" s="506"/>
      <c r="G686" s="506"/>
      <c r="H686" s="506"/>
      <c r="I686" s="506"/>
      <c r="J686" s="506"/>
      <c r="K686" s="506"/>
      <c r="L686" s="293" t="s">
        <v>313</v>
      </c>
      <c r="M686" s="507" t="s">
        <v>322</v>
      </c>
      <c r="N686" s="507"/>
      <c r="O686" s="294" t="s">
        <v>604</v>
      </c>
    </row>
    <row r="687" spans="1:15" x14ac:dyDescent="0.25">
      <c r="A687" s="526" t="s">
        <v>327</v>
      </c>
      <c r="B687" s="526"/>
      <c r="C687" s="526" t="s">
        <v>328</v>
      </c>
      <c r="D687" s="526"/>
    </row>
    <row r="689" spans="1:15" x14ac:dyDescent="0.25">
      <c r="A689" s="508" t="s">
        <v>304</v>
      </c>
      <c r="B689" s="508"/>
      <c r="C689" s="508"/>
      <c r="D689" s="508"/>
      <c r="E689" s="508"/>
      <c r="F689" s="509" t="s">
        <v>301</v>
      </c>
      <c r="G689" s="509"/>
      <c r="H689" s="509"/>
      <c r="I689" s="509"/>
      <c r="J689" s="509"/>
      <c r="K689" s="509" t="s">
        <v>305</v>
      </c>
      <c r="L689" s="509"/>
      <c r="M689" s="509" t="s">
        <v>306</v>
      </c>
      <c r="N689" s="509"/>
      <c r="O689" s="291" t="s">
        <v>307</v>
      </c>
    </row>
    <row r="690" spans="1:15" x14ac:dyDescent="0.25">
      <c r="A690" s="510" t="s">
        <v>424</v>
      </c>
      <c r="B690" s="510"/>
      <c r="C690" s="510"/>
      <c r="D690" s="510"/>
      <c r="E690" s="510"/>
      <c r="F690" s="511" t="s">
        <v>407</v>
      </c>
      <c r="G690" s="511"/>
      <c r="H690" s="511"/>
      <c r="I690" s="511"/>
      <c r="J690" s="511"/>
      <c r="K690" s="512" t="s">
        <v>425</v>
      </c>
      <c r="L690" s="512"/>
      <c r="M690" s="512" t="s">
        <v>319</v>
      </c>
      <c r="N690" s="512"/>
      <c r="O690" s="292" t="s">
        <v>594</v>
      </c>
    </row>
    <row r="691" spans="1:15" x14ac:dyDescent="0.25">
      <c r="A691" s="510" t="s">
        <v>329</v>
      </c>
      <c r="B691" s="510"/>
      <c r="C691" s="510"/>
      <c r="D691" s="510"/>
      <c r="E691" s="510"/>
      <c r="F691" s="511" t="s">
        <v>330</v>
      </c>
      <c r="G691" s="511"/>
      <c r="H691" s="511"/>
      <c r="I691" s="511"/>
      <c r="J691" s="511"/>
      <c r="K691" s="512" t="s">
        <v>331</v>
      </c>
      <c r="L691" s="512"/>
      <c r="M691" s="512" t="s">
        <v>608</v>
      </c>
      <c r="N691" s="512"/>
      <c r="O691" s="292" t="s">
        <v>609</v>
      </c>
    </row>
    <row r="692" spans="1:15" x14ac:dyDescent="0.25">
      <c r="A692" s="505"/>
      <c r="B692" s="505"/>
      <c r="C692" s="505"/>
      <c r="D692" s="505"/>
      <c r="E692" s="505"/>
      <c r="F692" s="506"/>
      <c r="G692" s="506"/>
      <c r="H692" s="506"/>
      <c r="I692" s="506"/>
      <c r="J692" s="506"/>
      <c r="K692" s="506"/>
      <c r="L692" s="293" t="s">
        <v>313</v>
      </c>
      <c r="M692" s="507" t="s">
        <v>328</v>
      </c>
      <c r="N692" s="507"/>
      <c r="O692" s="294" t="s">
        <v>610</v>
      </c>
    </row>
    <row r="694" spans="1:15" x14ac:dyDescent="0.25">
      <c r="I694" s="524" t="s">
        <v>334</v>
      </c>
      <c r="J694" s="524"/>
      <c r="K694" s="524"/>
      <c r="L694" s="524"/>
      <c r="M694" s="524"/>
      <c r="N694" s="525" t="s">
        <v>611</v>
      </c>
      <c r="O694" s="525"/>
    </row>
    <row r="695" spans="1:15" ht="15" customHeight="1" x14ac:dyDescent="0.25">
      <c r="I695" s="522" t="s">
        <v>335</v>
      </c>
      <c r="J695" s="523"/>
      <c r="K695" s="523"/>
      <c r="L695" s="523"/>
      <c r="M695" s="523"/>
      <c r="N695" s="520">
        <f>+ROUND(N694*(1+AIU!$G$69),0)</f>
        <v>22976</v>
      </c>
      <c r="O695" s="521"/>
    </row>
    <row r="696" spans="1:15" x14ac:dyDescent="0.25">
      <c r="A696" s="539"/>
      <c r="B696" s="539"/>
      <c r="C696" s="539"/>
      <c r="D696" s="539"/>
      <c r="E696" s="539"/>
      <c r="F696" s="539"/>
      <c r="G696" s="539"/>
      <c r="H696" s="539"/>
      <c r="I696" s="539"/>
      <c r="J696" s="539"/>
      <c r="K696" s="539"/>
      <c r="L696" s="539"/>
      <c r="M696" s="539"/>
      <c r="N696" s="539"/>
      <c r="O696" s="539"/>
    </row>
    <row r="697" spans="1:15" x14ac:dyDescent="0.25">
      <c r="A697" s="287"/>
      <c r="B697" s="500"/>
      <c r="C697" s="500"/>
      <c r="D697" s="500"/>
      <c r="E697" s="500"/>
      <c r="F697" s="500"/>
      <c r="G697" s="500"/>
      <c r="H697" s="500"/>
      <c r="I697" s="500"/>
      <c r="J697" s="500"/>
      <c r="K697" s="500"/>
      <c r="L697" s="500"/>
      <c r="M697" s="500"/>
      <c r="N697" s="500"/>
      <c r="O697" s="500"/>
    </row>
    <row r="698" spans="1:15" x14ac:dyDescent="0.25">
      <c r="A698" s="287"/>
      <c r="B698" s="501"/>
      <c r="C698" s="501"/>
      <c r="D698" s="500"/>
      <c r="E698" s="500"/>
      <c r="F698" s="500"/>
      <c r="G698" s="500"/>
      <c r="H698" s="500"/>
      <c r="I698" s="500"/>
      <c r="J698" s="500"/>
      <c r="K698" s="500"/>
      <c r="L698" s="500"/>
      <c r="M698" s="500"/>
      <c r="N698" s="500"/>
      <c r="O698" s="500"/>
    </row>
    <row r="699" spans="1:15" x14ac:dyDescent="0.25">
      <c r="A699" s="502"/>
      <c r="B699" s="502"/>
      <c r="C699" s="502"/>
      <c r="D699" s="502"/>
      <c r="E699" s="502"/>
      <c r="F699" s="502"/>
      <c r="G699" s="502"/>
      <c r="H699" s="502"/>
      <c r="I699" s="502"/>
      <c r="J699" s="502"/>
      <c r="K699" s="502"/>
      <c r="L699" s="502"/>
      <c r="M699" s="502"/>
      <c r="N699" s="502"/>
      <c r="O699" s="502"/>
    </row>
    <row r="700" spans="1:15" x14ac:dyDescent="0.25">
      <c r="A700" s="503"/>
      <c r="B700" s="503"/>
      <c r="C700" s="503"/>
      <c r="D700" s="503"/>
      <c r="E700" s="503"/>
      <c r="F700" s="503"/>
      <c r="G700" s="503" t="s">
        <v>296</v>
      </c>
      <c r="H700" s="503"/>
      <c r="I700" s="503"/>
      <c r="J700" s="504" t="s">
        <v>612</v>
      </c>
      <c r="K700" s="504"/>
      <c r="L700" s="504"/>
      <c r="M700" s="504"/>
      <c r="N700" s="504"/>
      <c r="O700" s="504"/>
    </row>
    <row r="701" spans="1:15" ht="46.5" customHeight="1" x14ac:dyDescent="0.25">
      <c r="A701" s="513" t="s">
        <v>298</v>
      </c>
      <c r="B701" s="513"/>
      <c r="C701" s="513"/>
      <c r="D701" s="513"/>
      <c r="E701" s="513"/>
      <c r="F701" s="513"/>
      <c r="G701" s="503" t="s">
        <v>299</v>
      </c>
      <c r="H701" s="503"/>
      <c r="I701" s="503"/>
      <c r="J701" s="527" t="s">
        <v>613</v>
      </c>
      <c r="K701" s="527"/>
      <c r="L701" s="527"/>
      <c r="M701" s="527"/>
      <c r="N701" s="527"/>
      <c r="O701" s="527"/>
    </row>
    <row r="702" spans="1:15" x14ac:dyDescent="0.25">
      <c r="A702" s="514"/>
      <c r="B702" s="514"/>
      <c r="C702" s="514"/>
      <c r="D702" s="514"/>
      <c r="E702" s="514"/>
      <c r="F702" s="514"/>
      <c r="G702" s="515" t="s">
        <v>301</v>
      </c>
      <c r="H702" s="515"/>
      <c r="I702" s="515"/>
      <c r="J702" s="516" t="s">
        <v>21</v>
      </c>
      <c r="K702" s="516"/>
      <c r="L702" s="516"/>
      <c r="M702" s="516"/>
      <c r="N702" s="516"/>
      <c r="O702" s="516"/>
    </row>
    <row r="704" spans="1:15" x14ac:dyDescent="0.25">
      <c r="A704" s="526" t="s">
        <v>302</v>
      </c>
      <c r="B704" s="526"/>
      <c r="C704" s="526" t="s">
        <v>303</v>
      </c>
      <c r="D704" s="526"/>
    </row>
    <row r="706" spans="1:15" x14ac:dyDescent="0.25">
      <c r="A706" s="508" t="s">
        <v>304</v>
      </c>
      <c r="B706" s="508"/>
      <c r="C706" s="508"/>
      <c r="D706" s="508"/>
      <c r="E706" s="508"/>
      <c r="F706" s="509" t="s">
        <v>301</v>
      </c>
      <c r="G706" s="509"/>
      <c r="H706" s="509"/>
      <c r="I706" s="509"/>
      <c r="J706" s="509"/>
      <c r="K706" s="509" t="s">
        <v>305</v>
      </c>
      <c r="L706" s="509"/>
      <c r="M706" s="509" t="s">
        <v>306</v>
      </c>
      <c r="N706" s="509"/>
      <c r="O706" s="291" t="s">
        <v>307</v>
      </c>
    </row>
    <row r="707" spans="1:15" x14ac:dyDescent="0.25">
      <c r="A707" s="510" t="s">
        <v>614</v>
      </c>
      <c r="B707" s="510"/>
      <c r="C707" s="510"/>
      <c r="D707" s="510"/>
      <c r="E707" s="510"/>
      <c r="F707" s="511" t="s">
        <v>615</v>
      </c>
      <c r="G707" s="511"/>
      <c r="H707" s="511"/>
      <c r="I707" s="511"/>
      <c r="J707" s="511"/>
      <c r="K707" s="512" t="s">
        <v>616</v>
      </c>
      <c r="L707" s="512"/>
      <c r="M707" s="512" t="s">
        <v>617</v>
      </c>
      <c r="N707" s="512"/>
      <c r="O707" s="292" t="s">
        <v>618</v>
      </c>
    </row>
    <row r="708" spans="1:15" x14ac:dyDescent="0.25">
      <c r="A708" s="505"/>
      <c r="B708" s="505"/>
      <c r="C708" s="505"/>
      <c r="D708" s="505"/>
      <c r="E708" s="505"/>
      <c r="F708" s="506"/>
      <c r="G708" s="506"/>
      <c r="H708" s="506"/>
      <c r="I708" s="506"/>
      <c r="J708" s="506"/>
      <c r="K708" s="506"/>
      <c r="L708" s="293" t="s">
        <v>313</v>
      </c>
      <c r="M708" s="507" t="s">
        <v>303</v>
      </c>
      <c r="N708" s="507"/>
      <c r="O708" s="294" t="s">
        <v>618</v>
      </c>
    </row>
    <row r="709" spans="1:15" x14ac:dyDescent="0.25">
      <c r="A709" s="526" t="s">
        <v>314</v>
      </c>
      <c r="B709" s="526"/>
      <c r="C709" s="526" t="s">
        <v>315</v>
      </c>
      <c r="D709" s="526"/>
    </row>
    <row r="711" spans="1:15" x14ac:dyDescent="0.25">
      <c r="A711" s="508" t="s">
        <v>304</v>
      </c>
      <c r="B711" s="508"/>
      <c r="C711" s="508"/>
      <c r="D711" s="508"/>
      <c r="E711" s="508"/>
      <c r="F711" s="509" t="s">
        <v>301</v>
      </c>
      <c r="G711" s="509"/>
      <c r="H711" s="509"/>
      <c r="I711" s="509"/>
      <c r="J711" s="509"/>
      <c r="K711" s="509" t="s">
        <v>305</v>
      </c>
      <c r="L711" s="509"/>
      <c r="M711" s="509" t="s">
        <v>306</v>
      </c>
      <c r="N711" s="509"/>
      <c r="O711" s="291" t="s">
        <v>307</v>
      </c>
    </row>
    <row r="712" spans="1:15" x14ac:dyDescent="0.25">
      <c r="A712" s="510" t="s">
        <v>619</v>
      </c>
      <c r="B712" s="510"/>
      <c r="C712" s="510"/>
      <c r="D712" s="510"/>
      <c r="E712" s="510"/>
      <c r="F712" s="511" t="s">
        <v>620</v>
      </c>
      <c r="G712" s="511"/>
      <c r="H712" s="511"/>
      <c r="I712" s="511"/>
      <c r="J712" s="511"/>
      <c r="K712" s="512" t="s">
        <v>621</v>
      </c>
      <c r="L712" s="512"/>
      <c r="M712" s="512" t="s">
        <v>394</v>
      </c>
      <c r="N712" s="512"/>
      <c r="O712" s="292" t="s">
        <v>622</v>
      </c>
    </row>
    <row r="713" spans="1:15" x14ac:dyDescent="0.25">
      <c r="A713" s="510" t="s">
        <v>623</v>
      </c>
      <c r="B713" s="510"/>
      <c r="C713" s="510"/>
      <c r="D713" s="510"/>
      <c r="E713" s="510"/>
      <c r="F713" s="511" t="s">
        <v>620</v>
      </c>
      <c r="G713" s="511"/>
      <c r="H713" s="511"/>
      <c r="I713" s="511"/>
      <c r="J713" s="511"/>
      <c r="K713" s="512" t="s">
        <v>624</v>
      </c>
      <c r="L713" s="512"/>
      <c r="M713" s="512" t="s">
        <v>394</v>
      </c>
      <c r="N713" s="512"/>
      <c r="O713" s="292" t="s">
        <v>625</v>
      </c>
    </row>
    <row r="714" spans="1:15" x14ac:dyDescent="0.25">
      <c r="A714" s="510" t="s">
        <v>316</v>
      </c>
      <c r="B714" s="510"/>
      <c r="C714" s="510"/>
      <c r="D714" s="510"/>
      <c r="E714" s="510"/>
      <c r="F714" s="511" t="s">
        <v>317</v>
      </c>
      <c r="G714" s="511"/>
      <c r="H714" s="511"/>
      <c r="I714" s="511"/>
      <c r="J714" s="511"/>
      <c r="K714" s="512" t="s">
        <v>626</v>
      </c>
      <c r="L714" s="512"/>
      <c r="M714" s="512" t="s">
        <v>319</v>
      </c>
      <c r="N714" s="512"/>
      <c r="O714" s="292" t="s">
        <v>627</v>
      </c>
    </row>
    <row r="715" spans="1:15" x14ac:dyDescent="0.25">
      <c r="A715" s="505"/>
      <c r="B715" s="505"/>
      <c r="C715" s="505"/>
      <c r="D715" s="505"/>
      <c r="E715" s="505"/>
      <c r="F715" s="506"/>
      <c r="G715" s="506"/>
      <c r="H715" s="506"/>
      <c r="I715" s="506"/>
      <c r="J715" s="506"/>
      <c r="K715" s="506"/>
      <c r="L715" s="293" t="s">
        <v>313</v>
      </c>
      <c r="M715" s="507" t="s">
        <v>315</v>
      </c>
      <c r="N715" s="507"/>
      <c r="O715" s="294" t="s">
        <v>628</v>
      </c>
    </row>
    <row r="716" spans="1:15" x14ac:dyDescent="0.25">
      <c r="A716" s="526" t="s">
        <v>321</v>
      </c>
      <c r="B716" s="526"/>
      <c r="C716" s="526" t="s">
        <v>322</v>
      </c>
      <c r="D716" s="526"/>
    </row>
    <row r="718" spans="1:15" x14ac:dyDescent="0.25">
      <c r="A718" s="508" t="s">
        <v>304</v>
      </c>
      <c r="B718" s="508"/>
      <c r="C718" s="508"/>
      <c r="D718" s="508"/>
      <c r="E718" s="508"/>
      <c r="F718" s="509" t="s">
        <v>301</v>
      </c>
      <c r="G718" s="509"/>
      <c r="H718" s="509"/>
      <c r="I718" s="509"/>
      <c r="J718" s="509"/>
      <c r="K718" s="509" t="s">
        <v>305</v>
      </c>
      <c r="L718" s="509"/>
      <c r="M718" s="509" t="s">
        <v>306</v>
      </c>
      <c r="N718" s="509"/>
      <c r="O718" s="291" t="s">
        <v>307</v>
      </c>
    </row>
    <row r="719" spans="1:15" x14ac:dyDescent="0.25">
      <c r="A719" s="510" t="s">
        <v>439</v>
      </c>
      <c r="B719" s="510"/>
      <c r="C719" s="510"/>
      <c r="D719" s="510"/>
      <c r="E719" s="510"/>
      <c r="F719" s="511" t="s">
        <v>324</v>
      </c>
      <c r="G719" s="511"/>
      <c r="H719" s="511"/>
      <c r="I719" s="511"/>
      <c r="J719" s="511"/>
      <c r="K719" s="512" t="s">
        <v>440</v>
      </c>
      <c r="L719" s="512"/>
      <c r="M719" s="512" t="s">
        <v>394</v>
      </c>
      <c r="N719" s="512"/>
      <c r="O719" s="292" t="s">
        <v>626</v>
      </c>
    </row>
    <row r="720" spans="1:15" x14ac:dyDescent="0.25">
      <c r="A720" s="505"/>
      <c r="B720" s="505"/>
      <c r="C720" s="505"/>
      <c r="D720" s="505"/>
      <c r="E720" s="505"/>
      <c r="F720" s="506"/>
      <c r="G720" s="506"/>
      <c r="H720" s="506"/>
      <c r="I720" s="506"/>
      <c r="J720" s="506"/>
      <c r="K720" s="506"/>
      <c r="L720" s="293" t="s">
        <v>313</v>
      </c>
      <c r="M720" s="507" t="s">
        <v>322</v>
      </c>
      <c r="N720" s="507"/>
      <c r="O720" s="294" t="s">
        <v>626</v>
      </c>
    </row>
    <row r="721" spans="1:15" x14ac:dyDescent="0.25">
      <c r="A721" s="526" t="s">
        <v>327</v>
      </c>
      <c r="B721" s="526"/>
      <c r="C721" s="526" t="s">
        <v>328</v>
      </c>
      <c r="D721" s="526"/>
    </row>
    <row r="723" spans="1:15" x14ac:dyDescent="0.25">
      <c r="A723" s="508" t="s">
        <v>304</v>
      </c>
      <c r="B723" s="508"/>
      <c r="C723" s="508"/>
      <c r="D723" s="508"/>
      <c r="E723" s="508"/>
      <c r="F723" s="509" t="s">
        <v>301</v>
      </c>
      <c r="G723" s="509"/>
      <c r="H723" s="509"/>
      <c r="I723" s="509"/>
      <c r="J723" s="509"/>
      <c r="K723" s="509" t="s">
        <v>305</v>
      </c>
      <c r="L723" s="509"/>
      <c r="M723" s="509" t="s">
        <v>306</v>
      </c>
      <c r="N723" s="509"/>
      <c r="O723" s="291" t="s">
        <v>307</v>
      </c>
    </row>
    <row r="724" spans="1:15" x14ac:dyDescent="0.25">
      <c r="A724" s="510"/>
      <c r="B724" s="510"/>
      <c r="C724" s="510"/>
      <c r="D724" s="510"/>
      <c r="E724" s="510"/>
      <c r="F724" s="511" t="s">
        <v>615</v>
      </c>
      <c r="G724" s="511"/>
      <c r="H724" s="511"/>
      <c r="I724" s="511"/>
      <c r="J724" s="511"/>
      <c r="K724" s="512"/>
      <c r="L724" s="512"/>
      <c r="M724" s="512"/>
      <c r="N724" s="512"/>
      <c r="O724" s="292" t="s">
        <v>337</v>
      </c>
    </row>
    <row r="725" spans="1:15" x14ac:dyDescent="0.25">
      <c r="A725" s="505"/>
      <c r="B725" s="505"/>
      <c r="C725" s="505"/>
      <c r="D725" s="505"/>
      <c r="E725" s="505"/>
      <c r="F725" s="506"/>
      <c r="G725" s="506"/>
      <c r="H725" s="506"/>
      <c r="I725" s="506"/>
      <c r="J725" s="506"/>
      <c r="K725" s="506"/>
      <c r="L725" s="293" t="s">
        <v>313</v>
      </c>
      <c r="M725" s="507" t="s">
        <v>328</v>
      </c>
      <c r="N725" s="507"/>
      <c r="O725" s="294" t="s">
        <v>337</v>
      </c>
    </row>
    <row r="727" spans="1:15" x14ac:dyDescent="0.25">
      <c r="I727" s="524" t="s">
        <v>334</v>
      </c>
      <c r="J727" s="524"/>
      <c r="K727" s="524"/>
      <c r="L727" s="524"/>
      <c r="M727" s="524"/>
      <c r="N727" s="525" t="s">
        <v>629</v>
      </c>
      <c r="O727" s="525"/>
    </row>
    <row r="728" spans="1:15" ht="15" customHeight="1" x14ac:dyDescent="0.25">
      <c r="I728" s="522" t="s">
        <v>335</v>
      </c>
      <c r="J728" s="523"/>
      <c r="K728" s="523"/>
      <c r="L728" s="523"/>
      <c r="M728" s="523"/>
      <c r="N728" s="520">
        <f>+ROUND(N727*(1+AIU!$G$69),0)</f>
        <v>10586</v>
      </c>
      <c r="O728" s="521"/>
    </row>
    <row r="729" spans="1:15" x14ac:dyDescent="0.25">
      <c r="A729" s="287"/>
      <c r="B729" s="500"/>
      <c r="C729" s="500"/>
      <c r="D729" s="500"/>
      <c r="E729" s="500"/>
      <c r="F729" s="500"/>
      <c r="G729" s="500"/>
      <c r="H729" s="500"/>
      <c r="I729" s="500"/>
      <c r="J729" s="500"/>
      <c r="K729" s="500"/>
      <c r="L729" s="500"/>
      <c r="M729" s="500"/>
      <c r="N729" s="500"/>
      <c r="O729" s="500"/>
    </row>
    <row r="730" spans="1:15" x14ac:dyDescent="0.25">
      <c r="A730" s="287"/>
      <c r="B730" s="501"/>
      <c r="C730" s="501"/>
      <c r="D730" s="500"/>
      <c r="E730" s="500"/>
      <c r="F730" s="500"/>
      <c r="G730" s="500"/>
      <c r="H730" s="500"/>
      <c r="I730" s="500"/>
      <c r="J730" s="500"/>
      <c r="K730" s="500"/>
      <c r="L730" s="500"/>
      <c r="M730" s="500"/>
      <c r="N730" s="500"/>
      <c r="O730" s="500"/>
    </row>
    <row r="731" spans="1:15" x14ac:dyDescent="0.25">
      <c r="A731" s="502"/>
      <c r="B731" s="502"/>
      <c r="C731" s="502"/>
      <c r="D731" s="502"/>
      <c r="E731" s="502"/>
      <c r="F731" s="502"/>
      <c r="G731" s="502"/>
      <c r="H731" s="502"/>
      <c r="I731" s="502"/>
      <c r="J731" s="502"/>
      <c r="K731" s="502"/>
      <c r="L731" s="502"/>
      <c r="M731" s="502"/>
      <c r="N731" s="502"/>
      <c r="O731" s="502"/>
    </row>
    <row r="732" spans="1:15" x14ac:dyDescent="0.25">
      <c r="A732" s="503"/>
      <c r="B732" s="503"/>
      <c r="C732" s="503"/>
      <c r="D732" s="503"/>
      <c r="E732" s="503"/>
      <c r="F732" s="503"/>
      <c r="G732" s="503" t="s">
        <v>296</v>
      </c>
      <c r="H732" s="503"/>
      <c r="I732" s="503"/>
      <c r="J732" s="504" t="s">
        <v>612</v>
      </c>
      <c r="K732" s="504"/>
      <c r="L732" s="504"/>
      <c r="M732" s="504"/>
      <c r="N732" s="504"/>
      <c r="O732" s="504"/>
    </row>
    <row r="733" spans="1:15" ht="52.5" customHeight="1" x14ac:dyDescent="0.25">
      <c r="A733" s="513" t="s">
        <v>298</v>
      </c>
      <c r="B733" s="513"/>
      <c r="C733" s="513"/>
      <c r="D733" s="513"/>
      <c r="E733" s="513"/>
      <c r="F733" s="513"/>
      <c r="G733" s="503" t="s">
        <v>299</v>
      </c>
      <c r="H733" s="503"/>
      <c r="I733" s="503"/>
      <c r="J733" s="540" t="s">
        <v>630</v>
      </c>
      <c r="K733" s="540"/>
      <c r="L733" s="540"/>
      <c r="M733" s="540"/>
      <c r="N733" s="540"/>
      <c r="O733" s="540"/>
    </row>
    <row r="734" spans="1:15" x14ac:dyDescent="0.25">
      <c r="A734" s="514"/>
      <c r="B734" s="514"/>
      <c r="C734" s="514"/>
      <c r="D734" s="514"/>
      <c r="E734" s="514"/>
      <c r="F734" s="514"/>
      <c r="G734" s="515" t="s">
        <v>301</v>
      </c>
      <c r="H734" s="515"/>
      <c r="I734" s="515"/>
      <c r="J734" s="516" t="s">
        <v>47</v>
      </c>
      <c r="K734" s="516"/>
      <c r="L734" s="516"/>
      <c r="M734" s="516"/>
      <c r="N734" s="516"/>
      <c r="O734" s="516"/>
    </row>
    <row r="736" spans="1:15" x14ac:dyDescent="0.25">
      <c r="A736" s="526" t="s">
        <v>302</v>
      </c>
      <c r="B736" s="526"/>
      <c r="C736" s="526" t="s">
        <v>303</v>
      </c>
      <c r="D736" s="526"/>
    </row>
    <row r="738" spans="1:15" x14ac:dyDescent="0.25">
      <c r="A738" s="508" t="s">
        <v>304</v>
      </c>
      <c r="B738" s="508"/>
      <c r="C738" s="508"/>
      <c r="D738" s="508"/>
      <c r="E738" s="508"/>
      <c r="F738" s="509" t="s">
        <v>301</v>
      </c>
      <c r="G738" s="509"/>
      <c r="H738" s="509"/>
      <c r="I738" s="509"/>
      <c r="J738" s="509"/>
      <c r="K738" s="509" t="s">
        <v>305</v>
      </c>
      <c r="L738" s="509"/>
      <c r="M738" s="509" t="s">
        <v>306</v>
      </c>
      <c r="N738" s="509"/>
      <c r="O738" s="291" t="s">
        <v>307</v>
      </c>
    </row>
    <row r="739" spans="1:15" x14ac:dyDescent="0.25">
      <c r="A739" s="510" t="s">
        <v>614</v>
      </c>
      <c r="B739" s="510"/>
      <c r="C739" s="510"/>
      <c r="D739" s="510"/>
      <c r="E739" s="510"/>
      <c r="F739" s="511" t="s">
        <v>615</v>
      </c>
      <c r="G739" s="511"/>
      <c r="H739" s="511"/>
      <c r="I739" s="511"/>
      <c r="J739" s="511"/>
      <c r="K739" s="512" t="s">
        <v>616</v>
      </c>
      <c r="L739" s="512"/>
      <c r="M739" s="512" t="s">
        <v>631</v>
      </c>
      <c r="N739" s="512"/>
      <c r="O739" s="292" t="s">
        <v>536</v>
      </c>
    </row>
    <row r="740" spans="1:15" x14ac:dyDescent="0.25">
      <c r="A740" s="510" t="s">
        <v>632</v>
      </c>
      <c r="B740" s="510"/>
      <c r="C740" s="510"/>
      <c r="D740" s="510"/>
      <c r="E740" s="510"/>
      <c r="F740" s="511" t="s">
        <v>330</v>
      </c>
      <c r="G740" s="511"/>
      <c r="H740" s="511"/>
      <c r="I740" s="511"/>
      <c r="J740" s="511"/>
      <c r="K740" s="512" t="s">
        <v>633</v>
      </c>
      <c r="L740" s="512"/>
      <c r="M740" s="512" t="s">
        <v>430</v>
      </c>
      <c r="N740" s="512"/>
      <c r="O740" s="292" t="s">
        <v>634</v>
      </c>
    </row>
    <row r="741" spans="1:15" x14ac:dyDescent="0.25">
      <c r="A741" s="505"/>
      <c r="B741" s="505"/>
      <c r="C741" s="505"/>
      <c r="D741" s="505"/>
      <c r="E741" s="505"/>
      <c r="F741" s="506"/>
      <c r="G741" s="506"/>
      <c r="H741" s="506"/>
      <c r="I741" s="506"/>
      <c r="J741" s="506"/>
      <c r="K741" s="506"/>
      <c r="L741" s="293" t="s">
        <v>313</v>
      </c>
      <c r="M741" s="507" t="s">
        <v>303</v>
      </c>
      <c r="N741" s="507"/>
      <c r="O741" s="294" t="s">
        <v>635</v>
      </c>
    </row>
    <row r="742" spans="1:15" x14ac:dyDescent="0.25">
      <c r="A742" s="526" t="s">
        <v>314</v>
      </c>
      <c r="B742" s="526"/>
      <c r="C742" s="526" t="s">
        <v>315</v>
      </c>
      <c r="D742" s="526"/>
    </row>
    <row r="744" spans="1:15" x14ac:dyDescent="0.25">
      <c r="A744" s="508" t="s">
        <v>304</v>
      </c>
      <c r="B744" s="508"/>
      <c r="C744" s="508"/>
      <c r="D744" s="508"/>
      <c r="E744" s="508"/>
      <c r="F744" s="509" t="s">
        <v>301</v>
      </c>
      <c r="G744" s="509"/>
      <c r="H744" s="509"/>
      <c r="I744" s="509"/>
      <c r="J744" s="509"/>
      <c r="K744" s="509" t="s">
        <v>305</v>
      </c>
      <c r="L744" s="509"/>
      <c r="M744" s="509" t="s">
        <v>306</v>
      </c>
      <c r="N744" s="509"/>
      <c r="O744" s="291" t="s">
        <v>307</v>
      </c>
    </row>
    <row r="745" spans="1:15" x14ac:dyDescent="0.25">
      <c r="A745" s="510" t="s">
        <v>636</v>
      </c>
      <c r="B745" s="510"/>
      <c r="C745" s="510"/>
      <c r="D745" s="510"/>
      <c r="E745" s="510"/>
      <c r="F745" s="511" t="s">
        <v>357</v>
      </c>
      <c r="G745" s="511"/>
      <c r="H745" s="511"/>
      <c r="I745" s="511"/>
      <c r="J745" s="511"/>
      <c r="K745" s="512" t="s">
        <v>637</v>
      </c>
      <c r="L745" s="512"/>
      <c r="M745" s="512" t="s">
        <v>434</v>
      </c>
      <c r="N745" s="512"/>
      <c r="O745" s="292" t="s">
        <v>638</v>
      </c>
    </row>
    <row r="746" spans="1:15" x14ac:dyDescent="0.25">
      <c r="A746" s="510" t="s">
        <v>316</v>
      </c>
      <c r="B746" s="510"/>
      <c r="C746" s="510"/>
      <c r="D746" s="510"/>
      <c r="E746" s="510"/>
      <c r="F746" s="511" t="s">
        <v>317</v>
      </c>
      <c r="G746" s="511"/>
      <c r="H746" s="511"/>
      <c r="I746" s="511"/>
      <c r="J746" s="511"/>
      <c r="K746" s="512" t="s">
        <v>639</v>
      </c>
      <c r="L746" s="512"/>
      <c r="M746" s="512" t="s">
        <v>319</v>
      </c>
      <c r="N746" s="512"/>
      <c r="O746" s="292" t="s">
        <v>640</v>
      </c>
    </row>
    <row r="747" spans="1:15" x14ac:dyDescent="0.25">
      <c r="A747" s="505"/>
      <c r="B747" s="505"/>
      <c r="C747" s="505"/>
      <c r="D747" s="505"/>
      <c r="E747" s="505"/>
      <c r="F747" s="506"/>
      <c r="G747" s="506"/>
      <c r="H747" s="506"/>
      <c r="I747" s="506"/>
      <c r="J747" s="506"/>
      <c r="K747" s="506"/>
      <c r="L747" s="293" t="s">
        <v>313</v>
      </c>
      <c r="M747" s="507" t="s">
        <v>315</v>
      </c>
      <c r="N747" s="507"/>
      <c r="O747" s="294" t="s">
        <v>641</v>
      </c>
    </row>
    <row r="748" spans="1:15" x14ac:dyDescent="0.25">
      <c r="A748" s="526" t="s">
        <v>321</v>
      </c>
      <c r="B748" s="526"/>
      <c r="C748" s="526" t="s">
        <v>322</v>
      </c>
      <c r="D748" s="526"/>
    </row>
    <row r="750" spans="1:15" x14ac:dyDescent="0.25">
      <c r="A750" s="508" t="s">
        <v>304</v>
      </c>
      <c r="B750" s="508"/>
      <c r="C750" s="508"/>
      <c r="D750" s="508"/>
      <c r="E750" s="508"/>
      <c r="F750" s="509" t="s">
        <v>301</v>
      </c>
      <c r="G750" s="509"/>
      <c r="H750" s="509"/>
      <c r="I750" s="509"/>
      <c r="J750" s="509"/>
      <c r="K750" s="509" t="s">
        <v>305</v>
      </c>
      <c r="L750" s="509"/>
      <c r="M750" s="509" t="s">
        <v>306</v>
      </c>
      <c r="N750" s="509"/>
      <c r="O750" s="291" t="s">
        <v>307</v>
      </c>
    </row>
    <row r="751" spans="1:15" x14ac:dyDescent="0.25">
      <c r="A751" s="510" t="s">
        <v>642</v>
      </c>
      <c r="B751" s="510"/>
      <c r="C751" s="510"/>
      <c r="D751" s="510"/>
      <c r="E751" s="510"/>
      <c r="F751" s="511" t="s">
        <v>324</v>
      </c>
      <c r="G751" s="511"/>
      <c r="H751" s="511"/>
      <c r="I751" s="511"/>
      <c r="J751" s="511"/>
      <c r="K751" s="512" t="s">
        <v>643</v>
      </c>
      <c r="L751" s="512"/>
      <c r="M751" s="512" t="s">
        <v>644</v>
      </c>
      <c r="N751" s="512"/>
      <c r="O751" s="292" t="s">
        <v>639</v>
      </c>
    </row>
    <row r="752" spans="1:15" x14ac:dyDescent="0.25">
      <c r="A752" s="505"/>
      <c r="B752" s="505"/>
      <c r="C752" s="505"/>
      <c r="D752" s="505"/>
      <c r="E752" s="505"/>
      <c r="F752" s="506"/>
      <c r="G752" s="506"/>
      <c r="H752" s="506"/>
      <c r="I752" s="506"/>
      <c r="J752" s="506"/>
      <c r="K752" s="506"/>
      <c r="L752" s="293" t="s">
        <v>313</v>
      </c>
      <c r="M752" s="507" t="s">
        <v>322</v>
      </c>
      <c r="N752" s="507"/>
      <c r="O752" s="294" t="s">
        <v>639</v>
      </c>
    </row>
    <row r="753" spans="1:15" x14ac:dyDescent="0.25">
      <c r="A753" s="526" t="s">
        <v>327</v>
      </c>
      <c r="B753" s="526"/>
      <c r="C753" s="526" t="s">
        <v>328</v>
      </c>
      <c r="D753" s="526"/>
    </row>
    <row r="755" spans="1:15" x14ac:dyDescent="0.25">
      <c r="A755" s="508" t="s">
        <v>304</v>
      </c>
      <c r="B755" s="508"/>
      <c r="C755" s="508"/>
      <c r="D755" s="508"/>
      <c r="E755" s="508"/>
      <c r="F755" s="509" t="s">
        <v>301</v>
      </c>
      <c r="G755" s="509"/>
      <c r="H755" s="509"/>
      <c r="I755" s="509"/>
      <c r="J755" s="509"/>
      <c r="K755" s="509" t="s">
        <v>305</v>
      </c>
      <c r="L755" s="509"/>
      <c r="M755" s="509" t="s">
        <v>306</v>
      </c>
      <c r="N755" s="509"/>
      <c r="O755" s="291" t="s">
        <v>307</v>
      </c>
    </row>
    <row r="756" spans="1:15" x14ac:dyDescent="0.25">
      <c r="A756" s="510" t="s">
        <v>645</v>
      </c>
      <c r="B756" s="510"/>
      <c r="C756" s="510"/>
      <c r="D756" s="510"/>
      <c r="E756" s="510"/>
      <c r="F756" s="511" t="s">
        <v>646</v>
      </c>
      <c r="G756" s="511"/>
      <c r="H756" s="511"/>
      <c r="I756" s="511"/>
      <c r="J756" s="511"/>
      <c r="K756" s="512" t="s">
        <v>647</v>
      </c>
      <c r="L756" s="512"/>
      <c r="M756" s="512" t="s">
        <v>648</v>
      </c>
      <c r="N756" s="512"/>
      <c r="O756" s="292" t="s">
        <v>649</v>
      </c>
    </row>
    <row r="757" spans="1:15" x14ac:dyDescent="0.25">
      <c r="A757" s="505"/>
      <c r="B757" s="505"/>
      <c r="C757" s="505"/>
      <c r="D757" s="505"/>
      <c r="E757" s="505"/>
      <c r="F757" s="506"/>
      <c r="G757" s="506"/>
      <c r="H757" s="506"/>
      <c r="I757" s="506"/>
      <c r="J757" s="506"/>
      <c r="K757" s="506"/>
      <c r="L757" s="293" t="s">
        <v>313</v>
      </c>
      <c r="M757" s="507" t="s">
        <v>328</v>
      </c>
      <c r="N757" s="507"/>
      <c r="O757" s="294" t="s">
        <v>649</v>
      </c>
    </row>
    <row r="759" spans="1:15" x14ac:dyDescent="0.25">
      <c r="I759" s="524" t="s">
        <v>334</v>
      </c>
      <c r="J759" s="524"/>
      <c r="K759" s="524"/>
      <c r="L759" s="524"/>
      <c r="M759" s="524"/>
      <c r="N759" s="525" t="s">
        <v>650</v>
      </c>
      <c r="O759" s="525"/>
    </row>
    <row r="760" spans="1:15" ht="15" customHeight="1" x14ac:dyDescent="0.25">
      <c r="I760" s="522" t="s">
        <v>335</v>
      </c>
      <c r="J760" s="523"/>
      <c r="K760" s="523"/>
      <c r="L760" s="523"/>
      <c r="M760" s="523"/>
      <c r="N760" s="520">
        <f>+ROUND(N759*(1+AIU!$G$69),0)</f>
        <v>132863</v>
      </c>
      <c r="O760" s="521"/>
    </row>
    <row r="761" spans="1:15" x14ac:dyDescent="0.25">
      <c r="A761" s="287"/>
      <c r="B761" s="500"/>
      <c r="C761" s="500"/>
      <c r="D761" s="500"/>
      <c r="E761" s="500"/>
      <c r="F761" s="500"/>
      <c r="G761" s="500"/>
      <c r="H761" s="500"/>
      <c r="I761" s="500"/>
      <c r="J761" s="500"/>
      <c r="K761" s="500"/>
      <c r="L761" s="500"/>
      <c r="M761" s="500"/>
      <c r="N761" s="500"/>
      <c r="O761" s="500"/>
    </row>
    <row r="762" spans="1:15" x14ac:dyDescent="0.25">
      <c r="A762" s="287"/>
      <c r="B762" s="501"/>
      <c r="C762" s="501"/>
      <c r="D762" s="500"/>
      <c r="E762" s="500"/>
      <c r="F762" s="500"/>
      <c r="G762" s="500"/>
      <c r="H762" s="500"/>
      <c r="I762" s="500"/>
      <c r="J762" s="500"/>
      <c r="K762" s="500"/>
      <c r="L762" s="500"/>
      <c r="M762" s="500"/>
      <c r="N762" s="500"/>
      <c r="O762" s="500"/>
    </row>
    <row r="763" spans="1:15" x14ac:dyDescent="0.25">
      <c r="A763" s="502"/>
      <c r="B763" s="502"/>
      <c r="C763" s="502"/>
      <c r="D763" s="502"/>
      <c r="E763" s="502"/>
      <c r="F763" s="502"/>
      <c r="G763" s="502"/>
      <c r="H763" s="502"/>
      <c r="I763" s="502"/>
      <c r="J763" s="502"/>
      <c r="K763" s="502"/>
      <c r="L763" s="502"/>
      <c r="M763" s="502"/>
      <c r="N763" s="502"/>
      <c r="O763" s="502"/>
    </row>
    <row r="764" spans="1:15" x14ac:dyDescent="0.25">
      <c r="A764" s="503"/>
      <c r="B764" s="503"/>
      <c r="C764" s="503"/>
      <c r="D764" s="503"/>
      <c r="E764" s="503"/>
      <c r="F764" s="503"/>
      <c r="G764" s="503" t="s">
        <v>296</v>
      </c>
      <c r="H764" s="503"/>
      <c r="I764" s="503"/>
      <c r="J764" s="504" t="s">
        <v>612</v>
      </c>
      <c r="K764" s="504"/>
      <c r="L764" s="504"/>
      <c r="M764" s="504"/>
      <c r="N764" s="504"/>
      <c r="O764" s="504"/>
    </row>
    <row r="765" spans="1:15" ht="46.5" customHeight="1" x14ac:dyDescent="0.25">
      <c r="A765" s="513" t="s">
        <v>298</v>
      </c>
      <c r="B765" s="513"/>
      <c r="C765" s="513"/>
      <c r="D765" s="513"/>
      <c r="E765" s="513"/>
      <c r="F765" s="513"/>
      <c r="G765" s="503" t="s">
        <v>299</v>
      </c>
      <c r="H765" s="503"/>
      <c r="I765" s="503"/>
      <c r="J765" s="527" t="s">
        <v>651</v>
      </c>
      <c r="K765" s="527"/>
      <c r="L765" s="527"/>
      <c r="M765" s="527"/>
      <c r="N765" s="527"/>
      <c r="O765" s="527"/>
    </row>
    <row r="766" spans="1:15" x14ac:dyDescent="0.25">
      <c r="A766" s="514"/>
      <c r="B766" s="514"/>
      <c r="C766" s="514"/>
      <c r="D766" s="514"/>
      <c r="E766" s="514"/>
      <c r="F766" s="514"/>
      <c r="G766" s="515" t="s">
        <v>301</v>
      </c>
      <c r="H766" s="515"/>
      <c r="I766" s="515"/>
      <c r="J766" s="516" t="s">
        <v>67</v>
      </c>
      <c r="K766" s="516"/>
      <c r="L766" s="516"/>
      <c r="M766" s="516"/>
      <c r="N766" s="516"/>
      <c r="O766" s="516"/>
    </row>
    <row r="768" spans="1:15" x14ac:dyDescent="0.25">
      <c r="A768" s="526" t="s">
        <v>302</v>
      </c>
      <c r="B768" s="526"/>
      <c r="C768" s="526" t="s">
        <v>303</v>
      </c>
      <c r="D768" s="526"/>
    </row>
    <row r="770" spans="1:15" x14ac:dyDescent="0.25">
      <c r="A770" s="508" t="s">
        <v>304</v>
      </c>
      <c r="B770" s="508"/>
      <c r="C770" s="508"/>
      <c r="D770" s="508"/>
      <c r="E770" s="508"/>
      <c r="F770" s="509" t="s">
        <v>301</v>
      </c>
      <c r="G770" s="509"/>
      <c r="H770" s="509"/>
      <c r="I770" s="509"/>
      <c r="J770" s="509"/>
      <c r="K770" s="509" t="s">
        <v>305</v>
      </c>
      <c r="L770" s="509"/>
      <c r="M770" s="509" t="s">
        <v>306</v>
      </c>
      <c r="N770" s="509"/>
      <c r="O770" s="291" t="s">
        <v>307</v>
      </c>
    </row>
    <row r="771" spans="1:15" x14ac:dyDescent="0.25">
      <c r="A771" s="510" t="s">
        <v>652</v>
      </c>
      <c r="B771" s="510"/>
      <c r="C771" s="510"/>
      <c r="D771" s="510"/>
      <c r="E771" s="510"/>
      <c r="F771" s="511" t="s">
        <v>407</v>
      </c>
      <c r="G771" s="511"/>
      <c r="H771" s="511"/>
      <c r="I771" s="511"/>
      <c r="J771" s="511"/>
      <c r="K771" s="512" t="s">
        <v>653</v>
      </c>
      <c r="L771" s="512"/>
      <c r="M771" s="512" t="s">
        <v>654</v>
      </c>
      <c r="N771" s="512"/>
      <c r="O771" s="292" t="s">
        <v>655</v>
      </c>
    </row>
    <row r="772" spans="1:15" x14ac:dyDescent="0.25">
      <c r="A772" s="510" t="s">
        <v>656</v>
      </c>
      <c r="B772" s="510"/>
      <c r="C772" s="510"/>
      <c r="D772" s="510"/>
      <c r="E772" s="510"/>
      <c r="F772" s="511" t="s">
        <v>407</v>
      </c>
      <c r="G772" s="511"/>
      <c r="H772" s="511"/>
      <c r="I772" s="511"/>
      <c r="J772" s="511"/>
      <c r="K772" s="512" t="s">
        <v>657</v>
      </c>
      <c r="L772" s="512"/>
      <c r="M772" s="512" t="s">
        <v>404</v>
      </c>
      <c r="N772" s="512"/>
      <c r="O772" s="292" t="s">
        <v>658</v>
      </c>
    </row>
    <row r="773" spans="1:15" x14ac:dyDescent="0.25">
      <c r="A773" s="505"/>
      <c r="B773" s="505"/>
      <c r="C773" s="505"/>
      <c r="D773" s="505"/>
      <c r="E773" s="505"/>
      <c r="F773" s="506"/>
      <c r="G773" s="506"/>
      <c r="H773" s="506"/>
      <c r="I773" s="506"/>
      <c r="J773" s="506"/>
      <c r="K773" s="506"/>
      <c r="L773" s="293" t="s">
        <v>313</v>
      </c>
      <c r="M773" s="507" t="s">
        <v>303</v>
      </c>
      <c r="N773" s="507"/>
      <c r="O773" s="294" t="s">
        <v>659</v>
      </c>
    </row>
    <row r="774" spans="1:15" x14ac:dyDescent="0.25">
      <c r="A774" s="526" t="s">
        <v>314</v>
      </c>
      <c r="B774" s="526"/>
      <c r="C774" s="526" t="s">
        <v>315</v>
      </c>
      <c r="D774" s="526"/>
    </row>
    <row r="776" spans="1:15" x14ac:dyDescent="0.25">
      <c r="A776" s="508" t="s">
        <v>304</v>
      </c>
      <c r="B776" s="508"/>
      <c r="C776" s="508"/>
      <c r="D776" s="508"/>
      <c r="E776" s="508"/>
      <c r="F776" s="509" t="s">
        <v>301</v>
      </c>
      <c r="G776" s="509"/>
      <c r="H776" s="509"/>
      <c r="I776" s="509"/>
      <c r="J776" s="509"/>
      <c r="K776" s="509" t="s">
        <v>305</v>
      </c>
      <c r="L776" s="509"/>
      <c r="M776" s="509" t="s">
        <v>306</v>
      </c>
      <c r="N776" s="509"/>
      <c r="O776" s="291" t="s">
        <v>307</v>
      </c>
    </row>
    <row r="777" spans="1:15" x14ac:dyDescent="0.25">
      <c r="A777" s="510" t="s">
        <v>316</v>
      </c>
      <c r="B777" s="510"/>
      <c r="C777" s="510"/>
      <c r="D777" s="510"/>
      <c r="E777" s="510"/>
      <c r="F777" s="511" t="s">
        <v>317</v>
      </c>
      <c r="G777" s="511"/>
      <c r="H777" s="511"/>
      <c r="I777" s="511"/>
      <c r="J777" s="511"/>
      <c r="K777" s="512" t="s">
        <v>660</v>
      </c>
      <c r="L777" s="512"/>
      <c r="M777" s="512" t="s">
        <v>319</v>
      </c>
      <c r="N777" s="512"/>
      <c r="O777" s="292" t="s">
        <v>661</v>
      </c>
    </row>
    <row r="778" spans="1:15" x14ac:dyDescent="0.25">
      <c r="A778" s="505"/>
      <c r="B778" s="505"/>
      <c r="C778" s="505"/>
      <c r="D778" s="505"/>
      <c r="E778" s="505"/>
      <c r="F778" s="506"/>
      <c r="G778" s="506"/>
      <c r="H778" s="506"/>
      <c r="I778" s="506"/>
      <c r="J778" s="506"/>
      <c r="K778" s="506"/>
      <c r="L778" s="293" t="s">
        <v>313</v>
      </c>
      <c r="M778" s="507" t="s">
        <v>315</v>
      </c>
      <c r="N778" s="507"/>
      <c r="O778" s="294" t="s">
        <v>661</v>
      </c>
    </row>
    <row r="779" spans="1:15" x14ac:dyDescent="0.25">
      <c r="A779" s="526" t="s">
        <v>321</v>
      </c>
      <c r="B779" s="526"/>
      <c r="C779" s="526" t="s">
        <v>322</v>
      </c>
      <c r="D779" s="526"/>
    </row>
    <row r="781" spans="1:15" x14ac:dyDescent="0.25">
      <c r="A781" s="508" t="s">
        <v>304</v>
      </c>
      <c r="B781" s="508"/>
      <c r="C781" s="508"/>
      <c r="D781" s="508"/>
      <c r="E781" s="508"/>
      <c r="F781" s="509" t="s">
        <v>301</v>
      </c>
      <c r="G781" s="509"/>
      <c r="H781" s="509"/>
      <c r="I781" s="509"/>
      <c r="J781" s="509"/>
      <c r="K781" s="509" t="s">
        <v>305</v>
      </c>
      <c r="L781" s="509"/>
      <c r="M781" s="509" t="s">
        <v>306</v>
      </c>
      <c r="N781" s="509"/>
      <c r="O781" s="291" t="s">
        <v>307</v>
      </c>
    </row>
    <row r="782" spans="1:15" x14ac:dyDescent="0.25">
      <c r="A782" s="510" t="s">
        <v>422</v>
      </c>
      <c r="B782" s="510"/>
      <c r="C782" s="510"/>
      <c r="D782" s="510"/>
      <c r="E782" s="510"/>
      <c r="F782" s="511" t="s">
        <v>324</v>
      </c>
      <c r="G782" s="511"/>
      <c r="H782" s="511"/>
      <c r="I782" s="511"/>
      <c r="J782" s="511"/>
      <c r="K782" s="512" t="s">
        <v>423</v>
      </c>
      <c r="L782" s="512"/>
      <c r="M782" s="512" t="s">
        <v>376</v>
      </c>
      <c r="N782" s="512"/>
      <c r="O782" s="292" t="s">
        <v>660</v>
      </c>
    </row>
    <row r="783" spans="1:15" x14ac:dyDescent="0.25">
      <c r="A783" s="505"/>
      <c r="B783" s="505"/>
      <c r="C783" s="505"/>
      <c r="D783" s="505"/>
      <c r="E783" s="505"/>
      <c r="F783" s="506"/>
      <c r="G783" s="506"/>
      <c r="H783" s="506"/>
      <c r="I783" s="506"/>
      <c r="J783" s="506"/>
      <c r="K783" s="506"/>
      <c r="L783" s="293" t="s">
        <v>313</v>
      </c>
      <c r="M783" s="507" t="s">
        <v>322</v>
      </c>
      <c r="N783" s="507"/>
      <c r="O783" s="294" t="s">
        <v>660</v>
      </c>
    </row>
    <row r="784" spans="1:15" x14ac:dyDescent="0.25">
      <c r="A784" s="526" t="s">
        <v>327</v>
      </c>
      <c r="B784" s="526"/>
      <c r="C784" s="526" t="s">
        <v>328</v>
      </c>
      <c r="D784" s="526"/>
    </row>
    <row r="786" spans="1:15" x14ac:dyDescent="0.25">
      <c r="A786" s="508" t="s">
        <v>304</v>
      </c>
      <c r="B786" s="508"/>
      <c r="C786" s="508"/>
      <c r="D786" s="508"/>
      <c r="E786" s="508"/>
      <c r="F786" s="509" t="s">
        <v>301</v>
      </c>
      <c r="G786" s="509"/>
      <c r="H786" s="509"/>
      <c r="I786" s="509"/>
      <c r="J786" s="509"/>
      <c r="K786" s="509" t="s">
        <v>305</v>
      </c>
      <c r="L786" s="509"/>
      <c r="M786" s="509" t="s">
        <v>306</v>
      </c>
      <c r="N786" s="509"/>
      <c r="O786" s="291" t="s">
        <v>307</v>
      </c>
    </row>
    <row r="787" spans="1:15" x14ac:dyDescent="0.25">
      <c r="A787" s="510" t="s">
        <v>424</v>
      </c>
      <c r="B787" s="510"/>
      <c r="C787" s="510"/>
      <c r="D787" s="510"/>
      <c r="E787" s="510"/>
      <c r="F787" s="511" t="s">
        <v>407</v>
      </c>
      <c r="G787" s="511"/>
      <c r="H787" s="511"/>
      <c r="I787" s="511"/>
      <c r="J787" s="511"/>
      <c r="K787" s="512" t="s">
        <v>425</v>
      </c>
      <c r="L787" s="512"/>
      <c r="M787" s="512" t="s">
        <v>662</v>
      </c>
      <c r="N787" s="512"/>
      <c r="O787" s="292" t="s">
        <v>663</v>
      </c>
    </row>
    <row r="788" spans="1:15" x14ac:dyDescent="0.25">
      <c r="A788" s="505"/>
      <c r="B788" s="505"/>
      <c r="C788" s="505"/>
      <c r="D788" s="505"/>
      <c r="E788" s="505"/>
      <c r="F788" s="506"/>
      <c r="G788" s="506"/>
      <c r="H788" s="506"/>
      <c r="I788" s="506"/>
      <c r="J788" s="506"/>
      <c r="K788" s="506"/>
      <c r="L788" s="293" t="s">
        <v>313</v>
      </c>
      <c r="M788" s="507" t="s">
        <v>328</v>
      </c>
      <c r="N788" s="507"/>
      <c r="O788" s="294" t="s">
        <v>663</v>
      </c>
    </row>
    <row r="790" spans="1:15" x14ac:dyDescent="0.25">
      <c r="I790" s="524" t="s">
        <v>334</v>
      </c>
      <c r="J790" s="524"/>
      <c r="K790" s="524"/>
      <c r="L790" s="524"/>
      <c r="M790" s="524"/>
      <c r="N790" s="525" t="s">
        <v>664</v>
      </c>
      <c r="O790" s="525"/>
    </row>
    <row r="791" spans="1:15" ht="15" customHeight="1" x14ac:dyDescent="0.25">
      <c r="I791" s="522" t="s">
        <v>335</v>
      </c>
      <c r="J791" s="523"/>
      <c r="K791" s="523"/>
      <c r="L791" s="523"/>
      <c r="M791" s="523"/>
      <c r="N791" s="520">
        <f>+ROUND(N790*(1+AIU!$G$69),0)</f>
        <v>8482</v>
      </c>
      <c r="O791" s="521"/>
    </row>
    <row r="792" spans="1:15" x14ac:dyDescent="0.25">
      <c r="A792" s="287"/>
      <c r="B792" s="500"/>
      <c r="C792" s="500"/>
      <c r="D792" s="500"/>
      <c r="E792" s="500"/>
      <c r="F792" s="500"/>
      <c r="G792" s="500"/>
      <c r="H792" s="500"/>
      <c r="I792" s="500"/>
      <c r="J792" s="500"/>
      <c r="K792" s="500"/>
      <c r="L792" s="500"/>
      <c r="M792" s="500"/>
      <c r="N792" s="500"/>
      <c r="O792" s="500"/>
    </row>
    <row r="793" spans="1:15" x14ac:dyDescent="0.25">
      <c r="A793" s="287"/>
      <c r="B793" s="501"/>
      <c r="C793" s="501"/>
      <c r="D793" s="500"/>
      <c r="E793" s="500"/>
      <c r="F793" s="500"/>
      <c r="G793" s="500"/>
      <c r="H793" s="500"/>
      <c r="I793" s="500"/>
      <c r="J793" s="500"/>
      <c r="K793" s="500"/>
      <c r="L793" s="500"/>
      <c r="M793" s="500"/>
      <c r="N793" s="500"/>
      <c r="O793" s="500"/>
    </row>
    <row r="794" spans="1:15" x14ac:dyDescent="0.25">
      <c r="A794" s="502"/>
      <c r="B794" s="502"/>
      <c r="C794" s="502"/>
      <c r="D794" s="502"/>
      <c r="E794" s="502"/>
      <c r="F794" s="502"/>
      <c r="G794" s="502"/>
      <c r="H794" s="502"/>
      <c r="I794" s="502"/>
      <c r="J794" s="502"/>
      <c r="K794" s="502"/>
      <c r="L794" s="502"/>
      <c r="M794" s="502"/>
      <c r="N794" s="502"/>
      <c r="O794" s="502"/>
    </row>
    <row r="795" spans="1:15" x14ac:dyDescent="0.25">
      <c r="A795" s="503"/>
      <c r="B795" s="503"/>
      <c r="C795" s="503"/>
      <c r="D795" s="503"/>
      <c r="E795" s="503"/>
      <c r="F795" s="503"/>
      <c r="G795" s="503" t="s">
        <v>296</v>
      </c>
      <c r="H795" s="503"/>
      <c r="I795" s="503"/>
      <c r="J795" s="504" t="s">
        <v>612</v>
      </c>
      <c r="K795" s="504"/>
      <c r="L795" s="504"/>
      <c r="M795" s="504"/>
      <c r="N795" s="504"/>
      <c r="O795" s="504"/>
    </row>
    <row r="796" spans="1:15" ht="46.5" customHeight="1" x14ac:dyDescent="0.25">
      <c r="A796" s="513" t="s">
        <v>298</v>
      </c>
      <c r="B796" s="513"/>
      <c r="C796" s="513"/>
      <c r="D796" s="513"/>
      <c r="E796" s="513"/>
      <c r="F796" s="513"/>
      <c r="G796" s="503" t="s">
        <v>299</v>
      </c>
      <c r="H796" s="503"/>
      <c r="I796" s="503"/>
      <c r="J796" s="540" t="s">
        <v>665</v>
      </c>
      <c r="K796" s="540"/>
      <c r="L796" s="540"/>
      <c r="M796" s="540"/>
      <c r="N796" s="540"/>
      <c r="O796" s="540"/>
    </row>
    <row r="797" spans="1:15" x14ac:dyDescent="0.25">
      <c r="A797" s="514"/>
      <c r="B797" s="514"/>
      <c r="C797" s="514"/>
      <c r="D797" s="514"/>
      <c r="E797" s="514"/>
      <c r="F797" s="514"/>
      <c r="G797" s="515" t="s">
        <v>301</v>
      </c>
      <c r="H797" s="515"/>
      <c r="I797" s="515"/>
      <c r="J797" s="516" t="s">
        <v>21</v>
      </c>
      <c r="K797" s="516"/>
      <c r="L797" s="516"/>
      <c r="M797" s="516"/>
      <c r="N797" s="516"/>
      <c r="O797" s="516"/>
    </row>
    <row r="799" spans="1:15" x14ac:dyDescent="0.25">
      <c r="A799" s="526" t="s">
        <v>302</v>
      </c>
      <c r="B799" s="526"/>
      <c r="C799" s="526" t="s">
        <v>303</v>
      </c>
      <c r="D799" s="526"/>
    </row>
    <row r="801" spans="1:15" x14ac:dyDescent="0.25">
      <c r="A801" s="508" t="s">
        <v>304</v>
      </c>
      <c r="B801" s="508"/>
      <c r="C801" s="508"/>
      <c r="D801" s="508"/>
      <c r="E801" s="508"/>
      <c r="F801" s="509" t="s">
        <v>301</v>
      </c>
      <c r="G801" s="509"/>
      <c r="H801" s="509"/>
      <c r="I801" s="509"/>
      <c r="J801" s="509"/>
      <c r="K801" s="509" t="s">
        <v>305</v>
      </c>
      <c r="L801" s="509"/>
      <c r="M801" s="509" t="s">
        <v>306</v>
      </c>
      <c r="N801" s="509"/>
      <c r="O801" s="291" t="s">
        <v>307</v>
      </c>
    </row>
    <row r="802" spans="1:15" x14ac:dyDescent="0.25">
      <c r="A802" s="510" t="s">
        <v>666</v>
      </c>
      <c r="B802" s="510"/>
      <c r="C802" s="510"/>
      <c r="D802" s="510"/>
      <c r="E802" s="510"/>
      <c r="F802" s="511" t="s">
        <v>309</v>
      </c>
      <c r="G802" s="511"/>
      <c r="H802" s="511"/>
      <c r="I802" s="511"/>
      <c r="J802" s="511"/>
      <c r="K802" s="512" t="s">
        <v>667</v>
      </c>
      <c r="L802" s="512"/>
      <c r="M802" s="512" t="s">
        <v>404</v>
      </c>
      <c r="N802" s="512"/>
      <c r="O802" s="292" t="s">
        <v>668</v>
      </c>
    </row>
    <row r="803" spans="1:15" x14ac:dyDescent="0.25">
      <c r="A803" s="510" t="s">
        <v>669</v>
      </c>
      <c r="B803" s="510"/>
      <c r="C803" s="510"/>
      <c r="D803" s="510"/>
      <c r="E803" s="510"/>
      <c r="F803" s="511" t="s">
        <v>309</v>
      </c>
      <c r="G803" s="511"/>
      <c r="H803" s="511"/>
      <c r="I803" s="511"/>
      <c r="J803" s="511"/>
      <c r="K803" s="512" t="s">
        <v>670</v>
      </c>
      <c r="L803" s="512"/>
      <c r="M803" s="512" t="s">
        <v>505</v>
      </c>
      <c r="N803" s="512"/>
      <c r="O803" s="292" t="s">
        <v>671</v>
      </c>
    </row>
    <row r="804" spans="1:15" x14ac:dyDescent="0.25">
      <c r="A804" s="510" t="s">
        <v>672</v>
      </c>
      <c r="B804" s="510"/>
      <c r="C804" s="510"/>
      <c r="D804" s="510"/>
      <c r="E804" s="510"/>
      <c r="F804" s="511" t="s">
        <v>407</v>
      </c>
      <c r="G804" s="511"/>
      <c r="H804" s="511"/>
      <c r="I804" s="511"/>
      <c r="J804" s="511"/>
      <c r="K804" s="512" t="s">
        <v>673</v>
      </c>
      <c r="L804" s="512"/>
      <c r="M804" s="512" t="s">
        <v>434</v>
      </c>
      <c r="N804" s="512"/>
      <c r="O804" s="292" t="s">
        <v>674</v>
      </c>
    </row>
    <row r="805" spans="1:15" x14ac:dyDescent="0.25">
      <c r="A805" s="510" t="s">
        <v>675</v>
      </c>
      <c r="B805" s="510"/>
      <c r="C805" s="510"/>
      <c r="D805" s="510"/>
      <c r="E805" s="510"/>
      <c r="F805" s="511" t="s">
        <v>407</v>
      </c>
      <c r="G805" s="511"/>
      <c r="H805" s="511"/>
      <c r="I805" s="511"/>
      <c r="J805" s="511"/>
      <c r="K805" s="512" t="s">
        <v>676</v>
      </c>
      <c r="L805" s="512"/>
      <c r="M805" s="512" t="s">
        <v>343</v>
      </c>
      <c r="N805" s="512"/>
      <c r="O805" s="292" t="s">
        <v>677</v>
      </c>
    </row>
    <row r="806" spans="1:15" x14ac:dyDescent="0.25">
      <c r="A806" s="510" t="s">
        <v>678</v>
      </c>
      <c r="B806" s="510"/>
      <c r="C806" s="510"/>
      <c r="D806" s="510"/>
      <c r="E806" s="510"/>
      <c r="F806" s="511" t="s">
        <v>330</v>
      </c>
      <c r="G806" s="511"/>
      <c r="H806" s="511"/>
      <c r="I806" s="511"/>
      <c r="J806" s="511"/>
      <c r="K806" s="512" t="s">
        <v>679</v>
      </c>
      <c r="L806" s="512"/>
      <c r="M806" s="512" t="s">
        <v>608</v>
      </c>
      <c r="N806" s="512"/>
      <c r="O806" s="292" t="s">
        <v>680</v>
      </c>
    </row>
    <row r="807" spans="1:15" x14ac:dyDescent="0.25">
      <c r="A807" s="505"/>
      <c r="B807" s="505"/>
      <c r="C807" s="505"/>
      <c r="D807" s="505"/>
      <c r="E807" s="505"/>
      <c r="F807" s="506"/>
      <c r="G807" s="506"/>
      <c r="H807" s="506"/>
      <c r="I807" s="506"/>
      <c r="J807" s="506"/>
      <c r="K807" s="506"/>
      <c r="L807" s="293" t="s">
        <v>313</v>
      </c>
      <c r="M807" s="507" t="s">
        <v>303</v>
      </c>
      <c r="N807" s="507"/>
      <c r="O807" s="294" t="s">
        <v>681</v>
      </c>
    </row>
    <row r="808" spans="1:15" x14ac:dyDescent="0.25">
      <c r="A808" s="526" t="s">
        <v>314</v>
      </c>
      <c r="B808" s="526"/>
      <c r="C808" s="526" t="s">
        <v>315</v>
      </c>
      <c r="D808" s="526"/>
    </row>
    <row r="810" spans="1:15" x14ac:dyDescent="0.25">
      <c r="A810" s="508" t="s">
        <v>304</v>
      </c>
      <c r="B810" s="508"/>
      <c r="C810" s="508"/>
      <c r="D810" s="508"/>
      <c r="E810" s="508"/>
      <c r="F810" s="509" t="s">
        <v>301</v>
      </c>
      <c r="G810" s="509"/>
      <c r="H810" s="509"/>
      <c r="I810" s="509"/>
      <c r="J810" s="509"/>
      <c r="K810" s="509" t="s">
        <v>305</v>
      </c>
      <c r="L810" s="509"/>
      <c r="M810" s="509" t="s">
        <v>306</v>
      </c>
      <c r="N810" s="509"/>
      <c r="O810" s="291" t="s">
        <v>307</v>
      </c>
    </row>
    <row r="811" spans="1:15" x14ac:dyDescent="0.25">
      <c r="A811" s="510" t="s">
        <v>682</v>
      </c>
      <c r="B811" s="510"/>
      <c r="C811" s="510"/>
      <c r="D811" s="510"/>
      <c r="E811" s="510"/>
      <c r="F811" s="511" t="s">
        <v>357</v>
      </c>
      <c r="G811" s="511"/>
      <c r="H811" s="511"/>
      <c r="I811" s="511"/>
      <c r="J811" s="511"/>
      <c r="K811" s="512" t="s">
        <v>683</v>
      </c>
      <c r="L811" s="512"/>
      <c r="M811" s="512" t="s">
        <v>684</v>
      </c>
      <c r="N811" s="512"/>
      <c r="O811" s="292" t="s">
        <v>685</v>
      </c>
    </row>
    <row r="812" spans="1:15" x14ac:dyDescent="0.25">
      <c r="A812" s="510" t="s">
        <v>686</v>
      </c>
      <c r="B812" s="510"/>
      <c r="C812" s="510"/>
      <c r="D812" s="510"/>
      <c r="E812" s="510"/>
      <c r="F812" s="511" t="s">
        <v>357</v>
      </c>
      <c r="G812" s="511"/>
      <c r="H812" s="511"/>
      <c r="I812" s="511"/>
      <c r="J812" s="511"/>
      <c r="K812" s="512" t="s">
        <v>687</v>
      </c>
      <c r="L812" s="512"/>
      <c r="M812" s="512" t="s">
        <v>343</v>
      </c>
      <c r="N812" s="512"/>
      <c r="O812" s="292" t="s">
        <v>688</v>
      </c>
    </row>
    <row r="813" spans="1:15" x14ac:dyDescent="0.25">
      <c r="A813" s="510" t="s">
        <v>316</v>
      </c>
      <c r="B813" s="510"/>
      <c r="C813" s="510"/>
      <c r="D813" s="510"/>
      <c r="E813" s="510"/>
      <c r="F813" s="511" t="s">
        <v>317</v>
      </c>
      <c r="G813" s="511"/>
      <c r="H813" s="511"/>
      <c r="I813" s="511"/>
      <c r="J813" s="511"/>
      <c r="K813" s="512" t="s">
        <v>689</v>
      </c>
      <c r="L813" s="512"/>
      <c r="M813" s="512" t="s">
        <v>319</v>
      </c>
      <c r="N813" s="512"/>
      <c r="O813" s="292" t="s">
        <v>690</v>
      </c>
    </row>
    <row r="814" spans="1:15" x14ac:dyDescent="0.25">
      <c r="A814" s="505"/>
      <c r="B814" s="505"/>
      <c r="C814" s="505"/>
      <c r="D814" s="505"/>
      <c r="E814" s="505"/>
      <c r="F814" s="506"/>
      <c r="G814" s="506"/>
      <c r="H814" s="506"/>
      <c r="I814" s="506"/>
      <c r="J814" s="506"/>
      <c r="K814" s="506"/>
      <c r="L814" s="293" t="s">
        <v>313</v>
      </c>
      <c r="M814" s="507" t="s">
        <v>315</v>
      </c>
      <c r="N814" s="507"/>
      <c r="O814" s="294" t="s">
        <v>691</v>
      </c>
    </row>
    <row r="815" spans="1:15" x14ac:dyDescent="0.25">
      <c r="A815" s="526" t="s">
        <v>321</v>
      </c>
      <c r="B815" s="526"/>
      <c r="C815" s="526" t="s">
        <v>322</v>
      </c>
      <c r="D815" s="526"/>
    </row>
    <row r="817" spans="1:15" x14ac:dyDescent="0.25">
      <c r="A817" s="508" t="s">
        <v>304</v>
      </c>
      <c r="B817" s="508"/>
      <c r="C817" s="508"/>
      <c r="D817" s="508"/>
      <c r="E817" s="508"/>
      <c r="F817" s="509" t="s">
        <v>301</v>
      </c>
      <c r="G817" s="509"/>
      <c r="H817" s="509"/>
      <c r="I817" s="509"/>
      <c r="J817" s="509"/>
      <c r="K817" s="509" t="s">
        <v>305</v>
      </c>
      <c r="L817" s="509"/>
      <c r="M817" s="509" t="s">
        <v>306</v>
      </c>
      <c r="N817" s="509"/>
      <c r="O817" s="291" t="s">
        <v>307</v>
      </c>
    </row>
    <row r="818" spans="1:15" x14ac:dyDescent="0.25">
      <c r="A818" s="510" t="s">
        <v>422</v>
      </c>
      <c r="B818" s="510"/>
      <c r="C818" s="510"/>
      <c r="D818" s="510"/>
      <c r="E818" s="510"/>
      <c r="F818" s="511" t="s">
        <v>324</v>
      </c>
      <c r="G818" s="511"/>
      <c r="H818" s="511"/>
      <c r="I818" s="511"/>
      <c r="J818" s="511"/>
      <c r="K818" s="512" t="s">
        <v>423</v>
      </c>
      <c r="L818" s="512"/>
      <c r="M818" s="512" t="s">
        <v>692</v>
      </c>
      <c r="N818" s="512"/>
      <c r="O818" s="292" t="s">
        <v>689</v>
      </c>
    </row>
    <row r="819" spans="1:15" x14ac:dyDescent="0.25">
      <c r="A819" s="505"/>
      <c r="B819" s="505"/>
      <c r="C819" s="505"/>
      <c r="D819" s="505"/>
      <c r="E819" s="505"/>
      <c r="F819" s="506"/>
      <c r="G819" s="506"/>
      <c r="H819" s="506"/>
      <c r="I819" s="506"/>
      <c r="J819" s="506"/>
      <c r="K819" s="506"/>
      <c r="L819" s="293" t="s">
        <v>313</v>
      </c>
      <c r="M819" s="507" t="s">
        <v>322</v>
      </c>
      <c r="N819" s="507"/>
      <c r="O819" s="294" t="s">
        <v>689</v>
      </c>
    </row>
    <row r="820" spans="1:15" x14ac:dyDescent="0.25">
      <c r="A820" s="526" t="s">
        <v>327</v>
      </c>
      <c r="B820" s="526"/>
      <c r="C820" s="526" t="s">
        <v>328</v>
      </c>
      <c r="D820" s="526"/>
    </row>
    <row r="822" spans="1:15" x14ac:dyDescent="0.25">
      <c r="A822" s="508" t="s">
        <v>304</v>
      </c>
      <c r="B822" s="508"/>
      <c r="C822" s="508"/>
      <c r="D822" s="508"/>
      <c r="E822" s="508"/>
      <c r="F822" s="509" t="s">
        <v>301</v>
      </c>
      <c r="G822" s="509"/>
      <c r="H822" s="509"/>
      <c r="I822" s="509"/>
      <c r="J822" s="509"/>
      <c r="K822" s="509" t="s">
        <v>305</v>
      </c>
      <c r="L822" s="509"/>
      <c r="M822" s="509" t="s">
        <v>306</v>
      </c>
      <c r="N822" s="509"/>
      <c r="O822" s="291" t="s">
        <v>307</v>
      </c>
    </row>
    <row r="823" spans="1:15" x14ac:dyDescent="0.25">
      <c r="A823" s="510" t="s">
        <v>693</v>
      </c>
      <c r="B823" s="510"/>
      <c r="C823" s="510"/>
      <c r="D823" s="510"/>
      <c r="E823" s="510"/>
      <c r="F823" s="511" t="s">
        <v>330</v>
      </c>
      <c r="G823" s="511"/>
      <c r="H823" s="511"/>
      <c r="I823" s="511"/>
      <c r="J823" s="511"/>
      <c r="K823" s="512" t="s">
        <v>694</v>
      </c>
      <c r="L823" s="512"/>
      <c r="M823" s="512" t="s">
        <v>608</v>
      </c>
      <c r="N823" s="512"/>
      <c r="O823" s="292" t="s">
        <v>695</v>
      </c>
    </row>
    <row r="824" spans="1:15" x14ac:dyDescent="0.25">
      <c r="A824" s="505"/>
      <c r="B824" s="505"/>
      <c r="C824" s="505"/>
      <c r="D824" s="505"/>
      <c r="E824" s="505"/>
      <c r="F824" s="506"/>
      <c r="G824" s="506"/>
      <c r="H824" s="506"/>
      <c r="I824" s="506"/>
      <c r="J824" s="506"/>
      <c r="K824" s="506"/>
      <c r="L824" s="293" t="s">
        <v>313</v>
      </c>
      <c r="M824" s="507" t="s">
        <v>328</v>
      </c>
      <c r="N824" s="507"/>
      <c r="O824" s="294" t="s">
        <v>695</v>
      </c>
    </row>
    <row r="826" spans="1:15" x14ac:dyDescent="0.25">
      <c r="I826" s="524" t="s">
        <v>334</v>
      </c>
      <c r="J826" s="524"/>
      <c r="K826" s="524"/>
      <c r="L826" s="524"/>
      <c r="M826" s="524"/>
      <c r="N826" s="525" t="s">
        <v>696</v>
      </c>
      <c r="O826" s="525"/>
    </row>
    <row r="827" spans="1:15" ht="15" customHeight="1" x14ac:dyDescent="0.25">
      <c r="I827" s="522" t="s">
        <v>335</v>
      </c>
      <c r="J827" s="523"/>
      <c r="K827" s="523"/>
      <c r="L827" s="523"/>
      <c r="M827" s="523"/>
      <c r="N827" s="520">
        <f>+ROUND(N826*(1+AIU!$G$69),0)</f>
        <v>175077</v>
      </c>
      <c r="O827" s="521"/>
    </row>
    <row r="828" spans="1:15" x14ac:dyDescent="0.25">
      <c r="A828" s="539"/>
      <c r="B828" s="539"/>
      <c r="C828" s="539"/>
      <c r="D828" s="539"/>
      <c r="E828" s="539"/>
      <c r="F828" s="539"/>
      <c r="G828" s="539"/>
      <c r="H828" s="539"/>
      <c r="I828" s="539"/>
      <c r="J828" s="539"/>
      <c r="K828" s="539"/>
      <c r="L828" s="539"/>
      <c r="M828" s="539"/>
      <c r="N828" s="539"/>
      <c r="O828" s="539"/>
    </row>
    <row r="829" spans="1:15" x14ac:dyDescent="0.25">
      <c r="A829" s="287"/>
      <c r="B829" s="500"/>
      <c r="C829" s="500"/>
      <c r="D829" s="500"/>
      <c r="E829" s="500"/>
      <c r="F829" s="500"/>
      <c r="G829" s="500"/>
      <c r="H829" s="500"/>
      <c r="I829" s="500"/>
      <c r="J829" s="500"/>
      <c r="K829" s="500"/>
      <c r="L829" s="500"/>
      <c r="M829" s="500"/>
      <c r="N829" s="500"/>
      <c r="O829" s="500"/>
    </row>
    <row r="830" spans="1:15" x14ac:dyDescent="0.25">
      <c r="A830" s="287"/>
      <c r="B830" s="501"/>
      <c r="C830" s="501"/>
      <c r="D830" s="500"/>
      <c r="E830" s="500"/>
      <c r="F830" s="500"/>
      <c r="G830" s="500"/>
      <c r="H830" s="500"/>
      <c r="I830" s="500"/>
      <c r="J830" s="500"/>
      <c r="K830" s="500"/>
      <c r="L830" s="500"/>
      <c r="M830" s="500"/>
      <c r="N830" s="500"/>
      <c r="O830" s="500"/>
    </row>
    <row r="831" spans="1:15" x14ac:dyDescent="0.25">
      <c r="A831" s="502"/>
      <c r="B831" s="502"/>
      <c r="C831" s="502"/>
      <c r="D831" s="502"/>
      <c r="E831" s="502"/>
      <c r="F831" s="502"/>
      <c r="G831" s="502"/>
      <c r="H831" s="502"/>
      <c r="I831" s="502"/>
      <c r="J831" s="502"/>
      <c r="K831" s="502"/>
      <c r="L831" s="502"/>
      <c r="M831" s="502"/>
      <c r="N831" s="502"/>
      <c r="O831" s="502"/>
    </row>
    <row r="832" spans="1:15" x14ac:dyDescent="0.25">
      <c r="A832" s="503"/>
      <c r="B832" s="503"/>
      <c r="C832" s="503"/>
      <c r="D832" s="503"/>
      <c r="E832" s="503"/>
      <c r="F832" s="503"/>
      <c r="G832" s="503" t="s">
        <v>296</v>
      </c>
      <c r="H832" s="503"/>
      <c r="I832" s="503"/>
      <c r="J832" s="504" t="s">
        <v>697</v>
      </c>
      <c r="K832" s="504"/>
      <c r="L832" s="504"/>
      <c r="M832" s="504"/>
      <c r="N832" s="504"/>
      <c r="O832" s="504"/>
    </row>
    <row r="833" spans="1:15" ht="46.5" customHeight="1" x14ac:dyDescent="0.25">
      <c r="A833" s="513" t="s">
        <v>298</v>
      </c>
      <c r="B833" s="513"/>
      <c r="C833" s="513"/>
      <c r="D833" s="513"/>
      <c r="E833" s="513"/>
      <c r="F833" s="513"/>
      <c r="G833" s="503" t="s">
        <v>299</v>
      </c>
      <c r="H833" s="503"/>
      <c r="I833" s="503"/>
      <c r="J833" s="527" t="s">
        <v>698</v>
      </c>
      <c r="K833" s="527"/>
      <c r="L833" s="527"/>
      <c r="M833" s="527"/>
      <c r="N833" s="527"/>
      <c r="O833" s="527"/>
    </row>
    <row r="834" spans="1:15" x14ac:dyDescent="0.25">
      <c r="A834" s="514"/>
      <c r="B834" s="514"/>
      <c r="C834" s="514"/>
      <c r="D834" s="514"/>
      <c r="E834" s="514"/>
      <c r="F834" s="514"/>
      <c r="G834" s="515" t="s">
        <v>301</v>
      </c>
      <c r="H834" s="515"/>
      <c r="I834" s="515"/>
      <c r="J834" s="516" t="s">
        <v>29</v>
      </c>
      <c r="K834" s="516"/>
      <c r="L834" s="516"/>
      <c r="M834" s="516"/>
      <c r="N834" s="516"/>
      <c r="O834" s="516"/>
    </row>
    <row r="836" spans="1:15" x14ac:dyDescent="0.25">
      <c r="A836" s="526" t="s">
        <v>302</v>
      </c>
      <c r="B836" s="526"/>
      <c r="C836" s="526" t="s">
        <v>303</v>
      </c>
      <c r="D836" s="526"/>
    </row>
    <row r="838" spans="1:15" x14ac:dyDescent="0.25">
      <c r="A838" s="508" t="s">
        <v>304</v>
      </c>
      <c r="B838" s="508"/>
      <c r="C838" s="508"/>
      <c r="D838" s="508"/>
      <c r="E838" s="508"/>
      <c r="F838" s="509" t="s">
        <v>301</v>
      </c>
      <c r="G838" s="509"/>
      <c r="H838" s="509"/>
      <c r="I838" s="509"/>
      <c r="J838" s="509"/>
      <c r="K838" s="509" t="s">
        <v>305</v>
      </c>
      <c r="L838" s="509"/>
      <c r="M838" s="509" t="s">
        <v>306</v>
      </c>
      <c r="N838" s="509"/>
      <c r="O838" s="291" t="s">
        <v>307</v>
      </c>
    </row>
    <row r="839" spans="1:15" x14ac:dyDescent="0.25">
      <c r="A839" s="510" t="s">
        <v>666</v>
      </c>
      <c r="B839" s="510"/>
      <c r="C839" s="510"/>
      <c r="D839" s="510"/>
      <c r="E839" s="510"/>
      <c r="F839" s="511" t="s">
        <v>309</v>
      </c>
      <c r="G839" s="511"/>
      <c r="H839" s="511"/>
      <c r="I839" s="511"/>
      <c r="J839" s="511"/>
      <c r="K839" s="512" t="s">
        <v>667</v>
      </c>
      <c r="L839" s="512"/>
      <c r="M839" s="512" t="s">
        <v>376</v>
      </c>
      <c r="N839" s="512"/>
      <c r="O839" s="292" t="s">
        <v>699</v>
      </c>
    </row>
    <row r="840" spans="1:15" x14ac:dyDescent="0.25">
      <c r="A840" s="510" t="s">
        <v>491</v>
      </c>
      <c r="B840" s="510"/>
      <c r="C840" s="510"/>
      <c r="D840" s="510"/>
      <c r="E840" s="510"/>
      <c r="F840" s="511" t="s">
        <v>309</v>
      </c>
      <c r="G840" s="511"/>
      <c r="H840" s="511"/>
      <c r="I840" s="511"/>
      <c r="J840" s="511"/>
      <c r="K840" s="512" t="s">
        <v>492</v>
      </c>
      <c r="L840" s="512"/>
      <c r="M840" s="512" t="s">
        <v>434</v>
      </c>
      <c r="N840" s="512"/>
      <c r="O840" s="292" t="s">
        <v>700</v>
      </c>
    </row>
    <row r="841" spans="1:15" x14ac:dyDescent="0.25">
      <c r="A841" s="510" t="s">
        <v>701</v>
      </c>
      <c r="B841" s="510"/>
      <c r="C841" s="510"/>
      <c r="D841" s="510"/>
      <c r="E841" s="510"/>
      <c r="F841" s="511" t="s">
        <v>309</v>
      </c>
      <c r="G841" s="511"/>
      <c r="H841" s="511"/>
      <c r="I841" s="511"/>
      <c r="J841" s="511"/>
      <c r="K841" s="512" t="s">
        <v>702</v>
      </c>
      <c r="L841" s="512"/>
      <c r="M841" s="512" t="s">
        <v>703</v>
      </c>
      <c r="N841" s="512"/>
      <c r="O841" s="292" t="s">
        <v>704</v>
      </c>
    </row>
    <row r="842" spans="1:15" x14ac:dyDescent="0.25">
      <c r="A842" s="510" t="s">
        <v>656</v>
      </c>
      <c r="B842" s="510"/>
      <c r="C842" s="510"/>
      <c r="D842" s="510"/>
      <c r="E842" s="510"/>
      <c r="F842" s="511" t="s">
        <v>407</v>
      </c>
      <c r="G842" s="511"/>
      <c r="H842" s="511"/>
      <c r="I842" s="511"/>
      <c r="J842" s="511"/>
      <c r="K842" s="512" t="s">
        <v>657</v>
      </c>
      <c r="L842" s="512"/>
      <c r="M842" s="512" t="s">
        <v>434</v>
      </c>
      <c r="N842" s="512"/>
      <c r="O842" s="292" t="s">
        <v>705</v>
      </c>
    </row>
    <row r="843" spans="1:15" x14ac:dyDescent="0.25">
      <c r="A843" s="510" t="s">
        <v>675</v>
      </c>
      <c r="B843" s="510"/>
      <c r="C843" s="510"/>
      <c r="D843" s="510"/>
      <c r="E843" s="510"/>
      <c r="F843" s="511" t="s">
        <v>407</v>
      </c>
      <c r="G843" s="511"/>
      <c r="H843" s="511"/>
      <c r="I843" s="511"/>
      <c r="J843" s="511"/>
      <c r="K843" s="512" t="s">
        <v>676</v>
      </c>
      <c r="L843" s="512"/>
      <c r="M843" s="512" t="s">
        <v>706</v>
      </c>
      <c r="N843" s="512"/>
      <c r="O843" s="292" t="s">
        <v>707</v>
      </c>
    </row>
    <row r="844" spans="1:15" x14ac:dyDescent="0.25">
      <c r="A844" s="510" t="s">
        <v>415</v>
      </c>
      <c r="B844" s="510"/>
      <c r="C844" s="510"/>
      <c r="D844" s="510"/>
      <c r="E844" s="510"/>
      <c r="F844" s="511" t="s">
        <v>416</v>
      </c>
      <c r="G844" s="511"/>
      <c r="H844" s="511"/>
      <c r="I844" s="511"/>
      <c r="J844" s="511"/>
      <c r="K844" s="512" t="s">
        <v>417</v>
      </c>
      <c r="L844" s="512"/>
      <c r="M844" s="512" t="s">
        <v>434</v>
      </c>
      <c r="N844" s="512"/>
      <c r="O844" s="292" t="s">
        <v>708</v>
      </c>
    </row>
    <row r="845" spans="1:15" x14ac:dyDescent="0.25">
      <c r="A845" s="510" t="s">
        <v>678</v>
      </c>
      <c r="B845" s="510"/>
      <c r="C845" s="510"/>
      <c r="D845" s="510"/>
      <c r="E845" s="510"/>
      <c r="F845" s="511" t="s">
        <v>330</v>
      </c>
      <c r="G845" s="511"/>
      <c r="H845" s="511"/>
      <c r="I845" s="511"/>
      <c r="J845" s="511"/>
      <c r="K845" s="512" t="s">
        <v>679</v>
      </c>
      <c r="L845" s="512"/>
      <c r="M845" s="512" t="s">
        <v>404</v>
      </c>
      <c r="N845" s="512"/>
      <c r="O845" s="292" t="s">
        <v>709</v>
      </c>
    </row>
    <row r="846" spans="1:15" x14ac:dyDescent="0.25">
      <c r="A846" s="505"/>
      <c r="B846" s="505"/>
      <c r="C846" s="505"/>
      <c r="D846" s="505"/>
      <c r="E846" s="505"/>
      <c r="F846" s="506"/>
      <c r="G846" s="506"/>
      <c r="H846" s="506"/>
      <c r="I846" s="506"/>
      <c r="J846" s="506"/>
      <c r="K846" s="506"/>
      <c r="L846" s="293" t="s">
        <v>313</v>
      </c>
      <c r="M846" s="507" t="s">
        <v>303</v>
      </c>
      <c r="N846" s="507"/>
      <c r="O846" s="294" t="s">
        <v>710</v>
      </c>
    </row>
    <row r="847" spans="1:15" x14ac:dyDescent="0.25">
      <c r="A847" s="526" t="s">
        <v>314</v>
      </c>
      <c r="B847" s="526"/>
      <c r="C847" s="526" t="s">
        <v>315</v>
      </c>
      <c r="D847" s="526"/>
    </row>
    <row r="849" spans="1:15" x14ac:dyDescent="0.25">
      <c r="A849" s="508" t="s">
        <v>304</v>
      </c>
      <c r="B849" s="508"/>
      <c r="C849" s="508"/>
      <c r="D849" s="508"/>
      <c r="E849" s="508"/>
      <c r="F849" s="509" t="s">
        <v>301</v>
      </c>
      <c r="G849" s="509"/>
      <c r="H849" s="509"/>
      <c r="I849" s="509"/>
      <c r="J849" s="509"/>
      <c r="K849" s="509" t="s">
        <v>305</v>
      </c>
      <c r="L849" s="509"/>
      <c r="M849" s="509" t="s">
        <v>306</v>
      </c>
      <c r="N849" s="509"/>
      <c r="O849" s="291" t="s">
        <v>307</v>
      </c>
    </row>
    <row r="850" spans="1:15" x14ac:dyDescent="0.25">
      <c r="A850" s="510" t="s">
        <v>478</v>
      </c>
      <c r="B850" s="510"/>
      <c r="C850" s="510"/>
      <c r="D850" s="510"/>
      <c r="E850" s="510"/>
      <c r="F850" s="511" t="s">
        <v>357</v>
      </c>
      <c r="G850" s="511"/>
      <c r="H850" s="511"/>
      <c r="I850" s="511"/>
      <c r="J850" s="511"/>
      <c r="K850" s="512" t="s">
        <v>479</v>
      </c>
      <c r="L850" s="512"/>
      <c r="M850" s="512" t="s">
        <v>551</v>
      </c>
      <c r="N850" s="512"/>
      <c r="O850" s="292" t="s">
        <v>711</v>
      </c>
    </row>
    <row r="851" spans="1:15" x14ac:dyDescent="0.25">
      <c r="A851" s="510" t="s">
        <v>686</v>
      </c>
      <c r="B851" s="510"/>
      <c r="C851" s="510"/>
      <c r="D851" s="510"/>
      <c r="E851" s="510"/>
      <c r="F851" s="511" t="s">
        <v>357</v>
      </c>
      <c r="G851" s="511"/>
      <c r="H851" s="511"/>
      <c r="I851" s="511"/>
      <c r="J851" s="511"/>
      <c r="K851" s="512" t="s">
        <v>687</v>
      </c>
      <c r="L851" s="512"/>
      <c r="M851" s="512" t="s">
        <v>376</v>
      </c>
      <c r="N851" s="512"/>
      <c r="O851" s="292" t="s">
        <v>712</v>
      </c>
    </row>
    <row r="852" spans="1:15" x14ac:dyDescent="0.25">
      <c r="A852" s="510" t="s">
        <v>316</v>
      </c>
      <c r="B852" s="510"/>
      <c r="C852" s="510"/>
      <c r="D852" s="510"/>
      <c r="E852" s="510"/>
      <c r="F852" s="511" t="s">
        <v>317</v>
      </c>
      <c r="G852" s="511"/>
      <c r="H852" s="511"/>
      <c r="I852" s="511"/>
      <c r="J852" s="511"/>
      <c r="K852" s="512" t="s">
        <v>562</v>
      </c>
      <c r="L852" s="512"/>
      <c r="M852" s="512" t="s">
        <v>319</v>
      </c>
      <c r="N852" s="512"/>
      <c r="O852" s="292" t="s">
        <v>713</v>
      </c>
    </row>
    <row r="853" spans="1:15" x14ac:dyDescent="0.25">
      <c r="A853" s="505"/>
      <c r="B853" s="505"/>
      <c r="C853" s="505"/>
      <c r="D853" s="505"/>
      <c r="E853" s="505"/>
      <c r="F853" s="506"/>
      <c r="G853" s="506"/>
      <c r="H853" s="506"/>
      <c r="I853" s="506"/>
      <c r="J853" s="506"/>
      <c r="K853" s="506"/>
      <c r="L853" s="293" t="s">
        <v>313</v>
      </c>
      <c r="M853" s="507" t="s">
        <v>315</v>
      </c>
      <c r="N853" s="507"/>
      <c r="O853" s="294" t="s">
        <v>714</v>
      </c>
    </row>
    <row r="854" spans="1:15" x14ac:dyDescent="0.25">
      <c r="A854" s="526" t="s">
        <v>321</v>
      </c>
      <c r="B854" s="526"/>
      <c r="C854" s="526" t="s">
        <v>322</v>
      </c>
      <c r="D854" s="526"/>
    </row>
    <row r="856" spans="1:15" x14ac:dyDescent="0.25">
      <c r="A856" s="508" t="s">
        <v>304</v>
      </c>
      <c r="B856" s="508"/>
      <c r="C856" s="508"/>
      <c r="D856" s="508"/>
      <c r="E856" s="508"/>
      <c r="F856" s="509" t="s">
        <v>301</v>
      </c>
      <c r="G856" s="509"/>
      <c r="H856" s="509"/>
      <c r="I856" s="509"/>
      <c r="J856" s="509"/>
      <c r="K856" s="509" t="s">
        <v>305</v>
      </c>
      <c r="L856" s="509"/>
      <c r="M856" s="509" t="s">
        <v>306</v>
      </c>
      <c r="N856" s="509"/>
      <c r="O856" s="291" t="s">
        <v>307</v>
      </c>
    </row>
    <row r="857" spans="1:15" x14ac:dyDescent="0.25">
      <c r="A857" s="510" t="s">
        <v>439</v>
      </c>
      <c r="B857" s="510"/>
      <c r="C857" s="510"/>
      <c r="D857" s="510"/>
      <c r="E857" s="510"/>
      <c r="F857" s="511" t="s">
        <v>324</v>
      </c>
      <c r="G857" s="511"/>
      <c r="H857" s="511"/>
      <c r="I857" s="511"/>
      <c r="J857" s="511"/>
      <c r="K857" s="512" t="s">
        <v>440</v>
      </c>
      <c r="L857" s="512"/>
      <c r="M857" s="512" t="s">
        <v>398</v>
      </c>
      <c r="N857" s="512"/>
      <c r="O857" s="292" t="s">
        <v>562</v>
      </c>
    </row>
    <row r="858" spans="1:15" x14ac:dyDescent="0.25">
      <c r="A858" s="505"/>
      <c r="B858" s="505"/>
      <c r="C858" s="505"/>
      <c r="D858" s="505"/>
      <c r="E858" s="505"/>
      <c r="F858" s="506"/>
      <c r="G858" s="506"/>
      <c r="H858" s="506"/>
      <c r="I858" s="506"/>
      <c r="J858" s="506"/>
      <c r="K858" s="506"/>
      <c r="L858" s="293" t="s">
        <v>313</v>
      </c>
      <c r="M858" s="507" t="s">
        <v>322</v>
      </c>
      <c r="N858" s="507"/>
      <c r="O858" s="294" t="s">
        <v>562</v>
      </c>
    </row>
    <row r="859" spans="1:15" x14ac:dyDescent="0.25">
      <c r="A859" s="526" t="s">
        <v>327</v>
      </c>
      <c r="B859" s="526"/>
      <c r="C859" s="526" t="s">
        <v>328</v>
      </c>
      <c r="D859" s="526"/>
    </row>
    <row r="861" spans="1:15" x14ac:dyDescent="0.25">
      <c r="A861" s="508" t="s">
        <v>304</v>
      </c>
      <c r="B861" s="508"/>
      <c r="C861" s="508"/>
      <c r="D861" s="508"/>
      <c r="E861" s="508"/>
      <c r="F861" s="509" t="s">
        <v>301</v>
      </c>
      <c r="G861" s="509"/>
      <c r="H861" s="509"/>
      <c r="I861" s="509"/>
      <c r="J861" s="509"/>
      <c r="K861" s="509" t="s">
        <v>305</v>
      </c>
      <c r="L861" s="509"/>
      <c r="M861" s="509" t="s">
        <v>306</v>
      </c>
      <c r="N861" s="509"/>
      <c r="O861" s="291" t="s">
        <v>307</v>
      </c>
    </row>
    <row r="862" spans="1:15" x14ac:dyDescent="0.25">
      <c r="A862" s="510" t="s">
        <v>424</v>
      </c>
      <c r="B862" s="510"/>
      <c r="C862" s="510"/>
      <c r="D862" s="510"/>
      <c r="E862" s="510"/>
      <c r="F862" s="511" t="s">
        <v>407</v>
      </c>
      <c r="G862" s="511"/>
      <c r="H862" s="511"/>
      <c r="I862" s="511"/>
      <c r="J862" s="511"/>
      <c r="K862" s="512" t="s">
        <v>425</v>
      </c>
      <c r="L862" s="512"/>
      <c r="M862" s="512" t="s">
        <v>493</v>
      </c>
      <c r="N862" s="512"/>
      <c r="O862" s="292" t="s">
        <v>715</v>
      </c>
    </row>
    <row r="863" spans="1:15" x14ac:dyDescent="0.25">
      <c r="A863" s="505"/>
      <c r="B863" s="505"/>
      <c r="C863" s="505"/>
      <c r="D863" s="505"/>
      <c r="E863" s="505"/>
      <c r="F863" s="506"/>
      <c r="G863" s="506"/>
      <c r="H863" s="506"/>
      <c r="I863" s="506"/>
      <c r="J863" s="506"/>
      <c r="K863" s="506"/>
      <c r="L863" s="293" t="s">
        <v>313</v>
      </c>
      <c r="M863" s="507" t="s">
        <v>328</v>
      </c>
      <c r="N863" s="507"/>
      <c r="O863" s="294" t="s">
        <v>715</v>
      </c>
    </row>
    <row r="865" spans="1:15" x14ac:dyDescent="0.25">
      <c r="I865" s="524" t="s">
        <v>334</v>
      </c>
      <c r="J865" s="524"/>
      <c r="K865" s="524"/>
      <c r="L865" s="524"/>
      <c r="M865" s="524"/>
      <c r="N865" s="525" t="s">
        <v>716</v>
      </c>
      <c r="O865" s="525"/>
    </row>
    <row r="866" spans="1:15" ht="15" customHeight="1" x14ac:dyDescent="0.25">
      <c r="I866" s="522" t="s">
        <v>335</v>
      </c>
      <c r="J866" s="523"/>
      <c r="K866" s="523"/>
      <c r="L866" s="523"/>
      <c r="M866" s="523"/>
      <c r="N866" s="520">
        <f>+ROUND(N865*(1+AIU!$G$69),0)</f>
        <v>65168</v>
      </c>
      <c r="O866" s="521"/>
    </row>
    <row r="867" spans="1:15" x14ac:dyDescent="0.25">
      <c r="A867" s="539"/>
      <c r="B867" s="539"/>
      <c r="C867" s="539"/>
      <c r="D867" s="539"/>
      <c r="E867" s="539"/>
      <c r="F867" s="539"/>
      <c r="G867" s="539"/>
      <c r="H867" s="539"/>
      <c r="I867" s="539"/>
      <c r="J867" s="539"/>
      <c r="K867" s="539"/>
      <c r="L867" s="539"/>
      <c r="M867" s="539"/>
      <c r="N867" s="539"/>
      <c r="O867" s="539"/>
    </row>
    <row r="868" spans="1:15" x14ac:dyDescent="0.25">
      <c r="A868" s="287"/>
      <c r="B868" s="500"/>
      <c r="C868" s="500"/>
      <c r="D868" s="500"/>
      <c r="E868" s="500"/>
      <c r="F868" s="500"/>
      <c r="G868" s="500"/>
      <c r="H868" s="500"/>
      <c r="I868" s="500"/>
      <c r="J868" s="500"/>
      <c r="K868" s="500"/>
      <c r="L868" s="500"/>
      <c r="M868" s="500"/>
      <c r="N868" s="500"/>
      <c r="O868" s="500"/>
    </row>
    <row r="869" spans="1:15" x14ac:dyDescent="0.25">
      <c r="A869" s="287"/>
      <c r="B869" s="501"/>
      <c r="C869" s="501"/>
      <c r="D869" s="500"/>
      <c r="E869" s="500"/>
      <c r="F869" s="500"/>
      <c r="G869" s="500"/>
      <c r="H869" s="500"/>
      <c r="I869" s="500"/>
      <c r="J869" s="500"/>
      <c r="K869" s="500"/>
      <c r="L869" s="500"/>
      <c r="M869" s="500"/>
      <c r="N869" s="500"/>
      <c r="O869" s="500"/>
    </row>
    <row r="870" spans="1:15" x14ac:dyDescent="0.25">
      <c r="A870" s="502"/>
      <c r="B870" s="502"/>
      <c r="C870" s="502"/>
      <c r="D870" s="502"/>
      <c r="E870" s="502"/>
      <c r="F870" s="502"/>
      <c r="G870" s="502"/>
      <c r="H870" s="502"/>
      <c r="I870" s="502"/>
      <c r="J870" s="502"/>
      <c r="K870" s="502"/>
      <c r="L870" s="502"/>
      <c r="M870" s="502"/>
      <c r="N870" s="502"/>
      <c r="O870" s="502"/>
    </row>
    <row r="871" spans="1:15" x14ac:dyDescent="0.25">
      <c r="A871" s="503"/>
      <c r="B871" s="503"/>
      <c r="C871" s="503"/>
      <c r="D871" s="503"/>
      <c r="E871" s="503"/>
      <c r="F871" s="503"/>
      <c r="G871" s="503" t="s">
        <v>296</v>
      </c>
      <c r="H871" s="503"/>
      <c r="I871" s="503"/>
      <c r="J871" s="504" t="s">
        <v>717</v>
      </c>
      <c r="K871" s="504"/>
      <c r="L871" s="504"/>
      <c r="M871" s="504"/>
      <c r="N871" s="504"/>
      <c r="O871" s="504"/>
    </row>
    <row r="872" spans="1:15" ht="46.5" customHeight="1" x14ac:dyDescent="0.25">
      <c r="A872" s="513" t="s">
        <v>298</v>
      </c>
      <c r="B872" s="513"/>
      <c r="C872" s="513"/>
      <c r="D872" s="513"/>
      <c r="E872" s="513"/>
      <c r="F872" s="513"/>
      <c r="G872" s="503" t="s">
        <v>299</v>
      </c>
      <c r="H872" s="503"/>
      <c r="I872" s="503"/>
      <c r="J872" s="527" t="s">
        <v>718</v>
      </c>
      <c r="K872" s="527"/>
      <c r="L872" s="527"/>
      <c r="M872" s="527"/>
      <c r="N872" s="527"/>
      <c r="O872" s="527"/>
    </row>
    <row r="873" spans="1:15" x14ac:dyDescent="0.25">
      <c r="A873" s="514"/>
      <c r="B873" s="514"/>
      <c r="C873" s="514"/>
      <c r="D873" s="514"/>
      <c r="E873" s="514"/>
      <c r="F873" s="514"/>
      <c r="G873" s="515" t="s">
        <v>301</v>
      </c>
      <c r="H873" s="515"/>
      <c r="I873" s="515"/>
      <c r="J873" s="516" t="s">
        <v>29</v>
      </c>
      <c r="K873" s="516"/>
      <c r="L873" s="516"/>
      <c r="M873" s="516"/>
      <c r="N873" s="516"/>
      <c r="O873" s="516"/>
    </row>
    <row r="875" spans="1:15" x14ac:dyDescent="0.25">
      <c r="A875" s="526" t="s">
        <v>302</v>
      </c>
      <c r="B875" s="526"/>
      <c r="C875" s="526" t="s">
        <v>303</v>
      </c>
      <c r="D875" s="526"/>
    </row>
    <row r="877" spans="1:15" x14ac:dyDescent="0.25">
      <c r="A877" s="508" t="s">
        <v>304</v>
      </c>
      <c r="B877" s="508"/>
      <c r="C877" s="508"/>
      <c r="D877" s="508"/>
      <c r="E877" s="508"/>
      <c r="F877" s="509" t="s">
        <v>301</v>
      </c>
      <c r="G877" s="509"/>
      <c r="H877" s="509"/>
      <c r="I877" s="509"/>
      <c r="J877" s="509"/>
      <c r="K877" s="509" t="s">
        <v>305</v>
      </c>
      <c r="L877" s="509"/>
      <c r="M877" s="509" t="s">
        <v>306</v>
      </c>
      <c r="N877" s="509"/>
      <c r="O877" s="291" t="s">
        <v>307</v>
      </c>
    </row>
    <row r="878" spans="1:15" x14ac:dyDescent="0.25">
      <c r="A878" s="510" t="s">
        <v>719</v>
      </c>
      <c r="B878" s="510"/>
      <c r="C878" s="510"/>
      <c r="D878" s="510"/>
      <c r="E878" s="510"/>
      <c r="F878" s="511" t="s">
        <v>309</v>
      </c>
      <c r="G878" s="511"/>
      <c r="H878" s="511"/>
      <c r="I878" s="511"/>
      <c r="J878" s="511"/>
      <c r="K878" s="512" t="s">
        <v>720</v>
      </c>
      <c r="L878" s="512"/>
      <c r="M878" s="512" t="s">
        <v>721</v>
      </c>
      <c r="N878" s="512"/>
      <c r="O878" s="292" t="s">
        <v>722</v>
      </c>
    </row>
    <row r="879" spans="1:15" x14ac:dyDescent="0.25">
      <c r="A879" s="510" t="s">
        <v>723</v>
      </c>
      <c r="B879" s="510"/>
      <c r="C879" s="510"/>
      <c r="D879" s="510"/>
      <c r="E879" s="510"/>
      <c r="F879" s="511" t="s">
        <v>407</v>
      </c>
      <c r="G879" s="511"/>
      <c r="H879" s="511"/>
      <c r="I879" s="511"/>
      <c r="J879" s="511"/>
      <c r="K879" s="512" t="s">
        <v>724</v>
      </c>
      <c r="L879" s="512"/>
      <c r="M879" s="512" t="s">
        <v>725</v>
      </c>
      <c r="N879" s="512"/>
      <c r="O879" s="292" t="s">
        <v>726</v>
      </c>
    </row>
    <row r="880" spans="1:15" x14ac:dyDescent="0.25">
      <c r="A880" s="510" t="s">
        <v>656</v>
      </c>
      <c r="B880" s="510"/>
      <c r="C880" s="510"/>
      <c r="D880" s="510"/>
      <c r="E880" s="510"/>
      <c r="F880" s="511" t="s">
        <v>407</v>
      </c>
      <c r="G880" s="511"/>
      <c r="H880" s="511"/>
      <c r="I880" s="511"/>
      <c r="J880" s="511"/>
      <c r="K880" s="512" t="s">
        <v>657</v>
      </c>
      <c r="L880" s="512"/>
      <c r="M880" s="512" t="s">
        <v>551</v>
      </c>
      <c r="N880" s="512"/>
      <c r="O880" s="292" t="s">
        <v>727</v>
      </c>
    </row>
    <row r="881" spans="1:15" x14ac:dyDescent="0.25">
      <c r="A881" s="510" t="s">
        <v>415</v>
      </c>
      <c r="B881" s="510"/>
      <c r="C881" s="510"/>
      <c r="D881" s="510"/>
      <c r="E881" s="510"/>
      <c r="F881" s="511" t="s">
        <v>416</v>
      </c>
      <c r="G881" s="511"/>
      <c r="H881" s="511"/>
      <c r="I881" s="511"/>
      <c r="J881" s="511"/>
      <c r="K881" s="512" t="s">
        <v>417</v>
      </c>
      <c r="L881" s="512"/>
      <c r="M881" s="512" t="s">
        <v>332</v>
      </c>
      <c r="N881" s="512"/>
      <c r="O881" s="292" t="s">
        <v>658</v>
      </c>
    </row>
    <row r="882" spans="1:15" x14ac:dyDescent="0.25">
      <c r="A882" s="510" t="s">
        <v>678</v>
      </c>
      <c r="B882" s="510"/>
      <c r="C882" s="510"/>
      <c r="D882" s="510"/>
      <c r="E882" s="510"/>
      <c r="F882" s="511" t="s">
        <v>330</v>
      </c>
      <c r="G882" s="511"/>
      <c r="H882" s="511"/>
      <c r="I882" s="511"/>
      <c r="J882" s="511"/>
      <c r="K882" s="512" t="s">
        <v>679</v>
      </c>
      <c r="L882" s="512"/>
      <c r="M882" s="512" t="s">
        <v>551</v>
      </c>
      <c r="N882" s="512"/>
      <c r="O882" s="292" t="s">
        <v>728</v>
      </c>
    </row>
    <row r="883" spans="1:15" x14ac:dyDescent="0.25">
      <c r="A883" s="505"/>
      <c r="B883" s="505"/>
      <c r="C883" s="505"/>
      <c r="D883" s="505"/>
      <c r="E883" s="505"/>
      <c r="F883" s="506"/>
      <c r="G883" s="506"/>
      <c r="H883" s="506"/>
      <c r="I883" s="506"/>
      <c r="J883" s="506"/>
      <c r="K883" s="506"/>
      <c r="L883" s="293" t="s">
        <v>313</v>
      </c>
      <c r="M883" s="507" t="s">
        <v>303</v>
      </c>
      <c r="N883" s="507"/>
      <c r="O883" s="294" t="s">
        <v>729</v>
      </c>
    </row>
    <row r="884" spans="1:15" x14ac:dyDescent="0.25">
      <c r="A884" s="526" t="s">
        <v>314</v>
      </c>
      <c r="B884" s="526"/>
      <c r="C884" s="526" t="s">
        <v>315</v>
      </c>
      <c r="D884" s="526"/>
    </row>
    <row r="886" spans="1:15" x14ac:dyDescent="0.25">
      <c r="A886" s="508" t="s">
        <v>304</v>
      </c>
      <c r="B886" s="508"/>
      <c r="C886" s="508"/>
      <c r="D886" s="508"/>
      <c r="E886" s="508"/>
      <c r="F886" s="509" t="s">
        <v>301</v>
      </c>
      <c r="G886" s="509"/>
      <c r="H886" s="509"/>
      <c r="I886" s="509"/>
      <c r="J886" s="509"/>
      <c r="K886" s="509" t="s">
        <v>305</v>
      </c>
      <c r="L886" s="509"/>
      <c r="M886" s="509" t="s">
        <v>306</v>
      </c>
      <c r="N886" s="509"/>
      <c r="O886" s="291" t="s">
        <v>307</v>
      </c>
    </row>
    <row r="887" spans="1:15" x14ac:dyDescent="0.25">
      <c r="A887" s="510" t="s">
        <v>316</v>
      </c>
      <c r="B887" s="510"/>
      <c r="C887" s="510"/>
      <c r="D887" s="510"/>
      <c r="E887" s="510"/>
      <c r="F887" s="511" t="s">
        <v>317</v>
      </c>
      <c r="G887" s="511"/>
      <c r="H887" s="511"/>
      <c r="I887" s="511"/>
      <c r="J887" s="511"/>
      <c r="K887" s="512" t="s">
        <v>730</v>
      </c>
      <c r="L887" s="512"/>
      <c r="M887" s="512" t="s">
        <v>319</v>
      </c>
      <c r="N887" s="512"/>
      <c r="O887" s="292" t="s">
        <v>731</v>
      </c>
    </row>
    <row r="888" spans="1:15" x14ac:dyDescent="0.25">
      <c r="A888" s="505"/>
      <c r="B888" s="505"/>
      <c r="C888" s="505"/>
      <c r="D888" s="505"/>
      <c r="E888" s="505"/>
      <c r="F888" s="506"/>
      <c r="G888" s="506"/>
      <c r="H888" s="506"/>
      <c r="I888" s="506"/>
      <c r="J888" s="506"/>
      <c r="K888" s="506"/>
      <c r="L888" s="293" t="s">
        <v>313</v>
      </c>
      <c r="M888" s="507" t="s">
        <v>315</v>
      </c>
      <c r="N888" s="507"/>
      <c r="O888" s="294" t="s">
        <v>731</v>
      </c>
    </row>
    <row r="889" spans="1:15" x14ac:dyDescent="0.25">
      <c r="A889" s="526" t="s">
        <v>321</v>
      </c>
      <c r="B889" s="526"/>
      <c r="C889" s="526" t="s">
        <v>322</v>
      </c>
      <c r="D889" s="526"/>
    </row>
    <row r="891" spans="1:15" x14ac:dyDescent="0.25">
      <c r="A891" s="508" t="s">
        <v>304</v>
      </c>
      <c r="B891" s="508"/>
      <c r="C891" s="508"/>
      <c r="D891" s="508"/>
      <c r="E891" s="508"/>
      <c r="F891" s="509" t="s">
        <v>301</v>
      </c>
      <c r="G891" s="509"/>
      <c r="H891" s="509"/>
      <c r="I891" s="509"/>
      <c r="J891" s="509"/>
      <c r="K891" s="509" t="s">
        <v>305</v>
      </c>
      <c r="L891" s="509"/>
      <c r="M891" s="509" t="s">
        <v>306</v>
      </c>
      <c r="N891" s="509"/>
      <c r="O891" s="291" t="s">
        <v>307</v>
      </c>
    </row>
    <row r="892" spans="1:15" x14ac:dyDescent="0.25">
      <c r="A892" s="510" t="s">
        <v>422</v>
      </c>
      <c r="B892" s="510"/>
      <c r="C892" s="510"/>
      <c r="D892" s="510"/>
      <c r="E892" s="510"/>
      <c r="F892" s="511" t="s">
        <v>324</v>
      </c>
      <c r="G892" s="511"/>
      <c r="H892" s="511"/>
      <c r="I892" s="511"/>
      <c r="J892" s="511"/>
      <c r="K892" s="512" t="s">
        <v>423</v>
      </c>
      <c r="L892" s="512"/>
      <c r="M892" s="512" t="s">
        <v>398</v>
      </c>
      <c r="N892" s="512"/>
      <c r="O892" s="292" t="s">
        <v>730</v>
      </c>
    </row>
    <row r="893" spans="1:15" x14ac:dyDescent="0.25">
      <c r="A893" s="505"/>
      <c r="B893" s="505"/>
      <c r="C893" s="505"/>
      <c r="D893" s="505"/>
      <c r="E893" s="505"/>
      <c r="F893" s="506"/>
      <c r="G893" s="506"/>
      <c r="H893" s="506"/>
      <c r="I893" s="506"/>
      <c r="J893" s="506"/>
      <c r="K893" s="506"/>
      <c r="L893" s="293" t="s">
        <v>313</v>
      </c>
      <c r="M893" s="507" t="s">
        <v>322</v>
      </c>
      <c r="N893" s="507"/>
      <c r="O893" s="294" t="s">
        <v>730</v>
      </c>
    </row>
    <row r="894" spans="1:15" x14ac:dyDescent="0.25">
      <c r="A894" s="526" t="s">
        <v>327</v>
      </c>
      <c r="B894" s="526"/>
      <c r="C894" s="526" t="s">
        <v>328</v>
      </c>
      <c r="D894" s="526"/>
    </row>
    <row r="896" spans="1:15" x14ac:dyDescent="0.25">
      <c r="A896" s="508" t="s">
        <v>304</v>
      </c>
      <c r="B896" s="508"/>
      <c r="C896" s="508"/>
      <c r="D896" s="508"/>
      <c r="E896" s="508"/>
      <c r="F896" s="509" t="s">
        <v>301</v>
      </c>
      <c r="G896" s="509"/>
      <c r="H896" s="509"/>
      <c r="I896" s="509"/>
      <c r="J896" s="509"/>
      <c r="K896" s="509" t="s">
        <v>305</v>
      </c>
      <c r="L896" s="509"/>
      <c r="M896" s="509" t="s">
        <v>306</v>
      </c>
      <c r="N896" s="509"/>
      <c r="O896" s="291" t="s">
        <v>307</v>
      </c>
    </row>
    <row r="897" spans="1:15" x14ac:dyDescent="0.25">
      <c r="A897" s="510" t="s">
        <v>424</v>
      </c>
      <c r="B897" s="510"/>
      <c r="C897" s="510"/>
      <c r="D897" s="510"/>
      <c r="E897" s="510"/>
      <c r="F897" s="511" t="s">
        <v>407</v>
      </c>
      <c r="G897" s="511"/>
      <c r="H897" s="511"/>
      <c r="I897" s="511"/>
      <c r="J897" s="511"/>
      <c r="K897" s="512" t="s">
        <v>425</v>
      </c>
      <c r="L897" s="512"/>
      <c r="M897" s="512" t="s">
        <v>513</v>
      </c>
      <c r="N897" s="512"/>
      <c r="O897" s="292" t="s">
        <v>732</v>
      </c>
    </row>
    <row r="898" spans="1:15" x14ac:dyDescent="0.25">
      <c r="A898" s="505"/>
      <c r="B898" s="505"/>
      <c r="C898" s="505"/>
      <c r="D898" s="505"/>
      <c r="E898" s="505"/>
      <c r="F898" s="506"/>
      <c r="G898" s="506"/>
      <c r="H898" s="506"/>
      <c r="I898" s="506"/>
      <c r="J898" s="506"/>
      <c r="K898" s="506"/>
      <c r="L898" s="293" t="s">
        <v>313</v>
      </c>
      <c r="M898" s="507" t="s">
        <v>328</v>
      </c>
      <c r="N898" s="507"/>
      <c r="O898" s="294" t="s">
        <v>732</v>
      </c>
    </row>
    <row r="900" spans="1:15" x14ac:dyDescent="0.25">
      <c r="I900" s="524" t="s">
        <v>334</v>
      </c>
      <c r="J900" s="524"/>
      <c r="K900" s="524"/>
      <c r="L900" s="524"/>
      <c r="M900" s="524"/>
      <c r="N900" s="525" t="s">
        <v>733</v>
      </c>
      <c r="O900" s="525"/>
    </row>
    <row r="901" spans="1:15" ht="15" customHeight="1" x14ac:dyDescent="0.25">
      <c r="I901" s="522" t="s">
        <v>335</v>
      </c>
      <c r="J901" s="523"/>
      <c r="K901" s="523"/>
      <c r="L901" s="523"/>
      <c r="M901" s="523"/>
      <c r="N901" s="520">
        <f>+ROUND(N900*(1+AIU!$G$69),0)</f>
        <v>95892</v>
      </c>
      <c r="O901" s="521"/>
    </row>
    <row r="902" spans="1:15" x14ac:dyDescent="0.25">
      <c r="A902" s="287"/>
      <c r="B902" s="500"/>
      <c r="C902" s="500"/>
      <c r="D902" s="500"/>
      <c r="E902" s="500"/>
      <c r="F902" s="500"/>
      <c r="G902" s="500"/>
      <c r="H902" s="500"/>
      <c r="I902" s="500"/>
      <c r="J902" s="500"/>
      <c r="K902" s="500"/>
      <c r="L902" s="500"/>
      <c r="M902" s="500"/>
      <c r="N902" s="500"/>
      <c r="O902" s="500"/>
    </row>
    <row r="903" spans="1:15" x14ac:dyDescent="0.25">
      <c r="A903" s="287"/>
      <c r="B903" s="501"/>
      <c r="C903" s="501"/>
      <c r="D903" s="500"/>
      <c r="E903" s="500"/>
      <c r="F903" s="500"/>
      <c r="G903" s="500"/>
      <c r="H903" s="500"/>
      <c r="I903" s="500"/>
      <c r="J903" s="500"/>
      <c r="K903" s="500"/>
      <c r="L903" s="500"/>
      <c r="M903" s="500"/>
      <c r="N903" s="500"/>
      <c r="O903" s="500"/>
    </row>
    <row r="904" spans="1:15" x14ac:dyDescent="0.25">
      <c r="A904" s="502"/>
      <c r="B904" s="502"/>
      <c r="C904" s="502"/>
      <c r="D904" s="502"/>
      <c r="E904" s="502"/>
      <c r="F904" s="502"/>
      <c r="G904" s="502"/>
      <c r="H904" s="502"/>
      <c r="I904" s="502"/>
      <c r="J904" s="502"/>
      <c r="K904" s="502"/>
      <c r="L904" s="502"/>
      <c r="M904" s="502"/>
      <c r="N904" s="502"/>
      <c r="O904" s="502"/>
    </row>
    <row r="905" spans="1:15" x14ac:dyDescent="0.25">
      <c r="A905" s="503"/>
      <c r="B905" s="503"/>
      <c r="C905" s="503"/>
      <c r="D905" s="503"/>
      <c r="E905" s="503"/>
      <c r="F905" s="503"/>
      <c r="G905" s="503" t="s">
        <v>296</v>
      </c>
      <c r="H905" s="503"/>
      <c r="I905" s="503"/>
      <c r="J905" s="504" t="s">
        <v>717</v>
      </c>
      <c r="K905" s="504"/>
      <c r="L905" s="504"/>
      <c r="M905" s="504"/>
      <c r="N905" s="504"/>
      <c r="O905" s="504"/>
    </row>
    <row r="906" spans="1:15" ht="46.5" customHeight="1" x14ac:dyDescent="0.25">
      <c r="A906" s="513" t="s">
        <v>298</v>
      </c>
      <c r="B906" s="513"/>
      <c r="C906" s="513"/>
      <c r="D906" s="513"/>
      <c r="E906" s="513"/>
      <c r="F906" s="513"/>
      <c r="G906" s="503" t="s">
        <v>299</v>
      </c>
      <c r="H906" s="503"/>
      <c r="I906" s="503"/>
      <c r="J906" s="540" t="s">
        <v>734</v>
      </c>
      <c r="K906" s="540"/>
      <c r="L906" s="540"/>
      <c r="M906" s="540"/>
      <c r="N906" s="540"/>
      <c r="O906" s="540"/>
    </row>
    <row r="907" spans="1:15" x14ac:dyDescent="0.25">
      <c r="A907" s="514"/>
      <c r="B907" s="514"/>
      <c r="C907" s="514"/>
      <c r="D907" s="514"/>
      <c r="E907" s="514"/>
      <c r="F907" s="514"/>
      <c r="G907" s="515" t="s">
        <v>301</v>
      </c>
      <c r="H907" s="515"/>
      <c r="I907" s="515"/>
      <c r="J907" s="516" t="s">
        <v>29</v>
      </c>
      <c r="K907" s="516"/>
      <c r="L907" s="516"/>
      <c r="M907" s="516"/>
      <c r="N907" s="516"/>
      <c r="O907" s="516"/>
    </row>
    <row r="909" spans="1:15" x14ac:dyDescent="0.25">
      <c r="A909" s="526" t="s">
        <v>302</v>
      </c>
      <c r="B909" s="526"/>
      <c r="C909" s="526" t="s">
        <v>303</v>
      </c>
      <c r="D909" s="526"/>
    </row>
    <row r="911" spans="1:15" x14ac:dyDescent="0.25">
      <c r="A911" s="508" t="s">
        <v>304</v>
      </c>
      <c r="B911" s="508"/>
      <c r="C911" s="508"/>
      <c r="D911" s="508"/>
      <c r="E911" s="508"/>
      <c r="F911" s="509" t="s">
        <v>301</v>
      </c>
      <c r="G911" s="509"/>
      <c r="H911" s="509"/>
      <c r="I911" s="509"/>
      <c r="J911" s="509"/>
      <c r="K911" s="509" t="s">
        <v>305</v>
      </c>
      <c r="L911" s="509"/>
      <c r="M911" s="509" t="s">
        <v>306</v>
      </c>
      <c r="N911" s="509"/>
      <c r="O911" s="291" t="s">
        <v>307</v>
      </c>
    </row>
    <row r="912" spans="1:15" x14ac:dyDescent="0.25">
      <c r="A912" s="510" t="s">
        <v>735</v>
      </c>
      <c r="B912" s="510"/>
      <c r="C912" s="510"/>
      <c r="D912" s="510"/>
      <c r="E912" s="510"/>
      <c r="F912" s="511" t="s">
        <v>309</v>
      </c>
      <c r="G912" s="511"/>
      <c r="H912" s="511"/>
      <c r="I912" s="511"/>
      <c r="J912" s="511"/>
      <c r="K912" s="512" t="s">
        <v>736</v>
      </c>
      <c r="L912" s="512"/>
      <c r="M912" s="512" t="s">
        <v>351</v>
      </c>
      <c r="N912" s="512"/>
      <c r="O912" s="292" t="s">
        <v>737</v>
      </c>
    </row>
    <row r="913" spans="1:15" x14ac:dyDescent="0.25">
      <c r="A913" s="510" t="s">
        <v>738</v>
      </c>
      <c r="B913" s="510"/>
      <c r="C913" s="510"/>
      <c r="D913" s="510"/>
      <c r="E913" s="510"/>
      <c r="F913" s="511" t="s">
        <v>739</v>
      </c>
      <c r="G913" s="511"/>
      <c r="H913" s="511"/>
      <c r="I913" s="511"/>
      <c r="J913" s="511"/>
      <c r="K913" s="512" t="s">
        <v>740</v>
      </c>
      <c r="L913" s="512"/>
      <c r="M913" s="512" t="s">
        <v>409</v>
      </c>
      <c r="N913" s="512"/>
      <c r="O913" s="292" t="s">
        <v>741</v>
      </c>
    </row>
    <row r="914" spans="1:15" x14ac:dyDescent="0.25">
      <c r="A914" s="510" t="s">
        <v>742</v>
      </c>
      <c r="B914" s="510"/>
      <c r="C914" s="510"/>
      <c r="D914" s="510"/>
      <c r="E914" s="510"/>
      <c r="F914" s="511" t="s">
        <v>407</v>
      </c>
      <c r="G914" s="511"/>
      <c r="H914" s="511"/>
      <c r="I914" s="511"/>
      <c r="J914" s="511"/>
      <c r="K914" s="512" t="s">
        <v>743</v>
      </c>
      <c r="L914" s="512"/>
      <c r="M914" s="512" t="s">
        <v>744</v>
      </c>
      <c r="N914" s="512"/>
      <c r="O914" s="292" t="s">
        <v>745</v>
      </c>
    </row>
    <row r="915" spans="1:15" x14ac:dyDescent="0.25">
      <c r="A915" s="510" t="s">
        <v>746</v>
      </c>
      <c r="B915" s="510"/>
      <c r="C915" s="510"/>
      <c r="D915" s="510"/>
      <c r="E915" s="510"/>
      <c r="F915" s="511" t="s">
        <v>309</v>
      </c>
      <c r="G915" s="511"/>
      <c r="H915" s="511"/>
      <c r="I915" s="511"/>
      <c r="J915" s="511"/>
      <c r="K915" s="512" t="s">
        <v>747</v>
      </c>
      <c r="L915" s="512"/>
      <c r="M915" s="512" t="s">
        <v>376</v>
      </c>
      <c r="N915" s="512"/>
      <c r="O915" s="292" t="s">
        <v>748</v>
      </c>
    </row>
    <row r="916" spans="1:15" x14ac:dyDescent="0.25">
      <c r="A916" s="510" t="s">
        <v>749</v>
      </c>
      <c r="B916" s="510"/>
      <c r="C916" s="510"/>
      <c r="D916" s="510"/>
      <c r="E916" s="510"/>
      <c r="F916" s="511" t="s">
        <v>750</v>
      </c>
      <c r="G916" s="511"/>
      <c r="H916" s="511"/>
      <c r="I916" s="511"/>
      <c r="J916" s="511"/>
      <c r="K916" s="512" t="s">
        <v>751</v>
      </c>
      <c r="L916" s="512"/>
      <c r="M916" s="512" t="s">
        <v>752</v>
      </c>
      <c r="N916" s="512"/>
      <c r="O916" s="292" t="s">
        <v>753</v>
      </c>
    </row>
    <row r="917" spans="1:15" x14ac:dyDescent="0.25">
      <c r="A917" s="510" t="s">
        <v>754</v>
      </c>
      <c r="B917" s="510"/>
      <c r="C917" s="510"/>
      <c r="D917" s="510"/>
      <c r="E917" s="510"/>
      <c r="F917" s="511" t="s">
        <v>755</v>
      </c>
      <c r="G917" s="511"/>
      <c r="H917" s="511"/>
      <c r="I917" s="511"/>
      <c r="J917" s="511"/>
      <c r="K917" s="512" t="s">
        <v>756</v>
      </c>
      <c r="L917" s="512"/>
      <c r="M917" s="512" t="s">
        <v>555</v>
      </c>
      <c r="N917" s="512"/>
      <c r="O917" s="292" t="s">
        <v>756</v>
      </c>
    </row>
    <row r="918" spans="1:15" x14ac:dyDescent="0.25">
      <c r="A918" s="510" t="s">
        <v>757</v>
      </c>
      <c r="B918" s="510"/>
      <c r="C918" s="510"/>
      <c r="D918" s="510"/>
      <c r="E918" s="510"/>
      <c r="F918" s="511" t="s">
        <v>755</v>
      </c>
      <c r="G918" s="511"/>
      <c r="H918" s="511"/>
      <c r="I918" s="511"/>
      <c r="J918" s="511"/>
      <c r="K918" s="512" t="s">
        <v>758</v>
      </c>
      <c r="L918" s="512"/>
      <c r="M918" s="512" t="s">
        <v>555</v>
      </c>
      <c r="N918" s="512"/>
      <c r="O918" s="292" t="s">
        <v>758</v>
      </c>
    </row>
    <row r="919" spans="1:15" x14ac:dyDescent="0.25">
      <c r="A919" s="510" t="s">
        <v>759</v>
      </c>
      <c r="B919" s="510"/>
      <c r="C919" s="510"/>
      <c r="D919" s="510"/>
      <c r="E919" s="510"/>
      <c r="F919" s="511" t="s">
        <v>309</v>
      </c>
      <c r="G919" s="511"/>
      <c r="H919" s="511"/>
      <c r="I919" s="511"/>
      <c r="J919" s="511"/>
      <c r="K919" s="512" t="s">
        <v>760</v>
      </c>
      <c r="L919" s="512"/>
      <c r="M919" s="512" t="s">
        <v>761</v>
      </c>
      <c r="N919" s="512"/>
      <c r="O919" s="292" t="s">
        <v>762</v>
      </c>
    </row>
    <row r="920" spans="1:15" x14ac:dyDescent="0.25">
      <c r="A920" s="510" t="s">
        <v>763</v>
      </c>
      <c r="B920" s="510"/>
      <c r="C920" s="510"/>
      <c r="D920" s="510"/>
      <c r="E920" s="510"/>
      <c r="F920" s="511" t="s">
        <v>309</v>
      </c>
      <c r="G920" s="511"/>
      <c r="H920" s="511"/>
      <c r="I920" s="511"/>
      <c r="J920" s="511"/>
      <c r="K920" s="512" t="s">
        <v>764</v>
      </c>
      <c r="L920" s="512"/>
      <c r="M920" s="512" t="s">
        <v>376</v>
      </c>
      <c r="N920" s="512"/>
      <c r="O920" s="292" t="s">
        <v>765</v>
      </c>
    </row>
    <row r="921" spans="1:15" x14ac:dyDescent="0.25">
      <c r="A921" s="505"/>
      <c r="B921" s="505"/>
      <c r="C921" s="505"/>
      <c r="D921" s="505"/>
      <c r="E921" s="505"/>
      <c r="F921" s="506"/>
      <c r="G921" s="506"/>
      <c r="H921" s="506"/>
      <c r="I921" s="506"/>
      <c r="J921" s="506"/>
      <c r="K921" s="506"/>
      <c r="L921" s="293" t="s">
        <v>313</v>
      </c>
      <c r="M921" s="507" t="s">
        <v>303</v>
      </c>
      <c r="N921" s="507"/>
      <c r="O921" s="294" t="s">
        <v>766</v>
      </c>
    </row>
    <row r="922" spans="1:15" x14ac:dyDescent="0.25">
      <c r="A922" s="526" t="s">
        <v>314</v>
      </c>
      <c r="B922" s="526"/>
      <c r="C922" s="526" t="s">
        <v>315</v>
      </c>
      <c r="D922" s="526"/>
    </row>
    <row r="924" spans="1:15" x14ac:dyDescent="0.25">
      <c r="A924" s="508" t="s">
        <v>304</v>
      </c>
      <c r="B924" s="508"/>
      <c r="C924" s="508"/>
      <c r="D924" s="508"/>
      <c r="E924" s="508"/>
      <c r="F924" s="509" t="s">
        <v>301</v>
      </c>
      <c r="G924" s="509"/>
      <c r="H924" s="509"/>
      <c r="I924" s="509"/>
      <c r="J924" s="509"/>
      <c r="K924" s="509" t="s">
        <v>305</v>
      </c>
      <c r="L924" s="509"/>
      <c r="M924" s="509" t="s">
        <v>306</v>
      </c>
      <c r="N924" s="509"/>
      <c r="O924" s="291" t="s">
        <v>307</v>
      </c>
    </row>
    <row r="925" spans="1:15" x14ac:dyDescent="0.25">
      <c r="A925" s="510" t="s">
        <v>767</v>
      </c>
      <c r="B925" s="510"/>
      <c r="C925" s="510"/>
      <c r="D925" s="510"/>
      <c r="E925" s="510"/>
      <c r="F925" s="511" t="s">
        <v>357</v>
      </c>
      <c r="G925" s="511"/>
      <c r="H925" s="511"/>
      <c r="I925" s="511"/>
      <c r="J925" s="511"/>
      <c r="K925" s="512" t="s">
        <v>768</v>
      </c>
      <c r="L925" s="512"/>
      <c r="M925" s="512" t="s">
        <v>342</v>
      </c>
      <c r="N925" s="512"/>
      <c r="O925" s="292" t="s">
        <v>769</v>
      </c>
    </row>
    <row r="926" spans="1:15" x14ac:dyDescent="0.25">
      <c r="A926" s="510" t="s">
        <v>316</v>
      </c>
      <c r="B926" s="510"/>
      <c r="C926" s="510"/>
      <c r="D926" s="510"/>
      <c r="E926" s="510"/>
      <c r="F926" s="511" t="s">
        <v>317</v>
      </c>
      <c r="G926" s="511"/>
      <c r="H926" s="511"/>
      <c r="I926" s="511"/>
      <c r="J926" s="511"/>
      <c r="K926" s="512" t="s">
        <v>770</v>
      </c>
      <c r="L926" s="512"/>
      <c r="M926" s="512" t="s">
        <v>319</v>
      </c>
      <c r="N926" s="512"/>
      <c r="O926" s="292" t="s">
        <v>771</v>
      </c>
    </row>
    <row r="927" spans="1:15" x14ac:dyDescent="0.25">
      <c r="A927" s="505"/>
      <c r="B927" s="505"/>
      <c r="C927" s="505"/>
      <c r="D927" s="505"/>
      <c r="E927" s="505"/>
      <c r="F927" s="506"/>
      <c r="G927" s="506"/>
      <c r="H927" s="506"/>
      <c r="I927" s="506"/>
      <c r="J927" s="506"/>
      <c r="K927" s="506"/>
      <c r="L927" s="293" t="s">
        <v>313</v>
      </c>
      <c r="M927" s="507" t="s">
        <v>315</v>
      </c>
      <c r="N927" s="507"/>
      <c r="O927" s="294" t="s">
        <v>772</v>
      </c>
    </row>
    <row r="928" spans="1:15" x14ac:dyDescent="0.25">
      <c r="A928" s="526" t="s">
        <v>321</v>
      </c>
      <c r="B928" s="526"/>
      <c r="C928" s="526" t="s">
        <v>322</v>
      </c>
      <c r="D928" s="526"/>
    </row>
    <row r="930" spans="1:15" x14ac:dyDescent="0.25">
      <c r="A930" s="508" t="s">
        <v>304</v>
      </c>
      <c r="B930" s="508"/>
      <c r="C930" s="508"/>
      <c r="D930" s="508"/>
      <c r="E930" s="508"/>
      <c r="F930" s="509" t="s">
        <v>301</v>
      </c>
      <c r="G930" s="509"/>
      <c r="H930" s="509"/>
      <c r="I930" s="509"/>
      <c r="J930" s="509"/>
      <c r="K930" s="509" t="s">
        <v>305</v>
      </c>
      <c r="L930" s="509"/>
      <c r="M930" s="509" t="s">
        <v>306</v>
      </c>
      <c r="N930" s="509"/>
      <c r="O930" s="291" t="s">
        <v>307</v>
      </c>
    </row>
    <row r="931" spans="1:15" x14ac:dyDescent="0.25">
      <c r="A931" s="510" t="s">
        <v>773</v>
      </c>
      <c r="B931" s="510"/>
      <c r="C931" s="510"/>
      <c r="D931" s="510"/>
      <c r="E931" s="510"/>
      <c r="F931" s="511" t="s">
        <v>324</v>
      </c>
      <c r="G931" s="511"/>
      <c r="H931" s="511"/>
      <c r="I931" s="511"/>
      <c r="J931" s="511"/>
      <c r="K931" s="512" t="s">
        <v>774</v>
      </c>
      <c r="L931" s="512"/>
      <c r="M931" s="512" t="s">
        <v>775</v>
      </c>
      <c r="N931" s="512"/>
      <c r="O931" s="292" t="s">
        <v>776</v>
      </c>
    </row>
    <row r="932" spans="1:15" x14ac:dyDescent="0.25">
      <c r="A932" s="510" t="s">
        <v>777</v>
      </c>
      <c r="B932" s="510"/>
      <c r="C932" s="510"/>
      <c r="D932" s="510"/>
      <c r="E932" s="510"/>
      <c r="F932" s="511" t="s">
        <v>324</v>
      </c>
      <c r="G932" s="511"/>
      <c r="H932" s="511"/>
      <c r="I932" s="511"/>
      <c r="J932" s="511"/>
      <c r="K932" s="512" t="s">
        <v>778</v>
      </c>
      <c r="L932" s="512"/>
      <c r="M932" s="512" t="s">
        <v>684</v>
      </c>
      <c r="N932" s="512"/>
      <c r="O932" s="292" t="s">
        <v>779</v>
      </c>
    </row>
    <row r="933" spans="1:15" x14ac:dyDescent="0.25">
      <c r="A933" s="505"/>
      <c r="B933" s="505"/>
      <c r="C933" s="505"/>
      <c r="D933" s="505"/>
      <c r="E933" s="505"/>
      <c r="F933" s="506"/>
      <c r="G933" s="506"/>
      <c r="H933" s="506"/>
      <c r="I933" s="506"/>
      <c r="J933" s="506"/>
      <c r="K933" s="506"/>
      <c r="L933" s="293" t="s">
        <v>313</v>
      </c>
      <c r="M933" s="507" t="s">
        <v>322</v>
      </c>
      <c r="N933" s="507"/>
      <c r="O933" s="294" t="s">
        <v>770</v>
      </c>
    </row>
    <row r="934" spans="1:15" x14ac:dyDescent="0.25">
      <c r="A934" s="526" t="s">
        <v>327</v>
      </c>
      <c r="B934" s="526"/>
      <c r="C934" s="526" t="s">
        <v>328</v>
      </c>
      <c r="D934" s="526"/>
    </row>
    <row r="936" spans="1:15" x14ac:dyDescent="0.25">
      <c r="A936" s="508" t="s">
        <v>304</v>
      </c>
      <c r="B936" s="508"/>
      <c r="C936" s="508"/>
      <c r="D936" s="508"/>
      <c r="E936" s="508"/>
      <c r="F936" s="509" t="s">
        <v>301</v>
      </c>
      <c r="G936" s="509"/>
      <c r="H936" s="509"/>
      <c r="I936" s="509"/>
      <c r="J936" s="509"/>
      <c r="K936" s="509" t="s">
        <v>305</v>
      </c>
      <c r="L936" s="509"/>
      <c r="M936" s="509" t="s">
        <v>306</v>
      </c>
      <c r="N936" s="509"/>
      <c r="O936" s="291" t="s">
        <v>307</v>
      </c>
    </row>
    <row r="937" spans="1:15" x14ac:dyDescent="0.25">
      <c r="A937" s="510" t="s">
        <v>424</v>
      </c>
      <c r="B937" s="510"/>
      <c r="C937" s="510"/>
      <c r="D937" s="510"/>
      <c r="E937" s="510"/>
      <c r="F937" s="511" t="s">
        <v>407</v>
      </c>
      <c r="G937" s="511"/>
      <c r="H937" s="511"/>
      <c r="I937" s="511"/>
      <c r="J937" s="511"/>
      <c r="K937" s="512" t="s">
        <v>425</v>
      </c>
      <c r="L937" s="512"/>
      <c r="M937" s="512" t="s">
        <v>780</v>
      </c>
      <c r="N937" s="512"/>
      <c r="O937" s="292" t="s">
        <v>781</v>
      </c>
    </row>
    <row r="938" spans="1:15" x14ac:dyDescent="0.25">
      <c r="A938" s="505"/>
      <c r="B938" s="505"/>
      <c r="C938" s="505"/>
      <c r="D938" s="505"/>
      <c r="E938" s="505"/>
      <c r="F938" s="506"/>
      <c r="G938" s="506"/>
      <c r="H938" s="506"/>
      <c r="I938" s="506"/>
      <c r="J938" s="506"/>
      <c r="K938" s="506"/>
      <c r="L938" s="293" t="s">
        <v>313</v>
      </c>
      <c r="M938" s="507" t="s">
        <v>328</v>
      </c>
      <c r="N938" s="507"/>
      <c r="O938" s="294" t="s">
        <v>781</v>
      </c>
    </row>
    <row r="940" spans="1:15" x14ac:dyDescent="0.25">
      <c r="I940" s="524" t="s">
        <v>334</v>
      </c>
      <c r="J940" s="524"/>
      <c r="K940" s="524"/>
      <c r="L940" s="524"/>
      <c r="M940" s="524"/>
      <c r="N940" s="525" t="s">
        <v>782</v>
      </c>
      <c r="O940" s="525"/>
    </row>
    <row r="941" spans="1:15" ht="15" customHeight="1" x14ac:dyDescent="0.25">
      <c r="I941" s="522" t="s">
        <v>335</v>
      </c>
      <c r="J941" s="523"/>
      <c r="K941" s="523"/>
      <c r="L941" s="523"/>
      <c r="M941" s="523"/>
      <c r="N941" s="520">
        <f>+ROUND(N940*(1+AIU!$G$69),0)</f>
        <v>1267129</v>
      </c>
      <c r="O941" s="521"/>
    </row>
    <row r="942" spans="1:15" x14ac:dyDescent="0.25">
      <c r="A942" s="287"/>
      <c r="B942" s="500"/>
      <c r="C942" s="500"/>
      <c r="D942" s="500"/>
      <c r="E942" s="500"/>
      <c r="F942" s="500"/>
      <c r="G942" s="500"/>
      <c r="H942" s="500"/>
      <c r="I942" s="500"/>
      <c r="J942" s="500"/>
      <c r="K942" s="500"/>
      <c r="L942" s="500"/>
      <c r="M942" s="500"/>
      <c r="N942" s="500"/>
      <c r="O942" s="500"/>
    </row>
    <row r="943" spans="1:15" x14ac:dyDescent="0.25">
      <c r="A943" s="287"/>
      <c r="B943" s="501"/>
      <c r="C943" s="501"/>
      <c r="D943" s="500"/>
      <c r="E943" s="500"/>
      <c r="F943" s="500"/>
      <c r="G943" s="500"/>
      <c r="H943" s="500"/>
      <c r="I943" s="500"/>
      <c r="J943" s="500"/>
      <c r="K943" s="500"/>
      <c r="L943" s="500"/>
      <c r="M943" s="500"/>
      <c r="N943" s="500"/>
      <c r="O943" s="500"/>
    </row>
    <row r="944" spans="1:15" x14ac:dyDescent="0.25">
      <c r="A944" s="502"/>
      <c r="B944" s="502"/>
      <c r="C944" s="502"/>
      <c r="D944" s="502"/>
      <c r="E944" s="502"/>
      <c r="F944" s="502"/>
      <c r="G944" s="502"/>
      <c r="H944" s="502"/>
      <c r="I944" s="502"/>
      <c r="J944" s="502"/>
      <c r="K944" s="502"/>
      <c r="L944" s="502"/>
      <c r="M944" s="502"/>
      <c r="N944" s="502"/>
      <c r="O944" s="502"/>
    </row>
    <row r="945" spans="1:15" x14ac:dyDescent="0.25">
      <c r="A945" s="503"/>
      <c r="B945" s="503"/>
      <c r="C945" s="503"/>
      <c r="D945" s="503"/>
      <c r="E945" s="503"/>
      <c r="F945" s="503"/>
      <c r="G945" s="503" t="s">
        <v>296</v>
      </c>
      <c r="H945" s="503"/>
      <c r="I945" s="503"/>
      <c r="J945" s="504" t="s">
        <v>717</v>
      </c>
      <c r="K945" s="504"/>
      <c r="L945" s="504"/>
      <c r="M945" s="504"/>
      <c r="N945" s="504"/>
      <c r="O945" s="504"/>
    </row>
    <row r="946" spans="1:15" ht="46.5" customHeight="1" x14ac:dyDescent="0.25">
      <c r="A946" s="513" t="s">
        <v>298</v>
      </c>
      <c r="B946" s="513"/>
      <c r="C946" s="513"/>
      <c r="D946" s="513"/>
      <c r="E946" s="513"/>
      <c r="F946" s="513"/>
      <c r="G946" s="503" t="s">
        <v>299</v>
      </c>
      <c r="H946" s="503"/>
      <c r="I946" s="503"/>
      <c r="J946" s="527" t="s">
        <v>783</v>
      </c>
      <c r="K946" s="527"/>
      <c r="L946" s="527"/>
      <c r="M946" s="527"/>
      <c r="N946" s="527"/>
      <c r="O946" s="527"/>
    </row>
    <row r="947" spans="1:15" x14ac:dyDescent="0.25">
      <c r="A947" s="514"/>
      <c r="B947" s="514"/>
      <c r="C947" s="514"/>
      <c r="D947" s="514"/>
      <c r="E947" s="514"/>
      <c r="F947" s="514"/>
      <c r="G947" s="515" t="s">
        <v>301</v>
      </c>
      <c r="H947" s="515"/>
      <c r="I947" s="515"/>
      <c r="J947" s="516" t="s">
        <v>25</v>
      </c>
      <c r="K947" s="516"/>
      <c r="L947" s="516"/>
      <c r="M947" s="516"/>
      <c r="N947" s="516"/>
      <c r="O947" s="516"/>
    </row>
    <row r="949" spans="1:15" x14ac:dyDescent="0.25">
      <c r="A949" s="526" t="s">
        <v>302</v>
      </c>
      <c r="B949" s="526"/>
      <c r="C949" s="526" t="s">
        <v>303</v>
      </c>
      <c r="D949" s="526"/>
    </row>
    <row r="951" spans="1:15" x14ac:dyDescent="0.25">
      <c r="A951" s="508" t="s">
        <v>304</v>
      </c>
      <c r="B951" s="508"/>
      <c r="C951" s="508"/>
      <c r="D951" s="508"/>
      <c r="E951" s="508"/>
      <c r="F951" s="509" t="s">
        <v>301</v>
      </c>
      <c r="G951" s="509"/>
      <c r="H951" s="509"/>
      <c r="I951" s="509"/>
      <c r="J951" s="509"/>
      <c r="K951" s="509" t="s">
        <v>305</v>
      </c>
      <c r="L951" s="509"/>
      <c r="M951" s="509" t="s">
        <v>306</v>
      </c>
      <c r="N951" s="509"/>
      <c r="O951" s="291" t="s">
        <v>307</v>
      </c>
    </row>
    <row r="952" spans="1:15" x14ac:dyDescent="0.25">
      <c r="A952" s="510" t="s">
        <v>666</v>
      </c>
      <c r="B952" s="510"/>
      <c r="C952" s="510"/>
      <c r="D952" s="510"/>
      <c r="E952" s="510"/>
      <c r="F952" s="511" t="s">
        <v>309</v>
      </c>
      <c r="G952" s="511"/>
      <c r="H952" s="511"/>
      <c r="I952" s="511"/>
      <c r="J952" s="511"/>
      <c r="K952" s="512" t="s">
        <v>667</v>
      </c>
      <c r="L952" s="512"/>
      <c r="M952" s="512" t="s">
        <v>376</v>
      </c>
      <c r="N952" s="512"/>
      <c r="O952" s="292" t="s">
        <v>699</v>
      </c>
    </row>
    <row r="953" spans="1:15" x14ac:dyDescent="0.25">
      <c r="A953" s="510" t="s">
        <v>784</v>
      </c>
      <c r="B953" s="510"/>
      <c r="C953" s="510"/>
      <c r="D953" s="510"/>
      <c r="E953" s="510"/>
      <c r="F953" s="511" t="s">
        <v>309</v>
      </c>
      <c r="G953" s="511"/>
      <c r="H953" s="511"/>
      <c r="I953" s="511"/>
      <c r="J953" s="511"/>
      <c r="K953" s="512" t="s">
        <v>785</v>
      </c>
      <c r="L953" s="512"/>
      <c r="M953" s="512" t="s">
        <v>434</v>
      </c>
      <c r="N953" s="512"/>
      <c r="O953" s="292" t="s">
        <v>786</v>
      </c>
    </row>
    <row r="954" spans="1:15" x14ac:dyDescent="0.25">
      <c r="A954" s="510" t="s">
        <v>787</v>
      </c>
      <c r="B954" s="510"/>
      <c r="C954" s="510"/>
      <c r="D954" s="510"/>
      <c r="E954" s="510"/>
      <c r="F954" s="511" t="s">
        <v>309</v>
      </c>
      <c r="G954" s="511"/>
      <c r="H954" s="511"/>
      <c r="I954" s="511"/>
      <c r="J954" s="511"/>
      <c r="K954" s="512" t="s">
        <v>788</v>
      </c>
      <c r="L954" s="512"/>
      <c r="M954" s="512" t="s">
        <v>434</v>
      </c>
      <c r="N954" s="512"/>
      <c r="O954" s="292" t="s">
        <v>789</v>
      </c>
    </row>
    <row r="955" spans="1:15" x14ac:dyDescent="0.25">
      <c r="A955" s="510" t="s">
        <v>723</v>
      </c>
      <c r="B955" s="510"/>
      <c r="C955" s="510"/>
      <c r="D955" s="510"/>
      <c r="E955" s="510"/>
      <c r="F955" s="511" t="s">
        <v>407</v>
      </c>
      <c r="G955" s="511"/>
      <c r="H955" s="511"/>
      <c r="I955" s="511"/>
      <c r="J955" s="511"/>
      <c r="K955" s="512" t="s">
        <v>724</v>
      </c>
      <c r="L955" s="512"/>
      <c r="M955" s="512" t="s">
        <v>790</v>
      </c>
      <c r="N955" s="512"/>
      <c r="O955" s="292" t="s">
        <v>791</v>
      </c>
    </row>
    <row r="956" spans="1:15" x14ac:dyDescent="0.25">
      <c r="A956" s="510" t="s">
        <v>406</v>
      </c>
      <c r="B956" s="510"/>
      <c r="C956" s="510"/>
      <c r="D956" s="510"/>
      <c r="E956" s="510"/>
      <c r="F956" s="511" t="s">
        <v>407</v>
      </c>
      <c r="G956" s="511"/>
      <c r="H956" s="511"/>
      <c r="I956" s="511"/>
      <c r="J956" s="511"/>
      <c r="K956" s="512" t="s">
        <v>408</v>
      </c>
      <c r="L956" s="512"/>
      <c r="M956" s="512" t="s">
        <v>792</v>
      </c>
      <c r="N956" s="512"/>
      <c r="O956" s="292" t="s">
        <v>793</v>
      </c>
    </row>
    <row r="957" spans="1:15" x14ac:dyDescent="0.25">
      <c r="A957" s="510" t="s">
        <v>415</v>
      </c>
      <c r="B957" s="510"/>
      <c r="C957" s="510"/>
      <c r="D957" s="510"/>
      <c r="E957" s="510"/>
      <c r="F957" s="511" t="s">
        <v>416</v>
      </c>
      <c r="G957" s="511"/>
      <c r="H957" s="511"/>
      <c r="I957" s="511"/>
      <c r="J957" s="511"/>
      <c r="K957" s="512" t="s">
        <v>417</v>
      </c>
      <c r="L957" s="512"/>
      <c r="M957" s="512" t="s">
        <v>434</v>
      </c>
      <c r="N957" s="512"/>
      <c r="O957" s="292" t="s">
        <v>708</v>
      </c>
    </row>
    <row r="958" spans="1:15" x14ac:dyDescent="0.25">
      <c r="A958" s="510" t="s">
        <v>678</v>
      </c>
      <c r="B958" s="510"/>
      <c r="C958" s="510"/>
      <c r="D958" s="510"/>
      <c r="E958" s="510"/>
      <c r="F958" s="511" t="s">
        <v>330</v>
      </c>
      <c r="G958" s="511"/>
      <c r="H958" s="511"/>
      <c r="I958" s="511"/>
      <c r="J958" s="511"/>
      <c r="K958" s="512" t="s">
        <v>679</v>
      </c>
      <c r="L958" s="512"/>
      <c r="M958" s="512" t="s">
        <v>332</v>
      </c>
      <c r="N958" s="512"/>
      <c r="O958" s="292" t="s">
        <v>794</v>
      </c>
    </row>
    <row r="959" spans="1:15" x14ac:dyDescent="0.25">
      <c r="A959" s="505"/>
      <c r="B959" s="505"/>
      <c r="C959" s="505"/>
      <c r="D959" s="505"/>
      <c r="E959" s="505"/>
      <c r="F959" s="506"/>
      <c r="G959" s="506"/>
      <c r="H959" s="506"/>
      <c r="I959" s="506"/>
      <c r="J959" s="506"/>
      <c r="K959" s="506"/>
      <c r="L959" s="293" t="s">
        <v>313</v>
      </c>
      <c r="M959" s="507" t="s">
        <v>303</v>
      </c>
      <c r="N959" s="507"/>
      <c r="O959" s="294" t="s">
        <v>795</v>
      </c>
    </row>
    <row r="960" spans="1:15" x14ac:dyDescent="0.25">
      <c r="A960" s="526" t="s">
        <v>314</v>
      </c>
      <c r="B960" s="526"/>
      <c r="C960" s="526" t="s">
        <v>315</v>
      </c>
      <c r="D960" s="526"/>
    </row>
    <row r="962" spans="1:15" x14ac:dyDescent="0.25">
      <c r="A962" s="508" t="s">
        <v>304</v>
      </c>
      <c r="B962" s="508"/>
      <c r="C962" s="508"/>
      <c r="D962" s="508"/>
      <c r="E962" s="508"/>
      <c r="F962" s="509" t="s">
        <v>301</v>
      </c>
      <c r="G962" s="509"/>
      <c r="H962" s="509"/>
      <c r="I962" s="509"/>
      <c r="J962" s="509"/>
      <c r="K962" s="509" t="s">
        <v>305</v>
      </c>
      <c r="L962" s="509"/>
      <c r="M962" s="509" t="s">
        <v>306</v>
      </c>
      <c r="N962" s="509"/>
      <c r="O962" s="291" t="s">
        <v>307</v>
      </c>
    </row>
    <row r="963" spans="1:15" x14ac:dyDescent="0.25">
      <c r="A963" s="510" t="s">
        <v>796</v>
      </c>
      <c r="B963" s="510"/>
      <c r="C963" s="510"/>
      <c r="D963" s="510"/>
      <c r="E963" s="510"/>
      <c r="F963" s="511" t="s">
        <v>518</v>
      </c>
      <c r="G963" s="511"/>
      <c r="H963" s="511"/>
      <c r="I963" s="511"/>
      <c r="J963" s="511"/>
      <c r="K963" s="512" t="s">
        <v>797</v>
      </c>
      <c r="L963" s="512"/>
      <c r="M963" s="512" t="s">
        <v>404</v>
      </c>
      <c r="N963" s="512"/>
      <c r="O963" s="292" t="s">
        <v>798</v>
      </c>
    </row>
    <row r="964" spans="1:15" x14ac:dyDescent="0.25">
      <c r="A964" s="510" t="s">
        <v>316</v>
      </c>
      <c r="B964" s="510"/>
      <c r="C964" s="510"/>
      <c r="D964" s="510"/>
      <c r="E964" s="510"/>
      <c r="F964" s="511" t="s">
        <v>317</v>
      </c>
      <c r="G964" s="511"/>
      <c r="H964" s="511"/>
      <c r="I964" s="511"/>
      <c r="J964" s="511"/>
      <c r="K964" s="512" t="s">
        <v>799</v>
      </c>
      <c r="L964" s="512"/>
      <c r="M964" s="512" t="s">
        <v>319</v>
      </c>
      <c r="N964" s="512"/>
      <c r="O964" s="292" t="s">
        <v>800</v>
      </c>
    </row>
    <row r="965" spans="1:15" x14ac:dyDescent="0.25">
      <c r="A965" s="505"/>
      <c r="B965" s="505"/>
      <c r="C965" s="505"/>
      <c r="D965" s="505"/>
      <c r="E965" s="505"/>
      <c r="F965" s="506"/>
      <c r="G965" s="506"/>
      <c r="H965" s="506"/>
      <c r="I965" s="506"/>
      <c r="J965" s="506"/>
      <c r="K965" s="506"/>
      <c r="L965" s="293" t="s">
        <v>313</v>
      </c>
      <c r="M965" s="507" t="s">
        <v>315</v>
      </c>
      <c r="N965" s="507"/>
      <c r="O965" s="294" t="s">
        <v>801</v>
      </c>
    </row>
    <row r="966" spans="1:15" x14ac:dyDescent="0.25">
      <c r="A966" s="526" t="s">
        <v>321</v>
      </c>
      <c r="B966" s="526"/>
      <c r="C966" s="526" t="s">
        <v>322</v>
      </c>
      <c r="D966" s="526"/>
    </row>
    <row r="968" spans="1:15" x14ac:dyDescent="0.25">
      <c r="A968" s="508" t="s">
        <v>304</v>
      </c>
      <c r="B968" s="508"/>
      <c r="C968" s="508"/>
      <c r="D968" s="508"/>
      <c r="E968" s="508"/>
      <c r="F968" s="509" t="s">
        <v>301</v>
      </c>
      <c r="G968" s="509"/>
      <c r="H968" s="509"/>
      <c r="I968" s="509"/>
      <c r="J968" s="509"/>
      <c r="K968" s="509" t="s">
        <v>305</v>
      </c>
      <c r="L968" s="509"/>
      <c r="M968" s="509" t="s">
        <v>306</v>
      </c>
      <c r="N968" s="509"/>
      <c r="O968" s="291" t="s">
        <v>307</v>
      </c>
    </row>
    <row r="969" spans="1:15" x14ac:dyDescent="0.25">
      <c r="A969" s="510" t="s">
        <v>642</v>
      </c>
      <c r="B969" s="510"/>
      <c r="C969" s="510"/>
      <c r="D969" s="510"/>
      <c r="E969" s="510"/>
      <c r="F969" s="511" t="s">
        <v>324</v>
      </c>
      <c r="G969" s="511"/>
      <c r="H969" s="511"/>
      <c r="I969" s="511"/>
      <c r="J969" s="511"/>
      <c r="K969" s="512" t="s">
        <v>643</v>
      </c>
      <c r="L969" s="512"/>
      <c r="M969" s="512" t="s">
        <v>446</v>
      </c>
      <c r="N969" s="512"/>
      <c r="O969" s="292" t="s">
        <v>799</v>
      </c>
    </row>
    <row r="970" spans="1:15" x14ac:dyDescent="0.25">
      <c r="A970" s="505"/>
      <c r="B970" s="505"/>
      <c r="C970" s="505"/>
      <c r="D970" s="505"/>
      <c r="E970" s="505"/>
      <c r="F970" s="506"/>
      <c r="G970" s="506"/>
      <c r="H970" s="506"/>
      <c r="I970" s="506"/>
      <c r="J970" s="506"/>
      <c r="K970" s="506"/>
      <c r="L970" s="293" t="s">
        <v>313</v>
      </c>
      <c r="M970" s="507" t="s">
        <v>322</v>
      </c>
      <c r="N970" s="507"/>
      <c r="O970" s="294" t="s">
        <v>799</v>
      </c>
    </row>
    <row r="971" spans="1:15" x14ac:dyDescent="0.25">
      <c r="A971" s="526" t="s">
        <v>327</v>
      </c>
      <c r="B971" s="526"/>
      <c r="C971" s="526" t="s">
        <v>328</v>
      </c>
      <c r="D971" s="526"/>
    </row>
    <row r="973" spans="1:15" x14ac:dyDescent="0.25">
      <c r="A973" s="508" t="s">
        <v>304</v>
      </c>
      <c r="B973" s="508"/>
      <c r="C973" s="508"/>
      <c r="D973" s="508"/>
      <c r="E973" s="508"/>
      <c r="F973" s="509" t="s">
        <v>301</v>
      </c>
      <c r="G973" s="509"/>
      <c r="H973" s="509"/>
      <c r="I973" s="509"/>
      <c r="J973" s="509"/>
      <c r="K973" s="509" t="s">
        <v>305</v>
      </c>
      <c r="L973" s="509"/>
      <c r="M973" s="509" t="s">
        <v>306</v>
      </c>
      <c r="N973" s="509"/>
      <c r="O973" s="291" t="s">
        <v>307</v>
      </c>
    </row>
    <row r="974" spans="1:15" x14ac:dyDescent="0.25">
      <c r="A974" s="510" t="s">
        <v>424</v>
      </c>
      <c r="B974" s="510"/>
      <c r="C974" s="510"/>
      <c r="D974" s="510"/>
      <c r="E974" s="510"/>
      <c r="F974" s="511" t="s">
        <v>407</v>
      </c>
      <c r="G974" s="511"/>
      <c r="H974" s="511"/>
      <c r="I974" s="511"/>
      <c r="J974" s="511"/>
      <c r="K974" s="512" t="s">
        <v>425</v>
      </c>
      <c r="L974" s="512"/>
      <c r="M974" s="512" t="s">
        <v>802</v>
      </c>
      <c r="N974" s="512"/>
      <c r="O974" s="292" t="s">
        <v>803</v>
      </c>
    </row>
    <row r="975" spans="1:15" x14ac:dyDescent="0.25">
      <c r="A975" s="505"/>
      <c r="B975" s="505"/>
      <c r="C975" s="505"/>
      <c r="D975" s="505"/>
      <c r="E975" s="505"/>
      <c r="F975" s="506"/>
      <c r="G975" s="506"/>
      <c r="H975" s="506"/>
      <c r="I975" s="506"/>
      <c r="J975" s="506"/>
      <c r="K975" s="506"/>
      <c r="L975" s="293" t="s">
        <v>313</v>
      </c>
      <c r="M975" s="507" t="s">
        <v>328</v>
      </c>
      <c r="N975" s="507"/>
      <c r="O975" s="294" t="s">
        <v>803</v>
      </c>
    </row>
    <row r="977" spans="1:15" x14ac:dyDescent="0.25">
      <c r="I977" s="524" t="s">
        <v>334</v>
      </c>
      <c r="J977" s="524"/>
      <c r="K977" s="524"/>
      <c r="L977" s="524"/>
      <c r="M977" s="524"/>
      <c r="N977" s="525" t="s">
        <v>804</v>
      </c>
      <c r="O977" s="525"/>
    </row>
    <row r="978" spans="1:15" ht="15" customHeight="1" x14ac:dyDescent="0.25">
      <c r="I978" s="522" t="s">
        <v>335</v>
      </c>
      <c r="J978" s="523"/>
      <c r="K978" s="523"/>
      <c r="L978" s="523"/>
      <c r="M978" s="523"/>
      <c r="N978" s="520">
        <f>+ROUND(N977*(1+AIU!$G$69),0)</f>
        <v>93141</v>
      </c>
      <c r="O978" s="521"/>
    </row>
    <row r="979" spans="1:15" x14ac:dyDescent="0.25">
      <c r="A979" s="287"/>
      <c r="B979" s="500"/>
      <c r="C979" s="500"/>
      <c r="D979" s="500"/>
      <c r="E979" s="500"/>
      <c r="F979" s="500"/>
      <c r="G979" s="500"/>
      <c r="H979" s="500"/>
      <c r="I979" s="500"/>
      <c r="J979" s="500"/>
      <c r="K979" s="500"/>
      <c r="L979" s="500"/>
      <c r="M979" s="500"/>
      <c r="N979" s="500"/>
      <c r="O979" s="500"/>
    </row>
    <row r="980" spans="1:15" x14ac:dyDescent="0.25">
      <c r="A980" s="287"/>
      <c r="B980" s="501"/>
      <c r="C980" s="501"/>
      <c r="D980" s="500"/>
      <c r="E980" s="500"/>
      <c r="F980" s="500"/>
      <c r="G980" s="500"/>
      <c r="H980" s="500"/>
      <c r="I980" s="500"/>
      <c r="J980" s="500"/>
      <c r="K980" s="500"/>
      <c r="L980" s="500"/>
      <c r="M980" s="500"/>
      <c r="N980" s="500"/>
      <c r="O980" s="500"/>
    </row>
    <row r="981" spans="1:15" x14ac:dyDescent="0.25">
      <c r="A981" s="502"/>
      <c r="B981" s="502"/>
      <c r="C981" s="502"/>
      <c r="D981" s="502"/>
      <c r="E981" s="502"/>
      <c r="F981" s="502"/>
      <c r="G981" s="502"/>
      <c r="H981" s="502"/>
      <c r="I981" s="502"/>
      <c r="J981" s="502"/>
      <c r="K981" s="502"/>
      <c r="L981" s="502"/>
      <c r="M981" s="502"/>
      <c r="N981" s="502"/>
      <c r="O981" s="502"/>
    </row>
    <row r="982" spans="1:15" x14ac:dyDescent="0.25">
      <c r="A982" s="503"/>
      <c r="B982" s="503"/>
      <c r="C982" s="503"/>
      <c r="D982" s="503"/>
      <c r="E982" s="503"/>
      <c r="F982" s="503"/>
      <c r="G982" s="503" t="s">
        <v>296</v>
      </c>
      <c r="H982" s="503"/>
      <c r="I982" s="503"/>
      <c r="J982" s="504" t="s">
        <v>717</v>
      </c>
      <c r="K982" s="504"/>
      <c r="L982" s="504"/>
      <c r="M982" s="504"/>
      <c r="N982" s="504"/>
      <c r="O982" s="504"/>
    </row>
    <row r="983" spans="1:15" ht="46.5" customHeight="1" x14ac:dyDescent="0.25">
      <c r="A983" s="513" t="s">
        <v>298</v>
      </c>
      <c r="B983" s="513"/>
      <c r="C983" s="513"/>
      <c r="D983" s="513"/>
      <c r="E983" s="513"/>
      <c r="F983" s="513"/>
      <c r="G983" s="503" t="s">
        <v>299</v>
      </c>
      <c r="H983" s="503"/>
      <c r="I983" s="503"/>
      <c r="J983" s="540" t="s">
        <v>805</v>
      </c>
      <c r="K983" s="540"/>
      <c r="L983" s="540"/>
      <c r="M983" s="540"/>
      <c r="N983" s="540"/>
      <c r="O983" s="540"/>
    </row>
    <row r="984" spans="1:15" x14ac:dyDescent="0.25">
      <c r="A984" s="514"/>
      <c r="B984" s="514"/>
      <c r="C984" s="514"/>
      <c r="D984" s="514"/>
      <c r="E984" s="514"/>
      <c r="F984" s="514"/>
      <c r="G984" s="515" t="s">
        <v>301</v>
      </c>
      <c r="H984" s="515"/>
      <c r="I984" s="515"/>
      <c r="J984" s="516" t="s">
        <v>21</v>
      </c>
      <c r="K984" s="516"/>
      <c r="L984" s="516"/>
      <c r="M984" s="516"/>
      <c r="N984" s="516"/>
      <c r="O984" s="516"/>
    </row>
    <row r="986" spans="1:15" x14ac:dyDescent="0.25">
      <c r="A986" s="526" t="s">
        <v>302</v>
      </c>
      <c r="B986" s="526"/>
      <c r="C986" s="526" t="s">
        <v>303</v>
      </c>
      <c r="D986" s="526"/>
    </row>
    <row r="988" spans="1:15" x14ac:dyDescent="0.25">
      <c r="A988" s="508" t="s">
        <v>304</v>
      </c>
      <c r="B988" s="508"/>
      <c r="C988" s="508"/>
      <c r="D988" s="508"/>
      <c r="E988" s="508"/>
      <c r="F988" s="509" t="s">
        <v>301</v>
      </c>
      <c r="G988" s="509"/>
      <c r="H988" s="509"/>
      <c r="I988" s="509"/>
      <c r="J988" s="509"/>
      <c r="K988" s="509" t="s">
        <v>305</v>
      </c>
      <c r="L988" s="509"/>
      <c r="M988" s="509" t="s">
        <v>306</v>
      </c>
      <c r="N988" s="509"/>
      <c r="O988" s="291" t="s">
        <v>307</v>
      </c>
    </row>
    <row r="989" spans="1:15" x14ac:dyDescent="0.25">
      <c r="A989" s="510" t="s">
        <v>806</v>
      </c>
      <c r="B989" s="510"/>
      <c r="C989" s="510"/>
      <c r="D989" s="510"/>
      <c r="E989" s="510"/>
      <c r="F989" s="511" t="s">
        <v>330</v>
      </c>
      <c r="G989" s="511"/>
      <c r="H989" s="511"/>
      <c r="I989" s="511"/>
      <c r="J989" s="511"/>
      <c r="K989" s="512" t="s">
        <v>807</v>
      </c>
      <c r="L989" s="512"/>
      <c r="M989" s="512" t="s">
        <v>376</v>
      </c>
      <c r="N989" s="512"/>
      <c r="O989" s="292" t="s">
        <v>808</v>
      </c>
    </row>
    <row r="990" spans="1:15" x14ac:dyDescent="0.25">
      <c r="A990" s="510" t="s">
        <v>809</v>
      </c>
      <c r="B990" s="510"/>
      <c r="C990" s="510"/>
      <c r="D990" s="510"/>
      <c r="E990" s="510"/>
      <c r="F990" s="511" t="s">
        <v>309</v>
      </c>
      <c r="G990" s="511"/>
      <c r="H990" s="511"/>
      <c r="I990" s="511"/>
      <c r="J990" s="511"/>
      <c r="K990" s="512" t="s">
        <v>810</v>
      </c>
      <c r="L990" s="512"/>
      <c r="M990" s="512" t="s">
        <v>566</v>
      </c>
      <c r="N990" s="512"/>
      <c r="O990" s="292" t="s">
        <v>811</v>
      </c>
    </row>
    <row r="991" spans="1:15" x14ac:dyDescent="0.25">
      <c r="A991" s="510" t="s">
        <v>812</v>
      </c>
      <c r="B991" s="510"/>
      <c r="C991" s="510"/>
      <c r="D991" s="510"/>
      <c r="E991" s="510"/>
      <c r="F991" s="511" t="s">
        <v>407</v>
      </c>
      <c r="G991" s="511"/>
      <c r="H991" s="511"/>
      <c r="I991" s="511"/>
      <c r="J991" s="511"/>
      <c r="K991" s="512" t="s">
        <v>813</v>
      </c>
      <c r="L991" s="512"/>
      <c r="M991" s="512" t="s">
        <v>441</v>
      </c>
      <c r="N991" s="512"/>
      <c r="O991" s="292" t="s">
        <v>814</v>
      </c>
    </row>
    <row r="992" spans="1:15" x14ac:dyDescent="0.25">
      <c r="A992" s="510" t="s">
        <v>815</v>
      </c>
      <c r="B992" s="510"/>
      <c r="C992" s="510"/>
      <c r="D992" s="510"/>
      <c r="E992" s="510"/>
      <c r="F992" s="511" t="s">
        <v>309</v>
      </c>
      <c r="G992" s="511"/>
      <c r="H992" s="511"/>
      <c r="I992" s="511"/>
      <c r="J992" s="511"/>
      <c r="K992" s="512" t="s">
        <v>816</v>
      </c>
      <c r="L992" s="512"/>
      <c r="M992" s="512" t="s">
        <v>404</v>
      </c>
      <c r="N992" s="512"/>
      <c r="O992" s="292" t="s">
        <v>817</v>
      </c>
    </row>
    <row r="993" spans="1:15" x14ac:dyDescent="0.25">
      <c r="A993" s="510" t="s">
        <v>723</v>
      </c>
      <c r="B993" s="510"/>
      <c r="C993" s="510"/>
      <c r="D993" s="510"/>
      <c r="E993" s="510"/>
      <c r="F993" s="511" t="s">
        <v>407</v>
      </c>
      <c r="G993" s="511"/>
      <c r="H993" s="511"/>
      <c r="I993" s="511"/>
      <c r="J993" s="511"/>
      <c r="K993" s="512" t="s">
        <v>724</v>
      </c>
      <c r="L993" s="512"/>
      <c r="M993" s="512" t="s">
        <v>684</v>
      </c>
      <c r="N993" s="512"/>
      <c r="O993" s="292" t="s">
        <v>818</v>
      </c>
    </row>
    <row r="994" spans="1:15" x14ac:dyDescent="0.25">
      <c r="A994" s="510" t="s">
        <v>819</v>
      </c>
      <c r="B994" s="510"/>
      <c r="C994" s="510"/>
      <c r="D994" s="510"/>
      <c r="E994" s="510"/>
      <c r="F994" s="511" t="s">
        <v>309</v>
      </c>
      <c r="G994" s="511"/>
      <c r="H994" s="511"/>
      <c r="I994" s="511"/>
      <c r="J994" s="511"/>
      <c r="K994" s="512" t="s">
        <v>820</v>
      </c>
      <c r="L994" s="512"/>
      <c r="M994" s="512" t="s">
        <v>821</v>
      </c>
      <c r="N994" s="512"/>
      <c r="O994" s="292" t="s">
        <v>822</v>
      </c>
    </row>
    <row r="995" spans="1:15" x14ac:dyDescent="0.25">
      <c r="A995" s="510" t="s">
        <v>823</v>
      </c>
      <c r="B995" s="510"/>
      <c r="C995" s="510"/>
      <c r="D995" s="510"/>
      <c r="E995" s="510"/>
      <c r="F995" s="511" t="s">
        <v>330</v>
      </c>
      <c r="G995" s="511"/>
      <c r="H995" s="511"/>
      <c r="I995" s="511"/>
      <c r="J995" s="511"/>
      <c r="K995" s="512" t="s">
        <v>824</v>
      </c>
      <c r="L995" s="512"/>
      <c r="M995" s="512" t="s">
        <v>376</v>
      </c>
      <c r="N995" s="512"/>
      <c r="O995" s="292" t="s">
        <v>825</v>
      </c>
    </row>
    <row r="996" spans="1:15" x14ac:dyDescent="0.25">
      <c r="A996" s="505"/>
      <c r="B996" s="505"/>
      <c r="C996" s="505"/>
      <c r="D996" s="505"/>
      <c r="E996" s="505"/>
      <c r="F996" s="506"/>
      <c r="G996" s="506"/>
      <c r="H996" s="506"/>
      <c r="I996" s="506"/>
      <c r="J996" s="506"/>
      <c r="K996" s="506"/>
      <c r="L996" s="293" t="s">
        <v>313</v>
      </c>
      <c r="M996" s="507" t="s">
        <v>303</v>
      </c>
      <c r="N996" s="507"/>
      <c r="O996" s="294" t="s">
        <v>826</v>
      </c>
    </row>
    <row r="997" spans="1:15" x14ac:dyDescent="0.25">
      <c r="A997" s="526" t="s">
        <v>314</v>
      </c>
      <c r="B997" s="526"/>
      <c r="C997" s="526" t="s">
        <v>315</v>
      </c>
      <c r="D997" s="526"/>
    </row>
    <row r="999" spans="1:15" x14ac:dyDescent="0.25">
      <c r="A999" s="508" t="s">
        <v>304</v>
      </c>
      <c r="B999" s="508"/>
      <c r="C999" s="508"/>
      <c r="D999" s="508"/>
      <c r="E999" s="508"/>
      <c r="F999" s="509" t="s">
        <v>301</v>
      </c>
      <c r="G999" s="509"/>
      <c r="H999" s="509"/>
      <c r="I999" s="509"/>
      <c r="J999" s="509"/>
      <c r="K999" s="509" t="s">
        <v>305</v>
      </c>
      <c r="L999" s="509"/>
      <c r="M999" s="509" t="s">
        <v>306</v>
      </c>
      <c r="N999" s="509"/>
      <c r="O999" s="291" t="s">
        <v>307</v>
      </c>
    </row>
    <row r="1000" spans="1:15" x14ac:dyDescent="0.25">
      <c r="A1000" s="510" t="s">
        <v>827</v>
      </c>
      <c r="B1000" s="510"/>
      <c r="C1000" s="510"/>
      <c r="D1000" s="510"/>
      <c r="E1000" s="510"/>
      <c r="F1000" s="511" t="s">
        <v>357</v>
      </c>
      <c r="G1000" s="511"/>
      <c r="H1000" s="511"/>
      <c r="I1000" s="511"/>
      <c r="J1000" s="511"/>
      <c r="K1000" s="512" t="s">
        <v>828</v>
      </c>
      <c r="L1000" s="512"/>
      <c r="M1000" s="512" t="s">
        <v>343</v>
      </c>
      <c r="N1000" s="512"/>
      <c r="O1000" s="292" t="s">
        <v>565</v>
      </c>
    </row>
    <row r="1001" spans="1:15" x14ac:dyDescent="0.25">
      <c r="A1001" s="510" t="s">
        <v>316</v>
      </c>
      <c r="B1001" s="510"/>
      <c r="C1001" s="510"/>
      <c r="D1001" s="510"/>
      <c r="E1001" s="510"/>
      <c r="F1001" s="511" t="s">
        <v>317</v>
      </c>
      <c r="G1001" s="511"/>
      <c r="H1001" s="511"/>
      <c r="I1001" s="511"/>
      <c r="J1001" s="511"/>
      <c r="K1001" s="512" t="s">
        <v>829</v>
      </c>
      <c r="L1001" s="512"/>
      <c r="M1001" s="512" t="s">
        <v>319</v>
      </c>
      <c r="N1001" s="512"/>
      <c r="O1001" s="292" t="s">
        <v>830</v>
      </c>
    </row>
    <row r="1002" spans="1:15" x14ac:dyDescent="0.25">
      <c r="A1002" s="505"/>
      <c r="B1002" s="505"/>
      <c r="C1002" s="505"/>
      <c r="D1002" s="505"/>
      <c r="E1002" s="505"/>
      <c r="F1002" s="506"/>
      <c r="G1002" s="506"/>
      <c r="H1002" s="506"/>
      <c r="I1002" s="506"/>
      <c r="J1002" s="506"/>
      <c r="K1002" s="506"/>
      <c r="L1002" s="293" t="s">
        <v>313</v>
      </c>
      <c r="M1002" s="507" t="s">
        <v>315</v>
      </c>
      <c r="N1002" s="507"/>
      <c r="O1002" s="294" t="s">
        <v>831</v>
      </c>
    </row>
    <row r="1003" spans="1:15" x14ac:dyDescent="0.25">
      <c r="A1003" s="526" t="s">
        <v>321</v>
      </c>
      <c r="B1003" s="526"/>
      <c r="C1003" s="526" t="s">
        <v>322</v>
      </c>
      <c r="D1003" s="526"/>
    </row>
    <row r="1005" spans="1:15" x14ac:dyDescent="0.25">
      <c r="A1005" s="508" t="s">
        <v>304</v>
      </c>
      <c r="B1005" s="508"/>
      <c r="C1005" s="508"/>
      <c r="D1005" s="508"/>
      <c r="E1005" s="508"/>
      <c r="F1005" s="509" t="s">
        <v>301</v>
      </c>
      <c r="G1005" s="509"/>
      <c r="H1005" s="509"/>
      <c r="I1005" s="509"/>
      <c r="J1005" s="509"/>
      <c r="K1005" s="509" t="s">
        <v>305</v>
      </c>
      <c r="L1005" s="509"/>
      <c r="M1005" s="509" t="s">
        <v>306</v>
      </c>
      <c r="N1005" s="509"/>
      <c r="O1005" s="291" t="s">
        <v>307</v>
      </c>
    </row>
    <row r="1006" spans="1:15" x14ac:dyDescent="0.25">
      <c r="A1006" s="510" t="s">
        <v>422</v>
      </c>
      <c r="B1006" s="510"/>
      <c r="C1006" s="510"/>
      <c r="D1006" s="510"/>
      <c r="E1006" s="510"/>
      <c r="F1006" s="511" t="s">
        <v>324</v>
      </c>
      <c r="G1006" s="511"/>
      <c r="H1006" s="511"/>
      <c r="I1006" s="511"/>
      <c r="J1006" s="511"/>
      <c r="K1006" s="512" t="s">
        <v>423</v>
      </c>
      <c r="L1006" s="512"/>
      <c r="M1006" s="512" t="s">
        <v>832</v>
      </c>
      <c r="N1006" s="512"/>
      <c r="O1006" s="292" t="s">
        <v>829</v>
      </c>
    </row>
    <row r="1007" spans="1:15" x14ac:dyDescent="0.25">
      <c r="A1007" s="505"/>
      <c r="B1007" s="505"/>
      <c r="C1007" s="505"/>
      <c r="D1007" s="505"/>
      <c r="E1007" s="505"/>
      <c r="F1007" s="506"/>
      <c r="G1007" s="506"/>
      <c r="H1007" s="506"/>
      <c r="I1007" s="506"/>
      <c r="J1007" s="506"/>
      <c r="K1007" s="506"/>
      <c r="L1007" s="293" t="s">
        <v>313</v>
      </c>
      <c r="M1007" s="507" t="s">
        <v>322</v>
      </c>
      <c r="N1007" s="507"/>
      <c r="O1007" s="294" t="s">
        <v>829</v>
      </c>
    </row>
    <row r="1008" spans="1:15" x14ac:dyDescent="0.25">
      <c r="A1008" s="526" t="s">
        <v>327</v>
      </c>
      <c r="B1008" s="526"/>
      <c r="C1008" s="526" t="s">
        <v>328</v>
      </c>
      <c r="D1008" s="526"/>
    </row>
    <row r="1010" spans="1:15" x14ac:dyDescent="0.25">
      <c r="A1010" s="508" t="s">
        <v>304</v>
      </c>
      <c r="B1010" s="508"/>
      <c r="C1010" s="508"/>
      <c r="D1010" s="508"/>
      <c r="E1010" s="508"/>
      <c r="F1010" s="509" t="s">
        <v>301</v>
      </c>
      <c r="G1010" s="509"/>
      <c r="H1010" s="509"/>
      <c r="I1010" s="509"/>
      <c r="J1010" s="509"/>
      <c r="K1010" s="509" t="s">
        <v>305</v>
      </c>
      <c r="L1010" s="509"/>
      <c r="M1010" s="509" t="s">
        <v>306</v>
      </c>
      <c r="N1010" s="509"/>
      <c r="O1010" s="291" t="s">
        <v>307</v>
      </c>
    </row>
    <row r="1011" spans="1:15" x14ac:dyDescent="0.25">
      <c r="A1011" s="510" t="s">
        <v>424</v>
      </c>
      <c r="B1011" s="510"/>
      <c r="C1011" s="510"/>
      <c r="D1011" s="510"/>
      <c r="E1011" s="510"/>
      <c r="F1011" s="511" t="s">
        <v>407</v>
      </c>
      <c r="G1011" s="511"/>
      <c r="H1011" s="511"/>
      <c r="I1011" s="511"/>
      <c r="J1011" s="511"/>
      <c r="K1011" s="512" t="s">
        <v>425</v>
      </c>
      <c r="L1011" s="512"/>
      <c r="M1011" s="512" t="s">
        <v>833</v>
      </c>
      <c r="N1011" s="512"/>
      <c r="O1011" s="292" t="s">
        <v>834</v>
      </c>
    </row>
    <row r="1012" spans="1:15" x14ac:dyDescent="0.25">
      <c r="A1012" s="505"/>
      <c r="B1012" s="505"/>
      <c r="C1012" s="505"/>
      <c r="D1012" s="505"/>
      <c r="E1012" s="505"/>
      <c r="F1012" s="506"/>
      <c r="G1012" s="506"/>
      <c r="H1012" s="506"/>
      <c r="I1012" s="506"/>
      <c r="J1012" s="506"/>
      <c r="K1012" s="506"/>
      <c r="L1012" s="293" t="s">
        <v>313</v>
      </c>
      <c r="M1012" s="507" t="s">
        <v>328</v>
      </c>
      <c r="N1012" s="507"/>
      <c r="O1012" s="294" t="s">
        <v>834</v>
      </c>
    </row>
    <row r="1014" spans="1:15" x14ac:dyDescent="0.25">
      <c r="I1014" s="524" t="s">
        <v>334</v>
      </c>
      <c r="J1014" s="524"/>
      <c r="K1014" s="524"/>
      <c r="L1014" s="524"/>
      <c r="M1014" s="524"/>
      <c r="N1014" s="525" t="s">
        <v>835</v>
      </c>
      <c r="O1014" s="525"/>
    </row>
    <row r="1015" spans="1:15" ht="15" customHeight="1" x14ac:dyDescent="0.25">
      <c r="I1015" s="522" t="s">
        <v>335</v>
      </c>
      <c r="J1015" s="523"/>
      <c r="K1015" s="523"/>
      <c r="L1015" s="523"/>
      <c r="M1015" s="523"/>
      <c r="N1015" s="520">
        <f>+ROUND(N1014*(1+AIU!$G$69),0)</f>
        <v>123757</v>
      </c>
      <c r="O1015" s="521"/>
    </row>
    <row r="1016" spans="1:15" x14ac:dyDescent="0.25">
      <c r="A1016" s="287"/>
      <c r="B1016" s="500"/>
      <c r="C1016" s="500"/>
      <c r="D1016" s="500"/>
      <c r="E1016" s="500"/>
      <c r="F1016" s="500"/>
      <c r="G1016" s="500"/>
      <c r="H1016" s="500"/>
      <c r="I1016" s="500"/>
      <c r="J1016" s="500"/>
      <c r="K1016" s="500"/>
      <c r="L1016" s="500"/>
      <c r="M1016" s="500"/>
      <c r="N1016" s="500"/>
      <c r="O1016" s="500"/>
    </row>
    <row r="1017" spans="1:15" x14ac:dyDescent="0.25">
      <c r="A1017" s="287"/>
      <c r="B1017" s="501"/>
      <c r="C1017" s="501"/>
      <c r="D1017" s="500"/>
      <c r="E1017" s="500"/>
      <c r="F1017" s="500"/>
      <c r="G1017" s="500"/>
      <c r="H1017" s="500"/>
      <c r="I1017" s="500"/>
      <c r="J1017" s="500"/>
      <c r="K1017" s="500"/>
      <c r="L1017" s="500"/>
      <c r="M1017" s="500"/>
      <c r="N1017" s="500"/>
      <c r="O1017" s="500"/>
    </row>
    <row r="1018" spans="1:15" x14ac:dyDescent="0.25">
      <c r="A1018" s="502"/>
      <c r="B1018" s="502"/>
      <c r="C1018" s="502"/>
      <c r="D1018" s="502"/>
      <c r="E1018" s="502"/>
      <c r="F1018" s="502"/>
      <c r="G1018" s="502"/>
      <c r="H1018" s="502"/>
      <c r="I1018" s="502"/>
      <c r="J1018" s="502"/>
      <c r="K1018" s="502"/>
      <c r="L1018" s="502"/>
      <c r="M1018" s="502"/>
      <c r="N1018" s="502"/>
      <c r="O1018" s="502"/>
    </row>
    <row r="1019" spans="1:15" x14ac:dyDescent="0.25">
      <c r="A1019" s="503"/>
      <c r="B1019" s="503"/>
      <c r="C1019" s="503"/>
      <c r="D1019" s="503"/>
      <c r="E1019" s="503"/>
      <c r="F1019" s="503"/>
      <c r="G1019" s="503" t="s">
        <v>296</v>
      </c>
      <c r="H1019" s="503"/>
      <c r="I1019" s="503"/>
      <c r="J1019" s="504" t="s">
        <v>836</v>
      </c>
      <c r="K1019" s="504"/>
      <c r="L1019" s="504"/>
      <c r="M1019" s="504"/>
      <c r="N1019" s="504"/>
      <c r="O1019" s="504"/>
    </row>
    <row r="1020" spans="1:15" ht="46.5" customHeight="1" x14ac:dyDescent="0.25">
      <c r="A1020" s="513" t="s">
        <v>298</v>
      </c>
      <c r="B1020" s="513"/>
      <c r="C1020" s="513"/>
      <c r="D1020" s="513"/>
      <c r="E1020" s="513"/>
      <c r="F1020" s="513"/>
      <c r="G1020" s="503" t="s">
        <v>299</v>
      </c>
      <c r="H1020" s="503"/>
      <c r="I1020" s="503"/>
      <c r="J1020" s="527" t="s">
        <v>837</v>
      </c>
      <c r="K1020" s="527"/>
      <c r="L1020" s="527"/>
      <c r="M1020" s="527"/>
      <c r="N1020" s="527"/>
      <c r="O1020" s="527"/>
    </row>
    <row r="1021" spans="1:15" x14ac:dyDescent="0.25">
      <c r="A1021" s="514"/>
      <c r="B1021" s="514"/>
      <c r="C1021" s="514"/>
      <c r="D1021" s="514"/>
      <c r="E1021" s="514"/>
      <c r="F1021" s="514"/>
      <c r="G1021" s="515" t="s">
        <v>301</v>
      </c>
      <c r="H1021" s="515"/>
      <c r="I1021" s="515"/>
      <c r="J1021" s="516" t="s">
        <v>23</v>
      </c>
      <c r="K1021" s="516"/>
      <c r="L1021" s="516"/>
      <c r="M1021" s="516"/>
      <c r="N1021" s="516"/>
      <c r="O1021" s="516"/>
    </row>
    <row r="1023" spans="1:15" x14ac:dyDescent="0.25">
      <c r="A1023" s="526" t="s">
        <v>302</v>
      </c>
      <c r="B1023" s="526"/>
      <c r="C1023" s="526" t="s">
        <v>303</v>
      </c>
      <c r="D1023" s="526"/>
    </row>
    <row r="1025" spans="1:15" x14ac:dyDescent="0.25">
      <c r="A1025" s="508" t="s">
        <v>304</v>
      </c>
      <c r="B1025" s="508"/>
      <c r="C1025" s="508"/>
      <c r="D1025" s="508"/>
      <c r="E1025" s="508"/>
      <c r="F1025" s="509" t="s">
        <v>301</v>
      </c>
      <c r="G1025" s="509"/>
      <c r="H1025" s="509"/>
      <c r="I1025" s="509"/>
      <c r="J1025" s="509"/>
      <c r="K1025" s="509" t="s">
        <v>305</v>
      </c>
      <c r="L1025" s="509"/>
      <c r="M1025" s="509" t="s">
        <v>306</v>
      </c>
      <c r="N1025" s="509"/>
      <c r="O1025" s="291" t="s">
        <v>307</v>
      </c>
    </row>
    <row r="1026" spans="1:15" x14ac:dyDescent="0.25">
      <c r="A1026" s="510" t="s">
        <v>735</v>
      </c>
      <c r="B1026" s="510"/>
      <c r="C1026" s="510"/>
      <c r="D1026" s="510"/>
      <c r="E1026" s="510"/>
      <c r="F1026" s="511" t="s">
        <v>309</v>
      </c>
      <c r="G1026" s="511"/>
      <c r="H1026" s="511"/>
      <c r="I1026" s="511"/>
      <c r="J1026" s="511"/>
      <c r="K1026" s="512" t="s">
        <v>736</v>
      </c>
      <c r="L1026" s="512"/>
      <c r="M1026" s="512" t="s">
        <v>607</v>
      </c>
      <c r="N1026" s="512"/>
      <c r="O1026" s="292" t="s">
        <v>838</v>
      </c>
    </row>
    <row r="1027" spans="1:15" x14ac:dyDescent="0.25">
      <c r="A1027" s="510" t="s">
        <v>839</v>
      </c>
      <c r="B1027" s="510"/>
      <c r="C1027" s="510"/>
      <c r="D1027" s="510"/>
      <c r="E1027" s="510"/>
      <c r="F1027" s="511" t="s">
        <v>309</v>
      </c>
      <c r="G1027" s="511"/>
      <c r="H1027" s="511"/>
      <c r="I1027" s="511"/>
      <c r="J1027" s="511"/>
      <c r="K1027" s="512" t="s">
        <v>810</v>
      </c>
      <c r="L1027" s="512"/>
      <c r="M1027" s="512" t="s">
        <v>555</v>
      </c>
      <c r="N1027" s="512"/>
      <c r="O1027" s="292" t="s">
        <v>810</v>
      </c>
    </row>
    <row r="1028" spans="1:15" x14ac:dyDescent="0.25">
      <c r="A1028" s="505"/>
      <c r="B1028" s="505"/>
      <c r="C1028" s="505"/>
      <c r="D1028" s="505"/>
      <c r="E1028" s="505"/>
      <c r="F1028" s="506"/>
      <c r="G1028" s="506"/>
      <c r="H1028" s="506"/>
      <c r="I1028" s="506"/>
      <c r="J1028" s="506"/>
      <c r="K1028" s="506"/>
      <c r="L1028" s="293" t="s">
        <v>313</v>
      </c>
      <c r="M1028" s="507" t="s">
        <v>303</v>
      </c>
      <c r="N1028" s="507"/>
      <c r="O1028" s="294" t="s">
        <v>840</v>
      </c>
    </row>
    <row r="1029" spans="1:15" x14ac:dyDescent="0.25">
      <c r="A1029" s="526" t="s">
        <v>314</v>
      </c>
      <c r="B1029" s="526"/>
      <c r="C1029" s="526" t="s">
        <v>315</v>
      </c>
      <c r="D1029" s="526"/>
    </row>
    <row r="1031" spans="1:15" x14ac:dyDescent="0.25">
      <c r="A1031" s="508" t="s">
        <v>304</v>
      </c>
      <c r="B1031" s="508"/>
      <c r="C1031" s="508"/>
      <c r="D1031" s="508"/>
      <c r="E1031" s="508"/>
      <c r="F1031" s="509" t="s">
        <v>301</v>
      </c>
      <c r="G1031" s="509"/>
      <c r="H1031" s="509"/>
      <c r="I1031" s="509"/>
      <c r="J1031" s="509"/>
      <c r="K1031" s="509" t="s">
        <v>305</v>
      </c>
      <c r="L1031" s="509"/>
      <c r="M1031" s="509" t="s">
        <v>306</v>
      </c>
      <c r="N1031" s="509"/>
      <c r="O1031" s="291" t="s">
        <v>307</v>
      </c>
    </row>
    <row r="1032" spans="1:15" x14ac:dyDescent="0.25">
      <c r="A1032" s="510" t="s">
        <v>316</v>
      </c>
      <c r="B1032" s="510"/>
      <c r="C1032" s="510"/>
      <c r="D1032" s="510"/>
      <c r="E1032" s="510"/>
      <c r="F1032" s="511" t="s">
        <v>317</v>
      </c>
      <c r="G1032" s="511"/>
      <c r="H1032" s="511"/>
      <c r="I1032" s="511"/>
      <c r="J1032" s="511"/>
      <c r="K1032" s="512" t="s">
        <v>841</v>
      </c>
      <c r="L1032" s="512"/>
      <c r="M1032" s="512" t="s">
        <v>319</v>
      </c>
      <c r="N1032" s="512"/>
      <c r="O1032" s="292" t="s">
        <v>660</v>
      </c>
    </row>
    <row r="1033" spans="1:15" x14ac:dyDescent="0.25">
      <c r="A1033" s="505"/>
      <c r="B1033" s="505"/>
      <c r="C1033" s="505"/>
      <c r="D1033" s="505"/>
      <c r="E1033" s="505"/>
      <c r="F1033" s="506"/>
      <c r="G1033" s="506"/>
      <c r="H1033" s="506"/>
      <c r="I1033" s="506"/>
      <c r="J1033" s="506"/>
      <c r="K1033" s="506"/>
      <c r="L1033" s="293" t="s">
        <v>313</v>
      </c>
      <c r="M1033" s="507" t="s">
        <v>315</v>
      </c>
      <c r="N1033" s="507"/>
      <c r="O1033" s="294" t="s">
        <v>660</v>
      </c>
    </row>
    <row r="1034" spans="1:15" x14ac:dyDescent="0.25">
      <c r="A1034" s="526" t="s">
        <v>321</v>
      </c>
      <c r="B1034" s="526"/>
      <c r="C1034" s="526" t="s">
        <v>322</v>
      </c>
      <c r="D1034" s="526"/>
    </row>
    <row r="1036" spans="1:15" x14ac:dyDescent="0.25">
      <c r="A1036" s="508" t="s">
        <v>304</v>
      </c>
      <c r="B1036" s="508"/>
      <c r="C1036" s="508"/>
      <c r="D1036" s="508"/>
      <c r="E1036" s="508"/>
      <c r="F1036" s="509" t="s">
        <v>301</v>
      </c>
      <c r="G1036" s="509"/>
      <c r="H1036" s="509"/>
      <c r="I1036" s="509"/>
      <c r="J1036" s="509"/>
      <c r="K1036" s="509" t="s">
        <v>305</v>
      </c>
      <c r="L1036" s="509"/>
      <c r="M1036" s="509" t="s">
        <v>306</v>
      </c>
      <c r="N1036" s="509"/>
      <c r="O1036" s="291" t="s">
        <v>307</v>
      </c>
    </row>
    <row r="1037" spans="1:15" x14ac:dyDescent="0.25">
      <c r="A1037" s="510" t="s">
        <v>422</v>
      </c>
      <c r="B1037" s="510"/>
      <c r="C1037" s="510"/>
      <c r="D1037" s="510"/>
      <c r="E1037" s="510"/>
      <c r="F1037" s="511" t="s">
        <v>324</v>
      </c>
      <c r="G1037" s="511"/>
      <c r="H1037" s="511"/>
      <c r="I1037" s="511"/>
      <c r="J1037" s="511"/>
      <c r="K1037" s="512" t="s">
        <v>423</v>
      </c>
      <c r="L1037" s="512"/>
      <c r="M1037" s="512" t="s">
        <v>351</v>
      </c>
      <c r="N1037" s="512"/>
      <c r="O1037" s="292" t="s">
        <v>841</v>
      </c>
    </row>
    <row r="1038" spans="1:15" x14ac:dyDescent="0.25">
      <c r="A1038" s="505"/>
      <c r="B1038" s="505"/>
      <c r="C1038" s="505"/>
      <c r="D1038" s="505"/>
      <c r="E1038" s="505"/>
      <c r="F1038" s="506"/>
      <c r="G1038" s="506"/>
      <c r="H1038" s="506"/>
      <c r="I1038" s="506"/>
      <c r="J1038" s="506"/>
      <c r="K1038" s="506"/>
      <c r="L1038" s="293" t="s">
        <v>313</v>
      </c>
      <c r="M1038" s="507" t="s">
        <v>322</v>
      </c>
      <c r="N1038" s="507"/>
      <c r="O1038" s="294" t="s">
        <v>841</v>
      </c>
    </row>
    <row r="1039" spans="1:15" x14ac:dyDescent="0.25">
      <c r="A1039" s="526" t="s">
        <v>327</v>
      </c>
      <c r="B1039" s="526"/>
      <c r="C1039" s="526" t="s">
        <v>328</v>
      </c>
      <c r="D1039" s="526"/>
    </row>
    <row r="1041" spans="1:15" x14ac:dyDescent="0.25">
      <c r="A1041" s="508" t="s">
        <v>304</v>
      </c>
      <c r="B1041" s="508"/>
      <c r="C1041" s="508"/>
      <c r="D1041" s="508"/>
      <c r="E1041" s="508"/>
      <c r="F1041" s="509" t="s">
        <v>301</v>
      </c>
      <c r="G1041" s="509"/>
      <c r="H1041" s="509"/>
      <c r="I1041" s="509"/>
      <c r="J1041" s="509"/>
      <c r="K1041" s="509" t="s">
        <v>305</v>
      </c>
      <c r="L1041" s="509"/>
      <c r="M1041" s="509" t="s">
        <v>306</v>
      </c>
      <c r="N1041" s="509"/>
      <c r="O1041" s="291" t="s">
        <v>307</v>
      </c>
    </row>
    <row r="1042" spans="1:15" x14ac:dyDescent="0.25">
      <c r="A1042" s="510" t="s">
        <v>842</v>
      </c>
      <c r="B1042" s="510"/>
      <c r="C1042" s="510"/>
      <c r="D1042" s="510"/>
      <c r="E1042" s="510"/>
      <c r="F1042" s="511" t="s">
        <v>407</v>
      </c>
      <c r="G1042" s="511"/>
      <c r="H1042" s="511"/>
      <c r="I1042" s="511"/>
      <c r="J1042" s="511"/>
      <c r="K1042" s="512" t="s">
        <v>793</v>
      </c>
      <c r="L1042" s="512"/>
      <c r="M1042" s="512" t="s">
        <v>843</v>
      </c>
      <c r="N1042" s="512"/>
      <c r="O1042" s="292" t="s">
        <v>844</v>
      </c>
    </row>
    <row r="1043" spans="1:15" x14ac:dyDescent="0.25">
      <c r="A1043" s="505"/>
      <c r="B1043" s="505"/>
      <c r="C1043" s="505"/>
      <c r="D1043" s="505"/>
      <c r="E1043" s="505"/>
      <c r="F1043" s="506"/>
      <c r="G1043" s="506"/>
      <c r="H1043" s="506"/>
      <c r="I1043" s="506"/>
      <c r="J1043" s="506"/>
      <c r="K1043" s="506"/>
      <c r="L1043" s="293" t="s">
        <v>313</v>
      </c>
      <c r="M1043" s="507" t="s">
        <v>328</v>
      </c>
      <c r="N1043" s="507"/>
      <c r="O1043" s="294" t="s">
        <v>844</v>
      </c>
    </row>
    <row r="1045" spans="1:15" x14ac:dyDescent="0.25">
      <c r="I1045" s="524" t="s">
        <v>334</v>
      </c>
      <c r="J1045" s="524"/>
      <c r="K1045" s="524"/>
      <c r="L1045" s="524"/>
      <c r="M1045" s="524"/>
      <c r="N1045" s="525" t="s">
        <v>845</v>
      </c>
      <c r="O1045" s="525"/>
    </row>
    <row r="1046" spans="1:15" ht="15" customHeight="1" x14ac:dyDescent="0.25">
      <c r="I1046" s="522" t="s">
        <v>335</v>
      </c>
      <c r="J1046" s="523"/>
      <c r="K1046" s="523"/>
      <c r="L1046" s="523"/>
      <c r="M1046" s="523"/>
      <c r="N1046" s="520">
        <f>+ROUND(N1045*(1+AIU!$G$69),0)</f>
        <v>41295</v>
      </c>
      <c r="O1046" s="521"/>
    </row>
    <row r="1047" spans="1:15" x14ac:dyDescent="0.25">
      <c r="A1047" s="539"/>
      <c r="B1047" s="539"/>
      <c r="C1047" s="539"/>
      <c r="D1047" s="539"/>
      <c r="E1047" s="539"/>
      <c r="F1047" s="539"/>
      <c r="G1047" s="539"/>
      <c r="H1047" s="539"/>
      <c r="I1047" s="539"/>
      <c r="J1047" s="539"/>
      <c r="K1047" s="539"/>
      <c r="L1047" s="539"/>
      <c r="M1047" s="539"/>
      <c r="N1047" s="539"/>
      <c r="O1047" s="539"/>
    </row>
    <row r="1048" spans="1:15" x14ac:dyDescent="0.25">
      <c r="A1048" s="287"/>
      <c r="B1048" s="500"/>
      <c r="C1048" s="500"/>
      <c r="D1048" s="500"/>
      <c r="E1048" s="500"/>
      <c r="F1048" s="500"/>
      <c r="G1048" s="500"/>
      <c r="H1048" s="500"/>
      <c r="I1048" s="500"/>
      <c r="J1048" s="500"/>
      <c r="K1048" s="500"/>
      <c r="L1048" s="500"/>
      <c r="M1048" s="500"/>
      <c r="N1048" s="500"/>
      <c r="O1048" s="500"/>
    </row>
    <row r="1049" spans="1:15" x14ac:dyDescent="0.25">
      <c r="A1049" s="287"/>
      <c r="B1049" s="501"/>
      <c r="C1049" s="501"/>
      <c r="D1049" s="500"/>
      <c r="E1049" s="500"/>
      <c r="F1049" s="500"/>
      <c r="G1049" s="500"/>
      <c r="H1049" s="500"/>
      <c r="I1049" s="500"/>
      <c r="J1049" s="500"/>
      <c r="K1049" s="500"/>
      <c r="L1049" s="500"/>
      <c r="M1049" s="500"/>
      <c r="N1049" s="500"/>
      <c r="O1049" s="500"/>
    </row>
    <row r="1050" spans="1:15" x14ac:dyDescent="0.25">
      <c r="A1050" s="502"/>
      <c r="B1050" s="502"/>
      <c r="C1050" s="502"/>
      <c r="D1050" s="502"/>
      <c r="E1050" s="502"/>
      <c r="F1050" s="502"/>
      <c r="G1050" s="502"/>
      <c r="H1050" s="502"/>
      <c r="I1050" s="502"/>
      <c r="J1050" s="502"/>
      <c r="K1050" s="502"/>
      <c r="L1050" s="502"/>
      <c r="M1050" s="502"/>
      <c r="N1050" s="502"/>
      <c r="O1050" s="502"/>
    </row>
    <row r="1051" spans="1:15" x14ac:dyDescent="0.25">
      <c r="A1051" s="503"/>
      <c r="B1051" s="503"/>
      <c r="C1051" s="503"/>
      <c r="D1051" s="503"/>
      <c r="E1051" s="503"/>
      <c r="F1051" s="503"/>
      <c r="G1051" s="503" t="s">
        <v>296</v>
      </c>
      <c r="H1051" s="503"/>
      <c r="I1051" s="503"/>
      <c r="J1051" s="504" t="s">
        <v>836</v>
      </c>
      <c r="K1051" s="504"/>
      <c r="L1051" s="504"/>
      <c r="M1051" s="504"/>
      <c r="N1051" s="504"/>
      <c r="O1051" s="504"/>
    </row>
    <row r="1052" spans="1:15" ht="46.5" customHeight="1" x14ac:dyDescent="0.25">
      <c r="A1052" s="513" t="s">
        <v>298</v>
      </c>
      <c r="B1052" s="513"/>
      <c r="C1052" s="513"/>
      <c r="D1052" s="513"/>
      <c r="E1052" s="513"/>
      <c r="F1052" s="513"/>
      <c r="G1052" s="503" t="s">
        <v>299</v>
      </c>
      <c r="H1052" s="503"/>
      <c r="I1052" s="503"/>
      <c r="J1052" s="527" t="s">
        <v>846</v>
      </c>
      <c r="K1052" s="527"/>
      <c r="L1052" s="527"/>
      <c r="M1052" s="527"/>
      <c r="N1052" s="527"/>
      <c r="O1052" s="527"/>
    </row>
    <row r="1053" spans="1:15" x14ac:dyDescent="0.25">
      <c r="A1053" s="514"/>
      <c r="B1053" s="514"/>
      <c r="C1053" s="514"/>
      <c r="D1053" s="514"/>
      <c r="E1053" s="514"/>
      <c r="F1053" s="514"/>
      <c r="G1053" s="515" t="s">
        <v>301</v>
      </c>
      <c r="H1053" s="515"/>
      <c r="I1053" s="515"/>
      <c r="J1053" s="516" t="s">
        <v>23</v>
      </c>
      <c r="K1053" s="516"/>
      <c r="L1053" s="516"/>
      <c r="M1053" s="516"/>
      <c r="N1053" s="516"/>
      <c r="O1053" s="516"/>
    </row>
    <row r="1055" spans="1:15" x14ac:dyDescent="0.25">
      <c r="A1055" s="526" t="s">
        <v>302</v>
      </c>
      <c r="B1055" s="526"/>
      <c r="C1055" s="526" t="s">
        <v>303</v>
      </c>
      <c r="D1055" s="526"/>
    </row>
    <row r="1057" spans="1:15" x14ac:dyDescent="0.25">
      <c r="A1057" s="508" t="s">
        <v>304</v>
      </c>
      <c r="B1057" s="508"/>
      <c r="C1057" s="508"/>
      <c r="D1057" s="508"/>
      <c r="E1057" s="508"/>
      <c r="F1057" s="509" t="s">
        <v>301</v>
      </c>
      <c r="G1057" s="509"/>
      <c r="H1057" s="509"/>
      <c r="I1057" s="509"/>
      <c r="J1057" s="509"/>
      <c r="K1057" s="509" t="s">
        <v>305</v>
      </c>
      <c r="L1057" s="509"/>
      <c r="M1057" s="509" t="s">
        <v>306</v>
      </c>
      <c r="N1057" s="509"/>
      <c r="O1057" s="291" t="s">
        <v>307</v>
      </c>
    </row>
    <row r="1058" spans="1:15" x14ac:dyDescent="0.25">
      <c r="A1058" s="510" t="s">
        <v>847</v>
      </c>
      <c r="B1058" s="510"/>
      <c r="C1058" s="510"/>
      <c r="D1058" s="510"/>
      <c r="E1058" s="510"/>
      <c r="F1058" s="511" t="s">
        <v>309</v>
      </c>
      <c r="G1058" s="511"/>
      <c r="H1058" s="511"/>
      <c r="I1058" s="511"/>
      <c r="J1058" s="511"/>
      <c r="K1058" s="512" t="s">
        <v>848</v>
      </c>
      <c r="L1058" s="512"/>
      <c r="M1058" s="512" t="s">
        <v>376</v>
      </c>
      <c r="N1058" s="512"/>
      <c r="O1058" s="292" t="s">
        <v>849</v>
      </c>
    </row>
    <row r="1059" spans="1:15" x14ac:dyDescent="0.25">
      <c r="A1059" s="510" t="s">
        <v>850</v>
      </c>
      <c r="B1059" s="510"/>
      <c r="C1059" s="510"/>
      <c r="D1059" s="510"/>
      <c r="E1059" s="510"/>
      <c r="F1059" s="511" t="s">
        <v>309</v>
      </c>
      <c r="G1059" s="511"/>
      <c r="H1059" s="511"/>
      <c r="I1059" s="511"/>
      <c r="J1059" s="511"/>
      <c r="K1059" s="512" t="s">
        <v>851</v>
      </c>
      <c r="L1059" s="512"/>
      <c r="M1059" s="512" t="s">
        <v>376</v>
      </c>
      <c r="N1059" s="512"/>
      <c r="O1059" s="292" t="s">
        <v>852</v>
      </c>
    </row>
    <row r="1060" spans="1:15" x14ac:dyDescent="0.25">
      <c r="A1060" s="510" t="s">
        <v>853</v>
      </c>
      <c r="B1060" s="510"/>
      <c r="C1060" s="510"/>
      <c r="D1060" s="510"/>
      <c r="E1060" s="510"/>
      <c r="F1060" s="511" t="s">
        <v>309</v>
      </c>
      <c r="G1060" s="511"/>
      <c r="H1060" s="511"/>
      <c r="I1060" s="511"/>
      <c r="J1060" s="511"/>
      <c r="K1060" s="512" t="s">
        <v>417</v>
      </c>
      <c r="L1060" s="512"/>
      <c r="M1060" s="512" t="s">
        <v>404</v>
      </c>
      <c r="N1060" s="512"/>
      <c r="O1060" s="292" t="s">
        <v>854</v>
      </c>
    </row>
    <row r="1061" spans="1:15" x14ac:dyDescent="0.25">
      <c r="A1061" s="510" t="s">
        <v>855</v>
      </c>
      <c r="B1061" s="510"/>
      <c r="C1061" s="510"/>
      <c r="D1061" s="510"/>
      <c r="E1061" s="510"/>
      <c r="F1061" s="511" t="s">
        <v>856</v>
      </c>
      <c r="G1061" s="511"/>
      <c r="H1061" s="511"/>
      <c r="I1061" s="511"/>
      <c r="J1061" s="511"/>
      <c r="K1061" s="512" t="s">
        <v>504</v>
      </c>
      <c r="L1061" s="512"/>
      <c r="M1061" s="512" t="s">
        <v>555</v>
      </c>
      <c r="N1061" s="512"/>
      <c r="O1061" s="292" t="s">
        <v>504</v>
      </c>
    </row>
    <row r="1062" spans="1:15" x14ac:dyDescent="0.25">
      <c r="A1062" s="505"/>
      <c r="B1062" s="505"/>
      <c r="C1062" s="505"/>
      <c r="D1062" s="505"/>
      <c r="E1062" s="505"/>
      <c r="F1062" s="506"/>
      <c r="G1062" s="506"/>
      <c r="H1062" s="506"/>
      <c r="I1062" s="506"/>
      <c r="J1062" s="506"/>
      <c r="K1062" s="506"/>
      <c r="L1062" s="293" t="s">
        <v>313</v>
      </c>
      <c r="M1062" s="507" t="s">
        <v>303</v>
      </c>
      <c r="N1062" s="507"/>
      <c r="O1062" s="294" t="s">
        <v>857</v>
      </c>
    </row>
    <row r="1063" spans="1:15" x14ac:dyDescent="0.25">
      <c r="A1063" s="526" t="s">
        <v>314</v>
      </c>
      <c r="B1063" s="526"/>
      <c r="C1063" s="526" t="s">
        <v>315</v>
      </c>
      <c r="D1063" s="526"/>
    </row>
    <row r="1065" spans="1:15" x14ac:dyDescent="0.25">
      <c r="A1065" s="508" t="s">
        <v>304</v>
      </c>
      <c r="B1065" s="508"/>
      <c r="C1065" s="508"/>
      <c r="D1065" s="508"/>
      <c r="E1065" s="508"/>
      <c r="F1065" s="509" t="s">
        <v>301</v>
      </c>
      <c r="G1065" s="509"/>
      <c r="H1065" s="509"/>
      <c r="I1065" s="509"/>
      <c r="J1065" s="509"/>
      <c r="K1065" s="509" t="s">
        <v>305</v>
      </c>
      <c r="L1065" s="509"/>
      <c r="M1065" s="509" t="s">
        <v>306</v>
      </c>
      <c r="N1065" s="509"/>
      <c r="O1065" s="291" t="s">
        <v>307</v>
      </c>
    </row>
    <row r="1066" spans="1:15" x14ac:dyDescent="0.25">
      <c r="A1066" s="510" t="s">
        <v>316</v>
      </c>
      <c r="B1066" s="510"/>
      <c r="C1066" s="510"/>
      <c r="D1066" s="510"/>
      <c r="E1066" s="510"/>
      <c r="F1066" s="511" t="s">
        <v>317</v>
      </c>
      <c r="G1066" s="511"/>
      <c r="H1066" s="511"/>
      <c r="I1066" s="511"/>
      <c r="J1066" s="511"/>
      <c r="K1066" s="512" t="s">
        <v>858</v>
      </c>
      <c r="L1066" s="512"/>
      <c r="M1066" s="512" t="s">
        <v>319</v>
      </c>
      <c r="N1066" s="512"/>
      <c r="O1066" s="292" t="s">
        <v>859</v>
      </c>
    </row>
    <row r="1067" spans="1:15" x14ac:dyDescent="0.25">
      <c r="A1067" s="505"/>
      <c r="B1067" s="505"/>
      <c r="C1067" s="505"/>
      <c r="D1067" s="505"/>
      <c r="E1067" s="505"/>
      <c r="F1067" s="506"/>
      <c r="G1067" s="506"/>
      <c r="H1067" s="506"/>
      <c r="I1067" s="506"/>
      <c r="J1067" s="506"/>
      <c r="K1067" s="506"/>
      <c r="L1067" s="293" t="s">
        <v>313</v>
      </c>
      <c r="M1067" s="507" t="s">
        <v>315</v>
      </c>
      <c r="N1067" s="507"/>
      <c r="O1067" s="294" t="s">
        <v>859</v>
      </c>
    </row>
    <row r="1068" spans="1:15" x14ac:dyDescent="0.25">
      <c r="A1068" s="526" t="s">
        <v>321</v>
      </c>
      <c r="B1068" s="526"/>
      <c r="C1068" s="526" t="s">
        <v>322</v>
      </c>
      <c r="D1068" s="526"/>
    </row>
    <row r="1070" spans="1:15" x14ac:dyDescent="0.25">
      <c r="A1070" s="508" t="s">
        <v>304</v>
      </c>
      <c r="B1070" s="508"/>
      <c r="C1070" s="508"/>
      <c r="D1070" s="508"/>
      <c r="E1070" s="508"/>
      <c r="F1070" s="509" t="s">
        <v>301</v>
      </c>
      <c r="G1070" s="509"/>
      <c r="H1070" s="509"/>
      <c r="I1070" s="509"/>
      <c r="J1070" s="509"/>
      <c r="K1070" s="509" t="s">
        <v>305</v>
      </c>
      <c r="L1070" s="509"/>
      <c r="M1070" s="509" t="s">
        <v>306</v>
      </c>
      <c r="N1070" s="509"/>
      <c r="O1070" s="291" t="s">
        <v>307</v>
      </c>
    </row>
    <row r="1071" spans="1:15" x14ac:dyDescent="0.25">
      <c r="A1071" s="510" t="s">
        <v>860</v>
      </c>
      <c r="B1071" s="510"/>
      <c r="C1071" s="510"/>
      <c r="D1071" s="510"/>
      <c r="E1071" s="510"/>
      <c r="F1071" s="511" t="s">
        <v>324</v>
      </c>
      <c r="G1071" s="511"/>
      <c r="H1071" s="511"/>
      <c r="I1071" s="511"/>
      <c r="J1071" s="511"/>
      <c r="K1071" s="512" t="s">
        <v>861</v>
      </c>
      <c r="L1071" s="512"/>
      <c r="M1071" s="512" t="s">
        <v>351</v>
      </c>
      <c r="N1071" s="512"/>
      <c r="O1071" s="292" t="s">
        <v>858</v>
      </c>
    </row>
    <row r="1072" spans="1:15" x14ac:dyDescent="0.25">
      <c r="A1072" s="505"/>
      <c r="B1072" s="505"/>
      <c r="C1072" s="505"/>
      <c r="D1072" s="505"/>
      <c r="E1072" s="505"/>
      <c r="F1072" s="506"/>
      <c r="G1072" s="506"/>
      <c r="H1072" s="506"/>
      <c r="I1072" s="506"/>
      <c r="J1072" s="506"/>
      <c r="K1072" s="506"/>
      <c r="L1072" s="293" t="s">
        <v>313</v>
      </c>
      <c r="M1072" s="507" t="s">
        <v>322</v>
      </c>
      <c r="N1072" s="507"/>
      <c r="O1072" s="294" t="s">
        <v>858</v>
      </c>
    </row>
    <row r="1073" spans="1:15" x14ac:dyDescent="0.25">
      <c r="A1073" s="526" t="s">
        <v>327</v>
      </c>
      <c r="B1073" s="526"/>
      <c r="C1073" s="526" t="s">
        <v>328</v>
      </c>
      <c r="D1073" s="526"/>
    </row>
    <row r="1075" spans="1:15" x14ac:dyDescent="0.25">
      <c r="A1075" s="508" t="s">
        <v>304</v>
      </c>
      <c r="B1075" s="508"/>
      <c r="C1075" s="508"/>
      <c r="D1075" s="508"/>
      <c r="E1075" s="508"/>
      <c r="F1075" s="509" t="s">
        <v>301</v>
      </c>
      <c r="G1075" s="509"/>
      <c r="H1075" s="509"/>
      <c r="I1075" s="509"/>
      <c r="J1075" s="509"/>
      <c r="K1075" s="509" t="s">
        <v>305</v>
      </c>
      <c r="L1075" s="509"/>
      <c r="M1075" s="509" t="s">
        <v>306</v>
      </c>
      <c r="N1075" s="509"/>
      <c r="O1075" s="291" t="s">
        <v>307</v>
      </c>
    </row>
    <row r="1076" spans="1:15" x14ac:dyDescent="0.25">
      <c r="A1076" s="510" t="s">
        <v>424</v>
      </c>
      <c r="B1076" s="510"/>
      <c r="C1076" s="510"/>
      <c r="D1076" s="510"/>
      <c r="E1076" s="510"/>
      <c r="F1076" s="511" t="s">
        <v>407</v>
      </c>
      <c r="G1076" s="511"/>
      <c r="H1076" s="511"/>
      <c r="I1076" s="511"/>
      <c r="J1076" s="511"/>
      <c r="K1076" s="512" t="s">
        <v>425</v>
      </c>
      <c r="L1076" s="512"/>
      <c r="M1076" s="512" t="s">
        <v>343</v>
      </c>
      <c r="N1076" s="512"/>
      <c r="O1076" s="292" t="s">
        <v>862</v>
      </c>
    </row>
    <row r="1077" spans="1:15" x14ac:dyDescent="0.25">
      <c r="A1077" s="505"/>
      <c r="B1077" s="505"/>
      <c r="C1077" s="505"/>
      <c r="D1077" s="505"/>
      <c r="E1077" s="505"/>
      <c r="F1077" s="506"/>
      <c r="G1077" s="506"/>
      <c r="H1077" s="506"/>
      <c r="I1077" s="506"/>
      <c r="J1077" s="506"/>
      <c r="K1077" s="506"/>
      <c r="L1077" s="293" t="s">
        <v>313</v>
      </c>
      <c r="M1077" s="507" t="s">
        <v>328</v>
      </c>
      <c r="N1077" s="507"/>
      <c r="O1077" s="294" t="s">
        <v>862</v>
      </c>
    </row>
    <row r="1079" spans="1:15" x14ac:dyDescent="0.25">
      <c r="I1079" s="524" t="s">
        <v>334</v>
      </c>
      <c r="J1079" s="524"/>
      <c r="K1079" s="524"/>
      <c r="L1079" s="524"/>
      <c r="M1079" s="524"/>
      <c r="N1079" s="525" t="s">
        <v>863</v>
      </c>
      <c r="O1079" s="525"/>
    </row>
    <row r="1080" spans="1:15" ht="15" customHeight="1" x14ac:dyDescent="0.25">
      <c r="I1080" s="522" t="s">
        <v>335</v>
      </c>
      <c r="J1080" s="523"/>
      <c r="K1080" s="523"/>
      <c r="L1080" s="523"/>
      <c r="M1080" s="523"/>
      <c r="N1080" s="520">
        <f>+ROUND(N1079*(1+AIU!$G$69),0)</f>
        <v>22468</v>
      </c>
      <c r="O1080" s="521"/>
    </row>
    <row r="1081" spans="1:15" x14ac:dyDescent="0.25">
      <c r="A1081" s="287"/>
      <c r="B1081" s="500"/>
      <c r="C1081" s="500"/>
      <c r="D1081" s="500"/>
      <c r="E1081" s="500"/>
      <c r="F1081" s="500"/>
      <c r="G1081" s="500"/>
      <c r="H1081" s="500"/>
      <c r="I1081" s="500"/>
      <c r="J1081" s="500"/>
      <c r="K1081" s="500"/>
      <c r="L1081" s="500"/>
      <c r="M1081" s="500"/>
      <c r="N1081" s="500"/>
      <c r="O1081" s="500"/>
    </row>
    <row r="1082" spans="1:15" x14ac:dyDescent="0.25">
      <c r="A1082" s="287"/>
      <c r="B1082" s="501"/>
      <c r="C1082" s="501"/>
      <c r="D1082" s="500"/>
      <c r="E1082" s="500"/>
      <c r="F1082" s="500"/>
      <c r="G1082" s="500"/>
      <c r="H1082" s="500"/>
      <c r="I1082" s="500"/>
      <c r="J1082" s="500"/>
      <c r="K1082" s="500"/>
      <c r="L1082" s="500"/>
      <c r="M1082" s="500"/>
      <c r="N1082" s="500"/>
      <c r="O1082" s="500"/>
    </row>
    <row r="1083" spans="1:15" x14ac:dyDescent="0.25">
      <c r="A1083" s="502"/>
      <c r="B1083" s="502"/>
      <c r="C1083" s="502"/>
      <c r="D1083" s="502"/>
      <c r="E1083" s="502"/>
      <c r="F1083" s="502"/>
      <c r="G1083" s="502"/>
      <c r="H1083" s="502"/>
      <c r="I1083" s="502"/>
      <c r="J1083" s="502"/>
      <c r="K1083" s="502"/>
      <c r="L1083" s="502"/>
      <c r="M1083" s="502"/>
      <c r="N1083" s="502"/>
      <c r="O1083" s="502"/>
    </row>
    <row r="1084" spans="1:15" x14ac:dyDescent="0.25">
      <c r="A1084" s="503"/>
      <c r="B1084" s="503"/>
      <c r="C1084" s="503"/>
      <c r="D1084" s="503"/>
      <c r="E1084" s="503"/>
      <c r="F1084" s="503"/>
      <c r="G1084" s="503" t="s">
        <v>296</v>
      </c>
      <c r="H1084" s="503"/>
      <c r="I1084" s="503"/>
      <c r="J1084" s="504" t="s">
        <v>836</v>
      </c>
      <c r="K1084" s="504"/>
      <c r="L1084" s="504"/>
      <c r="M1084" s="504"/>
      <c r="N1084" s="504"/>
      <c r="O1084" s="504"/>
    </row>
    <row r="1085" spans="1:15" ht="46.5" customHeight="1" x14ac:dyDescent="0.25">
      <c r="A1085" s="513" t="s">
        <v>298</v>
      </c>
      <c r="B1085" s="513"/>
      <c r="C1085" s="513"/>
      <c r="D1085" s="513"/>
      <c r="E1085" s="513"/>
      <c r="F1085" s="513"/>
      <c r="G1085" s="503" t="s">
        <v>299</v>
      </c>
      <c r="H1085" s="503"/>
      <c r="I1085" s="503"/>
      <c r="J1085" s="527" t="s">
        <v>864</v>
      </c>
      <c r="K1085" s="527"/>
      <c r="L1085" s="527"/>
      <c r="M1085" s="527"/>
      <c r="N1085" s="527"/>
      <c r="O1085" s="527"/>
    </row>
    <row r="1086" spans="1:15" x14ac:dyDescent="0.25">
      <c r="A1086" s="514"/>
      <c r="B1086" s="514"/>
      <c r="C1086" s="514"/>
      <c r="D1086" s="514"/>
      <c r="E1086" s="514"/>
      <c r="F1086" s="514"/>
      <c r="G1086" s="515" t="s">
        <v>301</v>
      </c>
      <c r="H1086" s="515"/>
      <c r="I1086" s="515"/>
      <c r="J1086" s="516" t="s">
        <v>23</v>
      </c>
      <c r="K1086" s="516"/>
      <c r="L1086" s="516"/>
      <c r="M1086" s="516"/>
      <c r="N1086" s="516"/>
      <c r="O1086" s="516"/>
    </row>
    <row r="1088" spans="1:15" x14ac:dyDescent="0.25">
      <c r="A1088" s="526" t="s">
        <v>302</v>
      </c>
      <c r="B1088" s="526"/>
      <c r="C1088" s="526" t="s">
        <v>303</v>
      </c>
      <c r="D1088" s="526"/>
    </row>
    <row r="1090" spans="1:15" x14ac:dyDescent="0.25">
      <c r="A1090" s="508" t="s">
        <v>304</v>
      </c>
      <c r="B1090" s="508"/>
      <c r="C1090" s="508"/>
      <c r="D1090" s="508"/>
      <c r="E1090" s="508"/>
      <c r="F1090" s="509" t="s">
        <v>301</v>
      </c>
      <c r="G1090" s="509"/>
      <c r="H1090" s="509"/>
      <c r="I1090" s="509"/>
      <c r="J1090" s="509"/>
      <c r="K1090" s="509" t="s">
        <v>305</v>
      </c>
      <c r="L1090" s="509"/>
      <c r="M1090" s="509" t="s">
        <v>306</v>
      </c>
      <c r="N1090" s="509"/>
      <c r="O1090" s="291" t="s">
        <v>307</v>
      </c>
    </row>
    <row r="1091" spans="1:15" x14ac:dyDescent="0.25">
      <c r="A1091" s="510" t="s">
        <v>847</v>
      </c>
      <c r="B1091" s="510"/>
      <c r="C1091" s="510"/>
      <c r="D1091" s="510"/>
      <c r="E1091" s="510"/>
      <c r="F1091" s="511" t="s">
        <v>309</v>
      </c>
      <c r="G1091" s="511"/>
      <c r="H1091" s="511"/>
      <c r="I1091" s="511"/>
      <c r="J1091" s="511"/>
      <c r="K1091" s="512" t="s">
        <v>848</v>
      </c>
      <c r="L1091" s="512"/>
      <c r="M1091" s="512" t="s">
        <v>376</v>
      </c>
      <c r="N1091" s="512"/>
      <c r="O1091" s="292" t="s">
        <v>849</v>
      </c>
    </row>
    <row r="1092" spans="1:15" x14ac:dyDescent="0.25">
      <c r="A1092" s="510" t="s">
        <v>850</v>
      </c>
      <c r="B1092" s="510"/>
      <c r="C1092" s="510"/>
      <c r="D1092" s="510"/>
      <c r="E1092" s="510"/>
      <c r="F1092" s="511" t="s">
        <v>309</v>
      </c>
      <c r="G1092" s="511"/>
      <c r="H1092" s="511"/>
      <c r="I1092" s="511"/>
      <c r="J1092" s="511"/>
      <c r="K1092" s="512" t="s">
        <v>851</v>
      </c>
      <c r="L1092" s="512"/>
      <c r="M1092" s="512" t="s">
        <v>376</v>
      </c>
      <c r="N1092" s="512"/>
      <c r="O1092" s="292" t="s">
        <v>852</v>
      </c>
    </row>
    <row r="1093" spans="1:15" x14ac:dyDescent="0.25">
      <c r="A1093" s="510" t="s">
        <v>853</v>
      </c>
      <c r="B1093" s="510"/>
      <c r="C1093" s="510"/>
      <c r="D1093" s="510"/>
      <c r="E1093" s="510"/>
      <c r="F1093" s="511" t="s">
        <v>309</v>
      </c>
      <c r="G1093" s="511"/>
      <c r="H1093" s="511"/>
      <c r="I1093" s="511"/>
      <c r="J1093" s="511"/>
      <c r="K1093" s="512" t="s">
        <v>417</v>
      </c>
      <c r="L1093" s="512"/>
      <c r="M1093" s="512" t="s">
        <v>404</v>
      </c>
      <c r="N1093" s="512"/>
      <c r="O1093" s="292" t="s">
        <v>854</v>
      </c>
    </row>
    <row r="1094" spans="1:15" x14ac:dyDescent="0.25">
      <c r="A1094" s="510" t="s">
        <v>865</v>
      </c>
      <c r="B1094" s="510"/>
      <c r="C1094" s="510"/>
      <c r="D1094" s="510"/>
      <c r="E1094" s="510"/>
      <c r="F1094" s="511" t="s">
        <v>856</v>
      </c>
      <c r="G1094" s="511"/>
      <c r="H1094" s="511"/>
      <c r="I1094" s="511"/>
      <c r="J1094" s="511"/>
      <c r="K1094" s="512" t="s">
        <v>866</v>
      </c>
      <c r="L1094" s="512"/>
      <c r="M1094" s="512" t="s">
        <v>555</v>
      </c>
      <c r="N1094" s="512"/>
      <c r="O1094" s="292" t="s">
        <v>866</v>
      </c>
    </row>
    <row r="1095" spans="1:15" x14ac:dyDescent="0.25">
      <c r="A1095" s="505"/>
      <c r="B1095" s="505"/>
      <c r="C1095" s="505"/>
      <c r="D1095" s="505"/>
      <c r="E1095" s="505"/>
      <c r="F1095" s="506"/>
      <c r="G1095" s="506"/>
      <c r="H1095" s="506"/>
      <c r="I1095" s="506"/>
      <c r="J1095" s="506"/>
      <c r="K1095" s="506"/>
      <c r="L1095" s="293" t="s">
        <v>313</v>
      </c>
      <c r="M1095" s="507" t="s">
        <v>303</v>
      </c>
      <c r="N1095" s="507"/>
      <c r="O1095" s="294" t="s">
        <v>867</v>
      </c>
    </row>
    <row r="1096" spans="1:15" x14ac:dyDescent="0.25">
      <c r="A1096" s="526" t="s">
        <v>314</v>
      </c>
      <c r="B1096" s="526"/>
      <c r="C1096" s="526" t="s">
        <v>315</v>
      </c>
      <c r="D1096" s="526"/>
    </row>
    <row r="1098" spans="1:15" x14ac:dyDescent="0.25">
      <c r="A1098" s="508" t="s">
        <v>304</v>
      </c>
      <c r="B1098" s="508"/>
      <c r="C1098" s="508"/>
      <c r="D1098" s="508"/>
      <c r="E1098" s="508"/>
      <c r="F1098" s="509" t="s">
        <v>301</v>
      </c>
      <c r="G1098" s="509"/>
      <c r="H1098" s="509"/>
      <c r="I1098" s="509"/>
      <c r="J1098" s="509"/>
      <c r="K1098" s="509" t="s">
        <v>305</v>
      </c>
      <c r="L1098" s="509"/>
      <c r="M1098" s="509" t="s">
        <v>306</v>
      </c>
      <c r="N1098" s="509"/>
      <c r="O1098" s="291" t="s">
        <v>307</v>
      </c>
    </row>
    <row r="1099" spans="1:15" x14ac:dyDescent="0.25">
      <c r="A1099" s="510" t="s">
        <v>316</v>
      </c>
      <c r="B1099" s="510"/>
      <c r="C1099" s="510"/>
      <c r="D1099" s="510"/>
      <c r="E1099" s="510"/>
      <c r="F1099" s="511" t="s">
        <v>317</v>
      </c>
      <c r="G1099" s="511"/>
      <c r="H1099" s="511"/>
      <c r="I1099" s="511"/>
      <c r="J1099" s="511"/>
      <c r="K1099" s="512" t="s">
        <v>858</v>
      </c>
      <c r="L1099" s="512"/>
      <c r="M1099" s="512" t="s">
        <v>319</v>
      </c>
      <c r="N1099" s="512"/>
      <c r="O1099" s="292" t="s">
        <v>859</v>
      </c>
    </row>
    <row r="1100" spans="1:15" x14ac:dyDescent="0.25">
      <c r="A1100" s="505"/>
      <c r="B1100" s="505"/>
      <c r="C1100" s="505"/>
      <c r="D1100" s="505"/>
      <c r="E1100" s="505"/>
      <c r="F1100" s="506"/>
      <c r="G1100" s="506"/>
      <c r="H1100" s="506"/>
      <c r="I1100" s="506"/>
      <c r="J1100" s="506"/>
      <c r="K1100" s="506"/>
      <c r="L1100" s="293" t="s">
        <v>313</v>
      </c>
      <c r="M1100" s="507" t="s">
        <v>315</v>
      </c>
      <c r="N1100" s="507"/>
      <c r="O1100" s="294" t="s">
        <v>859</v>
      </c>
    </row>
    <row r="1101" spans="1:15" x14ac:dyDescent="0.25">
      <c r="A1101" s="526" t="s">
        <v>321</v>
      </c>
      <c r="B1101" s="526"/>
      <c r="C1101" s="526" t="s">
        <v>322</v>
      </c>
      <c r="D1101" s="526"/>
    </row>
    <row r="1103" spans="1:15" x14ac:dyDescent="0.25">
      <c r="A1103" s="508" t="s">
        <v>304</v>
      </c>
      <c r="B1103" s="508"/>
      <c r="C1103" s="508"/>
      <c r="D1103" s="508"/>
      <c r="E1103" s="508"/>
      <c r="F1103" s="509" t="s">
        <v>301</v>
      </c>
      <c r="G1103" s="509"/>
      <c r="H1103" s="509"/>
      <c r="I1103" s="509"/>
      <c r="J1103" s="509"/>
      <c r="K1103" s="509" t="s">
        <v>305</v>
      </c>
      <c r="L1103" s="509"/>
      <c r="M1103" s="509" t="s">
        <v>306</v>
      </c>
      <c r="N1103" s="509"/>
      <c r="O1103" s="291" t="s">
        <v>307</v>
      </c>
    </row>
    <row r="1104" spans="1:15" x14ac:dyDescent="0.25">
      <c r="A1104" s="510" t="s">
        <v>860</v>
      </c>
      <c r="B1104" s="510"/>
      <c r="C1104" s="510"/>
      <c r="D1104" s="510"/>
      <c r="E1104" s="510"/>
      <c r="F1104" s="511" t="s">
        <v>324</v>
      </c>
      <c r="G1104" s="511"/>
      <c r="H1104" s="511"/>
      <c r="I1104" s="511"/>
      <c r="J1104" s="511"/>
      <c r="K1104" s="512" t="s">
        <v>861</v>
      </c>
      <c r="L1104" s="512"/>
      <c r="M1104" s="512" t="s">
        <v>351</v>
      </c>
      <c r="N1104" s="512"/>
      <c r="O1104" s="292" t="s">
        <v>858</v>
      </c>
    </row>
    <row r="1105" spans="1:15" x14ac:dyDescent="0.25">
      <c r="A1105" s="505"/>
      <c r="B1105" s="505"/>
      <c r="C1105" s="505"/>
      <c r="D1105" s="505"/>
      <c r="E1105" s="505"/>
      <c r="F1105" s="506"/>
      <c r="G1105" s="506"/>
      <c r="H1105" s="506"/>
      <c r="I1105" s="506"/>
      <c r="J1105" s="506"/>
      <c r="K1105" s="506"/>
      <c r="L1105" s="293" t="s">
        <v>313</v>
      </c>
      <c r="M1105" s="507" t="s">
        <v>322</v>
      </c>
      <c r="N1105" s="507"/>
      <c r="O1105" s="294" t="s">
        <v>858</v>
      </c>
    </row>
    <row r="1106" spans="1:15" x14ac:dyDescent="0.25">
      <c r="A1106" s="526" t="s">
        <v>327</v>
      </c>
      <c r="B1106" s="526"/>
      <c r="C1106" s="526" t="s">
        <v>328</v>
      </c>
      <c r="D1106" s="526"/>
    </row>
    <row r="1108" spans="1:15" x14ac:dyDescent="0.25">
      <c r="A1108" s="508" t="s">
        <v>304</v>
      </c>
      <c r="B1108" s="508"/>
      <c r="C1108" s="508"/>
      <c r="D1108" s="508"/>
      <c r="E1108" s="508"/>
      <c r="F1108" s="509" t="s">
        <v>301</v>
      </c>
      <c r="G1108" s="509"/>
      <c r="H1108" s="509"/>
      <c r="I1108" s="509"/>
      <c r="J1108" s="509"/>
      <c r="K1108" s="509" t="s">
        <v>305</v>
      </c>
      <c r="L1108" s="509"/>
      <c r="M1108" s="509" t="s">
        <v>306</v>
      </c>
      <c r="N1108" s="509"/>
      <c r="O1108" s="291" t="s">
        <v>307</v>
      </c>
    </row>
    <row r="1109" spans="1:15" x14ac:dyDescent="0.25">
      <c r="A1109" s="510" t="s">
        <v>424</v>
      </c>
      <c r="B1109" s="510"/>
      <c r="C1109" s="510"/>
      <c r="D1109" s="510"/>
      <c r="E1109" s="510"/>
      <c r="F1109" s="511" t="s">
        <v>407</v>
      </c>
      <c r="G1109" s="511"/>
      <c r="H1109" s="511"/>
      <c r="I1109" s="511"/>
      <c r="J1109" s="511"/>
      <c r="K1109" s="512" t="s">
        <v>425</v>
      </c>
      <c r="L1109" s="512"/>
      <c r="M1109" s="512" t="s">
        <v>343</v>
      </c>
      <c r="N1109" s="512"/>
      <c r="O1109" s="292" t="s">
        <v>862</v>
      </c>
    </row>
    <row r="1110" spans="1:15" x14ac:dyDescent="0.25">
      <c r="A1110" s="505"/>
      <c r="B1110" s="505"/>
      <c r="C1110" s="505"/>
      <c r="D1110" s="505"/>
      <c r="E1110" s="505"/>
      <c r="F1110" s="506"/>
      <c r="G1110" s="506"/>
      <c r="H1110" s="506"/>
      <c r="I1110" s="506"/>
      <c r="J1110" s="506"/>
      <c r="K1110" s="506"/>
      <c r="L1110" s="293" t="s">
        <v>313</v>
      </c>
      <c r="M1110" s="507" t="s">
        <v>328</v>
      </c>
      <c r="N1110" s="507"/>
      <c r="O1110" s="294" t="s">
        <v>862</v>
      </c>
    </row>
    <row r="1112" spans="1:15" x14ac:dyDescent="0.25">
      <c r="I1112" s="524" t="s">
        <v>334</v>
      </c>
      <c r="J1112" s="524"/>
      <c r="K1112" s="524"/>
      <c r="L1112" s="524"/>
      <c r="M1112" s="524"/>
      <c r="N1112" s="525" t="s">
        <v>868</v>
      </c>
      <c r="O1112" s="525"/>
    </row>
    <row r="1113" spans="1:15" ht="15" customHeight="1" x14ac:dyDescent="0.25">
      <c r="I1113" s="522" t="s">
        <v>335</v>
      </c>
      <c r="J1113" s="523"/>
      <c r="K1113" s="523"/>
      <c r="L1113" s="523"/>
      <c r="M1113" s="523"/>
      <c r="N1113" s="520">
        <f>+ROUND(N1112*(1+AIU!$G$69),0)</f>
        <v>31086</v>
      </c>
      <c r="O1113" s="521"/>
    </row>
    <row r="1114" spans="1:15" x14ac:dyDescent="0.25">
      <c r="A1114" s="287"/>
      <c r="B1114" s="500"/>
      <c r="C1114" s="500"/>
      <c r="D1114" s="500"/>
      <c r="E1114" s="500"/>
      <c r="F1114" s="500"/>
      <c r="G1114" s="500"/>
      <c r="H1114" s="500"/>
      <c r="I1114" s="500"/>
      <c r="J1114" s="500"/>
      <c r="K1114" s="500"/>
      <c r="L1114" s="500"/>
      <c r="M1114" s="500"/>
      <c r="N1114" s="500"/>
      <c r="O1114" s="500"/>
    </row>
    <row r="1115" spans="1:15" x14ac:dyDescent="0.25">
      <c r="A1115" s="287"/>
      <c r="B1115" s="501"/>
      <c r="C1115" s="501"/>
      <c r="D1115" s="500"/>
      <c r="E1115" s="500"/>
      <c r="F1115" s="500"/>
      <c r="G1115" s="500"/>
      <c r="H1115" s="500"/>
      <c r="I1115" s="500"/>
      <c r="J1115" s="500"/>
      <c r="K1115" s="500"/>
      <c r="L1115" s="500"/>
      <c r="M1115" s="500"/>
      <c r="N1115" s="500"/>
      <c r="O1115" s="500"/>
    </row>
    <row r="1116" spans="1:15" x14ac:dyDescent="0.25">
      <c r="A1116" s="502"/>
      <c r="B1116" s="502"/>
      <c r="C1116" s="502"/>
      <c r="D1116" s="502"/>
      <c r="E1116" s="502"/>
      <c r="F1116" s="502"/>
      <c r="G1116" s="502"/>
      <c r="H1116" s="502"/>
      <c r="I1116" s="502"/>
      <c r="J1116" s="502"/>
      <c r="K1116" s="502"/>
      <c r="L1116" s="502"/>
      <c r="M1116" s="502"/>
      <c r="N1116" s="502"/>
      <c r="O1116" s="502"/>
    </row>
    <row r="1117" spans="1:15" x14ac:dyDescent="0.25">
      <c r="A1117" s="503"/>
      <c r="B1117" s="503"/>
      <c r="C1117" s="503"/>
      <c r="D1117" s="503"/>
      <c r="E1117" s="503"/>
      <c r="F1117" s="503"/>
      <c r="G1117" s="503" t="s">
        <v>296</v>
      </c>
      <c r="H1117" s="503"/>
      <c r="I1117" s="503"/>
      <c r="J1117" s="504" t="s">
        <v>836</v>
      </c>
      <c r="K1117" s="504"/>
      <c r="L1117" s="504"/>
      <c r="M1117" s="504"/>
      <c r="N1117" s="504"/>
      <c r="O1117" s="504"/>
    </row>
    <row r="1118" spans="1:15" ht="46.5" customHeight="1" x14ac:dyDescent="0.25">
      <c r="A1118" s="513" t="s">
        <v>298</v>
      </c>
      <c r="B1118" s="513"/>
      <c r="C1118" s="513"/>
      <c r="D1118" s="513"/>
      <c r="E1118" s="513"/>
      <c r="F1118" s="513"/>
      <c r="G1118" s="503" t="s">
        <v>299</v>
      </c>
      <c r="H1118" s="503"/>
      <c r="I1118" s="503"/>
      <c r="J1118" s="527" t="s">
        <v>869</v>
      </c>
      <c r="K1118" s="527"/>
      <c r="L1118" s="527"/>
      <c r="M1118" s="527"/>
      <c r="N1118" s="527"/>
      <c r="O1118" s="527"/>
    </row>
    <row r="1119" spans="1:15" x14ac:dyDescent="0.25">
      <c r="A1119" s="514"/>
      <c r="B1119" s="514"/>
      <c r="C1119" s="514"/>
      <c r="D1119" s="514"/>
      <c r="E1119" s="514"/>
      <c r="F1119" s="514"/>
      <c r="G1119" s="515" t="s">
        <v>301</v>
      </c>
      <c r="H1119" s="515"/>
      <c r="I1119" s="515"/>
      <c r="J1119" s="516" t="s">
        <v>23</v>
      </c>
      <c r="K1119" s="516"/>
      <c r="L1119" s="516"/>
      <c r="M1119" s="516"/>
      <c r="N1119" s="516"/>
      <c r="O1119" s="516"/>
    </row>
    <row r="1121" spans="1:15" x14ac:dyDescent="0.25">
      <c r="A1121" s="526" t="s">
        <v>302</v>
      </c>
      <c r="B1121" s="526"/>
      <c r="C1121" s="526" t="s">
        <v>303</v>
      </c>
      <c r="D1121" s="526"/>
    </row>
    <row r="1123" spans="1:15" x14ac:dyDescent="0.25">
      <c r="A1123" s="508" t="s">
        <v>304</v>
      </c>
      <c r="B1123" s="508"/>
      <c r="C1123" s="508"/>
      <c r="D1123" s="508"/>
      <c r="E1123" s="508"/>
      <c r="F1123" s="509" t="s">
        <v>301</v>
      </c>
      <c r="G1123" s="509"/>
      <c r="H1123" s="509"/>
      <c r="I1123" s="509"/>
      <c r="J1123" s="509"/>
      <c r="K1123" s="509" t="s">
        <v>305</v>
      </c>
      <c r="L1123" s="509"/>
      <c r="M1123" s="509" t="s">
        <v>306</v>
      </c>
      <c r="N1123" s="509"/>
      <c r="O1123" s="291" t="s">
        <v>307</v>
      </c>
    </row>
    <row r="1124" spans="1:15" x14ac:dyDescent="0.25">
      <c r="A1124" s="510" t="s">
        <v>847</v>
      </c>
      <c r="B1124" s="510"/>
      <c r="C1124" s="510"/>
      <c r="D1124" s="510"/>
      <c r="E1124" s="510"/>
      <c r="F1124" s="511" t="s">
        <v>309</v>
      </c>
      <c r="G1124" s="511"/>
      <c r="H1124" s="511"/>
      <c r="I1124" s="511"/>
      <c r="J1124" s="511"/>
      <c r="K1124" s="512" t="s">
        <v>848</v>
      </c>
      <c r="L1124" s="512"/>
      <c r="M1124" s="512" t="s">
        <v>376</v>
      </c>
      <c r="N1124" s="512"/>
      <c r="O1124" s="292" t="s">
        <v>849</v>
      </c>
    </row>
    <row r="1125" spans="1:15" x14ac:dyDescent="0.25">
      <c r="A1125" s="510" t="s">
        <v>850</v>
      </c>
      <c r="B1125" s="510"/>
      <c r="C1125" s="510"/>
      <c r="D1125" s="510"/>
      <c r="E1125" s="510"/>
      <c r="F1125" s="511" t="s">
        <v>309</v>
      </c>
      <c r="G1125" s="511"/>
      <c r="H1125" s="511"/>
      <c r="I1125" s="511"/>
      <c r="J1125" s="511"/>
      <c r="K1125" s="512" t="s">
        <v>851</v>
      </c>
      <c r="L1125" s="512"/>
      <c r="M1125" s="512" t="s">
        <v>376</v>
      </c>
      <c r="N1125" s="512"/>
      <c r="O1125" s="292" t="s">
        <v>852</v>
      </c>
    </row>
    <row r="1126" spans="1:15" x14ac:dyDescent="0.25">
      <c r="A1126" s="510" t="s">
        <v>853</v>
      </c>
      <c r="B1126" s="510"/>
      <c r="C1126" s="510"/>
      <c r="D1126" s="510"/>
      <c r="E1126" s="510"/>
      <c r="F1126" s="511" t="s">
        <v>309</v>
      </c>
      <c r="G1126" s="511"/>
      <c r="H1126" s="511"/>
      <c r="I1126" s="511"/>
      <c r="J1126" s="511"/>
      <c r="K1126" s="512" t="s">
        <v>417</v>
      </c>
      <c r="L1126" s="512"/>
      <c r="M1126" s="512" t="s">
        <v>404</v>
      </c>
      <c r="N1126" s="512"/>
      <c r="O1126" s="292" t="s">
        <v>854</v>
      </c>
    </row>
    <row r="1127" spans="1:15" x14ac:dyDescent="0.25">
      <c r="A1127" s="510" t="s">
        <v>870</v>
      </c>
      <c r="B1127" s="510"/>
      <c r="C1127" s="510"/>
      <c r="D1127" s="510"/>
      <c r="E1127" s="510"/>
      <c r="F1127" s="511" t="s">
        <v>856</v>
      </c>
      <c r="G1127" s="511"/>
      <c r="H1127" s="511"/>
      <c r="I1127" s="511"/>
      <c r="J1127" s="511"/>
      <c r="K1127" s="512" t="s">
        <v>871</v>
      </c>
      <c r="L1127" s="512"/>
      <c r="M1127" s="512" t="s">
        <v>555</v>
      </c>
      <c r="N1127" s="512"/>
      <c r="O1127" s="292" t="s">
        <v>871</v>
      </c>
    </row>
    <row r="1128" spans="1:15" x14ac:dyDescent="0.25">
      <c r="A1128" s="505"/>
      <c r="B1128" s="505"/>
      <c r="C1128" s="505"/>
      <c r="D1128" s="505"/>
      <c r="E1128" s="505"/>
      <c r="F1128" s="506"/>
      <c r="G1128" s="506"/>
      <c r="H1128" s="506"/>
      <c r="I1128" s="506"/>
      <c r="J1128" s="506"/>
      <c r="K1128" s="506"/>
      <c r="L1128" s="293" t="s">
        <v>313</v>
      </c>
      <c r="M1128" s="507" t="s">
        <v>303</v>
      </c>
      <c r="N1128" s="507"/>
      <c r="O1128" s="294" t="s">
        <v>872</v>
      </c>
    </row>
    <row r="1129" spans="1:15" x14ac:dyDescent="0.25">
      <c r="A1129" s="526" t="s">
        <v>314</v>
      </c>
      <c r="B1129" s="526"/>
      <c r="C1129" s="526" t="s">
        <v>315</v>
      </c>
      <c r="D1129" s="526"/>
    </row>
    <row r="1131" spans="1:15" x14ac:dyDescent="0.25">
      <c r="A1131" s="508" t="s">
        <v>304</v>
      </c>
      <c r="B1131" s="508"/>
      <c r="C1131" s="508"/>
      <c r="D1131" s="508"/>
      <c r="E1131" s="508"/>
      <c r="F1131" s="509" t="s">
        <v>301</v>
      </c>
      <c r="G1131" s="509"/>
      <c r="H1131" s="509"/>
      <c r="I1131" s="509"/>
      <c r="J1131" s="509"/>
      <c r="K1131" s="509" t="s">
        <v>305</v>
      </c>
      <c r="L1131" s="509"/>
      <c r="M1131" s="509" t="s">
        <v>306</v>
      </c>
      <c r="N1131" s="509"/>
      <c r="O1131" s="291" t="s">
        <v>307</v>
      </c>
    </row>
    <row r="1132" spans="1:15" x14ac:dyDescent="0.25">
      <c r="A1132" s="510" t="s">
        <v>316</v>
      </c>
      <c r="B1132" s="510"/>
      <c r="C1132" s="510"/>
      <c r="D1132" s="510"/>
      <c r="E1132" s="510"/>
      <c r="F1132" s="511" t="s">
        <v>317</v>
      </c>
      <c r="G1132" s="511"/>
      <c r="H1132" s="511"/>
      <c r="I1132" s="511"/>
      <c r="J1132" s="511"/>
      <c r="K1132" s="512" t="s">
        <v>858</v>
      </c>
      <c r="L1132" s="512"/>
      <c r="M1132" s="512" t="s">
        <v>319</v>
      </c>
      <c r="N1132" s="512"/>
      <c r="O1132" s="292" t="s">
        <v>859</v>
      </c>
    </row>
    <row r="1133" spans="1:15" x14ac:dyDescent="0.25">
      <c r="A1133" s="505"/>
      <c r="B1133" s="505"/>
      <c r="C1133" s="505"/>
      <c r="D1133" s="505"/>
      <c r="E1133" s="505"/>
      <c r="F1133" s="506"/>
      <c r="G1133" s="506"/>
      <c r="H1133" s="506"/>
      <c r="I1133" s="506"/>
      <c r="J1133" s="506"/>
      <c r="K1133" s="506"/>
      <c r="L1133" s="293" t="s">
        <v>313</v>
      </c>
      <c r="M1133" s="507" t="s">
        <v>315</v>
      </c>
      <c r="N1133" s="507"/>
      <c r="O1133" s="294" t="s">
        <v>859</v>
      </c>
    </row>
    <row r="1134" spans="1:15" x14ac:dyDescent="0.25">
      <c r="A1134" s="526" t="s">
        <v>321</v>
      </c>
      <c r="B1134" s="526"/>
      <c r="C1134" s="526" t="s">
        <v>322</v>
      </c>
      <c r="D1134" s="526"/>
    </row>
    <row r="1136" spans="1:15" x14ac:dyDescent="0.25">
      <c r="A1136" s="508" t="s">
        <v>304</v>
      </c>
      <c r="B1136" s="508"/>
      <c r="C1136" s="508"/>
      <c r="D1136" s="508"/>
      <c r="E1136" s="508"/>
      <c r="F1136" s="509" t="s">
        <v>301</v>
      </c>
      <c r="G1136" s="509"/>
      <c r="H1136" s="509"/>
      <c r="I1136" s="509"/>
      <c r="J1136" s="509"/>
      <c r="K1136" s="509" t="s">
        <v>305</v>
      </c>
      <c r="L1136" s="509"/>
      <c r="M1136" s="509" t="s">
        <v>306</v>
      </c>
      <c r="N1136" s="509"/>
      <c r="O1136" s="291" t="s">
        <v>307</v>
      </c>
    </row>
    <row r="1137" spans="1:15" x14ac:dyDescent="0.25">
      <c r="A1137" s="510" t="s">
        <v>860</v>
      </c>
      <c r="B1137" s="510"/>
      <c r="C1137" s="510"/>
      <c r="D1137" s="510"/>
      <c r="E1137" s="510"/>
      <c r="F1137" s="511" t="s">
        <v>324</v>
      </c>
      <c r="G1137" s="511"/>
      <c r="H1137" s="511"/>
      <c r="I1137" s="511"/>
      <c r="J1137" s="511"/>
      <c r="K1137" s="512" t="s">
        <v>861</v>
      </c>
      <c r="L1137" s="512"/>
      <c r="M1137" s="512" t="s">
        <v>351</v>
      </c>
      <c r="N1137" s="512"/>
      <c r="O1137" s="292" t="s">
        <v>858</v>
      </c>
    </row>
    <row r="1138" spans="1:15" x14ac:dyDescent="0.25">
      <c r="A1138" s="505"/>
      <c r="B1138" s="505"/>
      <c r="C1138" s="505"/>
      <c r="D1138" s="505"/>
      <c r="E1138" s="505"/>
      <c r="F1138" s="506"/>
      <c r="G1138" s="506"/>
      <c r="H1138" s="506"/>
      <c r="I1138" s="506"/>
      <c r="J1138" s="506"/>
      <c r="K1138" s="506"/>
      <c r="L1138" s="293" t="s">
        <v>313</v>
      </c>
      <c r="M1138" s="507" t="s">
        <v>322</v>
      </c>
      <c r="N1138" s="507"/>
      <c r="O1138" s="294" t="s">
        <v>858</v>
      </c>
    </row>
    <row r="1139" spans="1:15" x14ac:dyDescent="0.25">
      <c r="A1139" s="526" t="s">
        <v>327</v>
      </c>
      <c r="B1139" s="526"/>
      <c r="C1139" s="526" t="s">
        <v>328</v>
      </c>
      <c r="D1139" s="526"/>
    </row>
    <row r="1141" spans="1:15" x14ac:dyDescent="0.25">
      <c r="A1141" s="508" t="s">
        <v>304</v>
      </c>
      <c r="B1141" s="508"/>
      <c r="C1141" s="508"/>
      <c r="D1141" s="508"/>
      <c r="E1141" s="508"/>
      <c r="F1141" s="509" t="s">
        <v>301</v>
      </c>
      <c r="G1141" s="509"/>
      <c r="H1141" s="509"/>
      <c r="I1141" s="509"/>
      <c r="J1141" s="509"/>
      <c r="K1141" s="509" t="s">
        <v>305</v>
      </c>
      <c r="L1141" s="509"/>
      <c r="M1141" s="509" t="s">
        <v>306</v>
      </c>
      <c r="N1141" s="509"/>
      <c r="O1141" s="291" t="s">
        <v>307</v>
      </c>
    </row>
    <row r="1142" spans="1:15" x14ac:dyDescent="0.25">
      <c r="A1142" s="510" t="s">
        <v>424</v>
      </c>
      <c r="B1142" s="510"/>
      <c r="C1142" s="510"/>
      <c r="D1142" s="510"/>
      <c r="E1142" s="510"/>
      <c r="F1142" s="511" t="s">
        <v>407</v>
      </c>
      <c r="G1142" s="511"/>
      <c r="H1142" s="511"/>
      <c r="I1142" s="511"/>
      <c r="J1142" s="511"/>
      <c r="K1142" s="512" t="s">
        <v>425</v>
      </c>
      <c r="L1142" s="512"/>
      <c r="M1142" s="512" t="s">
        <v>343</v>
      </c>
      <c r="N1142" s="512"/>
      <c r="O1142" s="292" t="s">
        <v>862</v>
      </c>
    </row>
    <row r="1143" spans="1:15" x14ac:dyDescent="0.25">
      <c r="A1143" s="505"/>
      <c r="B1143" s="505"/>
      <c r="C1143" s="505"/>
      <c r="D1143" s="505"/>
      <c r="E1143" s="505"/>
      <c r="F1143" s="506"/>
      <c r="G1143" s="506"/>
      <c r="H1143" s="506"/>
      <c r="I1143" s="506"/>
      <c r="J1143" s="506"/>
      <c r="K1143" s="506"/>
      <c r="L1143" s="293" t="s">
        <v>313</v>
      </c>
      <c r="M1143" s="507" t="s">
        <v>328</v>
      </c>
      <c r="N1143" s="507"/>
      <c r="O1143" s="294" t="s">
        <v>862</v>
      </c>
    </row>
    <row r="1145" spans="1:15" x14ac:dyDescent="0.25">
      <c r="I1145" s="524" t="s">
        <v>334</v>
      </c>
      <c r="J1145" s="524"/>
      <c r="K1145" s="524"/>
      <c r="L1145" s="524"/>
      <c r="M1145" s="524"/>
      <c r="N1145" s="525" t="s">
        <v>873</v>
      </c>
      <c r="O1145" s="525"/>
    </row>
    <row r="1146" spans="1:15" ht="15" customHeight="1" x14ac:dyDescent="0.25">
      <c r="I1146" s="522" t="s">
        <v>335</v>
      </c>
      <c r="J1146" s="523"/>
      <c r="K1146" s="523"/>
      <c r="L1146" s="523"/>
      <c r="M1146" s="523"/>
      <c r="N1146" s="520">
        <f>+ROUND(N1145*(1+AIU!$G$69),0)</f>
        <v>39465</v>
      </c>
      <c r="O1146" s="521"/>
    </row>
    <row r="1147" spans="1:15" x14ac:dyDescent="0.25">
      <c r="A1147" s="287"/>
      <c r="B1147" s="500"/>
      <c r="C1147" s="500"/>
      <c r="D1147" s="500"/>
      <c r="E1147" s="500"/>
      <c r="F1147" s="500"/>
      <c r="G1147" s="500"/>
      <c r="H1147" s="500"/>
      <c r="I1147" s="500"/>
      <c r="J1147" s="500"/>
      <c r="K1147" s="500"/>
      <c r="L1147" s="500"/>
      <c r="M1147" s="500"/>
      <c r="N1147" s="500"/>
      <c r="O1147" s="500"/>
    </row>
    <row r="1148" spans="1:15" x14ac:dyDescent="0.25">
      <c r="A1148" s="287"/>
      <c r="B1148" s="501"/>
      <c r="C1148" s="501"/>
      <c r="D1148" s="500"/>
      <c r="E1148" s="500"/>
      <c r="F1148" s="500"/>
      <c r="G1148" s="500"/>
      <c r="H1148" s="500"/>
      <c r="I1148" s="500"/>
      <c r="J1148" s="500"/>
      <c r="K1148" s="500"/>
      <c r="L1148" s="500"/>
      <c r="M1148" s="500"/>
      <c r="N1148" s="500"/>
      <c r="O1148" s="500"/>
    </row>
    <row r="1149" spans="1:15" x14ac:dyDescent="0.25">
      <c r="A1149" s="502"/>
      <c r="B1149" s="502"/>
      <c r="C1149" s="502"/>
      <c r="D1149" s="502"/>
      <c r="E1149" s="502"/>
      <c r="F1149" s="502"/>
      <c r="G1149" s="502"/>
      <c r="H1149" s="502"/>
      <c r="I1149" s="502"/>
      <c r="J1149" s="502"/>
      <c r="K1149" s="502"/>
      <c r="L1149" s="502"/>
      <c r="M1149" s="502"/>
      <c r="N1149" s="502"/>
      <c r="O1149" s="502"/>
    </row>
    <row r="1150" spans="1:15" x14ac:dyDescent="0.25">
      <c r="A1150" s="503"/>
      <c r="B1150" s="503"/>
      <c r="C1150" s="503"/>
      <c r="D1150" s="503"/>
      <c r="E1150" s="503"/>
      <c r="F1150" s="503"/>
      <c r="G1150" s="503" t="s">
        <v>296</v>
      </c>
      <c r="H1150" s="503"/>
      <c r="I1150" s="503"/>
      <c r="J1150" s="504" t="s">
        <v>836</v>
      </c>
      <c r="K1150" s="504"/>
      <c r="L1150" s="504"/>
      <c r="M1150" s="504"/>
      <c r="N1150" s="504"/>
      <c r="O1150" s="504"/>
    </row>
    <row r="1151" spans="1:15" ht="46.5" customHeight="1" x14ac:dyDescent="0.25">
      <c r="A1151" s="513" t="s">
        <v>298</v>
      </c>
      <c r="B1151" s="513"/>
      <c r="C1151" s="513"/>
      <c r="D1151" s="513"/>
      <c r="E1151" s="513"/>
      <c r="F1151" s="513"/>
      <c r="G1151" s="503" t="s">
        <v>299</v>
      </c>
      <c r="H1151" s="503"/>
      <c r="I1151" s="503"/>
      <c r="J1151" s="527" t="s">
        <v>874</v>
      </c>
      <c r="K1151" s="527"/>
      <c r="L1151" s="527"/>
      <c r="M1151" s="527"/>
      <c r="N1151" s="527"/>
      <c r="O1151" s="527"/>
    </row>
    <row r="1152" spans="1:15" x14ac:dyDescent="0.25">
      <c r="A1152" s="514"/>
      <c r="B1152" s="514"/>
      <c r="C1152" s="514"/>
      <c r="D1152" s="514"/>
      <c r="E1152" s="514"/>
      <c r="F1152" s="514"/>
      <c r="G1152" s="515" t="s">
        <v>301</v>
      </c>
      <c r="H1152" s="515"/>
      <c r="I1152" s="515"/>
      <c r="J1152" s="516" t="s">
        <v>23</v>
      </c>
      <c r="K1152" s="516"/>
      <c r="L1152" s="516"/>
      <c r="M1152" s="516"/>
      <c r="N1152" s="516"/>
      <c r="O1152" s="516"/>
    </row>
    <row r="1154" spans="1:15" x14ac:dyDescent="0.25">
      <c r="A1154" s="526" t="s">
        <v>302</v>
      </c>
      <c r="B1154" s="526"/>
      <c r="C1154" s="526" t="s">
        <v>303</v>
      </c>
      <c r="D1154" s="526"/>
    </row>
    <row r="1156" spans="1:15" x14ac:dyDescent="0.25">
      <c r="A1156" s="508" t="s">
        <v>304</v>
      </c>
      <c r="B1156" s="508"/>
      <c r="C1156" s="508"/>
      <c r="D1156" s="508"/>
      <c r="E1156" s="508"/>
      <c r="F1156" s="509" t="s">
        <v>301</v>
      </c>
      <c r="G1156" s="509"/>
      <c r="H1156" s="509"/>
      <c r="I1156" s="509"/>
      <c r="J1156" s="509"/>
      <c r="K1156" s="509" t="s">
        <v>305</v>
      </c>
      <c r="L1156" s="509"/>
      <c r="M1156" s="509" t="s">
        <v>306</v>
      </c>
      <c r="N1156" s="509"/>
      <c r="O1156" s="291" t="s">
        <v>307</v>
      </c>
    </row>
    <row r="1157" spans="1:15" x14ac:dyDescent="0.25">
      <c r="A1157" s="510" t="s">
        <v>735</v>
      </c>
      <c r="B1157" s="510"/>
      <c r="C1157" s="510"/>
      <c r="D1157" s="510"/>
      <c r="E1157" s="510"/>
      <c r="F1157" s="511" t="s">
        <v>309</v>
      </c>
      <c r="G1157" s="511"/>
      <c r="H1157" s="511"/>
      <c r="I1157" s="511"/>
      <c r="J1157" s="511"/>
      <c r="K1157" s="512" t="s">
        <v>736</v>
      </c>
      <c r="L1157" s="512"/>
      <c r="M1157" s="512" t="s">
        <v>342</v>
      </c>
      <c r="N1157" s="512"/>
      <c r="O1157" s="292" t="s">
        <v>875</v>
      </c>
    </row>
    <row r="1158" spans="1:15" x14ac:dyDescent="0.25">
      <c r="A1158" s="510" t="s">
        <v>876</v>
      </c>
      <c r="B1158" s="510"/>
      <c r="C1158" s="510"/>
      <c r="D1158" s="510"/>
      <c r="E1158" s="510"/>
      <c r="F1158" s="511" t="s">
        <v>309</v>
      </c>
      <c r="G1158" s="511"/>
      <c r="H1158" s="511"/>
      <c r="I1158" s="511"/>
      <c r="J1158" s="511"/>
      <c r="K1158" s="512" t="s">
        <v>877</v>
      </c>
      <c r="L1158" s="512"/>
      <c r="M1158" s="512" t="s">
        <v>555</v>
      </c>
      <c r="N1158" s="512"/>
      <c r="O1158" s="292" t="s">
        <v>877</v>
      </c>
    </row>
    <row r="1159" spans="1:15" x14ac:dyDescent="0.25">
      <c r="A1159" s="505"/>
      <c r="B1159" s="505"/>
      <c r="C1159" s="505"/>
      <c r="D1159" s="505"/>
      <c r="E1159" s="505"/>
      <c r="F1159" s="506"/>
      <c r="G1159" s="506"/>
      <c r="H1159" s="506"/>
      <c r="I1159" s="506"/>
      <c r="J1159" s="506"/>
      <c r="K1159" s="506"/>
      <c r="L1159" s="293" t="s">
        <v>313</v>
      </c>
      <c r="M1159" s="507" t="s">
        <v>303</v>
      </c>
      <c r="N1159" s="507"/>
      <c r="O1159" s="294" t="s">
        <v>878</v>
      </c>
    </row>
    <row r="1160" spans="1:15" x14ac:dyDescent="0.25">
      <c r="A1160" s="526" t="s">
        <v>314</v>
      </c>
      <c r="B1160" s="526"/>
      <c r="C1160" s="526" t="s">
        <v>315</v>
      </c>
      <c r="D1160" s="526"/>
    </row>
    <row r="1162" spans="1:15" x14ac:dyDescent="0.25">
      <c r="A1162" s="508" t="s">
        <v>304</v>
      </c>
      <c r="B1162" s="508"/>
      <c r="C1162" s="508"/>
      <c r="D1162" s="508"/>
      <c r="E1162" s="508"/>
      <c r="F1162" s="509" t="s">
        <v>301</v>
      </c>
      <c r="G1162" s="509"/>
      <c r="H1162" s="509"/>
      <c r="I1162" s="509"/>
      <c r="J1162" s="509"/>
      <c r="K1162" s="509" t="s">
        <v>305</v>
      </c>
      <c r="L1162" s="509"/>
      <c r="M1162" s="509" t="s">
        <v>306</v>
      </c>
      <c r="N1162" s="509"/>
      <c r="O1162" s="291" t="s">
        <v>307</v>
      </c>
    </row>
    <row r="1163" spans="1:15" x14ac:dyDescent="0.25">
      <c r="A1163" s="510" t="s">
        <v>316</v>
      </c>
      <c r="B1163" s="510"/>
      <c r="C1163" s="510"/>
      <c r="D1163" s="510"/>
      <c r="E1163" s="510"/>
      <c r="F1163" s="511" t="s">
        <v>317</v>
      </c>
      <c r="G1163" s="511"/>
      <c r="H1163" s="511"/>
      <c r="I1163" s="511"/>
      <c r="J1163" s="511"/>
      <c r="K1163" s="512" t="s">
        <v>472</v>
      </c>
      <c r="L1163" s="512"/>
      <c r="M1163" s="512" t="s">
        <v>319</v>
      </c>
      <c r="N1163" s="512"/>
      <c r="O1163" s="292" t="s">
        <v>473</v>
      </c>
    </row>
    <row r="1164" spans="1:15" x14ac:dyDescent="0.25">
      <c r="A1164" s="505"/>
      <c r="B1164" s="505"/>
      <c r="C1164" s="505"/>
      <c r="D1164" s="505"/>
      <c r="E1164" s="505"/>
      <c r="F1164" s="506"/>
      <c r="G1164" s="506"/>
      <c r="H1164" s="506"/>
      <c r="I1164" s="506"/>
      <c r="J1164" s="506"/>
      <c r="K1164" s="506"/>
      <c r="L1164" s="293" t="s">
        <v>313</v>
      </c>
      <c r="M1164" s="507" t="s">
        <v>315</v>
      </c>
      <c r="N1164" s="507"/>
      <c r="O1164" s="294" t="s">
        <v>473</v>
      </c>
    </row>
    <row r="1165" spans="1:15" x14ac:dyDescent="0.25">
      <c r="A1165" s="526" t="s">
        <v>321</v>
      </c>
      <c r="B1165" s="526"/>
      <c r="C1165" s="526" t="s">
        <v>322</v>
      </c>
      <c r="D1165" s="526"/>
    </row>
    <row r="1167" spans="1:15" x14ac:dyDescent="0.25">
      <c r="A1167" s="508" t="s">
        <v>304</v>
      </c>
      <c r="B1167" s="508"/>
      <c r="C1167" s="508"/>
      <c r="D1167" s="508"/>
      <c r="E1167" s="508"/>
      <c r="F1167" s="509" t="s">
        <v>301</v>
      </c>
      <c r="G1167" s="509"/>
      <c r="H1167" s="509"/>
      <c r="I1167" s="509"/>
      <c r="J1167" s="509"/>
      <c r="K1167" s="509" t="s">
        <v>305</v>
      </c>
      <c r="L1167" s="509"/>
      <c r="M1167" s="509" t="s">
        <v>306</v>
      </c>
      <c r="N1167" s="509"/>
      <c r="O1167" s="291" t="s">
        <v>307</v>
      </c>
    </row>
    <row r="1168" spans="1:15" x14ac:dyDescent="0.25">
      <c r="A1168" s="510" t="s">
        <v>340</v>
      </c>
      <c r="B1168" s="510"/>
      <c r="C1168" s="510"/>
      <c r="D1168" s="510"/>
      <c r="E1168" s="510"/>
      <c r="F1168" s="511" t="s">
        <v>324</v>
      </c>
      <c r="G1168" s="511"/>
      <c r="H1168" s="511"/>
      <c r="I1168" s="511"/>
      <c r="J1168" s="511"/>
      <c r="K1168" s="512" t="s">
        <v>341</v>
      </c>
      <c r="L1168" s="512"/>
      <c r="M1168" s="512" t="s">
        <v>351</v>
      </c>
      <c r="N1168" s="512"/>
      <c r="O1168" s="292" t="s">
        <v>472</v>
      </c>
    </row>
    <row r="1169" spans="1:15" x14ac:dyDescent="0.25">
      <c r="A1169" s="505"/>
      <c r="B1169" s="505"/>
      <c r="C1169" s="505"/>
      <c r="D1169" s="505"/>
      <c r="E1169" s="505"/>
      <c r="F1169" s="506"/>
      <c r="G1169" s="506"/>
      <c r="H1169" s="506"/>
      <c r="I1169" s="506"/>
      <c r="J1169" s="506"/>
      <c r="K1169" s="506"/>
      <c r="L1169" s="293" t="s">
        <v>313</v>
      </c>
      <c r="M1169" s="507" t="s">
        <v>322</v>
      </c>
      <c r="N1169" s="507"/>
      <c r="O1169" s="294" t="s">
        <v>472</v>
      </c>
    </row>
    <row r="1170" spans="1:15" x14ac:dyDescent="0.25">
      <c r="A1170" s="526" t="s">
        <v>327</v>
      </c>
      <c r="B1170" s="526"/>
      <c r="C1170" s="526" t="s">
        <v>328</v>
      </c>
      <c r="D1170" s="526"/>
    </row>
    <row r="1172" spans="1:15" x14ac:dyDescent="0.25">
      <c r="A1172" s="508" t="s">
        <v>304</v>
      </c>
      <c r="B1172" s="508"/>
      <c r="C1172" s="508"/>
      <c r="D1172" s="508"/>
      <c r="E1172" s="508"/>
      <c r="F1172" s="509" t="s">
        <v>301</v>
      </c>
      <c r="G1172" s="509"/>
      <c r="H1172" s="509"/>
      <c r="I1172" s="509"/>
      <c r="J1172" s="509"/>
      <c r="K1172" s="509" t="s">
        <v>305</v>
      </c>
      <c r="L1172" s="509"/>
      <c r="M1172" s="509" t="s">
        <v>306</v>
      </c>
      <c r="N1172" s="509"/>
      <c r="O1172" s="291" t="s">
        <v>307</v>
      </c>
    </row>
    <row r="1173" spans="1:15" x14ac:dyDescent="0.25">
      <c r="A1173" s="510" t="s">
        <v>424</v>
      </c>
      <c r="B1173" s="510"/>
      <c r="C1173" s="510"/>
      <c r="D1173" s="510"/>
      <c r="E1173" s="510"/>
      <c r="F1173" s="511" t="s">
        <v>407</v>
      </c>
      <c r="G1173" s="511"/>
      <c r="H1173" s="511"/>
      <c r="I1173" s="511"/>
      <c r="J1173" s="511"/>
      <c r="K1173" s="512" t="s">
        <v>425</v>
      </c>
      <c r="L1173" s="512"/>
      <c r="M1173" s="512" t="s">
        <v>388</v>
      </c>
      <c r="N1173" s="512"/>
      <c r="O1173" s="292" t="s">
        <v>418</v>
      </c>
    </row>
    <row r="1174" spans="1:15" x14ac:dyDescent="0.25">
      <c r="A1174" s="505"/>
      <c r="B1174" s="505"/>
      <c r="C1174" s="505"/>
      <c r="D1174" s="505"/>
      <c r="E1174" s="505"/>
      <c r="F1174" s="506"/>
      <c r="G1174" s="506"/>
      <c r="H1174" s="506"/>
      <c r="I1174" s="506"/>
      <c r="J1174" s="506"/>
      <c r="K1174" s="506"/>
      <c r="L1174" s="293" t="s">
        <v>313</v>
      </c>
      <c r="M1174" s="507" t="s">
        <v>328</v>
      </c>
      <c r="N1174" s="507"/>
      <c r="O1174" s="294" t="s">
        <v>418</v>
      </c>
    </row>
    <row r="1176" spans="1:15" x14ac:dyDescent="0.25">
      <c r="I1176" s="524" t="s">
        <v>334</v>
      </c>
      <c r="J1176" s="524"/>
      <c r="K1176" s="524"/>
      <c r="L1176" s="524"/>
      <c r="M1176" s="524"/>
      <c r="N1176" s="525" t="s">
        <v>879</v>
      </c>
      <c r="O1176" s="525"/>
    </row>
    <row r="1177" spans="1:15" ht="15" customHeight="1" x14ac:dyDescent="0.25">
      <c r="I1177" s="522" t="s">
        <v>335</v>
      </c>
      <c r="J1177" s="523"/>
      <c r="K1177" s="523"/>
      <c r="L1177" s="523"/>
      <c r="M1177" s="523"/>
      <c r="N1177" s="520">
        <f>+ROUND(N1176*(1+AIU!$G$69),0)</f>
        <v>21788</v>
      </c>
      <c r="O1177" s="521"/>
    </row>
    <row r="1178" spans="1:15" x14ac:dyDescent="0.25">
      <c r="A1178" s="287"/>
      <c r="B1178" s="500"/>
      <c r="C1178" s="500"/>
      <c r="D1178" s="500"/>
      <c r="E1178" s="500"/>
      <c r="F1178" s="500"/>
      <c r="G1178" s="500"/>
      <c r="H1178" s="500"/>
      <c r="I1178" s="500"/>
      <c r="J1178" s="500"/>
      <c r="K1178" s="500"/>
      <c r="L1178" s="500"/>
      <c r="M1178" s="500"/>
      <c r="N1178" s="500"/>
      <c r="O1178" s="500"/>
    </row>
    <row r="1179" spans="1:15" x14ac:dyDescent="0.25">
      <c r="A1179" s="287"/>
      <c r="B1179" s="501"/>
      <c r="C1179" s="501"/>
      <c r="D1179" s="500"/>
      <c r="E1179" s="500"/>
      <c r="F1179" s="500"/>
      <c r="G1179" s="500"/>
      <c r="H1179" s="500"/>
      <c r="I1179" s="500"/>
      <c r="J1179" s="500"/>
      <c r="K1179" s="500"/>
      <c r="L1179" s="500"/>
      <c r="M1179" s="500"/>
      <c r="N1179" s="500"/>
      <c r="O1179" s="500"/>
    </row>
    <row r="1180" spans="1:15" x14ac:dyDescent="0.25">
      <c r="A1180" s="502"/>
      <c r="B1180" s="502"/>
      <c r="C1180" s="502"/>
      <c r="D1180" s="502"/>
      <c r="E1180" s="502"/>
      <c r="F1180" s="502"/>
      <c r="G1180" s="502"/>
      <c r="H1180" s="502"/>
      <c r="I1180" s="502"/>
      <c r="J1180" s="502"/>
      <c r="K1180" s="502"/>
      <c r="L1180" s="502"/>
      <c r="M1180" s="502"/>
      <c r="N1180" s="502"/>
      <c r="O1180" s="502"/>
    </row>
    <row r="1181" spans="1:15" x14ac:dyDescent="0.25">
      <c r="A1181" s="503"/>
      <c r="B1181" s="503"/>
      <c r="C1181" s="503"/>
      <c r="D1181" s="503"/>
      <c r="E1181" s="503"/>
      <c r="F1181" s="503"/>
      <c r="G1181" s="503" t="s">
        <v>296</v>
      </c>
      <c r="H1181" s="503"/>
      <c r="I1181" s="503"/>
      <c r="J1181" s="504" t="s">
        <v>836</v>
      </c>
      <c r="K1181" s="504"/>
      <c r="L1181" s="504"/>
      <c r="M1181" s="504"/>
      <c r="N1181" s="504"/>
      <c r="O1181" s="504"/>
    </row>
    <row r="1182" spans="1:15" ht="46.5" customHeight="1" x14ac:dyDescent="0.25">
      <c r="A1182" s="513" t="s">
        <v>298</v>
      </c>
      <c r="B1182" s="513"/>
      <c r="C1182" s="513"/>
      <c r="D1182" s="513"/>
      <c r="E1182" s="513"/>
      <c r="F1182" s="513"/>
      <c r="G1182" s="503" t="s">
        <v>299</v>
      </c>
      <c r="H1182" s="503"/>
      <c r="I1182" s="503"/>
      <c r="J1182" s="527" t="s">
        <v>880</v>
      </c>
      <c r="K1182" s="527"/>
      <c r="L1182" s="527"/>
      <c r="M1182" s="527"/>
      <c r="N1182" s="527"/>
      <c r="O1182" s="527"/>
    </row>
    <row r="1183" spans="1:15" x14ac:dyDescent="0.25">
      <c r="A1183" s="514"/>
      <c r="B1183" s="514"/>
      <c r="C1183" s="514"/>
      <c r="D1183" s="514"/>
      <c r="E1183" s="514"/>
      <c r="F1183" s="514"/>
      <c r="G1183" s="515" t="s">
        <v>301</v>
      </c>
      <c r="H1183" s="515"/>
      <c r="I1183" s="515"/>
      <c r="J1183" s="516" t="s">
        <v>29</v>
      </c>
      <c r="K1183" s="516"/>
      <c r="L1183" s="516"/>
      <c r="M1183" s="516"/>
      <c r="N1183" s="516"/>
      <c r="O1183" s="516"/>
    </row>
    <row r="1185" spans="1:15" x14ac:dyDescent="0.25">
      <c r="A1185" s="526" t="s">
        <v>302</v>
      </c>
      <c r="B1185" s="526"/>
      <c r="C1185" s="526" t="s">
        <v>303</v>
      </c>
      <c r="D1185" s="526"/>
    </row>
    <row r="1187" spans="1:15" x14ac:dyDescent="0.25">
      <c r="A1187" s="508" t="s">
        <v>304</v>
      </c>
      <c r="B1187" s="508"/>
      <c r="C1187" s="508"/>
      <c r="D1187" s="508"/>
      <c r="E1187" s="508"/>
      <c r="F1187" s="509" t="s">
        <v>301</v>
      </c>
      <c r="G1187" s="509"/>
      <c r="H1187" s="509"/>
      <c r="I1187" s="509"/>
      <c r="J1187" s="509"/>
      <c r="K1187" s="509" t="s">
        <v>305</v>
      </c>
      <c r="L1187" s="509"/>
      <c r="M1187" s="509" t="s">
        <v>306</v>
      </c>
      <c r="N1187" s="509"/>
      <c r="O1187" s="291" t="s">
        <v>307</v>
      </c>
    </row>
    <row r="1188" spans="1:15" x14ac:dyDescent="0.25">
      <c r="A1188" s="510" t="s">
        <v>881</v>
      </c>
      <c r="B1188" s="510"/>
      <c r="C1188" s="510"/>
      <c r="D1188" s="510"/>
      <c r="E1188" s="510"/>
      <c r="F1188" s="511" t="s">
        <v>309</v>
      </c>
      <c r="G1188" s="511"/>
      <c r="H1188" s="511"/>
      <c r="I1188" s="511"/>
      <c r="J1188" s="511"/>
      <c r="K1188" s="512" t="s">
        <v>882</v>
      </c>
      <c r="L1188" s="512"/>
      <c r="M1188" s="512" t="s">
        <v>792</v>
      </c>
      <c r="N1188" s="512"/>
      <c r="O1188" s="292" t="s">
        <v>883</v>
      </c>
    </row>
    <row r="1189" spans="1:15" x14ac:dyDescent="0.25">
      <c r="A1189" s="510" t="s">
        <v>549</v>
      </c>
      <c r="B1189" s="510"/>
      <c r="C1189" s="510"/>
      <c r="D1189" s="510"/>
      <c r="E1189" s="510"/>
      <c r="F1189" s="511" t="s">
        <v>309</v>
      </c>
      <c r="G1189" s="511"/>
      <c r="H1189" s="511"/>
      <c r="I1189" s="511"/>
      <c r="J1189" s="511"/>
      <c r="K1189" s="512" t="s">
        <v>550</v>
      </c>
      <c r="L1189" s="512"/>
      <c r="M1189" s="512" t="s">
        <v>404</v>
      </c>
      <c r="N1189" s="512"/>
      <c r="O1189" s="292" t="s">
        <v>713</v>
      </c>
    </row>
    <row r="1190" spans="1:15" x14ac:dyDescent="0.25">
      <c r="A1190" s="510" t="s">
        <v>850</v>
      </c>
      <c r="B1190" s="510"/>
      <c r="C1190" s="510"/>
      <c r="D1190" s="510"/>
      <c r="E1190" s="510"/>
      <c r="F1190" s="511" t="s">
        <v>309</v>
      </c>
      <c r="G1190" s="511"/>
      <c r="H1190" s="511"/>
      <c r="I1190" s="511"/>
      <c r="J1190" s="511"/>
      <c r="K1190" s="512" t="s">
        <v>851</v>
      </c>
      <c r="L1190" s="512"/>
      <c r="M1190" s="512" t="s">
        <v>404</v>
      </c>
      <c r="N1190" s="512"/>
      <c r="O1190" s="292" t="s">
        <v>884</v>
      </c>
    </row>
    <row r="1191" spans="1:15" x14ac:dyDescent="0.25">
      <c r="A1191" s="510" t="s">
        <v>853</v>
      </c>
      <c r="B1191" s="510"/>
      <c r="C1191" s="510"/>
      <c r="D1191" s="510"/>
      <c r="E1191" s="510"/>
      <c r="F1191" s="511" t="s">
        <v>309</v>
      </c>
      <c r="G1191" s="511"/>
      <c r="H1191" s="511"/>
      <c r="I1191" s="511"/>
      <c r="J1191" s="511"/>
      <c r="K1191" s="512" t="s">
        <v>417</v>
      </c>
      <c r="L1191" s="512"/>
      <c r="M1191" s="512" t="s">
        <v>332</v>
      </c>
      <c r="N1191" s="512"/>
      <c r="O1191" s="292" t="s">
        <v>658</v>
      </c>
    </row>
    <row r="1192" spans="1:15" x14ac:dyDescent="0.25">
      <c r="A1192" s="510" t="s">
        <v>885</v>
      </c>
      <c r="B1192" s="510"/>
      <c r="C1192" s="510"/>
      <c r="D1192" s="510"/>
      <c r="E1192" s="510"/>
      <c r="F1192" s="511" t="s">
        <v>309</v>
      </c>
      <c r="G1192" s="511"/>
      <c r="H1192" s="511"/>
      <c r="I1192" s="511"/>
      <c r="J1192" s="511"/>
      <c r="K1192" s="512" t="s">
        <v>886</v>
      </c>
      <c r="L1192" s="512"/>
      <c r="M1192" s="512" t="s">
        <v>792</v>
      </c>
      <c r="N1192" s="512"/>
      <c r="O1192" s="292" t="s">
        <v>887</v>
      </c>
    </row>
    <row r="1193" spans="1:15" x14ac:dyDescent="0.25">
      <c r="A1193" s="510" t="s">
        <v>888</v>
      </c>
      <c r="B1193" s="510"/>
      <c r="C1193" s="510"/>
      <c r="D1193" s="510"/>
      <c r="E1193" s="510"/>
      <c r="F1193" s="511" t="s">
        <v>412</v>
      </c>
      <c r="G1193" s="511"/>
      <c r="H1193" s="511"/>
      <c r="I1193" s="511"/>
      <c r="J1193" s="511"/>
      <c r="K1193" s="512" t="s">
        <v>889</v>
      </c>
      <c r="L1193" s="512"/>
      <c r="M1193" s="512" t="s">
        <v>555</v>
      </c>
      <c r="N1193" s="512"/>
      <c r="O1193" s="292" t="s">
        <v>889</v>
      </c>
    </row>
    <row r="1194" spans="1:15" x14ac:dyDescent="0.25">
      <c r="A1194" s="505"/>
      <c r="B1194" s="505"/>
      <c r="C1194" s="505"/>
      <c r="D1194" s="505"/>
      <c r="E1194" s="505"/>
      <c r="F1194" s="506"/>
      <c r="G1194" s="506"/>
      <c r="H1194" s="506"/>
      <c r="I1194" s="506"/>
      <c r="J1194" s="506"/>
      <c r="K1194" s="506"/>
      <c r="L1194" s="293" t="s">
        <v>313</v>
      </c>
      <c r="M1194" s="507" t="s">
        <v>303</v>
      </c>
      <c r="N1194" s="507"/>
      <c r="O1194" s="294" t="s">
        <v>890</v>
      </c>
    </row>
    <row r="1195" spans="1:15" x14ac:dyDescent="0.25">
      <c r="A1195" s="526" t="s">
        <v>314</v>
      </c>
      <c r="B1195" s="526"/>
      <c r="C1195" s="526" t="s">
        <v>315</v>
      </c>
      <c r="D1195" s="526"/>
    </row>
    <row r="1197" spans="1:15" x14ac:dyDescent="0.25">
      <c r="A1197" s="508" t="s">
        <v>304</v>
      </c>
      <c r="B1197" s="508"/>
      <c r="C1197" s="508"/>
      <c r="D1197" s="508"/>
      <c r="E1197" s="508"/>
      <c r="F1197" s="509" t="s">
        <v>301</v>
      </c>
      <c r="G1197" s="509"/>
      <c r="H1197" s="509"/>
      <c r="I1197" s="509"/>
      <c r="J1197" s="509"/>
      <c r="K1197" s="509" t="s">
        <v>305</v>
      </c>
      <c r="L1197" s="509"/>
      <c r="M1197" s="509" t="s">
        <v>306</v>
      </c>
      <c r="N1197" s="509"/>
      <c r="O1197" s="291" t="s">
        <v>307</v>
      </c>
    </row>
    <row r="1198" spans="1:15" x14ac:dyDescent="0.25">
      <c r="A1198" s="510" t="s">
        <v>316</v>
      </c>
      <c r="B1198" s="510"/>
      <c r="C1198" s="510"/>
      <c r="D1198" s="510"/>
      <c r="E1198" s="510"/>
      <c r="F1198" s="511" t="s">
        <v>317</v>
      </c>
      <c r="G1198" s="511"/>
      <c r="H1198" s="511"/>
      <c r="I1198" s="511"/>
      <c r="J1198" s="511"/>
      <c r="K1198" s="512" t="s">
        <v>891</v>
      </c>
      <c r="L1198" s="512"/>
      <c r="M1198" s="512" t="s">
        <v>319</v>
      </c>
      <c r="N1198" s="512"/>
      <c r="O1198" s="292" t="s">
        <v>892</v>
      </c>
    </row>
    <row r="1199" spans="1:15" x14ac:dyDescent="0.25">
      <c r="A1199" s="505"/>
      <c r="B1199" s="505"/>
      <c r="C1199" s="505"/>
      <c r="D1199" s="505"/>
      <c r="E1199" s="505"/>
      <c r="F1199" s="506"/>
      <c r="G1199" s="506"/>
      <c r="H1199" s="506"/>
      <c r="I1199" s="506"/>
      <c r="J1199" s="506"/>
      <c r="K1199" s="506"/>
      <c r="L1199" s="293" t="s">
        <v>313</v>
      </c>
      <c r="M1199" s="507" t="s">
        <v>315</v>
      </c>
      <c r="N1199" s="507"/>
      <c r="O1199" s="294" t="s">
        <v>892</v>
      </c>
    </row>
    <row r="1200" spans="1:15" x14ac:dyDescent="0.25">
      <c r="A1200" s="526" t="s">
        <v>321</v>
      </c>
      <c r="B1200" s="526"/>
      <c r="C1200" s="526" t="s">
        <v>322</v>
      </c>
      <c r="D1200" s="526"/>
    </row>
    <row r="1202" spans="1:15" x14ac:dyDescent="0.25">
      <c r="A1202" s="508" t="s">
        <v>304</v>
      </c>
      <c r="B1202" s="508"/>
      <c r="C1202" s="508"/>
      <c r="D1202" s="508"/>
      <c r="E1202" s="508"/>
      <c r="F1202" s="509" t="s">
        <v>301</v>
      </c>
      <c r="G1202" s="509"/>
      <c r="H1202" s="509"/>
      <c r="I1202" s="509"/>
      <c r="J1202" s="509"/>
      <c r="K1202" s="509" t="s">
        <v>305</v>
      </c>
      <c r="L1202" s="509"/>
      <c r="M1202" s="509" t="s">
        <v>306</v>
      </c>
      <c r="N1202" s="509"/>
      <c r="O1202" s="291" t="s">
        <v>307</v>
      </c>
    </row>
    <row r="1203" spans="1:15" x14ac:dyDescent="0.25">
      <c r="A1203" s="510" t="s">
        <v>422</v>
      </c>
      <c r="B1203" s="510"/>
      <c r="C1203" s="510"/>
      <c r="D1203" s="510"/>
      <c r="E1203" s="510"/>
      <c r="F1203" s="511" t="s">
        <v>324</v>
      </c>
      <c r="G1203" s="511"/>
      <c r="H1203" s="511"/>
      <c r="I1203" s="511"/>
      <c r="J1203" s="511"/>
      <c r="K1203" s="512" t="s">
        <v>423</v>
      </c>
      <c r="L1203" s="512"/>
      <c r="M1203" s="512" t="s">
        <v>566</v>
      </c>
      <c r="N1203" s="512"/>
      <c r="O1203" s="292" t="s">
        <v>891</v>
      </c>
    </row>
    <row r="1204" spans="1:15" x14ac:dyDescent="0.25">
      <c r="A1204" s="505"/>
      <c r="B1204" s="505"/>
      <c r="C1204" s="505"/>
      <c r="D1204" s="505"/>
      <c r="E1204" s="505"/>
      <c r="F1204" s="506"/>
      <c r="G1204" s="506"/>
      <c r="H1204" s="506"/>
      <c r="I1204" s="506"/>
      <c r="J1204" s="506"/>
      <c r="K1204" s="506"/>
      <c r="L1204" s="293" t="s">
        <v>313</v>
      </c>
      <c r="M1204" s="507" t="s">
        <v>322</v>
      </c>
      <c r="N1204" s="507"/>
      <c r="O1204" s="294" t="s">
        <v>891</v>
      </c>
    </row>
    <row r="1205" spans="1:15" x14ac:dyDescent="0.25">
      <c r="A1205" s="526" t="s">
        <v>327</v>
      </c>
      <c r="B1205" s="526"/>
      <c r="C1205" s="526" t="s">
        <v>328</v>
      </c>
      <c r="D1205" s="526"/>
    </row>
    <row r="1207" spans="1:15" x14ac:dyDescent="0.25">
      <c r="A1207" s="508" t="s">
        <v>304</v>
      </c>
      <c r="B1207" s="508"/>
      <c r="C1207" s="508"/>
      <c r="D1207" s="508"/>
      <c r="E1207" s="508"/>
      <c r="F1207" s="509" t="s">
        <v>301</v>
      </c>
      <c r="G1207" s="509"/>
      <c r="H1207" s="509"/>
      <c r="I1207" s="509"/>
      <c r="J1207" s="509"/>
      <c r="K1207" s="509" t="s">
        <v>305</v>
      </c>
      <c r="L1207" s="509"/>
      <c r="M1207" s="509" t="s">
        <v>306</v>
      </c>
      <c r="N1207" s="509"/>
      <c r="O1207" s="291" t="s">
        <v>307</v>
      </c>
    </row>
    <row r="1208" spans="1:15" x14ac:dyDescent="0.25">
      <c r="A1208" s="510" t="s">
        <v>424</v>
      </c>
      <c r="B1208" s="510"/>
      <c r="C1208" s="510"/>
      <c r="D1208" s="510"/>
      <c r="E1208" s="510"/>
      <c r="F1208" s="511" t="s">
        <v>407</v>
      </c>
      <c r="G1208" s="511"/>
      <c r="H1208" s="511"/>
      <c r="I1208" s="511"/>
      <c r="J1208" s="511"/>
      <c r="K1208" s="512" t="s">
        <v>425</v>
      </c>
      <c r="L1208" s="512"/>
      <c r="M1208" s="512" t="s">
        <v>893</v>
      </c>
      <c r="N1208" s="512"/>
      <c r="O1208" s="292" t="s">
        <v>894</v>
      </c>
    </row>
    <row r="1209" spans="1:15" x14ac:dyDescent="0.25">
      <c r="A1209" s="505"/>
      <c r="B1209" s="505"/>
      <c r="C1209" s="505"/>
      <c r="D1209" s="505"/>
      <c r="E1209" s="505"/>
      <c r="F1209" s="506"/>
      <c r="G1209" s="506"/>
      <c r="H1209" s="506"/>
      <c r="I1209" s="506"/>
      <c r="J1209" s="506"/>
      <c r="K1209" s="506"/>
      <c r="L1209" s="293" t="s">
        <v>313</v>
      </c>
      <c r="M1209" s="507" t="s">
        <v>328</v>
      </c>
      <c r="N1209" s="507"/>
      <c r="O1209" s="294" t="s">
        <v>894</v>
      </c>
    </row>
    <row r="1211" spans="1:15" x14ac:dyDescent="0.25">
      <c r="I1211" s="524" t="s">
        <v>334</v>
      </c>
      <c r="J1211" s="524"/>
      <c r="K1211" s="524"/>
      <c r="L1211" s="524"/>
      <c r="M1211" s="524"/>
      <c r="N1211" s="525" t="s">
        <v>895</v>
      </c>
      <c r="O1211" s="525"/>
    </row>
    <row r="1212" spans="1:15" ht="15" customHeight="1" x14ac:dyDescent="0.25">
      <c r="I1212" s="522" t="s">
        <v>335</v>
      </c>
      <c r="J1212" s="523"/>
      <c r="K1212" s="523"/>
      <c r="L1212" s="523"/>
      <c r="M1212" s="523"/>
      <c r="N1212" s="520">
        <f>+ROUND(N1211*(1+AIU!$G$69),0)</f>
        <v>78222</v>
      </c>
      <c r="O1212" s="521"/>
    </row>
    <row r="1213" spans="1:15" x14ac:dyDescent="0.25">
      <c r="A1213" s="287"/>
      <c r="B1213" s="500"/>
      <c r="C1213" s="500"/>
      <c r="D1213" s="500"/>
      <c r="E1213" s="500"/>
      <c r="F1213" s="500"/>
      <c r="G1213" s="500"/>
      <c r="H1213" s="500"/>
      <c r="I1213" s="500"/>
      <c r="J1213" s="500"/>
      <c r="K1213" s="500"/>
      <c r="L1213" s="500"/>
      <c r="M1213" s="500"/>
      <c r="N1213" s="500"/>
      <c r="O1213" s="500"/>
    </row>
    <row r="1214" spans="1:15" x14ac:dyDescent="0.25">
      <c r="A1214" s="287"/>
      <c r="B1214" s="501"/>
      <c r="C1214" s="501"/>
      <c r="D1214" s="500"/>
      <c r="E1214" s="500"/>
      <c r="F1214" s="500"/>
      <c r="G1214" s="500"/>
      <c r="H1214" s="500"/>
      <c r="I1214" s="500"/>
      <c r="J1214" s="500"/>
      <c r="K1214" s="500"/>
      <c r="L1214" s="500"/>
      <c r="M1214" s="500"/>
      <c r="N1214" s="500"/>
      <c r="O1214" s="500"/>
    </row>
    <row r="1215" spans="1:15" x14ac:dyDescent="0.25">
      <c r="A1215" s="502"/>
      <c r="B1215" s="502"/>
      <c r="C1215" s="502"/>
      <c r="D1215" s="502"/>
      <c r="E1215" s="502"/>
      <c r="F1215" s="502"/>
      <c r="G1215" s="502"/>
      <c r="H1215" s="502"/>
      <c r="I1215" s="502"/>
      <c r="J1215" s="502"/>
      <c r="K1215" s="502"/>
      <c r="L1215" s="502"/>
      <c r="M1215" s="502"/>
      <c r="N1215" s="502"/>
      <c r="O1215" s="502"/>
    </row>
    <row r="1216" spans="1:15" x14ac:dyDescent="0.25">
      <c r="A1216" s="503"/>
      <c r="B1216" s="503"/>
      <c r="C1216" s="503"/>
      <c r="D1216" s="503"/>
      <c r="E1216" s="503"/>
      <c r="F1216" s="503"/>
      <c r="G1216" s="503" t="s">
        <v>296</v>
      </c>
      <c r="H1216" s="503"/>
      <c r="I1216" s="503"/>
      <c r="J1216" s="504" t="s">
        <v>836</v>
      </c>
      <c r="K1216" s="504"/>
      <c r="L1216" s="504"/>
      <c r="M1216" s="504"/>
      <c r="N1216" s="504"/>
      <c r="O1216" s="504"/>
    </row>
    <row r="1217" spans="1:15" ht="46.5" customHeight="1" x14ac:dyDescent="0.25">
      <c r="A1217" s="513" t="s">
        <v>298</v>
      </c>
      <c r="B1217" s="513"/>
      <c r="C1217" s="513"/>
      <c r="D1217" s="513"/>
      <c r="E1217" s="513"/>
      <c r="F1217" s="513"/>
      <c r="G1217" s="503" t="s">
        <v>299</v>
      </c>
      <c r="H1217" s="503"/>
      <c r="I1217" s="503"/>
      <c r="J1217" s="527" t="s">
        <v>896</v>
      </c>
      <c r="K1217" s="527"/>
      <c r="L1217" s="527"/>
      <c r="M1217" s="527"/>
      <c r="N1217" s="527"/>
      <c r="O1217" s="527"/>
    </row>
    <row r="1218" spans="1:15" x14ac:dyDescent="0.25">
      <c r="A1218" s="514"/>
      <c r="B1218" s="514"/>
      <c r="C1218" s="514"/>
      <c r="D1218" s="514"/>
      <c r="E1218" s="514"/>
      <c r="F1218" s="514"/>
      <c r="G1218" s="515" t="s">
        <v>301</v>
      </c>
      <c r="H1218" s="515"/>
      <c r="I1218" s="515"/>
      <c r="J1218" s="516" t="s">
        <v>29</v>
      </c>
      <c r="K1218" s="516"/>
      <c r="L1218" s="516"/>
      <c r="M1218" s="516"/>
      <c r="N1218" s="516"/>
      <c r="O1218" s="516"/>
    </row>
    <row r="1220" spans="1:15" x14ac:dyDescent="0.25">
      <c r="A1220" s="526" t="s">
        <v>302</v>
      </c>
      <c r="B1220" s="526"/>
      <c r="C1220" s="526" t="s">
        <v>303</v>
      </c>
      <c r="D1220" s="526"/>
    </row>
    <row r="1222" spans="1:15" x14ac:dyDescent="0.25">
      <c r="A1222" s="508" t="s">
        <v>304</v>
      </c>
      <c r="B1222" s="508"/>
      <c r="C1222" s="508"/>
      <c r="D1222" s="508"/>
      <c r="E1222" s="508"/>
      <c r="F1222" s="509" t="s">
        <v>301</v>
      </c>
      <c r="G1222" s="509"/>
      <c r="H1222" s="509"/>
      <c r="I1222" s="509"/>
      <c r="J1222" s="509"/>
      <c r="K1222" s="509" t="s">
        <v>305</v>
      </c>
      <c r="L1222" s="509"/>
      <c r="M1222" s="509" t="s">
        <v>306</v>
      </c>
      <c r="N1222" s="509"/>
      <c r="O1222" s="291" t="s">
        <v>307</v>
      </c>
    </row>
    <row r="1223" spans="1:15" x14ac:dyDescent="0.25">
      <c r="A1223" s="510" t="s">
        <v>897</v>
      </c>
      <c r="B1223" s="510"/>
      <c r="C1223" s="510"/>
      <c r="D1223" s="510"/>
      <c r="E1223" s="510"/>
      <c r="F1223" s="511" t="s">
        <v>412</v>
      </c>
      <c r="G1223" s="511"/>
      <c r="H1223" s="511"/>
      <c r="I1223" s="511"/>
      <c r="J1223" s="511"/>
      <c r="K1223" s="512" t="s">
        <v>898</v>
      </c>
      <c r="L1223" s="512"/>
      <c r="M1223" s="512" t="s">
        <v>555</v>
      </c>
      <c r="N1223" s="512"/>
      <c r="O1223" s="292" t="s">
        <v>898</v>
      </c>
    </row>
    <row r="1224" spans="1:15" x14ac:dyDescent="0.25">
      <c r="A1224" s="510" t="s">
        <v>899</v>
      </c>
      <c r="B1224" s="510"/>
      <c r="C1224" s="510"/>
      <c r="D1224" s="510"/>
      <c r="E1224" s="510"/>
      <c r="F1224" s="511" t="s">
        <v>309</v>
      </c>
      <c r="G1224" s="511"/>
      <c r="H1224" s="511"/>
      <c r="I1224" s="511"/>
      <c r="J1224" s="511"/>
      <c r="K1224" s="512" t="s">
        <v>900</v>
      </c>
      <c r="L1224" s="512"/>
      <c r="M1224" s="512" t="s">
        <v>792</v>
      </c>
      <c r="N1224" s="512"/>
      <c r="O1224" s="292" t="s">
        <v>901</v>
      </c>
    </row>
    <row r="1225" spans="1:15" x14ac:dyDescent="0.25">
      <c r="A1225" s="510" t="s">
        <v>549</v>
      </c>
      <c r="B1225" s="510"/>
      <c r="C1225" s="510"/>
      <c r="D1225" s="510"/>
      <c r="E1225" s="510"/>
      <c r="F1225" s="511" t="s">
        <v>309</v>
      </c>
      <c r="G1225" s="511"/>
      <c r="H1225" s="511"/>
      <c r="I1225" s="511"/>
      <c r="J1225" s="511"/>
      <c r="K1225" s="512" t="s">
        <v>550</v>
      </c>
      <c r="L1225" s="512"/>
      <c r="M1225" s="512" t="s">
        <v>404</v>
      </c>
      <c r="N1225" s="512"/>
      <c r="O1225" s="292" t="s">
        <v>713</v>
      </c>
    </row>
    <row r="1226" spans="1:15" x14ac:dyDescent="0.25">
      <c r="A1226" s="510" t="s">
        <v>850</v>
      </c>
      <c r="B1226" s="510"/>
      <c r="C1226" s="510"/>
      <c r="D1226" s="510"/>
      <c r="E1226" s="510"/>
      <c r="F1226" s="511" t="s">
        <v>309</v>
      </c>
      <c r="G1226" s="511"/>
      <c r="H1226" s="511"/>
      <c r="I1226" s="511"/>
      <c r="J1226" s="511"/>
      <c r="K1226" s="512" t="s">
        <v>851</v>
      </c>
      <c r="L1226" s="512"/>
      <c r="M1226" s="512" t="s">
        <v>404</v>
      </c>
      <c r="N1226" s="512"/>
      <c r="O1226" s="292" t="s">
        <v>884</v>
      </c>
    </row>
    <row r="1227" spans="1:15" x14ac:dyDescent="0.25">
      <c r="A1227" s="510" t="s">
        <v>853</v>
      </c>
      <c r="B1227" s="510"/>
      <c r="C1227" s="510"/>
      <c r="D1227" s="510"/>
      <c r="E1227" s="510"/>
      <c r="F1227" s="511" t="s">
        <v>309</v>
      </c>
      <c r="G1227" s="511"/>
      <c r="H1227" s="511"/>
      <c r="I1227" s="511"/>
      <c r="J1227" s="511"/>
      <c r="K1227" s="512" t="s">
        <v>417</v>
      </c>
      <c r="L1227" s="512"/>
      <c r="M1227" s="512" t="s">
        <v>332</v>
      </c>
      <c r="N1227" s="512"/>
      <c r="O1227" s="292" t="s">
        <v>658</v>
      </c>
    </row>
    <row r="1228" spans="1:15" x14ac:dyDescent="0.25">
      <c r="A1228" s="510" t="s">
        <v>902</v>
      </c>
      <c r="B1228" s="510"/>
      <c r="C1228" s="510"/>
      <c r="D1228" s="510"/>
      <c r="E1228" s="510"/>
      <c r="F1228" s="511" t="s">
        <v>309</v>
      </c>
      <c r="G1228" s="511"/>
      <c r="H1228" s="511"/>
      <c r="I1228" s="511"/>
      <c r="J1228" s="511"/>
      <c r="K1228" s="512" t="s">
        <v>903</v>
      </c>
      <c r="L1228" s="512"/>
      <c r="M1228" s="512" t="s">
        <v>792</v>
      </c>
      <c r="N1228" s="512"/>
      <c r="O1228" s="292" t="s">
        <v>904</v>
      </c>
    </row>
    <row r="1229" spans="1:15" x14ac:dyDescent="0.25">
      <c r="A1229" s="505"/>
      <c r="B1229" s="505"/>
      <c r="C1229" s="505"/>
      <c r="D1229" s="505"/>
      <c r="E1229" s="505"/>
      <c r="F1229" s="506"/>
      <c r="G1229" s="506"/>
      <c r="H1229" s="506"/>
      <c r="I1229" s="506"/>
      <c r="J1229" s="506"/>
      <c r="K1229" s="506"/>
      <c r="L1229" s="293" t="s">
        <v>313</v>
      </c>
      <c r="M1229" s="507" t="s">
        <v>303</v>
      </c>
      <c r="N1229" s="507"/>
      <c r="O1229" s="294" t="s">
        <v>905</v>
      </c>
    </row>
    <row r="1230" spans="1:15" x14ac:dyDescent="0.25">
      <c r="A1230" s="526" t="s">
        <v>314</v>
      </c>
      <c r="B1230" s="526"/>
      <c r="C1230" s="526" t="s">
        <v>315</v>
      </c>
      <c r="D1230" s="526"/>
    </row>
    <row r="1232" spans="1:15" x14ac:dyDescent="0.25">
      <c r="A1232" s="508" t="s">
        <v>304</v>
      </c>
      <c r="B1232" s="508"/>
      <c r="C1232" s="508"/>
      <c r="D1232" s="508"/>
      <c r="E1232" s="508"/>
      <c r="F1232" s="509" t="s">
        <v>301</v>
      </c>
      <c r="G1232" s="509"/>
      <c r="H1232" s="509"/>
      <c r="I1232" s="509"/>
      <c r="J1232" s="509"/>
      <c r="K1232" s="509" t="s">
        <v>305</v>
      </c>
      <c r="L1232" s="509"/>
      <c r="M1232" s="509" t="s">
        <v>306</v>
      </c>
      <c r="N1232" s="509"/>
      <c r="O1232" s="291" t="s">
        <v>307</v>
      </c>
    </row>
    <row r="1233" spans="1:15" x14ac:dyDescent="0.25">
      <c r="A1233" s="510" t="s">
        <v>316</v>
      </c>
      <c r="B1233" s="510"/>
      <c r="C1233" s="510"/>
      <c r="D1233" s="510"/>
      <c r="E1233" s="510"/>
      <c r="F1233" s="511" t="s">
        <v>317</v>
      </c>
      <c r="G1233" s="511"/>
      <c r="H1233" s="511"/>
      <c r="I1233" s="511"/>
      <c r="J1233" s="511"/>
      <c r="K1233" s="512" t="s">
        <v>906</v>
      </c>
      <c r="L1233" s="512"/>
      <c r="M1233" s="512" t="s">
        <v>319</v>
      </c>
      <c r="N1233" s="512"/>
      <c r="O1233" s="292" t="s">
        <v>907</v>
      </c>
    </row>
    <row r="1234" spans="1:15" x14ac:dyDescent="0.25">
      <c r="A1234" s="505"/>
      <c r="B1234" s="505"/>
      <c r="C1234" s="505"/>
      <c r="D1234" s="505"/>
      <c r="E1234" s="505"/>
      <c r="F1234" s="506"/>
      <c r="G1234" s="506"/>
      <c r="H1234" s="506"/>
      <c r="I1234" s="506"/>
      <c r="J1234" s="506"/>
      <c r="K1234" s="506"/>
      <c r="L1234" s="293" t="s">
        <v>313</v>
      </c>
      <c r="M1234" s="507" t="s">
        <v>315</v>
      </c>
      <c r="N1234" s="507"/>
      <c r="O1234" s="294" t="s">
        <v>907</v>
      </c>
    </row>
    <row r="1235" spans="1:15" x14ac:dyDescent="0.25">
      <c r="A1235" s="526" t="s">
        <v>321</v>
      </c>
      <c r="B1235" s="526"/>
      <c r="C1235" s="526" t="s">
        <v>322</v>
      </c>
      <c r="D1235" s="526"/>
    </row>
    <row r="1237" spans="1:15" x14ac:dyDescent="0.25">
      <c r="A1237" s="508" t="s">
        <v>304</v>
      </c>
      <c r="B1237" s="508"/>
      <c r="C1237" s="508"/>
      <c r="D1237" s="508"/>
      <c r="E1237" s="508"/>
      <c r="F1237" s="509" t="s">
        <v>301</v>
      </c>
      <c r="G1237" s="509"/>
      <c r="H1237" s="509"/>
      <c r="I1237" s="509"/>
      <c r="J1237" s="509"/>
      <c r="K1237" s="509" t="s">
        <v>305</v>
      </c>
      <c r="L1237" s="509"/>
      <c r="M1237" s="509" t="s">
        <v>306</v>
      </c>
      <c r="N1237" s="509"/>
      <c r="O1237" s="291" t="s">
        <v>307</v>
      </c>
    </row>
    <row r="1238" spans="1:15" x14ac:dyDescent="0.25">
      <c r="A1238" s="510" t="s">
        <v>439</v>
      </c>
      <c r="B1238" s="510"/>
      <c r="C1238" s="510"/>
      <c r="D1238" s="510"/>
      <c r="E1238" s="510"/>
      <c r="F1238" s="511" t="s">
        <v>324</v>
      </c>
      <c r="G1238" s="511"/>
      <c r="H1238" s="511"/>
      <c r="I1238" s="511"/>
      <c r="J1238" s="511"/>
      <c r="K1238" s="512" t="s">
        <v>440</v>
      </c>
      <c r="L1238" s="512"/>
      <c r="M1238" s="512" t="s">
        <v>566</v>
      </c>
      <c r="N1238" s="512"/>
      <c r="O1238" s="292" t="s">
        <v>906</v>
      </c>
    </row>
    <row r="1239" spans="1:15" x14ac:dyDescent="0.25">
      <c r="A1239" s="505"/>
      <c r="B1239" s="505"/>
      <c r="C1239" s="505"/>
      <c r="D1239" s="505"/>
      <c r="E1239" s="505"/>
      <c r="F1239" s="506"/>
      <c r="G1239" s="506"/>
      <c r="H1239" s="506"/>
      <c r="I1239" s="506"/>
      <c r="J1239" s="506"/>
      <c r="K1239" s="506"/>
      <c r="L1239" s="293" t="s">
        <v>313</v>
      </c>
      <c r="M1239" s="507" t="s">
        <v>322</v>
      </c>
      <c r="N1239" s="507"/>
      <c r="O1239" s="294" t="s">
        <v>906</v>
      </c>
    </row>
    <row r="1240" spans="1:15" x14ac:dyDescent="0.25">
      <c r="A1240" s="526" t="s">
        <v>327</v>
      </c>
      <c r="B1240" s="526"/>
      <c r="C1240" s="526" t="s">
        <v>328</v>
      </c>
      <c r="D1240" s="526"/>
    </row>
    <row r="1242" spans="1:15" x14ac:dyDescent="0.25">
      <c r="A1242" s="508" t="s">
        <v>304</v>
      </c>
      <c r="B1242" s="508"/>
      <c r="C1242" s="508"/>
      <c r="D1242" s="508"/>
      <c r="E1242" s="508"/>
      <c r="F1242" s="509" t="s">
        <v>301</v>
      </c>
      <c r="G1242" s="509"/>
      <c r="H1242" s="509"/>
      <c r="I1242" s="509"/>
      <c r="J1242" s="509"/>
      <c r="K1242" s="509" t="s">
        <v>305</v>
      </c>
      <c r="L1242" s="509"/>
      <c r="M1242" s="509" t="s">
        <v>306</v>
      </c>
      <c r="N1242" s="509"/>
      <c r="O1242" s="291" t="s">
        <v>307</v>
      </c>
    </row>
    <row r="1243" spans="1:15" x14ac:dyDescent="0.25">
      <c r="A1243" s="510" t="s">
        <v>424</v>
      </c>
      <c r="B1243" s="510"/>
      <c r="C1243" s="510"/>
      <c r="D1243" s="510"/>
      <c r="E1243" s="510"/>
      <c r="F1243" s="511" t="s">
        <v>407</v>
      </c>
      <c r="G1243" s="511"/>
      <c r="H1243" s="511"/>
      <c r="I1243" s="511"/>
      <c r="J1243" s="511"/>
      <c r="K1243" s="512" t="s">
        <v>425</v>
      </c>
      <c r="L1243" s="512"/>
      <c r="M1243" s="512" t="s">
        <v>908</v>
      </c>
      <c r="N1243" s="512"/>
      <c r="O1243" s="292" t="s">
        <v>909</v>
      </c>
    </row>
    <row r="1244" spans="1:15" x14ac:dyDescent="0.25">
      <c r="A1244" s="505"/>
      <c r="B1244" s="505"/>
      <c r="C1244" s="505"/>
      <c r="D1244" s="505"/>
      <c r="E1244" s="505"/>
      <c r="F1244" s="506"/>
      <c r="G1244" s="506"/>
      <c r="H1244" s="506"/>
      <c r="I1244" s="506"/>
      <c r="J1244" s="506"/>
      <c r="K1244" s="506"/>
      <c r="L1244" s="293" t="s">
        <v>313</v>
      </c>
      <c r="M1244" s="507" t="s">
        <v>328</v>
      </c>
      <c r="N1244" s="507"/>
      <c r="O1244" s="294" t="s">
        <v>909</v>
      </c>
    </row>
    <row r="1246" spans="1:15" x14ac:dyDescent="0.25">
      <c r="I1246" s="524" t="s">
        <v>334</v>
      </c>
      <c r="J1246" s="524"/>
      <c r="K1246" s="524"/>
      <c r="L1246" s="524"/>
      <c r="M1246" s="524"/>
      <c r="N1246" s="525" t="s">
        <v>910</v>
      </c>
      <c r="O1246" s="525"/>
    </row>
    <row r="1247" spans="1:15" ht="15" customHeight="1" x14ac:dyDescent="0.25">
      <c r="I1247" s="522" t="s">
        <v>335</v>
      </c>
      <c r="J1247" s="523"/>
      <c r="K1247" s="523"/>
      <c r="L1247" s="523"/>
      <c r="M1247" s="523"/>
      <c r="N1247" s="520">
        <f>+ROUND(N1246*(1+AIU!$G$69),0)</f>
        <v>83115</v>
      </c>
      <c r="O1247" s="521"/>
    </row>
    <row r="1248" spans="1:15" x14ac:dyDescent="0.25">
      <c r="A1248" s="287"/>
      <c r="B1248" s="500"/>
      <c r="C1248" s="500"/>
      <c r="D1248" s="500"/>
      <c r="E1248" s="500"/>
      <c r="F1248" s="500"/>
      <c r="G1248" s="500"/>
      <c r="H1248" s="500"/>
      <c r="I1248" s="500"/>
      <c r="J1248" s="500"/>
      <c r="K1248" s="500"/>
      <c r="L1248" s="500"/>
      <c r="M1248" s="500"/>
      <c r="N1248" s="500"/>
      <c r="O1248" s="500"/>
    </row>
    <row r="1249" spans="1:15" x14ac:dyDescent="0.25">
      <c r="A1249" s="287"/>
      <c r="B1249" s="501"/>
      <c r="C1249" s="501"/>
      <c r="D1249" s="500"/>
      <c r="E1249" s="500"/>
      <c r="F1249" s="500"/>
      <c r="G1249" s="500"/>
      <c r="H1249" s="500"/>
      <c r="I1249" s="500"/>
      <c r="J1249" s="500"/>
      <c r="K1249" s="500"/>
      <c r="L1249" s="500"/>
      <c r="M1249" s="500"/>
      <c r="N1249" s="500"/>
      <c r="O1249" s="500"/>
    </row>
    <row r="1250" spans="1:15" x14ac:dyDescent="0.25">
      <c r="A1250" s="502"/>
      <c r="B1250" s="502"/>
      <c r="C1250" s="502"/>
      <c r="D1250" s="502"/>
      <c r="E1250" s="502"/>
      <c r="F1250" s="502"/>
      <c r="G1250" s="502"/>
      <c r="H1250" s="502"/>
      <c r="I1250" s="502"/>
      <c r="J1250" s="502"/>
      <c r="K1250" s="502"/>
      <c r="L1250" s="502"/>
      <c r="M1250" s="502"/>
      <c r="N1250" s="502"/>
      <c r="O1250" s="502"/>
    </row>
    <row r="1251" spans="1:15" x14ac:dyDescent="0.25">
      <c r="A1251" s="503"/>
      <c r="B1251" s="503"/>
      <c r="C1251" s="503"/>
      <c r="D1251" s="503"/>
      <c r="E1251" s="503"/>
      <c r="F1251" s="503"/>
      <c r="G1251" s="503" t="s">
        <v>296</v>
      </c>
      <c r="H1251" s="503"/>
      <c r="I1251" s="503"/>
      <c r="J1251" s="504" t="s">
        <v>836</v>
      </c>
      <c r="K1251" s="504"/>
      <c r="L1251" s="504"/>
      <c r="M1251" s="504"/>
      <c r="N1251" s="504"/>
      <c r="O1251" s="504"/>
    </row>
    <row r="1252" spans="1:15" ht="46.5" customHeight="1" x14ac:dyDescent="0.25">
      <c r="A1252" s="513" t="s">
        <v>298</v>
      </c>
      <c r="B1252" s="513"/>
      <c r="C1252" s="513"/>
      <c r="D1252" s="513"/>
      <c r="E1252" s="513"/>
      <c r="F1252" s="513"/>
      <c r="G1252" s="503" t="s">
        <v>299</v>
      </c>
      <c r="H1252" s="503"/>
      <c r="I1252" s="503"/>
      <c r="J1252" s="527" t="s">
        <v>911</v>
      </c>
      <c r="K1252" s="527"/>
      <c r="L1252" s="527"/>
      <c r="M1252" s="527"/>
      <c r="N1252" s="527"/>
      <c r="O1252" s="527"/>
    </row>
    <row r="1253" spans="1:15" x14ac:dyDescent="0.25">
      <c r="A1253" s="514"/>
      <c r="B1253" s="514"/>
      <c r="C1253" s="514"/>
      <c r="D1253" s="514"/>
      <c r="E1253" s="514"/>
      <c r="F1253" s="514"/>
      <c r="G1253" s="515" t="s">
        <v>301</v>
      </c>
      <c r="H1253" s="515"/>
      <c r="I1253" s="515"/>
      <c r="J1253" s="516" t="s">
        <v>29</v>
      </c>
      <c r="K1253" s="516"/>
      <c r="L1253" s="516"/>
      <c r="M1253" s="516"/>
      <c r="N1253" s="516"/>
      <c r="O1253" s="516"/>
    </row>
    <row r="1255" spans="1:15" x14ac:dyDescent="0.25">
      <c r="A1255" s="526" t="s">
        <v>302</v>
      </c>
      <c r="B1255" s="526"/>
      <c r="C1255" s="526" t="s">
        <v>303</v>
      </c>
      <c r="D1255" s="526"/>
    </row>
    <row r="1257" spans="1:15" x14ac:dyDescent="0.25">
      <c r="A1257" s="508" t="s">
        <v>304</v>
      </c>
      <c r="B1257" s="508"/>
      <c r="C1257" s="508"/>
      <c r="D1257" s="508"/>
      <c r="E1257" s="508"/>
      <c r="F1257" s="509" t="s">
        <v>301</v>
      </c>
      <c r="G1257" s="509"/>
      <c r="H1257" s="509"/>
      <c r="I1257" s="509"/>
      <c r="J1257" s="509"/>
      <c r="K1257" s="509" t="s">
        <v>305</v>
      </c>
      <c r="L1257" s="509"/>
      <c r="M1257" s="509" t="s">
        <v>306</v>
      </c>
      <c r="N1257" s="509"/>
      <c r="O1257" s="291" t="s">
        <v>307</v>
      </c>
    </row>
    <row r="1258" spans="1:15" x14ac:dyDescent="0.25">
      <c r="A1258" s="510"/>
      <c r="B1258" s="510"/>
      <c r="C1258" s="510"/>
      <c r="D1258" s="510"/>
      <c r="E1258" s="510"/>
      <c r="F1258" s="511" t="s">
        <v>324</v>
      </c>
      <c r="G1258" s="511"/>
      <c r="H1258" s="511"/>
      <c r="I1258" s="511"/>
      <c r="J1258" s="511"/>
      <c r="K1258" s="512"/>
      <c r="L1258" s="512"/>
      <c r="M1258" s="512"/>
      <c r="N1258" s="512"/>
      <c r="O1258" s="292" t="s">
        <v>337</v>
      </c>
    </row>
    <row r="1259" spans="1:15" x14ac:dyDescent="0.25">
      <c r="A1259" s="505"/>
      <c r="B1259" s="505"/>
      <c r="C1259" s="505"/>
      <c r="D1259" s="505"/>
      <c r="E1259" s="505"/>
      <c r="F1259" s="506"/>
      <c r="G1259" s="506"/>
      <c r="H1259" s="506"/>
      <c r="I1259" s="506"/>
      <c r="J1259" s="506"/>
      <c r="K1259" s="506"/>
      <c r="L1259" s="293" t="s">
        <v>313</v>
      </c>
      <c r="M1259" s="507" t="s">
        <v>303</v>
      </c>
      <c r="N1259" s="507"/>
      <c r="O1259" s="294" t="s">
        <v>337</v>
      </c>
    </row>
    <row r="1260" spans="1:15" x14ac:dyDescent="0.25">
      <c r="A1260" s="526" t="s">
        <v>314</v>
      </c>
      <c r="B1260" s="526"/>
      <c r="C1260" s="526" t="s">
        <v>315</v>
      </c>
      <c r="D1260" s="526"/>
    </row>
    <row r="1262" spans="1:15" x14ac:dyDescent="0.25">
      <c r="A1262" s="508" t="s">
        <v>304</v>
      </c>
      <c r="B1262" s="508"/>
      <c r="C1262" s="508"/>
      <c r="D1262" s="508"/>
      <c r="E1262" s="508"/>
      <c r="F1262" s="509" t="s">
        <v>301</v>
      </c>
      <c r="G1262" s="509"/>
      <c r="H1262" s="509"/>
      <c r="I1262" s="509"/>
      <c r="J1262" s="509"/>
      <c r="K1262" s="509" t="s">
        <v>305</v>
      </c>
      <c r="L1262" s="509"/>
      <c r="M1262" s="509" t="s">
        <v>306</v>
      </c>
      <c r="N1262" s="509"/>
      <c r="O1262" s="291" t="s">
        <v>307</v>
      </c>
    </row>
    <row r="1263" spans="1:15" x14ac:dyDescent="0.25">
      <c r="A1263" s="510" t="s">
        <v>316</v>
      </c>
      <c r="B1263" s="510"/>
      <c r="C1263" s="510"/>
      <c r="D1263" s="510"/>
      <c r="E1263" s="510"/>
      <c r="F1263" s="511" t="s">
        <v>317</v>
      </c>
      <c r="G1263" s="511"/>
      <c r="H1263" s="511"/>
      <c r="I1263" s="511"/>
      <c r="J1263" s="511"/>
      <c r="K1263" s="512" t="s">
        <v>912</v>
      </c>
      <c r="L1263" s="512"/>
      <c r="M1263" s="512" t="s">
        <v>319</v>
      </c>
      <c r="N1263" s="512"/>
      <c r="O1263" s="292" t="s">
        <v>913</v>
      </c>
    </row>
    <row r="1264" spans="1:15" x14ac:dyDescent="0.25">
      <c r="A1264" s="505"/>
      <c r="B1264" s="505"/>
      <c r="C1264" s="505"/>
      <c r="D1264" s="505"/>
      <c r="E1264" s="505"/>
      <c r="F1264" s="506"/>
      <c r="G1264" s="506"/>
      <c r="H1264" s="506"/>
      <c r="I1264" s="506"/>
      <c r="J1264" s="506"/>
      <c r="K1264" s="506"/>
      <c r="L1264" s="293" t="s">
        <v>313</v>
      </c>
      <c r="M1264" s="507" t="s">
        <v>315</v>
      </c>
      <c r="N1264" s="507"/>
      <c r="O1264" s="294" t="s">
        <v>913</v>
      </c>
    </row>
    <row r="1265" spans="1:15" x14ac:dyDescent="0.25">
      <c r="A1265" s="526" t="s">
        <v>321</v>
      </c>
      <c r="B1265" s="526"/>
      <c r="C1265" s="526" t="s">
        <v>322</v>
      </c>
      <c r="D1265" s="526"/>
    </row>
    <row r="1267" spans="1:15" x14ac:dyDescent="0.25">
      <c r="A1267" s="508" t="s">
        <v>304</v>
      </c>
      <c r="B1267" s="508"/>
      <c r="C1267" s="508"/>
      <c r="D1267" s="508"/>
      <c r="E1267" s="508"/>
      <c r="F1267" s="509" t="s">
        <v>301</v>
      </c>
      <c r="G1267" s="509"/>
      <c r="H1267" s="509"/>
      <c r="I1267" s="509"/>
      <c r="J1267" s="509"/>
      <c r="K1267" s="509" t="s">
        <v>305</v>
      </c>
      <c r="L1267" s="509"/>
      <c r="M1267" s="509" t="s">
        <v>306</v>
      </c>
      <c r="N1267" s="509"/>
      <c r="O1267" s="291" t="s">
        <v>307</v>
      </c>
    </row>
    <row r="1268" spans="1:15" x14ac:dyDescent="0.25">
      <c r="A1268" s="510" t="s">
        <v>340</v>
      </c>
      <c r="B1268" s="510"/>
      <c r="C1268" s="510"/>
      <c r="D1268" s="510"/>
      <c r="E1268" s="510"/>
      <c r="F1268" s="511" t="s">
        <v>324</v>
      </c>
      <c r="G1268" s="511"/>
      <c r="H1268" s="511"/>
      <c r="I1268" s="511"/>
      <c r="J1268" s="511"/>
      <c r="K1268" s="512" t="s">
        <v>341</v>
      </c>
      <c r="L1268" s="512"/>
      <c r="M1268" s="512" t="s">
        <v>914</v>
      </c>
      <c r="N1268" s="512"/>
      <c r="O1268" s="292" t="s">
        <v>912</v>
      </c>
    </row>
    <row r="1269" spans="1:15" x14ac:dyDescent="0.25">
      <c r="A1269" s="505"/>
      <c r="B1269" s="505"/>
      <c r="C1269" s="505"/>
      <c r="D1269" s="505"/>
      <c r="E1269" s="505"/>
      <c r="F1269" s="506"/>
      <c r="G1269" s="506"/>
      <c r="H1269" s="506"/>
      <c r="I1269" s="506"/>
      <c r="J1269" s="506"/>
      <c r="K1269" s="506"/>
      <c r="L1269" s="293" t="s">
        <v>313</v>
      </c>
      <c r="M1269" s="507" t="s">
        <v>322</v>
      </c>
      <c r="N1269" s="507"/>
      <c r="O1269" s="294" t="s">
        <v>912</v>
      </c>
    </row>
    <row r="1270" spans="1:15" x14ac:dyDescent="0.25">
      <c r="A1270" s="526" t="s">
        <v>327</v>
      </c>
      <c r="B1270" s="526"/>
      <c r="C1270" s="526" t="s">
        <v>328</v>
      </c>
      <c r="D1270" s="526"/>
    </row>
    <row r="1272" spans="1:15" x14ac:dyDescent="0.25">
      <c r="A1272" s="508" t="s">
        <v>304</v>
      </c>
      <c r="B1272" s="508"/>
      <c r="C1272" s="508"/>
      <c r="D1272" s="508"/>
      <c r="E1272" s="508"/>
      <c r="F1272" s="509" t="s">
        <v>301</v>
      </c>
      <c r="G1272" s="509"/>
      <c r="H1272" s="509"/>
      <c r="I1272" s="509"/>
      <c r="J1272" s="509"/>
      <c r="K1272" s="509" t="s">
        <v>305</v>
      </c>
      <c r="L1272" s="509"/>
      <c r="M1272" s="509" t="s">
        <v>306</v>
      </c>
      <c r="N1272" s="509"/>
      <c r="O1272" s="291" t="s">
        <v>307</v>
      </c>
    </row>
    <row r="1273" spans="1:15" x14ac:dyDescent="0.25">
      <c r="A1273" s="510" t="s">
        <v>366</v>
      </c>
      <c r="B1273" s="510"/>
      <c r="C1273" s="510"/>
      <c r="D1273" s="510"/>
      <c r="E1273" s="510"/>
      <c r="F1273" s="511" t="s">
        <v>330</v>
      </c>
      <c r="G1273" s="511"/>
      <c r="H1273" s="511"/>
      <c r="I1273" s="511"/>
      <c r="J1273" s="511"/>
      <c r="K1273" s="512" t="s">
        <v>367</v>
      </c>
      <c r="L1273" s="512"/>
      <c r="M1273" s="512" t="s">
        <v>376</v>
      </c>
      <c r="N1273" s="512"/>
      <c r="O1273" s="292" t="s">
        <v>915</v>
      </c>
    </row>
    <row r="1274" spans="1:15" x14ac:dyDescent="0.25">
      <c r="A1274" s="505"/>
      <c r="B1274" s="505"/>
      <c r="C1274" s="505"/>
      <c r="D1274" s="505"/>
      <c r="E1274" s="505"/>
      <c r="F1274" s="506"/>
      <c r="G1274" s="506"/>
      <c r="H1274" s="506"/>
      <c r="I1274" s="506"/>
      <c r="J1274" s="506"/>
      <c r="K1274" s="506"/>
      <c r="L1274" s="293" t="s">
        <v>313</v>
      </c>
      <c r="M1274" s="507" t="s">
        <v>328</v>
      </c>
      <c r="N1274" s="507"/>
      <c r="O1274" s="294" t="s">
        <v>915</v>
      </c>
    </row>
    <row r="1276" spans="1:15" x14ac:dyDescent="0.25">
      <c r="I1276" s="524" t="s">
        <v>334</v>
      </c>
      <c r="J1276" s="524"/>
      <c r="K1276" s="524"/>
      <c r="L1276" s="524"/>
      <c r="M1276" s="524"/>
      <c r="N1276" s="525" t="s">
        <v>916</v>
      </c>
      <c r="O1276" s="525"/>
    </row>
    <row r="1277" spans="1:15" ht="15" customHeight="1" x14ac:dyDescent="0.25">
      <c r="I1277" s="522" t="s">
        <v>335</v>
      </c>
      <c r="J1277" s="523"/>
      <c r="K1277" s="523"/>
      <c r="L1277" s="523"/>
      <c r="M1277" s="523"/>
      <c r="N1277" s="520">
        <f>+ROUND(N1276*(1+AIU!$G$69),0)</f>
        <v>14030</v>
      </c>
      <c r="O1277" s="521"/>
    </row>
    <row r="1278" spans="1:15" x14ac:dyDescent="0.25">
      <c r="A1278" s="287"/>
      <c r="B1278" s="500"/>
      <c r="C1278" s="500"/>
      <c r="D1278" s="500"/>
      <c r="E1278" s="500"/>
      <c r="F1278" s="500"/>
      <c r="G1278" s="500"/>
      <c r="H1278" s="500"/>
      <c r="I1278" s="500"/>
      <c r="J1278" s="500"/>
      <c r="K1278" s="500"/>
      <c r="L1278" s="500"/>
      <c r="M1278" s="500"/>
      <c r="N1278" s="500"/>
      <c r="O1278" s="500"/>
    </row>
    <row r="1279" spans="1:15" x14ac:dyDescent="0.25">
      <c r="A1279" s="287"/>
      <c r="B1279" s="501"/>
      <c r="C1279" s="501"/>
      <c r="D1279" s="500"/>
      <c r="E1279" s="500"/>
      <c r="F1279" s="500"/>
      <c r="G1279" s="500"/>
      <c r="H1279" s="500"/>
      <c r="I1279" s="500"/>
      <c r="J1279" s="500"/>
      <c r="K1279" s="500"/>
      <c r="L1279" s="500"/>
      <c r="M1279" s="500"/>
      <c r="N1279" s="500"/>
      <c r="O1279" s="500"/>
    </row>
    <row r="1280" spans="1:15" x14ac:dyDescent="0.25">
      <c r="A1280" s="502"/>
      <c r="B1280" s="502"/>
      <c r="C1280" s="502"/>
      <c r="D1280" s="502"/>
      <c r="E1280" s="502"/>
      <c r="F1280" s="502"/>
      <c r="G1280" s="502"/>
      <c r="H1280" s="502"/>
      <c r="I1280" s="502"/>
      <c r="J1280" s="502"/>
      <c r="K1280" s="502"/>
      <c r="L1280" s="502"/>
      <c r="M1280" s="502"/>
      <c r="N1280" s="502"/>
      <c r="O1280" s="502"/>
    </row>
    <row r="1281" spans="1:15" x14ac:dyDescent="0.25">
      <c r="A1281" s="503"/>
      <c r="B1281" s="503"/>
      <c r="C1281" s="503"/>
      <c r="D1281" s="503"/>
      <c r="E1281" s="503"/>
      <c r="F1281" s="503"/>
      <c r="G1281" s="503" t="s">
        <v>296</v>
      </c>
      <c r="H1281" s="503"/>
      <c r="I1281" s="503"/>
      <c r="J1281" s="504" t="s">
        <v>836</v>
      </c>
      <c r="K1281" s="504"/>
      <c r="L1281" s="504"/>
      <c r="M1281" s="504"/>
      <c r="N1281" s="504"/>
      <c r="O1281" s="504"/>
    </row>
    <row r="1282" spans="1:15" ht="46.5" customHeight="1" x14ac:dyDescent="0.25">
      <c r="A1282" s="513" t="s">
        <v>298</v>
      </c>
      <c r="B1282" s="513"/>
      <c r="C1282" s="513"/>
      <c r="D1282" s="513"/>
      <c r="E1282" s="513"/>
      <c r="F1282" s="513"/>
      <c r="G1282" s="503" t="s">
        <v>299</v>
      </c>
      <c r="H1282" s="503"/>
      <c r="I1282" s="503"/>
      <c r="J1282" s="527" t="s">
        <v>917</v>
      </c>
      <c r="K1282" s="527"/>
      <c r="L1282" s="527"/>
      <c r="M1282" s="527"/>
      <c r="N1282" s="527"/>
      <c r="O1282" s="527"/>
    </row>
    <row r="1283" spans="1:15" x14ac:dyDescent="0.25">
      <c r="A1283" s="514"/>
      <c r="B1283" s="514"/>
      <c r="C1283" s="514"/>
      <c r="D1283" s="514"/>
      <c r="E1283" s="514"/>
      <c r="F1283" s="514"/>
      <c r="G1283" s="515" t="s">
        <v>301</v>
      </c>
      <c r="H1283" s="515"/>
      <c r="I1283" s="515"/>
      <c r="J1283" s="516" t="s">
        <v>21</v>
      </c>
      <c r="K1283" s="516"/>
      <c r="L1283" s="516"/>
      <c r="M1283" s="516"/>
      <c r="N1283" s="516"/>
      <c r="O1283" s="516"/>
    </row>
    <row r="1285" spans="1:15" x14ac:dyDescent="0.25">
      <c r="A1285" s="526" t="s">
        <v>302</v>
      </c>
      <c r="B1285" s="526"/>
      <c r="C1285" s="526" t="s">
        <v>303</v>
      </c>
      <c r="D1285" s="526"/>
    </row>
    <row r="1287" spans="1:15" x14ac:dyDescent="0.25">
      <c r="A1287" s="508" t="s">
        <v>304</v>
      </c>
      <c r="B1287" s="508"/>
      <c r="C1287" s="508"/>
      <c r="D1287" s="508"/>
      <c r="E1287" s="508"/>
      <c r="F1287" s="509" t="s">
        <v>301</v>
      </c>
      <c r="G1287" s="509"/>
      <c r="H1287" s="509"/>
      <c r="I1287" s="509"/>
      <c r="J1287" s="509"/>
      <c r="K1287" s="509" t="s">
        <v>305</v>
      </c>
      <c r="L1287" s="509"/>
      <c r="M1287" s="509" t="s">
        <v>306</v>
      </c>
      <c r="N1287" s="509"/>
      <c r="O1287" s="291" t="s">
        <v>307</v>
      </c>
    </row>
    <row r="1288" spans="1:15" x14ac:dyDescent="0.25">
      <c r="A1288" s="510" t="s">
        <v>918</v>
      </c>
      <c r="B1288" s="510"/>
      <c r="C1288" s="510"/>
      <c r="D1288" s="510"/>
      <c r="E1288" s="510"/>
      <c r="F1288" s="511" t="s">
        <v>416</v>
      </c>
      <c r="G1288" s="511"/>
      <c r="H1288" s="511"/>
      <c r="I1288" s="511"/>
      <c r="J1288" s="511"/>
      <c r="K1288" s="512" t="s">
        <v>919</v>
      </c>
      <c r="L1288" s="512"/>
      <c r="M1288" s="512" t="s">
        <v>546</v>
      </c>
      <c r="N1288" s="512"/>
      <c r="O1288" s="292" t="s">
        <v>920</v>
      </c>
    </row>
    <row r="1289" spans="1:15" x14ac:dyDescent="0.25">
      <c r="A1289" s="510" t="s">
        <v>921</v>
      </c>
      <c r="B1289" s="510"/>
      <c r="C1289" s="510"/>
      <c r="D1289" s="510"/>
      <c r="E1289" s="510"/>
      <c r="F1289" s="511" t="s">
        <v>309</v>
      </c>
      <c r="G1289" s="511"/>
      <c r="H1289" s="511"/>
      <c r="I1289" s="511"/>
      <c r="J1289" s="511"/>
      <c r="K1289" s="512" t="s">
        <v>922</v>
      </c>
      <c r="L1289" s="512"/>
      <c r="M1289" s="512" t="s">
        <v>923</v>
      </c>
      <c r="N1289" s="512"/>
      <c r="O1289" s="292" t="s">
        <v>924</v>
      </c>
    </row>
    <row r="1290" spans="1:15" x14ac:dyDescent="0.25">
      <c r="A1290" s="510" t="s">
        <v>925</v>
      </c>
      <c r="B1290" s="510"/>
      <c r="C1290" s="510"/>
      <c r="D1290" s="510"/>
      <c r="E1290" s="510"/>
      <c r="F1290" s="511" t="s">
        <v>739</v>
      </c>
      <c r="G1290" s="511"/>
      <c r="H1290" s="511"/>
      <c r="I1290" s="511"/>
      <c r="J1290" s="511"/>
      <c r="K1290" s="512" t="s">
        <v>926</v>
      </c>
      <c r="L1290" s="512"/>
      <c r="M1290" s="512" t="s">
        <v>446</v>
      </c>
      <c r="N1290" s="512"/>
      <c r="O1290" s="292" t="s">
        <v>927</v>
      </c>
    </row>
    <row r="1291" spans="1:15" x14ac:dyDescent="0.25">
      <c r="A1291" s="510" t="s">
        <v>928</v>
      </c>
      <c r="B1291" s="510"/>
      <c r="C1291" s="510"/>
      <c r="D1291" s="510"/>
      <c r="E1291" s="510"/>
      <c r="F1291" s="511" t="s">
        <v>739</v>
      </c>
      <c r="G1291" s="511"/>
      <c r="H1291" s="511"/>
      <c r="I1291" s="511"/>
      <c r="J1291" s="511"/>
      <c r="K1291" s="512" t="s">
        <v>929</v>
      </c>
      <c r="L1291" s="512"/>
      <c r="M1291" s="512" t="s">
        <v>466</v>
      </c>
      <c r="N1291" s="512"/>
      <c r="O1291" s="292" t="s">
        <v>930</v>
      </c>
    </row>
    <row r="1292" spans="1:15" x14ac:dyDescent="0.25">
      <c r="A1292" s="510" t="s">
        <v>931</v>
      </c>
      <c r="B1292" s="510"/>
      <c r="C1292" s="510"/>
      <c r="D1292" s="510"/>
      <c r="E1292" s="510"/>
      <c r="F1292" s="511" t="s">
        <v>412</v>
      </c>
      <c r="G1292" s="511"/>
      <c r="H1292" s="511"/>
      <c r="I1292" s="511"/>
      <c r="J1292" s="511"/>
      <c r="K1292" s="512" t="s">
        <v>932</v>
      </c>
      <c r="L1292" s="512"/>
      <c r="M1292" s="512" t="s">
        <v>398</v>
      </c>
      <c r="N1292" s="512"/>
      <c r="O1292" s="292" t="s">
        <v>933</v>
      </c>
    </row>
    <row r="1293" spans="1:15" x14ac:dyDescent="0.25">
      <c r="A1293" s="510" t="s">
        <v>934</v>
      </c>
      <c r="B1293" s="510"/>
      <c r="C1293" s="510"/>
      <c r="D1293" s="510"/>
      <c r="E1293" s="510"/>
      <c r="F1293" s="511" t="s">
        <v>750</v>
      </c>
      <c r="G1293" s="511"/>
      <c r="H1293" s="511"/>
      <c r="I1293" s="511"/>
      <c r="J1293" s="511"/>
      <c r="K1293" s="512" t="s">
        <v>935</v>
      </c>
      <c r="L1293" s="512"/>
      <c r="M1293" s="512" t="s">
        <v>555</v>
      </c>
      <c r="N1293" s="512"/>
      <c r="O1293" s="292" t="s">
        <v>935</v>
      </c>
    </row>
    <row r="1294" spans="1:15" x14ac:dyDescent="0.25">
      <c r="A1294" s="505"/>
      <c r="B1294" s="505"/>
      <c r="C1294" s="505"/>
      <c r="D1294" s="505"/>
      <c r="E1294" s="505"/>
      <c r="F1294" s="506"/>
      <c r="G1294" s="506"/>
      <c r="H1294" s="506"/>
      <c r="I1294" s="506"/>
      <c r="J1294" s="506"/>
      <c r="K1294" s="506"/>
      <c r="L1294" s="293" t="s">
        <v>313</v>
      </c>
      <c r="M1294" s="507" t="s">
        <v>303</v>
      </c>
      <c r="N1294" s="507"/>
      <c r="O1294" s="294" t="s">
        <v>936</v>
      </c>
    </row>
    <row r="1295" spans="1:15" x14ac:dyDescent="0.25">
      <c r="A1295" s="526" t="s">
        <v>314</v>
      </c>
      <c r="B1295" s="526"/>
      <c r="C1295" s="526" t="s">
        <v>315</v>
      </c>
      <c r="D1295" s="526"/>
    </row>
    <row r="1297" spans="1:15" x14ac:dyDescent="0.25">
      <c r="A1297" s="508" t="s">
        <v>304</v>
      </c>
      <c r="B1297" s="508"/>
      <c r="C1297" s="508"/>
      <c r="D1297" s="508"/>
      <c r="E1297" s="508"/>
      <c r="F1297" s="509" t="s">
        <v>301</v>
      </c>
      <c r="G1297" s="509"/>
      <c r="H1297" s="509"/>
      <c r="I1297" s="509"/>
      <c r="J1297" s="509"/>
      <c r="K1297" s="509" t="s">
        <v>305</v>
      </c>
      <c r="L1297" s="509"/>
      <c r="M1297" s="509" t="s">
        <v>306</v>
      </c>
      <c r="N1297" s="509"/>
      <c r="O1297" s="291" t="s">
        <v>307</v>
      </c>
    </row>
    <row r="1298" spans="1:15" x14ac:dyDescent="0.25">
      <c r="A1298" s="510" t="s">
        <v>316</v>
      </c>
      <c r="B1298" s="510"/>
      <c r="C1298" s="510"/>
      <c r="D1298" s="510"/>
      <c r="E1298" s="510"/>
      <c r="F1298" s="511" t="s">
        <v>317</v>
      </c>
      <c r="G1298" s="511"/>
      <c r="H1298" s="511"/>
      <c r="I1298" s="511"/>
      <c r="J1298" s="511"/>
      <c r="K1298" s="512" t="s">
        <v>937</v>
      </c>
      <c r="L1298" s="512"/>
      <c r="M1298" s="512" t="s">
        <v>319</v>
      </c>
      <c r="N1298" s="512"/>
      <c r="O1298" s="292" t="s">
        <v>582</v>
      </c>
    </row>
    <row r="1299" spans="1:15" x14ac:dyDescent="0.25">
      <c r="A1299" s="505"/>
      <c r="B1299" s="505"/>
      <c r="C1299" s="505"/>
      <c r="D1299" s="505"/>
      <c r="E1299" s="505"/>
      <c r="F1299" s="506"/>
      <c r="G1299" s="506"/>
      <c r="H1299" s="506"/>
      <c r="I1299" s="506"/>
      <c r="J1299" s="506"/>
      <c r="K1299" s="506"/>
      <c r="L1299" s="293" t="s">
        <v>313</v>
      </c>
      <c r="M1299" s="507" t="s">
        <v>315</v>
      </c>
      <c r="N1299" s="507"/>
      <c r="O1299" s="294" t="s">
        <v>582</v>
      </c>
    </row>
    <row r="1300" spans="1:15" x14ac:dyDescent="0.25">
      <c r="A1300" s="526" t="s">
        <v>321</v>
      </c>
      <c r="B1300" s="526"/>
      <c r="C1300" s="526" t="s">
        <v>322</v>
      </c>
      <c r="D1300" s="526"/>
    </row>
    <row r="1302" spans="1:15" x14ac:dyDescent="0.25">
      <c r="A1302" s="508" t="s">
        <v>304</v>
      </c>
      <c r="B1302" s="508"/>
      <c r="C1302" s="508"/>
      <c r="D1302" s="508"/>
      <c r="E1302" s="508"/>
      <c r="F1302" s="509" t="s">
        <v>301</v>
      </c>
      <c r="G1302" s="509"/>
      <c r="H1302" s="509"/>
      <c r="I1302" s="509"/>
      <c r="J1302" s="509"/>
      <c r="K1302" s="509" t="s">
        <v>305</v>
      </c>
      <c r="L1302" s="509"/>
      <c r="M1302" s="509" t="s">
        <v>306</v>
      </c>
      <c r="N1302" s="509"/>
      <c r="O1302" s="291" t="s">
        <v>307</v>
      </c>
    </row>
    <row r="1303" spans="1:15" x14ac:dyDescent="0.25">
      <c r="A1303" s="510" t="s">
        <v>439</v>
      </c>
      <c r="B1303" s="510"/>
      <c r="C1303" s="510"/>
      <c r="D1303" s="510"/>
      <c r="E1303" s="510"/>
      <c r="F1303" s="511" t="s">
        <v>324</v>
      </c>
      <c r="G1303" s="511"/>
      <c r="H1303" s="511"/>
      <c r="I1303" s="511"/>
      <c r="J1303" s="511"/>
      <c r="K1303" s="512" t="s">
        <v>440</v>
      </c>
      <c r="L1303" s="512"/>
      <c r="M1303" s="512" t="s">
        <v>354</v>
      </c>
      <c r="N1303" s="512"/>
      <c r="O1303" s="292" t="s">
        <v>937</v>
      </c>
    </row>
    <row r="1304" spans="1:15" x14ac:dyDescent="0.25">
      <c r="A1304" s="505"/>
      <c r="B1304" s="505"/>
      <c r="C1304" s="505"/>
      <c r="D1304" s="505"/>
      <c r="E1304" s="505"/>
      <c r="F1304" s="506"/>
      <c r="G1304" s="506"/>
      <c r="H1304" s="506"/>
      <c r="I1304" s="506"/>
      <c r="J1304" s="506"/>
      <c r="K1304" s="506"/>
      <c r="L1304" s="293" t="s">
        <v>313</v>
      </c>
      <c r="M1304" s="507" t="s">
        <v>322</v>
      </c>
      <c r="N1304" s="507"/>
      <c r="O1304" s="294" t="s">
        <v>937</v>
      </c>
    </row>
    <row r="1305" spans="1:15" x14ac:dyDescent="0.25">
      <c r="A1305" s="526" t="s">
        <v>327</v>
      </c>
      <c r="B1305" s="526"/>
      <c r="C1305" s="526" t="s">
        <v>328</v>
      </c>
      <c r="D1305" s="526"/>
    </row>
    <row r="1307" spans="1:15" x14ac:dyDescent="0.25">
      <c r="A1307" s="508" t="s">
        <v>304</v>
      </c>
      <c r="B1307" s="508"/>
      <c r="C1307" s="508"/>
      <c r="D1307" s="508"/>
      <c r="E1307" s="508"/>
      <c r="F1307" s="509" t="s">
        <v>301</v>
      </c>
      <c r="G1307" s="509"/>
      <c r="H1307" s="509"/>
      <c r="I1307" s="509"/>
      <c r="J1307" s="509"/>
      <c r="K1307" s="509" t="s">
        <v>305</v>
      </c>
      <c r="L1307" s="509"/>
      <c r="M1307" s="509" t="s">
        <v>306</v>
      </c>
      <c r="N1307" s="509"/>
      <c r="O1307" s="291" t="s">
        <v>307</v>
      </c>
    </row>
    <row r="1308" spans="1:15" x14ac:dyDescent="0.25">
      <c r="A1308" s="510" t="s">
        <v>424</v>
      </c>
      <c r="B1308" s="510"/>
      <c r="C1308" s="510"/>
      <c r="D1308" s="510"/>
      <c r="E1308" s="510"/>
      <c r="F1308" s="511" t="s">
        <v>407</v>
      </c>
      <c r="G1308" s="511"/>
      <c r="H1308" s="511"/>
      <c r="I1308" s="511"/>
      <c r="J1308" s="511"/>
      <c r="K1308" s="512" t="s">
        <v>425</v>
      </c>
      <c r="L1308" s="512"/>
      <c r="M1308" s="512" t="s">
        <v>938</v>
      </c>
      <c r="N1308" s="512"/>
      <c r="O1308" s="292" t="s">
        <v>939</v>
      </c>
    </row>
    <row r="1309" spans="1:15" x14ac:dyDescent="0.25">
      <c r="A1309" s="505"/>
      <c r="B1309" s="505"/>
      <c r="C1309" s="505"/>
      <c r="D1309" s="505"/>
      <c r="E1309" s="505"/>
      <c r="F1309" s="506"/>
      <c r="G1309" s="506"/>
      <c r="H1309" s="506"/>
      <c r="I1309" s="506"/>
      <c r="J1309" s="506"/>
      <c r="K1309" s="506"/>
      <c r="L1309" s="293" t="s">
        <v>313</v>
      </c>
      <c r="M1309" s="507" t="s">
        <v>328</v>
      </c>
      <c r="N1309" s="507"/>
      <c r="O1309" s="294" t="s">
        <v>939</v>
      </c>
    </row>
    <row r="1311" spans="1:15" x14ac:dyDescent="0.25">
      <c r="I1311" s="524" t="s">
        <v>334</v>
      </c>
      <c r="J1311" s="524"/>
      <c r="K1311" s="524"/>
      <c r="L1311" s="524"/>
      <c r="M1311" s="524"/>
      <c r="N1311" s="525" t="s">
        <v>940</v>
      </c>
      <c r="O1311" s="525"/>
    </row>
    <row r="1312" spans="1:15" ht="15" customHeight="1" x14ac:dyDescent="0.25">
      <c r="I1312" s="522" t="s">
        <v>335</v>
      </c>
      <c r="J1312" s="523"/>
      <c r="K1312" s="523"/>
      <c r="L1312" s="523"/>
      <c r="M1312" s="523"/>
      <c r="N1312" s="520">
        <f>+ROUND(N1311*(1+AIU!$G$69),0)</f>
        <v>499738</v>
      </c>
      <c r="O1312" s="521"/>
    </row>
    <row r="1313" spans="1:15" x14ac:dyDescent="0.25">
      <c r="A1313" s="287"/>
      <c r="B1313" s="500"/>
      <c r="C1313" s="500"/>
      <c r="D1313" s="500"/>
      <c r="E1313" s="500"/>
      <c r="F1313" s="500"/>
      <c r="G1313" s="500"/>
      <c r="H1313" s="500"/>
      <c r="I1313" s="500"/>
      <c r="J1313" s="500"/>
      <c r="K1313" s="500"/>
      <c r="L1313" s="500"/>
      <c r="M1313" s="500"/>
      <c r="N1313" s="500"/>
      <c r="O1313" s="500"/>
    </row>
    <row r="1314" spans="1:15" x14ac:dyDescent="0.25">
      <c r="A1314" s="287"/>
      <c r="B1314" s="501"/>
      <c r="C1314" s="501"/>
      <c r="D1314" s="500"/>
      <c r="E1314" s="500"/>
      <c r="F1314" s="500"/>
      <c r="G1314" s="500"/>
      <c r="H1314" s="500"/>
      <c r="I1314" s="500"/>
      <c r="J1314" s="500"/>
      <c r="K1314" s="500"/>
      <c r="L1314" s="500"/>
      <c r="M1314" s="500"/>
      <c r="N1314" s="500"/>
      <c r="O1314" s="500"/>
    </row>
    <row r="1315" spans="1:15" x14ac:dyDescent="0.25">
      <c r="A1315" s="502"/>
      <c r="B1315" s="502"/>
      <c r="C1315" s="502"/>
      <c r="D1315" s="502"/>
      <c r="E1315" s="502"/>
      <c r="F1315" s="502"/>
      <c r="G1315" s="502"/>
      <c r="H1315" s="502"/>
      <c r="I1315" s="502"/>
      <c r="J1315" s="502"/>
      <c r="K1315" s="502"/>
      <c r="L1315" s="502"/>
      <c r="M1315" s="502"/>
      <c r="N1315" s="502"/>
      <c r="O1315" s="502"/>
    </row>
    <row r="1316" spans="1:15" x14ac:dyDescent="0.25">
      <c r="A1316" s="503"/>
      <c r="B1316" s="503"/>
      <c r="C1316" s="503"/>
      <c r="D1316" s="503"/>
      <c r="E1316" s="503"/>
      <c r="F1316" s="503"/>
      <c r="G1316" s="503" t="s">
        <v>296</v>
      </c>
      <c r="H1316" s="503"/>
      <c r="I1316" s="503"/>
      <c r="J1316" s="504" t="s">
        <v>836</v>
      </c>
      <c r="K1316" s="504"/>
      <c r="L1316" s="504"/>
      <c r="M1316" s="504"/>
      <c r="N1316" s="504"/>
      <c r="O1316" s="504"/>
    </row>
    <row r="1317" spans="1:15" ht="46.5" customHeight="1" x14ac:dyDescent="0.25">
      <c r="A1317" s="513" t="s">
        <v>298</v>
      </c>
      <c r="B1317" s="513"/>
      <c r="C1317" s="513"/>
      <c r="D1317" s="513"/>
      <c r="E1317" s="513"/>
      <c r="F1317" s="513"/>
      <c r="G1317" s="503" t="s">
        <v>299</v>
      </c>
      <c r="H1317" s="503"/>
      <c r="I1317" s="503"/>
      <c r="J1317" s="527" t="s">
        <v>941</v>
      </c>
      <c r="K1317" s="527"/>
      <c r="L1317" s="527"/>
      <c r="M1317" s="527"/>
      <c r="N1317" s="527"/>
      <c r="O1317" s="527"/>
    </row>
    <row r="1318" spans="1:15" x14ac:dyDescent="0.25">
      <c r="A1318" s="514"/>
      <c r="B1318" s="514"/>
      <c r="C1318" s="514"/>
      <c r="D1318" s="514"/>
      <c r="E1318" s="514"/>
      <c r="F1318" s="514"/>
      <c r="G1318" s="515" t="s">
        <v>301</v>
      </c>
      <c r="H1318" s="515"/>
      <c r="I1318" s="515"/>
      <c r="J1318" s="516" t="s">
        <v>23</v>
      </c>
      <c r="K1318" s="516"/>
      <c r="L1318" s="516"/>
      <c r="M1318" s="516"/>
      <c r="N1318" s="516"/>
      <c r="O1318" s="516"/>
    </row>
    <row r="1320" spans="1:15" x14ac:dyDescent="0.25">
      <c r="A1320" s="526" t="s">
        <v>302</v>
      </c>
      <c r="B1320" s="526"/>
      <c r="C1320" s="526" t="s">
        <v>303</v>
      </c>
      <c r="D1320" s="526"/>
    </row>
    <row r="1322" spans="1:15" x14ac:dyDescent="0.25">
      <c r="A1322" s="508" t="s">
        <v>304</v>
      </c>
      <c r="B1322" s="508"/>
      <c r="C1322" s="508"/>
      <c r="D1322" s="508"/>
      <c r="E1322" s="508"/>
      <c r="F1322" s="509" t="s">
        <v>301</v>
      </c>
      <c r="G1322" s="509"/>
      <c r="H1322" s="509"/>
      <c r="I1322" s="509"/>
      <c r="J1322" s="509"/>
      <c r="K1322" s="509" t="s">
        <v>305</v>
      </c>
      <c r="L1322" s="509"/>
      <c r="M1322" s="509" t="s">
        <v>306</v>
      </c>
      <c r="N1322" s="509"/>
      <c r="O1322" s="291" t="s">
        <v>307</v>
      </c>
    </row>
    <row r="1323" spans="1:15" x14ac:dyDescent="0.25">
      <c r="A1323" s="510" t="s">
        <v>942</v>
      </c>
      <c r="B1323" s="510"/>
      <c r="C1323" s="510"/>
      <c r="D1323" s="510"/>
      <c r="E1323" s="510"/>
      <c r="F1323" s="511" t="s">
        <v>309</v>
      </c>
      <c r="G1323" s="511"/>
      <c r="H1323" s="511"/>
      <c r="I1323" s="511"/>
      <c r="J1323" s="511"/>
      <c r="K1323" s="512" t="s">
        <v>943</v>
      </c>
      <c r="L1323" s="512"/>
      <c r="M1323" s="512" t="s">
        <v>555</v>
      </c>
      <c r="N1323" s="512"/>
      <c r="O1323" s="292" t="s">
        <v>943</v>
      </c>
    </row>
    <row r="1324" spans="1:15" x14ac:dyDescent="0.25">
      <c r="A1324" s="510" t="s">
        <v>944</v>
      </c>
      <c r="B1324" s="510"/>
      <c r="C1324" s="510"/>
      <c r="D1324" s="510"/>
      <c r="E1324" s="510"/>
      <c r="F1324" s="511" t="s">
        <v>309</v>
      </c>
      <c r="G1324" s="511"/>
      <c r="H1324" s="511"/>
      <c r="I1324" s="511"/>
      <c r="J1324" s="511"/>
      <c r="K1324" s="512" t="s">
        <v>945</v>
      </c>
      <c r="L1324" s="512"/>
      <c r="M1324" s="512" t="s">
        <v>555</v>
      </c>
      <c r="N1324" s="512"/>
      <c r="O1324" s="292" t="s">
        <v>945</v>
      </c>
    </row>
    <row r="1325" spans="1:15" x14ac:dyDescent="0.25">
      <c r="A1325" s="510" t="s">
        <v>946</v>
      </c>
      <c r="B1325" s="510"/>
      <c r="C1325" s="510"/>
      <c r="D1325" s="510"/>
      <c r="E1325" s="510"/>
      <c r="F1325" s="511" t="s">
        <v>309</v>
      </c>
      <c r="G1325" s="511"/>
      <c r="H1325" s="511"/>
      <c r="I1325" s="511"/>
      <c r="J1325" s="511"/>
      <c r="K1325" s="512" t="s">
        <v>947</v>
      </c>
      <c r="L1325" s="512"/>
      <c r="M1325" s="512" t="s">
        <v>332</v>
      </c>
      <c r="N1325" s="512"/>
      <c r="O1325" s="292" t="s">
        <v>948</v>
      </c>
    </row>
    <row r="1326" spans="1:15" x14ac:dyDescent="0.25">
      <c r="A1326" s="510" t="s">
        <v>876</v>
      </c>
      <c r="B1326" s="510"/>
      <c r="C1326" s="510"/>
      <c r="D1326" s="510"/>
      <c r="E1326" s="510"/>
      <c r="F1326" s="511" t="s">
        <v>309</v>
      </c>
      <c r="G1326" s="511"/>
      <c r="H1326" s="511"/>
      <c r="I1326" s="511"/>
      <c r="J1326" s="511"/>
      <c r="K1326" s="512" t="s">
        <v>877</v>
      </c>
      <c r="L1326" s="512"/>
      <c r="M1326" s="512" t="s">
        <v>555</v>
      </c>
      <c r="N1326" s="512"/>
      <c r="O1326" s="292" t="s">
        <v>877</v>
      </c>
    </row>
    <row r="1327" spans="1:15" x14ac:dyDescent="0.25">
      <c r="A1327" s="510" t="s">
        <v>949</v>
      </c>
      <c r="B1327" s="510"/>
      <c r="C1327" s="510"/>
      <c r="D1327" s="510"/>
      <c r="E1327" s="510"/>
      <c r="F1327" s="511" t="s">
        <v>309</v>
      </c>
      <c r="G1327" s="511"/>
      <c r="H1327" s="511"/>
      <c r="I1327" s="511"/>
      <c r="J1327" s="511"/>
      <c r="K1327" s="512" t="s">
        <v>950</v>
      </c>
      <c r="L1327" s="512"/>
      <c r="M1327" s="512" t="s">
        <v>376</v>
      </c>
      <c r="N1327" s="512"/>
      <c r="O1327" s="292" t="s">
        <v>951</v>
      </c>
    </row>
    <row r="1328" spans="1:15" x14ac:dyDescent="0.25">
      <c r="A1328" s="510" t="s">
        <v>952</v>
      </c>
      <c r="B1328" s="510"/>
      <c r="C1328" s="510"/>
      <c r="D1328" s="510"/>
      <c r="E1328" s="510"/>
      <c r="F1328" s="511" t="s">
        <v>309</v>
      </c>
      <c r="G1328" s="511"/>
      <c r="H1328" s="511"/>
      <c r="I1328" s="511"/>
      <c r="J1328" s="511"/>
      <c r="K1328" s="512" t="s">
        <v>953</v>
      </c>
      <c r="L1328" s="512"/>
      <c r="M1328" s="512" t="s">
        <v>376</v>
      </c>
      <c r="N1328" s="512"/>
      <c r="O1328" s="292" t="s">
        <v>954</v>
      </c>
    </row>
    <row r="1329" spans="1:15" x14ac:dyDescent="0.25">
      <c r="A1329" s="510" t="s">
        <v>955</v>
      </c>
      <c r="B1329" s="510"/>
      <c r="C1329" s="510"/>
      <c r="D1329" s="510"/>
      <c r="E1329" s="510"/>
      <c r="F1329" s="511" t="s">
        <v>23</v>
      </c>
      <c r="G1329" s="511"/>
      <c r="H1329" s="511"/>
      <c r="I1329" s="511"/>
      <c r="J1329" s="511"/>
      <c r="K1329" s="512" t="s">
        <v>956</v>
      </c>
      <c r="L1329" s="512"/>
      <c r="M1329" s="512" t="s">
        <v>555</v>
      </c>
      <c r="N1329" s="512"/>
      <c r="O1329" s="292" t="s">
        <v>956</v>
      </c>
    </row>
    <row r="1330" spans="1:15" x14ac:dyDescent="0.25">
      <c r="A1330" s="505"/>
      <c r="B1330" s="505"/>
      <c r="C1330" s="505"/>
      <c r="D1330" s="505"/>
      <c r="E1330" s="505"/>
      <c r="F1330" s="506"/>
      <c r="G1330" s="506"/>
      <c r="H1330" s="506"/>
      <c r="I1330" s="506"/>
      <c r="J1330" s="506"/>
      <c r="K1330" s="506"/>
      <c r="L1330" s="293" t="s">
        <v>313</v>
      </c>
      <c r="M1330" s="507" t="s">
        <v>303</v>
      </c>
      <c r="N1330" s="507"/>
      <c r="O1330" s="294" t="s">
        <v>957</v>
      </c>
    </row>
    <row r="1331" spans="1:15" x14ac:dyDescent="0.25">
      <c r="A1331" s="526" t="s">
        <v>314</v>
      </c>
      <c r="B1331" s="526"/>
      <c r="C1331" s="526" t="s">
        <v>958</v>
      </c>
      <c r="D1331" s="526"/>
    </row>
    <row r="1333" spans="1:15" x14ac:dyDescent="0.25">
      <c r="A1333" s="508" t="s">
        <v>304</v>
      </c>
      <c r="B1333" s="508"/>
      <c r="C1333" s="508"/>
      <c r="D1333" s="508"/>
      <c r="E1333" s="508"/>
      <c r="F1333" s="509" t="s">
        <v>301</v>
      </c>
      <c r="G1333" s="509"/>
      <c r="H1333" s="509"/>
      <c r="I1333" s="509"/>
      <c r="J1333" s="509"/>
      <c r="K1333" s="509" t="s">
        <v>305</v>
      </c>
      <c r="L1333" s="509"/>
      <c r="M1333" s="509" t="s">
        <v>306</v>
      </c>
      <c r="N1333" s="509"/>
      <c r="O1333" s="291" t="s">
        <v>307</v>
      </c>
    </row>
    <row r="1334" spans="1:15" x14ac:dyDescent="0.25">
      <c r="A1334" s="510"/>
      <c r="B1334" s="510"/>
      <c r="C1334" s="510"/>
      <c r="D1334" s="510"/>
      <c r="E1334" s="510"/>
      <c r="F1334" s="511" t="s">
        <v>309</v>
      </c>
      <c r="G1334" s="511"/>
      <c r="H1334" s="511"/>
      <c r="I1334" s="511"/>
      <c r="J1334" s="511"/>
      <c r="K1334" s="512"/>
      <c r="L1334" s="512"/>
      <c r="M1334" s="512"/>
      <c r="N1334" s="512"/>
      <c r="O1334" s="292" t="s">
        <v>337</v>
      </c>
    </row>
    <row r="1335" spans="1:15" x14ac:dyDescent="0.25">
      <c r="A1335" s="505"/>
      <c r="B1335" s="505"/>
      <c r="C1335" s="505"/>
      <c r="D1335" s="505"/>
      <c r="E1335" s="505"/>
      <c r="F1335" s="506"/>
      <c r="G1335" s="506"/>
      <c r="H1335" s="506"/>
      <c r="I1335" s="506"/>
      <c r="J1335" s="506"/>
      <c r="K1335" s="506"/>
      <c r="L1335" s="293" t="s">
        <v>313</v>
      </c>
      <c r="M1335" s="507" t="s">
        <v>958</v>
      </c>
      <c r="N1335" s="507"/>
      <c r="O1335" s="294" t="s">
        <v>337</v>
      </c>
    </row>
    <row r="1336" spans="1:15" x14ac:dyDescent="0.25">
      <c r="A1336" s="526" t="s">
        <v>321</v>
      </c>
      <c r="B1336" s="526"/>
      <c r="C1336" s="526" t="s">
        <v>322</v>
      </c>
      <c r="D1336" s="526"/>
    </row>
    <row r="1338" spans="1:15" x14ac:dyDescent="0.25">
      <c r="A1338" s="508" t="s">
        <v>304</v>
      </c>
      <c r="B1338" s="508"/>
      <c r="C1338" s="508"/>
      <c r="D1338" s="508"/>
      <c r="E1338" s="508"/>
      <c r="F1338" s="509" t="s">
        <v>301</v>
      </c>
      <c r="G1338" s="509"/>
      <c r="H1338" s="509"/>
      <c r="I1338" s="509"/>
      <c r="J1338" s="509"/>
      <c r="K1338" s="509" t="s">
        <v>305</v>
      </c>
      <c r="L1338" s="509"/>
      <c r="M1338" s="509" t="s">
        <v>306</v>
      </c>
      <c r="N1338" s="509"/>
      <c r="O1338" s="291" t="s">
        <v>307</v>
      </c>
    </row>
    <row r="1339" spans="1:15" x14ac:dyDescent="0.25">
      <c r="A1339" s="510" t="s">
        <v>959</v>
      </c>
      <c r="B1339" s="510"/>
      <c r="C1339" s="510"/>
      <c r="D1339" s="510"/>
      <c r="E1339" s="510"/>
      <c r="F1339" s="511" t="s">
        <v>324</v>
      </c>
      <c r="G1339" s="511"/>
      <c r="H1339" s="511"/>
      <c r="I1339" s="511"/>
      <c r="J1339" s="511"/>
      <c r="K1339" s="512" t="s">
        <v>960</v>
      </c>
      <c r="L1339" s="512"/>
      <c r="M1339" s="512" t="s">
        <v>546</v>
      </c>
      <c r="N1339" s="512"/>
      <c r="O1339" s="292" t="s">
        <v>961</v>
      </c>
    </row>
    <row r="1340" spans="1:15" x14ac:dyDescent="0.25">
      <c r="A1340" s="505"/>
      <c r="B1340" s="505"/>
      <c r="C1340" s="505"/>
      <c r="D1340" s="505"/>
      <c r="E1340" s="505"/>
      <c r="F1340" s="506"/>
      <c r="G1340" s="506"/>
      <c r="H1340" s="506"/>
      <c r="I1340" s="506"/>
      <c r="J1340" s="506"/>
      <c r="K1340" s="506"/>
      <c r="L1340" s="293" t="s">
        <v>313</v>
      </c>
      <c r="M1340" s="507" t="s">
        <v>322</v>
      </c>
      <c r="N1340" s="507"/>
      <c r="O1340" s="294" t="s">
        <v>961</v>
      </c>
    </row>
    <row r="1341" spans="1:15" x14ac:dyDescent="0.25">
      <c r="A1341" s="526" t="s">
        <v>327</v>
      </c>
      <c r="B1341" s="526"/>
      <c r="C1341" s="526" t="s">
        <v>328</v>
      </c>
      <c r="D1341" s="526"/>
    </row>
    <row r="1343" spans="1:15" x14ac:dyDescent="0.25">
      <c r="A1343" s="508" t="s">
        <v>304</v>
      </c>
      <c r="B1343" s="508"/>
      <c r="C1343" s="508"/>
      <c r="D1343" s="508"/>
      <c r="E1343" s="508"/>
      <c r="F1343" s="509" t="s">
        <v>301</v>
      </c>
      <c r="G1343" s="509"/>
      <c r="H1343" s="509"/>
      <c r="I1343" s="509"/>
      <c r="J1343" s="509"/>
      <c r="K1343" s="509" t="s">
        <v>305</v>
      </c>
      <c r="L1343" s="509"/>
      <c r="M1343" s="509" t="s">
        <v>306</v>
      </c>
      <c r="N1343" s="509"/>
      <c r="O1343" s="291" t="s">
        <v>307</v>
      </c>
    </row>
    <row r="1344" spans="1:15" x14ac:dyDescent="0.25">
      <c r="A1344" s="510" t="s">
        <v>424</v>
      </c>
      <c r="B1344" s="510"/>
      <c r="C1344" s="510"/>
      <c r="D1344" s="510"/>
      <c r="E1344" s="510"/>
      <c r="F1344" s="511" t="s">
        <v>407</v>
      </c>
      <c r="G1344" s="511"/>
      <c r="H1344" s="511"/>
      <c r="I1344" s="511"/>
      <c r="J1344" s="511"/>
      <c r="K1344" s="512" t="s">
        <v>425</v>
      </c>
      <c r="L1344" s="512"/>
      <c r="M1344" s="512" t="s">
        <v>962</v>
      </c>
      <c r="N1344" s="512"/>
      <c r="O1344" s="292" t="s">
        <v>963</v>
      </c>
    </row>
    <row r="1345" spans="1:15" x14ac:dyDescent="0.25">
      <c r="A1345" s="505"/>
      <c r="B1345" s="505"/>
      <c r="C1345" s="505"/>
      <c r="D1345" s="505"/>
      <c r="E1345" s="505"/>
      <c r="F1345" s="506"/>
      <c r="G1345" s="506"/>
      <c r="H1345" s="506"/>
      <c r="I1345" s="506"/>
      <c r="J1345" s="506"/>
      <c r="K1345" s="506"/>
      <c r="L1345" s="293" t="s">
        <v>313</v>
      </c>
      <c r="M1345" s="507" t="s">
        <v>328</v>
      </c>
      <c r="N1345" s="507"/>
      <c r="O1345" s="294" t="s">
        <v>963</v>
      </c>
    </row>
    <row r="1347" spans="1:15" x14ac:dyDescent="0.25">
      <c r="I1347" s="524" t="s">
        <v>334</v>
      </c>
      <c r="J1347" s="524"/>
      <c r="K1347" s="524"/>
      <c r="L1347" s="524"/>
      <c r="M1347" s="524"/>
      <c r="N1347" s="525" t="s">
        <v>964</v>
      </c>
      <c r="O1347" s="525"/>
    </row>
    <row r="1348" spans="1:15" ht="15" customHeight="1" x14ac:dyDescent="0.25">
      <c r="I1348" s="522" t="s">
        <v>335</v>
      </c>
      <c r="J1348" s="523"/>
      <c r="K1348" s="523"/>
      <c r="L1348" s="523"/>
      <c r="M1348" s="523"/>
      <c r="N1348" s="520">
        <f>+ROUND(N1347*(1+AIU!$G$69),0)</f>
        <v>465299</v>
      </c>
      <c r="O1348" s="521"/>
    </row>
    <row r="1349" spans="1:15" x14ac:dyDescent="0.25">
      <c r="A1349" s="287"/>
      <c r="B1349" s="500"/>
      <c r="C1349" s="500"/>
      <c r="D1349" s="500"/>
      <c r="E1349" s="500"/>
      <c r="F1349" s="500"/>
      <c r="G1349" s="500"/>
      <c r="H1349" s="500"/>
      <c r="I1349" s="500"/>
      <c r="J1349" s="500"/>
      <c r="K1349" s="500"/>
      <c r="L1349" s="500"/>
      <c r="M1349" s="500"/>
      <c r="N1349" s="500"/>
      <c r="O1349" s="500"/>
    </row>
    <row r="1350" spans="1:15" x14ac:dyDescent="0.25">
      <c r="A1350" s="287"/>
      <c r="B1350" s="501"/>
      <c r="C1350" s="501"/>
      <c r="D1350" s="500"/>
      <c r="E1350" s="500"/>
      <c r="F1350" s="500"/>
      <c r="G1350" s="500"/>
      <c r="H1350" s="500"/>
      <c r="I1350" s="500"/>
      <c r="J1350" s="500"/>
      <c r="K1350" s="500"/>
      <c r="L1350" s="500"/>
      <c r="M1350" s="500"/>
      <c r="N1350" s="500"/>
      <c r="O1350" s="500"/>
    </row>
    <row r="1351" spans="1:15" x14ac:dyDescent="0.25">
      <c r="A1351" s="502"/>
      <c r="B1351" s="502"/>
      <c r="C1351" s="502"/>
      <c r="D1351" s="502"/>
      <c r="E1351" s="502"/>
      <c r="F1351" s="502"/>
      <c r="G1351" s="502"/>
      <c r="H1351" s="502"/>
      <c r="I1351" s="502"/>
      <c r="J1351" s="502"/>
      <c r="K1351" s="502"/>
      <c r="L1351" s="502"/>
      <c r="M1351" s="502"/>
      <c r="N1351" s="502"/>
      <c r="O1351" s="502"/>
    </row>
    <row r="1352" spans="1:15" x14ac:dyDescent="0.25">
      <c r="A1352" s="503"/>
      <c r="B1352" s="503"/>
      <c r="C1352" s="503"/>
      <c r="D1352" s="503"/>
      <c r="E1352" s="503"/>
      <c r="F1352" s="503"/>
      <c r="G1352" s="503" t="s">
        <v>296</v>
      </c>
      <c r="H1352" s="503"/>
      <c r="I1352" s="503"/>
      <c r="J1352" s="504" t="s">
        <v>836</v>
      </c>
      <c r="K1352" s="504"/>
      <c r="L1352" s="504"/>
      <c r="M1352" s="504"/>
      <c r="N1352" s="504"/>
      <c r="O1352" s="504"/>
    </row>
    <row r="1353" spans="1:15" ht="46.5" customHeight="1" x14ac:dyDescent="0.25">
      <c r="A1353" s="513" t="s">
        <v>298</v>
      </c>
      <c r="B1353" s="513"/>
      <c r="C1353" s="513"/>
      <c r="D1353" s="513"/>
      <c r="E1353" s="513"/>
      <c r="F1353" s="513"/>
      <c r="G1353" s="503" t="s">
        <v>299</v>
      </c>
      <c r="H1353" s="503"/>
      <c r="I1353" s="503"/>
      <c r="J1353" s="527" t="s">
        <v>965</v>
      </c>
      <c r="K1353" s="527"/>
      <c r="L1353" s="527"/>
      <c r="M1353" s="527"/>
      <c r="N1353" s="527"/>
      <c r="O1353" s="527"/>
    </row>
    <row r="1354" spans="1:15" x14ac:dyDescent="0.25">
      <c r="A1354" s="514"/>
      <c r="B1354" s="514"/>
      <c r="C1354" s="514"/>
      <c r="D1354" s="514"/>
      <c r="E1354" s="514"/>
      <c r="F1354" s="514"/>
      <c r="G1354" s="515" t="s">
        <v>301</v>
      </c>
      <c r="H1354" s="515"/>
      <c r="I1354" s="515"/>
      <c r="J1354" s="516" t="s">
        <v>23</v>
      </c>
      <c r="K1354" s="516"/>
      <c r="L1354" s="516"/>
      <c r="M1354" s="516"/>
      <c r="N1354" s="516"/>
      <c r="O1354" s="516"/>
    </row>
    <row r="1356" spans="1:15" x14ac:dyDescent="0.25">
      <c r="A1356" s="526" t="s">
        <v>302</v>
      </c>
      <c r="B1356" s="526"/>
      <c r="C1356" s="526" t="s">
        <v>303</v>
      </c>
      <c r="D1356" s="526"/>
    </row>
    <row r="1358" spans="1:15" x14ac:dyDescent="0.25">
      <c r="A1358" s="508" t="s">
        <v>304</v>
      </c>
      <c r="B1358" s="508"/>
      <c r="C1358" s="508"/>
      <c r="D1358" s="508"/>
      <c r="E1358" s="508"/>
      <c r="F1358" s="509" t="s">
        <v>301</v>
      </c>
      <c r="G1358" s="509"/>
      <c r="H1358" s="509"/>
      <c r="I1358" s="509"/>
      <c r="J1358" s="509"/>
      <c r="K1358" s="509" t="s">
        <v>305</v>
      </c>
      <c r="L1358" s="509"/>
      <c r="M1358" s="509" t="s">
        <v>306</v>
      </c>
      <c r="N1358" s="509"/>
      <c r="O1358" s="291" t="s">
        <v>307</v>
      </c>
    </row>
    <row r="1359" spans="1:15" x14ac:dyDescent="0.25">
      <c r="A1359" s="510" t="s">
        <v>966</v>
      </c>
      <c r="B1359" s="510"/>
      <c r="C1359" s="510"/>
      <c r="D1359" s="510"/>
      <c r="E1359" s="510"/>
      <c r="F1359" s="511" t="s">
        <v>309</v>
      </c>
      <c r="G1359" s="511"/>
      <c r="H1359" s="511"/>
      <c r="I1359" s="511"/>
      <c r="J1359" s="511"/>
      <c r="K1359" s="512" t="s">
        <v>967</v>
      </c>
      <c r="L1359" s="512"/>
      <c r="M1359" s="512" t="s">
        <v>566</v>
      </c>
      <c r="N1359" s="512"/>
      <c r="O1359" s="292" t="s">
        <v>968</v>
      </c>
    </row>
    <row r="1360" spans="1:15" x14ac:dyDescent="0.25">
      <c r="A1360" s="510" t="s">
        <v>549</v>
      </c>
      <c r="B1360" s="510"/>
      <c r="C1360" s="510"/>
      <c r="D1360" s="510"/>
      <c r="E1360" s="510"/>
      <c r="F1360" s="511" t="s">
        <v>309</v>
      </c>
      <c r="G1360" s="511"/>
      <c r="H1360" s="511"/>
      <c r="I1360" s="511"/>
      <c r="J1360" s="511"/>
      <c r="K1360" s="512" t="s">
        <v>550</v>
      </c>
      <c r="L1360" s="512"/>
      <c r="M1360" s="512" t="s">
        <v>376</v>
      </c>
      <c r="N1360" s="512"/>
      <c r="O1360" s="292" t="s">
        <v>474</v>
      </c>
    </row>
    <row r="1361" spans="1:15" x14ac:dyDescent="0.25">
      <c r="A1361" s="510" t="s">
        <v>850</v>
      </c>
      <c r="B1361" s="510"/>
      <c r="C1361" s="510"/>
      <c r="D1361" s="510"/>
      <c r="E1361" s="510"/>
      <c r="F1361" s="511" t="s">
        <v>309</v>
      </c>
      <c r="G1361" s="511"/>
      <c r="H1361" s="511"/>
      <c r="I1361" s="511"/>
      <c r="J1361" s="511"/>
      <c r="K1361" s="512" t="s">
        <v>851</v>
      </c>
      <c r="L1361" s="512"/>
      <c r="M1361" s="512" t="s">
        <v>376</v>
      </c>
      <c r="N1361" s="512"/>
      <c r="O1361" s="292" t="s">
        <v>852</v>
      </c>
    </row>
    <row r="1362" spans="1:15" x14ac:dyDescent="0.25">
      <c r="A1362" s="510" t="s">
        <v>969</v>
      </c>
      <c r="B1362" s="510"/>
      <c r="C1362" s="510"/>
      <c r="D1362" s="510"/>
      <c r="E1362" s="510"/>
      <c r="F1362" s="511" t="s">
        <v>309</v>
      </c>
      <c r="G1362" s="511"/>
      <c r="H1362" s="511"/>
      <c r="I1362" s="511"/>
      <c r="J1362" s="511"/>
      <c r="K1362" s="512" t="s">
        <v>970</v>
      </c>
      <c r="L1362" s="512"/>
      <c r="M1362" s="512" t="s">
        <v>555</v>
      </c>
      <c r="N1362" s="512"/>
      <c r="O1362" s="292" t="s">
        <v>970</v>
      </c>
    </row>
    <row r="1363" spans="1:15" x14ac:dyDescent="0.25">
      <c r="A1363" s="510" t="s">
        <v>971</v>
      </c>
      <c r="B1363" s="510"/>
      <c r="C1363" s="510"/>
      <c r="D1363" s="510"/>
      <c r="E1363" s="510"/>
      <c r="F1363" s="511" t="s">
        <v>309</v>
      </c>
      <c r="G1363" s="511"/>
      <c r="H1363" s="511"/>
      <c r="I1363" s="511"/>
      <c r="J1363" s="511"/>
      <c r="K1363" s="512" t="s">
        <v>972</v>
      </c>
      <c r="L1363" s="512"/>
      <c r="M1363" s="512" t="s">
        <v>775</v>
      </c>
      <c r="N1363" s="512"/>
      <c r="O1363" s="292" t="s">
        <v>973</v>
      </c>
    </row>
    <row r="1364" spans="1:15" x14ac:dyDescent="0.25">
      <c r="A1364" s="510" t="s">
        <v>974</v>
      </c>
      <c r="B1364" s="510"/>
      <c r="C1364" s="510"/>
      <c r="D1364" s="510"/>
      <c r="E1364" s="510"/>
      <c r="F1364" s="511" t="s">
        <v>309</v>
      </c>
      <c r="G1364" s="511"/>
      <c r="H1364" s="511"/>
      <c r="I1364" s="511"/>
      <c r="J1364" s="511"/>
      <c r="K1364" s="512" t="s">
        <v>975</v>
      </c>
      <c r="L1364" s="512"/>
      <c r="M1364" s="512" t="s">
        <v>555</v>
      </c>
      <c r="N1364" s="512"/>
      <c r="O1364" s="292" t="s">
        <v>975</v>
      </c>
    </row>
    <row r="1365" spans="1:15" x14ac:dyDescent="0.25">
      <c r="A1365" s="505"/>
      <c r="B1365" s="505"/>
      <c r="C1365" s="505"/>
      <c r="D1365" s="505"/>
      <c r="E1365" s="505"/>
      <c r="F1365" s="506"/>
      <c r="G1365" s="506"/>
      <c r="H1365" s="506"/>
      <c r="I1365" s="506"/>
      <c r="J1365" s="506"/>
      <c r="K1365" s="506"/>
      <c r="L1365" s="293" t="s">
        <v>313</v>
      </c>
      <c r="M1365" s="507" t="s">
        <v>303</v>
      </c>
      <c r="N1365" s="507"/>
      <c r="O1365" s="294" t="s">
        <v>976</v>
      </c>
    </row>
    <row r="1366" spans="1:15" x14ac:dyDescent="0.25">
      <c r="A1366" s="526" t="s">
        <v>314</v>
      </c>
      <c r="B1366" s="526"/>
      <c r="C1366" s="526" t="s">
        <v>315</v>
      </c>
      <c r="D1366" s="526"/>
    </row>
    <row r="1368" spans="1:15" x14ac:dyDescent="0.25">
      <c r="A1368" s="508" t="s">
        <v>304</v>
      </c>
      <c r="B1368" s="508"/>
      <c r="C1368" s="508"/>
      <c r="D1368" s="508"/>
      <c r="E1368" s="508"/>
      <c r="F1368" s="509" t="s">
        <v>301</v>
      </c>
      <c r="G1368" s="509"/>
      <c r="H1368" s="509"/>
      <c r="I1368" s="509"/>
      <c r="J1368" s="509"/>
      <c r="K1368" s="509" t="s">
        <v>305</v>
      </c>
      <c r="L1368" s="509"/>
      <c r="M1368" s="509" t="s">
        <v>306</v>
      </c>
      <c r="N1368" s="509"/>
      <c r="O1368" s="291" t="s">
        <v>307</v>
      </c>
    </row>
    <row r="1369" spans="1:15" x14ac:dyDescent="0.25">
      <c r="A1369" s="510" t="s">
        <v>316</v>
      </c>
      <c r="B1369" s="510"/>
      <c r="C1369" s="510"/>
      <c r="D1369" s="510"/>
      <c r="E1369" s="510"/>
      <c r="F1369" s="511" t="s">
        <v>317</v>
      </c>
      <c r="G1369" s="511"/>
      <c r="H1369" s="511"/>
      <c r="I1369" s="511"/>
      <c r="J1369" s="511"/>
      <c r="K1369" s="512" t="s">
        <v>977</v>
      </c>
      <c r="L1369" s="512"/>
      <c r="M1369" s="512" t="s">
        <v>319</v>
      </c>
      <c r="N1369" s="512"/>
      <c r="O1369" s="292" t="s">
        <v>978</v>
      </c>
    </row>
    <row r="1370" spans="1:15" x14ac:dyDescent="0.25">
      <c r="A1370" s="505"/>
      <c r="B1370" s="505"/>
      <c r="C1370" s="505"/>
      <c r="D1370" s="505"/>
      <c r="E1370" s="505"/>
      <c r="F1370" s="506"/>
      <c r="G1370" s="506"/>
      <c r="H1370" s="506"/>
      <c r="I1370" s="506"/>
      <c r="J1370" s="506"/>
      <c r="K1370" s="506"/>
      <c r="L1370" s="293" t="s">
        <v>313</v>
      </c>
      <c r="M1370" s="507" t="s">
        <v>315</v>
      </c>
      <c r="N1370" s="507"/>
      <c r="O1370" s="294" t="s">
        <v>978</v>
      </c>
    </row>
    <row r="1371" spans="1:15" x14ac:dyDescent="0.25">
      <c r="A1371" s="526" t="s">
        <v>321</v>
      </c>
      <c r="B1371" s="526"/>
      <c r="C1371" s="526" t="s">
        <v>322</v>
      </c>
      <c r="D1371" s="526"/>
    </row>
    <row r="1373" spans="1:15" x14ac:dyDescent="0.25">
      <c r="A1373" s="508" t="s">
        <v>304</v>
      </c>
      <c r="B1373" s="508"/>
      <c r="C1373" s="508"/>
      <c r="D1373" s="508"/>
      <c r="E1373" s="508"/>
      <c r="F1373" s="509" t="s">
        <v>301</v>
      </c>
      <c r="G1373" s="509"/>
      <c r="H1373" s="509"/>
      <c r="I1373" s="509"/>
      <c r="J1373" s="509"/>
      <c r="K1373" s="509" t="s">
        <v>305</v>
      </c>
      <c r="L1373" s="509"/>
      <c r="M1373" s="509" t="s">
        <v>306</v>
      </c>
      <c r="N1373" s="509"/>
      <c r="O1373" s="291" t="s">
        <v>307</v>
      </c>
    </row>
    <row r="1374" spans="1:15" x14ac:dyDescent="0.25">
      <c r="A1374" s="510" t="s">
        <v>959</v>
      </c>
      <c r="B1374" s="510"/>
      <c r="C1374" s="510"/>
      <c r="D1374" s="510"/>
      <c r="E1374" s="510"/>
      <c r="F1374" s="511" t="s">
        <v>324</v>
      </c>
      <c r="G1374" s="511"/>
      <c r="H1374" s="511"/>
      <c r="I1374" s="511"/>
      <c r="J1374" s="511"/>
      <c r="K1374" s="512" t="s">
        <v>960</v>
      </c>
      <c r="L1374" s="512"/>
      <c r="M1374" s="512" t="s">
        <v>446</v>
      </c>
      <c r="N1374" s="512"/>
      <c r="O1374" s="292" t="s">
        <v>977</v>
      </c>
    </row>
    <row r="1375" spans="1:15" x14ac:dyDescent="0.25">
      <c r="A1375" s="505"/>
      <c r="B1375" s="505"/>
      <c r="C1375" s="505"/>
      <c r="D1375" s="505"/>
      <c r="E1375" s="505"/>
      <c r="F1375" s="506"/>
      <c r="G1375" s="506"/>
      <c r="H1375" s="506"/>
      <c r="I1375" s="506"/>
      <c r="J1375" s="506"/>
      <c r="K1375" s="506"/>
      <c r="L1375" s="293" t="s">
        <v>313</v>
      </c>
      <c r="M1375" s="507" t="s">
        <v>322</v>
      </c>
      <c r="N1375" s="507"/>
      <c r="O1375" s="294" t="s">
        <v>977</v>
      </c>
    </row>
    <row r="1376" spans="1:15" x14ac:dyDescent="0.25">
      <c r="A1376" s="526" t="s">
        <v>327</v>
      </c>
      <c r="B1376" s="526"/>
      <c r="C1376" s="526" t="s">
        <v>328</v>
      </c>
      <c r="D1376" s="526"/>
    </row>
    <row r="1378" spans="1:15" x14ac:dyDescent="0.25">
      <c r="A1378" s="508" t="s">
        <v>304</v>
      </c>
      <c r="B1378" s="508"/>
      <c r="C1378" s="508"/>
      <c r="D1378" s="508"/>
      <c r="E1378" s="508"/>
      <c r="F1378" s="509" t="s">
        <v>301</v>
      </c>
      <c r="G1378" s="509"/>
      <c r="H1378" s="509"/>
      <c r="I1378" s="509"/>
      <c r="J1378" s="509"/>
      <c r="K1378" s="509" t="s">
        <v>305</v>
      </c>
      <c r="L1378" s="509"/>
      <c r="M1378" s="509" t="s">
        <v>306</v>
      </c>
      <c r="N1378" s="509"/>
      <c r="O1378" s="291" t="s">
        <v>307</v>
      </c>
    </row>
    <row r="1379" spans="1:15" x14ac:dyDescent="0.25">
      <c r="A1379" s="510" t="s">
        <v>424</v>
      </c>
      <c r="B1379" s="510"/>
      <c r="C1379" s="510"/>
      <c r="D1379" s="510"/>
      <c r="E1379" s="510"/>
      <c r="F1379" s="511" t="s">
        <v>407</v>
      </c>
      <c r="G1379" s="511"/>
      <c r="H1379" s="511"/>
      <c r="I1379" s="511"/>
      <c r="J1379" s="511"/>
      <c r="K1379" s="512" t="s">
        <v>425</v>
      </c>
      <c r="L1379" s="512"/>
      <c r="M1379" s="512" t="s">
        <v>319</v>
      </c>
      <c r="N1379" s="512"/>
      <c r="O1379" s="292" t="s">
        <v>594</v>
      </c>
    </row>
    <row r="1380" spans="1:15" x14ac:dyDescent="0.25">
      <c r="A1380" s="505"/>
      <c r="B1380" s="505"/>
      <c r="C1380" s="505"/>
      <c r="D1380" s="505"/>
      <c r="E1380" s="505"/>
      <c r="F1380" s="506"/>
      <c r="G1380" s="506"/>
      <c r="H1380" s="506"/>
      <c r="I1380" s="506"/>
      <c r="J1380" s="506"/>
      <c r="K1380" s="506"/>
      <c r="L1380" s="293" t="s">
        <v>313</v>
      </c>
      <c r="M1380" s="507" t="s">
        <v>328</v>
      </c>
      <c r="N1380" s="507"/>
      <c r="O1380" s="294" t="s">
        <v>594</v>
      </c>
    </row>
    <row r="1382" spans="1:15" x14ac:dyDescent="0.25">
      <c r="I1382" s="524" t="s">
        <v>334</v>
      </c>
      <c r="J1382" s="524"/>
      <c r="K1382" s="524"/>
      <c r="L1382" s="524"/>
      <c r="M1382" s="524"/>
      <c r="N1382" s="525" t="s">
        <v>979</v>
      </c>
      <c r="O1382" s="525"/>
    </row>
    <row r="1383" spans="1:15" ht="15" customHeight="1" x14ac:dyDescent="0.25">
      <c r="I1383" s="522" t="s">
        <v>335</v>
      </c>
      <c r="J1383" s="523"/>
      <c r="K1383" s="523"/>
      <c r="L1383" s="523"/>
      <c r="M1383" s="523"/>
      <c r="N1383" s="520">
        <f>+ROUND(N1382*(1+AIU!$G$69),0)</f>
        <v>271784</v>
      </c>
      <c r="O1383" s="521"/>
    </row>
    <row r="1384" spans="1:15" x14ac:dyDescent="0.25">
      <c r="A1384" s="287"/>
      <c r="B1384" s="500"/>
      <c r="C1384" s="500"/>
      <c r="D1384" s="500"/>
      <c r="E1384" s="500"/>
      <c r="F1384" s="500"/>
      <c r="G1384" s="500"/>
      <c r="H1384" s="500"/>
      <c r="I1384" s="500"/>
      <c r="J1384" s="500"/>
      <c r="K1384" s="500"/>
      <c r="L1384" s="500"/>
      <c r="M1384" s="500"/>
      <c r="N1384" s="500"/>
      <c r="O1384" s="500"/>
    </row>
    <row r="1385" spans="1:15" x14ac:dyDescent="0.25">
      <c r="A1385" s="287"/>
      <c r="B1385" s="501"/>
      <c r="C1385" s="501"/>
      <c r="D1385" s="500"/>
      <c r="E1385" s="500"/>
      <c r="F1385" s="500"/>
      <c r="G1385" s="500"/>
      <c r="H1385" s="500"/>
      <c r="I1385" s="500"/>
      <c r="J1385" s="500"/>
      <c r="K1385" s="500"/>
      <c r="L1385" s="500"/>
      <c r="M1385" s="500"/>
      <c r="N1385" s="500"/>
      <c r="O1385" s="500"/>
    </row>
    <row r="1386" spans="1:15" x14ac:dyDescent="0.25">
      <c r="A1386" s="502"/>
      <c r="B1386" s="502"/>
      <c r="C1386" s="502"/>
      <c r="D1386" s="502"/>
      <c r="E1386" s="502"/>
      <c r="F1386" s="502"/>
      <c r="G1386" s="502"/>
      <c r="H1386" s="502"/>
      <c r="I1386" s="502"/>
      <c r="J1386" s="502"/>
      <c r="K1386" s="502"/>
      <c r="L1386" s="502"/>
      <c r="M1386" s="502"/>
      <c r="N1386" s="502"/>
      <c r="O1386" s="502"/>
    </row>
    <row r="1387" spans="1:15" x14ac:dyDescent="0.25">
      <c r="A1387" s="503"/>
      <c r="B1387" s="503"/>
      <c r="C1387" s="503"/>
      <c r="D1387" s="503"/>
      <c r="E1387" s="503"/>
      <c r="F1387" s="503"/>
      <c r="G1387" s="503" t="s">
        <v>296</v>
      </c>
      <c r="H1387" s="503"/>
      <c r="I1387" s="503"/>
      <c r="J1387" s="504" t="s">
        <v>836</v>
      </c>
      <c r="K1387" s="504"/>
      <c r="L1387" s="504"/>
      <c r="M1387" s="504"/>
      <c r="N1387" s="504"/>
      <c r="O1387" s="504"/>
    </row>
    <row r="1388" spans="1:15" ht="46.5" customHeight="1" x14ac:dyDescent="0.25">
      <c r="A1388" s="513" t="s">
        <v>298</v>
      </c>
      <c r="B1388" s="513"/>
      <c r="C1388" s="513"/>
      <c r="D1388" s="513"/>
      <c r="E1388" s="513"/>
      <c r="F1388" s="513"/>
      <c r="G1388" s="503" t="s">
        <v>299</v>
      </c>
      <c r="H1388" s="503"/>
      <c r="I1388" s="503"/>
      <c r="J1388" s="527" t="s">
        <v>980</v>
      </c>
      <c r="K1388" s="527"/>
      <c r="L1388" s="527"/>
      <c r="M1388" s="527"/>
      <c r="N1388" s="527"/>
      <c r="O1388" s="527"/>
    </row>
    <row r="1389" spans="1:15" x14ac:dyDescent="0.25">
      <c r="A1389" s="514"/>
      <c r="B1389" s="514"/>
      <c r="C1389" s="514"/>
      <c r="D1389" s="514"/>
      <c r="E1389" s="514"/>
      <c r="F1389" s="514"/>
      <c r="G1389" s="515" t="s">
        <v>301</v>
      </c>
      <c r="H1389" s="515"/>
      <c r="I1389" s="515"/>
      <c r="J1389" s="516" t="s">
        <v>23</v>
      </c>
      <c r="K1389" s="516"/>
      <c r="L1389" s="516"/>
      <c r="M1389" s="516"/>
      <c r="N1389" s="516"/>
      <c r="O1389" s="516"/>
    </row>
    <row r="1391" spans="1:15" x14ac:dyDescent="0.25">
      <c r="A1391" s="526" t="s">
        <v>302</v>
      </c>
      <c r="B1391" s="526"/>
      <c r="C1391" s="526" t="s">
        <v>303</v>
      </c>
      <c r="D1391" s="526"/>
    </row>
    <row r="1393" spans="1:15" x14ac:dyDescent="0.25">
      <c r="A1393" s="508" t="s">
        <v>304</v>
      </c>
      <c r="B1393" s="508"/>
      <c r="C1393" s="508"/>
      <c r="D1393" s="508"/>
      <c r="E1393" s="508"/>
      <c r="F1393" s="509" t="s">
        <v>301</v>
      </c>
      <c r="G1393" s="509"/>
      <c r="H1393" s="509"/>
      <c r="I1393" s="509"/>
      <c r="J1393" s="509"/>
      <c r="K1393" s="509" t="s">
        <v>305</v>
      </c>
      <c r="L1393" s="509"/>
      <c r="M1393" s="509" t="s">
        <v>306</v>
      </c>
      <c r="N1393" s="509"/>
      <c r="O1393" s="291" t="s">
        <v>307</v>
      </c>
    </row>
    <row r="1394" spans="1:15" x14ac:dyDescent="0.25">
      <c r="A1394" s="510" t="s">
        <v>966</v>
      </c>
      <c r="B1394" s="510"/>
      <c r="C1394" s="510"/>
      <c r="D1394" s="510"/>
      <c r="E1394" s="510"/>
      <c r="F1394" s="511" t="s">
        <v>309</v>
      </c>
      <c r="G1394" s="511"/>
      <c r="H1394" s="511"/>
      <c r="I1394" s="511"/>
      <c r="J1394" s="511"/>
      <c r="K1394" s="512" t="s">
        <v>967</v>
      </c>
      <c r="L1394" s="512"/>
      <c r="M1394" s="512" t="s">
        <v>409</v>
      </c>
      <c r="N1394" s="512"/>
      <c r="O1394" s="292" t="s">
        <v>981</v>
      </c>
    </row>
    <row r="1395" spans="1:15" x14ac:dyDescent="0.25">
      <c r="A1395" s="510" t="s">
        <v>982</v>
      </c>
      <c r="B1395" s="510"/>
      <c r="C1395" s="510"/>
      <c r="D1395" s="510"/>
      <c r="E1395" s="510"/>
      <c r="F1395" s="511" t="s">
        <v>309</v>
      </c>
      <c r="G1395" s="511"/>
      <c r="H1395" s="511"/>
      <c r="I1395" s="511"/>
      <c r="J1395" s="511"/>
      <c r="K1395" s="512" t="s">
        <v>709</v>
      </c>
      <c r="L1395" s="512"/>
      <c r="M1395" s="512" t="s">
        <v>555</v>
      </c>
      <c r="N1395" s="512"/>
      <c r="O1395" s="292" t="s">
        <v>709</v>
      </c>
    </row>
    <row r="1396" spans="1:15" x14ac:dyDescent="0.25">
      <c r="A1396" s="510" t="s">
        <v>949</v>
      </c>
      <c r="B1396" s="510"/>
      <c r="C1396" s="510"/>
      <c r="D1396" s="510"/>
      <c r="E1396" s="510"/>
      <c r="F1396" s="511" t="s">
        <v>309</v>
      </c>
      <c r="G1396" s="511"/>
      <c r="H1396" s="511"/>
      <c r="I1396" s="511"/>
      <c r="J1396" s="511"/>
      <c r="K1396" s="512" t="s">
        <v>950</v>
      </c>
      <c r="L1396" s="512"/>
      <c r="M1396" s="512" t="s">
        <v>332</v>
      </c>
      <c r="N1396" s="512"/>
      <c r="O1396" s="292" t="s">
        <v>983</v>
      </c>
    </row>
    <row r="1397" spans="1:15" x14ac:dyDescent="0.25">
      <c r="A1397" s="510" t="s">
        <v>952</v>
      </c>
      <c r="B1397" s="510"/>
      <c r="C1397" s="510"/>
      <c r="D1397" s="510"/>
      <c r="E1397" s="510"/>
      <c r="F1397" s="511" t="s">
        <v>309</v>
      </c>
      <c r="G1397" s="511"/>
      <c r="H1397" s="511"/>
      <c r="I1397" s="511"/>
      <c r="J1397" s="511"/>
      <c r="K1397" s="512" t="s">
        <v>953</v>
      </c>
      <c r="L1397" s="512"/>
      <c r="M1397" s="512" t="s">
        <v>332</v>
      </c>
      <c r="N1397" s="512"/>
      <c r="O1397" s="292" t="s">
        <v>984</v>
      </c>
    </row>
    <row r="1398" spans="1:15" x14ac:dyDescent="0.25">
      <c r="A1398" s="510" t="s">
        <v>985</v>
      </c>
      <c r="B1398" s="510"/>
      <c r="C1398" s="510"/>
      <c r="D1398" s="510"/>
      <c r="E1398" s="510"/>
      <c r="F1398" s="511" t="s">
        <v>309</v>
      </c>
      <c r="G1398" s="511"/>
      <c r="H1398" s="511"/>
      <c r="I1398" s="511"/>
      <c r="J1398" s="511"/>
      <c r="K1398" s="512" t="s">
        <v>986</v>
      </c>
      <c r="L1398" s="512"/>
      <c r="M1398" s="512" t="s">
        <v>555</v>
      </c>
      <c r="N1398" s="512"/>
      <c r="O1398" s="292" t="s">
        <v>986</v>
      </c>
    </row>
    <row r="1399" spans="1:15" x14ac:dyDescent="0.25">
      <c r="A1399" s="510" t="s">
        <v>987</v>
      </c>
      <c r="B1399" s="510"/>
      <c r="C1399" s="510"/>
      <c r="D1399" s="510"/>
      <c r="E1399" s="510"/>
      <c r="F1399" s="511" t="s">
        <v>309</v>
      </c>
      <c r="G1399" s="511"/>
      <c r="H1399" s="511"/>
      <c r="I1399" s="511"/>
      <c r="J1399" s="511"/>
      <c r="K1399" s="512" t="s">
        <v>988</v>
      </c>
      <c r="L1399" s="512"/>
      <c r="M1399" s="512" t="s">
        <v>555</v>
      </c>
      <c r="N1399" s="512"/>
      <c r="O1399" s="292" t="s">
        <v>988</v>
      </c>
    </row>
    <row r="1400" spans="1:15" x14ac:dyDescent="0.25">
      <c r="A1400" s="505"/>
      <c r="B1400" s="505"/>
      <c r="C1400" s="505"/>
      <c r="D1400" s="505"/>
      <c r="E1400" s="505"/>
      <c r="F1400" s="506"/>
      <c r="G1400" s="506"/>
      <c r="H1400" s="506"/>
      <c r="I1400" s="506"/>
      <c r="J1400" s="506"/>
      <c r="K1400" s="506"/>
      <c r="L1400" s="293" t="s">
        <v>313</v>
      </c>
      <c r="M1400" s="507" t="s">
        <v>303</v>
      </c>
      <c r="N1400" s="507"/>
      <c r="O1400" s="294" t="s">
        <v>989</v>
      </c>
    </row>
    <row r="1401" spans="1:15" x14ac:dyDescent="0.25">
      <c r="A1401" s="526" t="s">
        <v>314</v>
      </c>
      <c r="B1401" s="526"/>
      <c r="C1401" s="526" t="s">
        <v>315</v>
      </c>
      <c r="D1401" s="526"/>
    </row>
    <row r="1403" spans="1:15" x14ac:dyDescent="0.25">
      <c r="A1403" s="508" t="s">
        <v>304</v>
      </c>
      <c r="B1403" s="508"/>
      <c r="C1403" s="508"/>
      <c r="D1403" s="508"/>
      <c r="E1403" s="508"/>
      <c r="F1403" s="509" t="s">
        <v>301</v>
      </c>
      <c r="G1403" s="509"/>
      <c r="H1403" s="509"/>
      <c r="I1403" s="509"/>
      <c r="J1403" s="509"/>
      <c r="K1403" s="509" t="s">
        <v>305</v>
      </c>
      <c r="L1403" s="509"/>
      <c r="M1403" s="509" t="s">
        <v>306</v>
      </c>
      <c r="N1403" s="509"/>
      <c r="O1403" s="291" t="s">
        <v>307</v>
      </c>
    </row>
    <row r="1404" spans="1:15" x14ac:dyDescent="0.25">
      <c r="A1404" s="510" t="s">
        <v>316</v>
      </c>
      <c r="B1404" s="510"/>
      <c r="C1404" s="510"/>
      <c r="D1404" s="510"/>
      <c r="E1404" s="510"/>
      <c r="F1404" s="511" t="s">
        <v>317</v>
      </c>
      <c r="G1404" s="511"/>
      <c r="H1404" s="511"/>
      <c r="I1404" s="511"/>
      <c r="J1404" s="511"/>
      <c r="K1404" s="512" t="s">
        <v>440</v>
      </c>
      <c r="L1404" s="512"/>
      <c r="M1404" s="512" t="s">
        <v>319</v>
      </c>
      <c r="N1404" s="512"/>
      <c r="O1404" s="292" t="s">
        <v>990</v>
      </c>
    </row>
    <row r="1405" spans="1:15" x14ac:dyDescent="0.25">
      <c r="A1405" s="505"/>
      <c r="B1405" s="505"/>
      <c r="C1405" s="505"/>
      <c r="D1405" s="505"/>
      <c r="E1405" s="505"/>
      <c r="F1405" s="506"/>
      <c r="G1405" s="506"/>
      <c r="H1405" s="506"/>
      <c r="I1405" s="506"/>
      <c r="J1405" s="506"/>
      <c r="K1405" s="506"/>
      <c r="L1405" s="293" t="s">
        <v>313</v>
      </c>
      <c r="M1405" s="507" t="s">
        <v>315</v>
      </c>
      <c r="N1405" s="507"/>
      <c r="O1405" s="294" t="s">
        <v>990</v>
      </c>
    </row>
    <row r="1406" spans="1:15" x14ac:dyDescent="0.25">
      <c r="A1406" s="526" t="s">
        <v>321</v>
      </c>
      <c r="B1406" s="526"/>
      <c r="C1406" s="526" t="s">
        <v>322</v>
      </c>
      <c r="D1406" s="526"/>
    </row>
    <row r="1408" spans="1:15" x14ac:dyDescent="0.25">
      <c r="A1408" s="508" t="s">
        <v>304</v>
      </c>
      <c r="B1408" s="508"/>
      <c r="C1408" s="508"/>
      <c r="D1408" s="508"/>
      <c r="E1408" s="508"/>
      <c r="F1408" s="509" t="s">
        <v>301</v>
      </c>
      <c r="G1408" s="509"/>
      <c r="H1408" s="509"/>
      <c r="I1408" s="509"/>
      <c r="J1408" s="509"/>
      <c r="K1408" s="509" t="s">
        <v>305</v>
      </c>
      <c r="L1408" s="509"/>
      <c r="M1408" s="509" t="s">
        <v>306</v>
      </c>
      <c r="N1408" s="509"/>
      <c r="O1408" s="291" t="s">
        <v>307</v>
      </c>
    </row>
    <row r="1409" spans="1:15" x14ac:dyDescent="0.25">
      <c r="A1409" s="510" t="s">
        <v>439</v>
      </c>
      <c r="B1409" s="510"/>
      <c r="C1409" s="510"/>
      <c r="D1409" s="510"/>
      <c r="E1409" s="510"/>
      <c r="F1409" s="511" t="s">
        <v>324</v>
      </c>
      <c r="G1409" s="511"/>
      <c r="H1409" s="511"/>
      <c r="I1409" s="511"/>
      <c r="J1409" s="511"/>
      <c r="K1409" s="512" t="s">
        <v>440</v>
      </c>
      <c r="L1409" s="512"/>
      <c r="M1409" s="512" t="s">
        <v>555</v>
      </c>
      <c r="N1409" s="512"/>
      <c r="O1409" s="292" t="s">
        <v>440</v>
      </c>
    </row>
    <row r="1410" spans="1:15" x14ac:dyDescent="0.25">
      <c r="A1410" s="505"/>
      <c r="B1410" s="505"/>
      <c r="C1410" s="505"/>
      <c r="D1410" s="505"/>
      <c r="E1410" s="505"/>
      <c r="F1410" s="506"/>
      <c r="G1410" s="506"/>
      <c r="H1410" s="506"/>
      <c r="I1410" s="506"/>
      <c r="J1410" s="506"/>
      <c r="K1410" s="506"/>
      <c r="L1410" s="293" t="s">
        <v>313</v>
      </c>
      <c r="M1410" s="507" t="s">
        <v>322</v>
      </c>
      <c r="N1410" s="507"/>
      <c r="O1410" s="294" t="s">
        <v>440</v>
      </c>
    </row>
    <row r="1411" spans="1:15" x14ac:dyDescent="0.25">
      <c r="A1411" s="526" t="s">
        <v>327</v>
      </c>
      <c r="B1411" s="526"/>
      <c r="C1411" s="526" t="s">
        <v>328</v>
      </c>
      <c r="D1411" s="526"/>
    </row>
    <row r="1413" spans="1:15" x14ac:dyDescent="0.25">
      <c r="A1413" s="508" t="s">
        <v>304</v>
      </c>
      <c r="B1413" s="508"/>
      <c r="C1413" s="508"/>
      <c r="D1413" s="508"/>
      <c r="E1413" s="508"/>
      <c r="F1413" s="509" t="s">
        <v>301</v>
      </c>
      <c r="G1413" s="509"/>
      <c r="H1413" s="509"/>
      <c r="I1413" s="509"/>
      <c r="J1413" s="509"/>
      <c r="K1413" s="509" t="s">
        <v>305</v>
      </c>
      <c r="L1413" s="509"/>
      <c r="M1413" s="509" t="s">
        <v>306</v>
      </c>
      <c r="N1413" s="509"/>
      <c r="O1413" s="291" t="s">
        <v>307</v>
      </c>
    </row>
    <row r="1414" spans="1:15" x14ac:dyDescent="0.25">
      <c r="A1414" s="510" t="s">
        <v>424</v>
      </c>
      <c r="B1414" s="510"/>
      <c r="C1414" s="510"/>
      <c r="D1414" s="510"/>
      <c r="E1414" s="510"/>
      <c r="F1414" s="511" t="s">
        <v>407</v>
      </c>
      <c r="G1414" s="511"/>
      <c r="H1414" s="511"/>
      <c r="I1414" s="511"/>
      <c r="J1414" s="511"/>
      <c r="K1414" s="512" t="s">
        <v>425</v>
      </c>
      <c r="L1414" s="512"/>
      <c r="M1414" s="512" t="s">
        <v>991</v>
      </c>
      <c r="N1414" s="512"/>
      <c r="O1414" s="292" t="s">
        <v>471</v>
      </c>
    </row>
    <row r="1415" spans="1:15" x14ac:dyDescent="0.25">
      <c r="A1415" s="505"/>
      <c r="B1415" s="505"/>
      <c r="C1415" s="505"/>
      <c r="D1415" s="505"/>
      <c r="E1415" s="505"/>
      <c r="F1415" s="506"/>
      <c r="G1415" s="506"/>
      <c r="H1415" s="506"/>
      <c r="I1415" s="506"/>
      <c r="J1415" s="506"/>
      <c r="K1415" s="506"/>
      <c r="L1415" s="293" t="s">
        <v>313</v>
      </c>
      <c r="M1415" s="507" t="s">
        <v>328</v>
      </c>
      <c r="N1415" s="507"/>
      <c r="O1415" s="294" t="s">
        <v>471</v>
      </c>
    </row>
    <row r="1417" spans="1:15" x14ac:dyDescent="0.25">
      <c r="I1417" s="524" t="s">
        <v>334</v>
      </c>
      <c r="J1417" s="524"/>
      <c r="K1417" s="524"/>
      <c r="L1417" s="524"/>
      <c r="M1417" s="524"/>
      <c r="N1417" s="525" t="s">
        <v>992</v>
      </c>
      <c r="O1417" s="525"/>
    </row>
    <row r="1418" spans="1:15" ht="15" customHeight="1" x14ac:dyDescent="0.25">
      <c r="I1418" s="522" t="s">
        <v>335</v>
      </c>
      <c r="J1418" s="523"/>
      <c r="K1418" s="523"/>
      <c r="L1418" s="523"/>
      <c r="M1418" s="523"/>
      <c r="N1418" s="520">
        <f>+ROUND(N1417*(1+AIU!$G$69),0)</f>
        <v>157198</v>
      </c>
      <c r="O1418" s="521"/>
    </row>
    <row r="1419" spans="1:15" x14ac:dyDescent="0.25">
      <c r="A1419" s="287"/>
      <c r="B1419" s="500"/>
      <c r="C1419" s="500"/>
      <c r="D1419" s="500"/>
      <c r="E1419" s="500"/>
      <c r="F1419" s="500"/>
      <c r="G1419" s="500"/>
      <c r="H1419" s="500"/>
      <c r="I1419" s="500"/>
      <c r="J1419" s="500"/>
      <c r="K1419" s="500"/>
      <c r="L1419" s="500"/>
      <c r="M1419" s="500"/>
      <c r="N1419" s="500"/>
      <c r="O1419" s="500"/>
    </row>
    <row r="1420" spans="1:15" x14ac:dyDescent="0.25">
      <c r="A1420" s="287"/>
      <c r="B1420" s="501"/>
      <c r="C1420" s="501"/>
      <c r="D1420" s="500"/>
      <c r="E1420" s="500"/>
      <c r="F1420" s="500"/>
      <c r="G1420" s="500"/>
      <c r="H1420" s="500"/>
      <c r="I1420" s="500"/>
      <c r="J1420" s="500"/>
      <c r="K1420" s="500"/>
      <c r="L1420" s="500"/>
      <c r="M1420" s="500"/>
      <c r="N1420" s="500"/>
      <c r="O1420" s="500"/>
    </row>
    <row r="1421" spans="1:15" x14ac:dyDescent="0.25">
      <c r="A1421" s="502"/>
      <c r="B1421" s="502"/>
      <c r="C1421" s="502"/>
      <c r="D1421" s="502"/>
      <c r="E1421" s="502"/>
      <c r="F1421" s="502"/>
      <c r="G1421" s="502"/>
      <c r="H1421" s="502"/>
      <c r="I1421" s="502"/>
      <c r="J1421" s="502"/>
      <c r="K1421" s="502"/>
      <c r="L1421" s="502"/>
      <c r="M1421" s="502"/>
      <c r="N1421" s="502"/>
      <c r="O1421" s="502"/>
    </row>
    <row r="1422" spans="1:15" x14ac:dyDescent="0.25">
      <c r="A1422" s="503"/>
      <c r="B1422" s="503"/>
      <c r="C1422" s="503"/>
      <c r="D1422" s="503"/>
      <c r="E1422" s="503"/>
      <c r="F1422" s="503"/>
      <c r="G1422" s="503" t="s">
        <v>296</v>
      </c>
      <c r="H1422" s="503"/>
      <c r="I1422" s="503"/>
      <c r="J1422" s="504" t="s">
        <v>993</v>
      </c>
      <c r="K1422" s="504"/>
      <c r="L1422" s="504"/>
      <c r="M1422" s="504"/>
      <c r="N1422" s="504"/>
      <c r="O1422" s="504"/>
    </row>
    <row r="1423" spans="1:15" ht="83.25" customHeight="1" x14ac:dyDescent="0.25">
      <c r="A1423" s="513" t="s">
        <v>298</v>
      </c>
      <c r="B1423" s="513"/>
      <c r="C1423" s="513"/>
      <c r="D1423" s="513"/>
      <c r="E1423" s="513"/>
      <c r="F1423" s="513"/>
      <c r="G1423" s="503" t="s">
        <v>299</v>
      </c>
      <c r="H1423" s="503"/>
      <c r="I1423" s="503"/>
      <c r="J1423" s="540" t="s">
        <v>994</v>
      </c>
      <c r="K1423" s="540"/>
      <c r="L1423" s="540"/>
      <c r="M1423" s="540"/>
      <c r="N1423" s="540"/>
      <c r="O1423" s="540"/>
    </row>
    <row r="1424" spans="1:15" x14ac:dyDescent="0.25">
      <c r="A1424" s="514"/>
      <c r="B1424" s="514"/>
      <c r="C1424" s="514"/>
      <c r="D1424" s="514"/>
      <c r="E1424" s="514"/>
      <c r="F1424" s="514"/>
      <c r="G1424" s="515" t="s">
        <v>301</v>
      </c>
      <c r="H1424" s="515"/>
      <c r="I1424" s="515"/>
      <c r="J1424" s="516" t="s">
        <v>23</v>
      </c>
      <c r="K1424" s="516"/>
      <c r="L1424" s="516"/>
      <c r="M1424" s="516"/>
      <c r="N1424" s="516"/>
      <c r="O1424" s="516"/>
    </row>
    <row r="1426" spans="1:15" x14ac:dyDescent="0.25">
      <c r="A1426" s="526" t="s">
        <v>302</v>
      </c>
      <c r="B1426" s="526"/>
      <c r="C1426" s="526" t="s">
        <v>303</v>
      </c>
      <c r="D1426" s="526"/>
    </row>
    <row r="1428" spans="1:15" x14ac:dyDescent="0.25">
      <c r="A1428" s="508" t="s">
        <v>304</v>
      </c>
      <c r="B1428" s="508"/>
      <c r="C1428" s="508"/>
      <c r="D1428" s="508"/>
      <c r="E1428" s="508"/>
      <c r="F1428" s="509" t="s">
        <v>301</v>
      </c>
      <c r="G1428" s="509"/>
      <c r="H1428" s="509"/>
      <c r="I1428" s="509"/>
      <c r="J1428" s="509"/>
      <c r="K1428" s="509" t="s">
        <v>305</v>
      </c>
      <c r="L1428" s="509"/>
      <c r="M1428" s="509" t="s">
        <v>306</v>
      </c>
      <c r="N1428" s="509"/>
      <c r="O1428" s="291" t="s">
        <v>307</v>
      </c>
    </row>
    <row r="1429" spans="1:15" x14ac:dyDescent="0.25">
      <c r="A1429" s="510" t="s">
        <v>995</v>
      </c>
      <c r="B1429" s="510"/>
      <c r="C1429" s="510"/>
      <c r="D1429" s="510"/>
      <c r="E1429" s="510"/>
      <c r="F1429" s="511" t="s">
        <v>309</v>
      </c>
      <c r="G1429" s="511"/>
      <c r="H1429" s="511"/>
      <c r="I1429" s="511"/>
      <c r="J1429" s="511"/>
      <c r="K1429" s="512" t="s">
        <v>996</v>
      </c>
      <c r="L1429" s="512"/>
      <c r="M1429" s="512" t="s">
        <v>555</v>
      </c>
      <c r="N1429" s="512"/>
      <c r="O1429" s="292" t="s">
        <v>996</v>
      </c>
    </row>
    <row r="1430" spans="1:15" x14ac:dyDescent="0.25">
      <c r="A1430" s="510" t="s">
        <v>997</v>
      </c>
      <c r="B1430" s="510"/>
      <c r="C1430" s="510"/>
      <c r="D1430" s="510"/>
      <c r="E1430" s="510"/>
      <c r="F1430" s="511" t="s">
        <v>330</v>
      </c>
      <c r="G1430" s="511"/>
      <c r="H1430" s="511"/>
      <c r="I1430" s="511"/>
      <c r="J1430" s="511"/>
      <c r="K1430" s="512" t="s">
        <v>998</v>
      </c>
      <c r="L1430" s="512"/>
      <c r="M1430" s="512" t="s">
        <v>446</v>
      </c>
      <c r="N1430" s="512"/>
      <c r="O1430" s="292" t="s">
        <v>999</v>
      </c>
    </row>
    <row r="1431" spans="1:15" x14ac:dyDescent="0.25">
      <c r="A1431" s="505"/>
      <c r="B1431" s="505"/>
      <c r="C1431" s="505"/>
      <c r="D1431" s="505"/>
      <c r="E1431" s="505"/>
      <c r="F1431" s="506"/>
      <c r="G1431" s="506"/>
      <c r="H1431" s="506"/>
      <c r="I1431" s="506"/>
      <c r="J1431" s="506"/>
      <c r="K1431" s="506"/>
      <c r="L1431" s="293" t="s">
        <v>313</v>
      </c>
      <c r="M1431" s="507" t="s">
        <v>303</v>
      </c>
      <c r="N1431" s="507"/>
      <c r="O1431" s="294" t="s">
        <v>1000</v>
      </c>
    </row>
    <row r="1432" spans="1:15" x14ac:dyDescent="0.25">
      <c r="A1432" s="526" t="s">
        <v>314</v>
      </c>
      <c r="B1432" s="526"/>
      <c r="C1432" s="526" t="s">
        <v>315</v>
      </c>
      <c r="D1432" s="526"/>
    </row>
    <row r="1434" spans="1:15" x14ac:dyDescent="0.25">
      <c r="A1434" s="508" t="s">
        <v>304</v>
      </c>
      <c r="B1434" s="508"/>
      <c r="C1434" s="508"/>
      <c r="D1434" s="508"/>
      <c r="E1434" s="508"/>
      <c r="F1434" s="509" t="s">
        <v>301</v>
      </c>
      <c r="G1434" s="509"/>
      <c r="H1434" s="509"/>
      <c r="I1434" s="509"/>
      <c r="J1434" s="509"/>
      <c r="K1434" s="509" t="s">
        <v>305</v>
      </c>
      <c r="L1434" s="509"/>
      <c r="M1434" s="509" t="s">
        <v>306</v>
      </c>
      <c r="N1434" s="509"/>
      <c r="O1434" s="291" t="s">
        <v>307</v>
      </c>
    </row>
    <row r="1435" spans="1:15" x14ac:dyDescent="0.25">
      <c r="A1435" s="510" t="s">
        <v>316</v>
      </c>
      <c r="B1435" s="510"/>
      <c r="C1435" s="510"/>
      <c r="D1435" s="510"/>
      <c r="E1435" s="510"/>
      <c r="F1435" s="511" t="s">
        <v>317</v>
      </c>
      <c r="G1435" s="511"/>
      <c r="H1435" s="511"/>
      <c r="I1435" s="511"/>
      <c r="J1435" s="511"/>
      <c r="K1435" s="512" t="s">
        <v>1001</v>
      </c>
      <c r="L1435" s="512"/>
      <c r="M1435" s="512" t="s">
        <v>319</v>
      </c>
      <c r="N1435" s="512"/>
      <c r="O1435" s="292" t="s">
        <v>1002</v>
      </c>
    </row>
    <row r="1436" spans="1:15" x14ac:dyDescent="0.25">
      <c r="A1436" s="505"/>
      <c r="B1436" s="505"/>
      <c r="C1436" s="505"/>
      <c r="D1436" s="505"/>
      <c r="E1436" s="505"/>
      <c r="F1436" s="506"/>
      <c r="G1436" s="506"/>
      <c r="H1436" s="506"/>
      <c r="I1436" s="506"/>
      <c r="J1436" s="506"/>
      <c r="K1436" s="506"/>
      <c r="L1436" s="293" t="s">
        <v>313</v>
      </c>
      <c r="M1436" s="507" t="s">
        <v>315</v>
      </c>
      <c r="N1436" s="507"/>
      <c r="O1436" s="294" t="s">
        <v>1002</v>
      </c>
    </row>
    <row r="1437" spans="1:15" x14ac:dyDescent="0.25">
      <c r="A1437" s="526" t="s">
        <v>321</v>
      </c>
      <c r="B1437" s="526"/>
      <c r="C1437" s="526" t="s">
        <v>322</v>
      </c>
      <c r="D1437" s="526"/>
    </row>
    <row r="1439" spans="1:15" x14ac:dyDescent="0.25">
      <c r="A1439" s="508" t="s">
        <v>304</v>
      </c>
      <c r="B1439" s="508"/>
      <c r="C1439" s="508"/>
      <c r="D1439" s="508"/>
      <c r="E1439" s="508"/>
      <c r="F1439" s="509" t="s">
        <v>301</v>
      </c>
      <c r="G1439" s="509"/>
      <c r="H1439" s="509"/>
      <c r="I1439" s="509"/>
      <c r="J1439" s="509"/>
      <c r="K1439" s="509" t="s">
        <v>305</v>
      </c>
      <c r="L1439" s="509"/>
      <c r="M1439" s="509" t="s">
        <v>306</v>
      </c>
      <c r="N1439" s="509"/>
      <c r="O1439" s="291" t="s">
        <v>307</v>
      </c>
    </row>
    <row r="1440" spans="1:15" x14ac:dyDescent="0.25">
      <c r="A1440" s="510" t="s">
        <v>439</v>
      </c>
      <c r="B1440" s="510"/>
      <c r="C1440" s="510"/>
      <c r="D1440" s="510"/>
      <c r="E1440" s="510"/>
      <c r="F1440" s="511" t="s">
        <v>324</v>
      </c>
      <c r="G1440" s="511"/>
      <c r="H1440" s="511"/>
      <c r="I1440" s="511"/>
      <c r="J1440" s="511"/>
      <c r="K1440" s="512" t="s">
        <v>440</v>
      </c>
      <c r="L1440" s="512"/>
      <c r="M1440" s="512" t="s">
        <v>319</v>
      </c>
      <c r="N1440" s="512"/>
      <c r="O1440" s="292" t="s">
        <v>1001</v>
      </c>
    </row>
    <row r="1441" spans="1:15" x14ac:dyDescent="0.25">
      <c r="A1441" s="505"/>
      <c r="B1441" s="505"/>
      <c r="C1441" s="505"/>
      <c r="D1441" s="505"/>
      <c r="E1441" s="505"/>
      <c r="F1441" s="506"/>
      <c r="G1441" s="506"/>
      <c r="H1441" s="506"/>
      <c r="I1441" s="506"/>
      <c r="J1441" s="506"/>
      <c r="K1441" s="506"/>
      <c r="L1441" s="293" t="s">
        <v>313</v>
      </c>
      <c r="M1441" s="507" t="s">
        <v>322</v>
      </c>
      <c r="N1441" s="507"/>
      <c r="O1441" s="294" t="s">
        <v>1001</v>
      </c>
    </row>
    <row r="1442" spans="1:15" x14ac:dyDescent="0.25">
      <c r="A1442" s="526" t="s">
        <v>327</v>
      </c>
      <c r="B1442" s="526"/>
      <c r="C1442" s="526" t="s">
        <v>328</v>
      </c>
      <c r="D1442" s="526"/>
    </row>
    <row r="1444" spans="1:15" x14ac:dyDescent="0.25">
      <c r="A1444" s="508" t="s">
        <v>304</v>
      </c>
      <c r="B1444" s="508"/>
      <c r="C1444" s="508"/>
      <c r="D1444" s="508"/>
      <c r="E1444" s="508"/>
      <c r="F1444" s="509" t="s">
        <v>301</v>
      </c>
      <c r="G1444" s="509"/>
      <c r="H1444" s="509"/>
      <c r="I1444" s="509"/>
      <c r="J1444" s="509"/>
      <c r="K1444" s="509" t="s">
        <v>305</v>
      </c>
      <c r="L1444" s="509"/>
      <c r="M1444" s="509" t="s">
        <v>306</v>
      </c>
      <c r="N1444" s="509"/>
      <c r="O1444" s="291" t="s">
        <v>307</v>
      </c>
    </row>
    <row r="1445" spans="1:15" x14ac:dyDescent="0.25">
      <c r="A1445" s="510" t="s">
        <v>424</v>
      </c>
      <c r="B1445" s="510"/>
      <c r="C1445" s="510"/>
      <c r="D1445" s="510"/>
      <c r="E1445" s="510"/>
      <c r="F1445" s="511" t="s">
        <v>407</v>
      </c>
      <c r="G1445" s="511"/>
      <c r="H1445" s="511"/>
      <c r="I1445" s="511"/>
      <c r="J1445" s="511"/>
      <c r="K1445" s="512" t="s">
        <v>425</v>
      </c>
      <c r="L1445" s="512"/>
      <c r="M1445" s="512" t="s">
        <v>1003</v>
      </c>
      <c r="N1445" s="512"/>
      <c r="O1445" s="292" t="s">
        <v>830</v>
      </c>
    </row>
    <row r="1446" spans="1:15" x14ac:dyDescent="0.25">
      <c r="A1446" s="505"/>
      <c r="B1446" s="505"/>
      <c r="C1446" s="505"/>
      <c r="D1446" s="505"/>
      <c r="E1446" s="505"/>
      <c r="F1446" s="506"/>
      <c r="G1446" s="506"/>
      <c r="H1446" s="506"/>
      <c r="I1446" s="506"/>
      <c r="J1446" s="506"/>
      <c r="K1446" s="506"/>
      <c r="L1446" s="293" t="s">
        <v>313</v>
      </c>
      <c r="M1446" s="507" t="s">
        <v>328</v>
      </c>
      <c r="N1446" s="507"/>
      <c r="O1446" s="294" t="s">
        <v>830</v>
      </c>
    </row>
    <row r="1448" spans="1:15" x14ac:dyDescent="0.25">
      <c r="I1448" s="524" t="s">
        <v>334</v>
      </c>
      <c r="J1448" s="524"/>
      <c r="K1448" s="524"/>
      <c r="L1448" s="524"/>
      <c r="M1448" s="524"/>
      <c r="N1448" s="525" t="s">
        <v>1004</v>
      </c>
      <c r="O1448" s="525"/>
    </row>
    <row r="1449" spans="1:15" ht="15" customHeight="1" x14ac:dyDescent="0.25">
      <c r="I1449" s="522" t="s">
        <v>335</v>
      </c>
      <c r="J1449" s="523"/>
      <c r="K1449" s="523"/>
      <c r="L1449" s="523"/>
      <c r="M1449" s="523"/>
      <c r="N1449" s="520">
        <f>+ROUND(N1448*(1+AIU!$G$69),0)</f>
        <v>1067299</v>
      </c>
      <c r="O1449" s="521"/>
    </row>
    <row r="1450" spans="1:15" x14ac:dyDescent="0.25">
      <c r="A1450" s="287"/>
      <c r="B1450" s="500"/>
      <c r="C1450" s="500"/>
      <c r="D1450" s="500"/>
      <c r="E1450" s="500"/>
      <c r="F1450" s="500"/>
      <c r="G1450" s="500"/>
      <c r="H1450" s="500"/>
      <c r="I1450" s="500"/>
      <c r="J1450" s="500"/>
      <c r="K1450" s="500"/>
      <c r="L1450" s="500"/>
      <c r="M1450" s="500"/>
      <c r="N1450" s="500"/>
      <c r="O1450" s="500"/>
    </row>
    <row r="1451" spans="1:15" x14ac:dyDescent="0.25">
      <c r="A1451" s="287"/>
      <c r="B1451" s="501"/>
      <c r="C1451" s="501"/>
      <c r="D1451" s="500"/>
      <c r="E1451" s="500"/>
      <c r="F1451" s="500"/>
      <c r="G1451" s="500"/>
      <c r="H1451" s="500"/>
      <c r="I1451" s="500"/>
      <c r="J1451" s="500"/>
      <c r="K1451" s="500"/>
      <c r="L1451" s="500"/>
      <c r="M1451" s="500"/>
      <c r="N1451" s="500"/>
      <c r="O1451" s="500"/>
    </row>
    <row r="1452" spans="1:15" x14ac:dyDescent="0.25">
      <c r="A1452" s="502"/>
      <c r="B1452" s="502"/>
      <c r="C1452" s="502"/>
      <c r="D1452" s="502"/>
      <c r="E1452" s="502"/>
      <c r="F1452" s="502"/>
      <c r="G1452" s="502"/>
      <c r="H1452" s="502"/>
      <c r="I1452" s="502"/>
      <c r="J1452" s="502"/>
      <c r="K1452" s="502"/>
      <c r="L1452" s="502"/>
      <c r="M1452" s="502"/>
      <c r="N1452" s="502"/>
      <c r="O1452" s="502"/>
    </row>
    <row r="1453" spans="1:15" x14ac:dyDescent="0.25">
      <c r="A1453" s="503"/>
      <c r="B1453" s="503"/>
      <c r="C1453" s="503"/>
      <c r="D1453" s="503"/>
      <c r="E1453" s="503"/>
      <c r="F1453" s="503"/>
      <c r="G1453" s="503" t="s">
        <v>296</v>
      </c>
      <c r="H1453" s="503"/>
      <c r="I1453" s="503"/>
      <c r="J1453" s="504" t="s">
        <v>993</v>
      </c>
      <c r="K1453" s="504"/>
      <c r="L1453" s="504"/>
      <c r="M1453" s="504"/>
      <c r="N1453" s="504"/>
      <c r="O1453" s="504"/>
    </row>
    <row r="1454" spans="1:15" ht="74.25" customHeight="1" x14ac:dyDescent="0.25">
      <c r="A1454" s="513" t="s">
        <v>298</v>
      </c>
      <c r="B1454" s="513"/>
      <c r="C1454" s="513"/>
      <c r="D1454" s="513"/>
      <c r="E1454" s="513"/>
      <c r="F1454" s="513"/>
      <c r="G1454" s="503" t="s">
        <v>299</v>
      </c>
      <c r="H1454" s="503"/>
      <c r="I1454" s="503"/>
      <c r="J1454" s="540" t="s">
        <v>1005</v>
      </c>
      <c r="K1454" s="540"/>
      <c r="L1454" s="540"/>
      <c r="M1454" s="540"/>
      <c r="N1454" s="540"/>
      <c r="O1454" s="540"/>
    </row>
    <row r="1455" spans="1:15" x14ac:dyDescent="0.25">
      <c r="A1455" s="514"/>
      <c r="B1455" s="514"/>
      <c r="C1455" s="514"/>
      <c r="D1455" s="514"/>
      <c r="E1455" s="514"/>
      <c r="F1455" s="514"/>
      <c r="G1455" s="515" t="s">
        <v>301</v>
      </c>
      <c r="H1455" s="515"/>
      <c r="I1455" s="515"/>
      <c r="J1455" s="516" t="s">
        <v>23</v>
      </c>
      <c r="K1455" s="516"/>
      <c r="L1455" s="516"/>
      <c r="M1455" s="516"/>
      <c r="N1455" s="516"/>
      <c r="O1455" s="516"/>
    </row>
    <row r="1457" spans="1:15" x14ac:dyDescent="0.25">
      <c r="A1457" s="526" t="s">
        <v>302</v>
      </c>
      <c r="B1457" s="526"/>
      <c r="C1457" s="526" t="s">
        <v>303</v>
      </c>
      <c r="D1457" s="526"/>
    </row>
    <row r="1459" spans="1:15" x14ac:dyDescent="0.25">
      <c r="A1459" s="508" t="s">
        <v>304</v>
      </c>
      <c r="B1459" s="508"/>
      <c r="C1459" s="508"/>
      <c r="D1459" s="508"/>
      <c r="E1459" s="508"/>
      <c r="F1459" s="509" t="s">
        <v>301</v>
      </c>
      <c r="G1459" s="509"/>
      <c r="H1459" s="509"/>
      <c r="I1459" s="509"/>
      <c r="J1459" s="509"/>
      <c r="K1459" s="509" t="s">
        <v>305</v>
      </c>
      <c r="L1459" s="509"/>
      <c r="M1459" s="509" t="s">
        <v>306</v>
      </c>
      <c r="N1459" s="509"/>
      <c r="O1459" s="291" t="s">
        <v>307</v>
      </c>
    </row>
    <row r="1460" spans="1:15" x14ac:dyDescent="0.25">
      <c r="A1460" s="510" t="s">
        <v>995</v>
      </c>
      <c r="B1460" s="510"/>
      <c r="C1460" s="510"/>
      <c r="D1460" s="510"/>
      <c r="E1460" s="510"/>
      <c r="F1460" s="511" t="s">
        <v>309</v>
      </c>
      <c r="G1460" s="511"/>
      <c r="H1460" s="511"/>
      <c r="I1460" s="511"/>
      <c r="J1460" s="511"/>
      <c r="K1460" s="512" t="s">
        <v>996</v>
      </c>
      <c r="L1460" s="512"/>
      <c r="M1460" s="512" t="s">
        <v>555</v>
      </c>
      <c r="N1460" s="512"/>
      <c r="O1460" s="292" t="s">
        <v>996</v>
      </c>
    </row>
    <row r="1461" spans="1:15" x14ac:dyDescent="0.25">
      <c r="A1461" s="510" t="s">
        <v>997</v>
      </c>
      <c r="B1461" s="510"/>
      <c r="C1461" s="510"/>
      <c r="D1461" s="510"/>
      <c r="E1461" s="510"/>
      <c r="F1461" s="511" t="s">
        <v>330</v>
      </c>
      <c r="G1461" s="511"/>
      <c r="H1461" s="511"/>
      <c r="I1461" s="511"/>
      <c r="J1461" s="511"/>
      <c r="K1461" s="512" t="s">
        <v>998</v>
      </c>
      <c r="L1461" s="512"/>
      <c r="M1461" s="512" t="s">
        <v>394</v>
      </c>
      <c r="N1461" s="512"/>
      <c r="O1461" s="292" t="s">
        <v>1006</v>
      </c>
    </row>
    <row r="1462" spans="1:15" x14ac:dyDescent="0.25">
      <c r="A1462" s="505"/>
      <c r="B1462" s="505"/>
      <c r="C1462" s="505"/>
      <c r="D1462" s="505"/>
      <c r="E1462" s="505"/>
      <c r="F1462" s="506"/>
      <c r="G1462" s="506"/>
      <c r="H1462" s="506"/>
      <c r="I1462" s="506"/>
      <c r="J1462" s="506"/>
      <c r="K1462" s="506"/>
      <c r="L1462" s="293" t="s">
        <v>313</v>
      </c>
      <c r="M1462" s="507" t="s">
        <v>303</v>
      </c>
      <c r="N1462" s="507"/>
      <c r="O1462" s="294" t="s">
        <v>1007</v>
      </c>
    </row>
    <row r="1463" spans="1:15" x14ac:dyDescent="0.25">
      <c r="A1463" s="526" t="s">
        <v>314</v>
      </c>
      <c r="B1463" s="526"/>
      <c r="C1463" s="526" t="s">
        <v>315</v>
      </c>
      <c r="D1463" s="526"/>
    </row>
    <row r="1465" spans="1:15" x14ac:dyDescent="0.25">
      <c r="A1465" s="508" t="s">
        <v>304</v>
      </c>
      <c r="B1465" s="508"/>
      <c r="C1465" s="508"/>
      <c r="D1465" s="508"/>
      <c r="E1465" s="508"/>
      <c r="F1465" s="509" t="s">
        <v>301</v>
      </c>
      <c r="G1465" s="509"/>
      <c r="H1465" s="509"/>
      <c r="I1465" s="509"/>
      <c r="J1465" s="509"/>
      <c r="K1465" s="509" t="s">
        <v>305</v>
      </c>
      <c r="L1465" s="509"/>
      <c r="M1465" s="509" t="s">
        <v>306</v>
      </c>
      <c r="N1465" s="509"/>
      <c r="O1465" s="291" t="s">
        <v>307</v>
      </c>
    </row>
    <row r="1466" spans="1:15" x14ac:dyDescent="0.25">
      <c r="A1466" s="510" t="s">
        <v>316</v>
      </c>
      <c r="B1466" s="510"/>
      <c r="C1466" s="510"/>
      <c r="D1466" s="510"/>
      <c r="E1466" s="510"/>
      <c r="F1466" s="511" t="s">
        <v>317</v>
      </c>
      <c r="G1466" s="511"/>
      <c r="H1466" s="511"/>
      <c r="I1466" s="511"/>
      <c r="J1466" s="511"/>
      <c r="K1466" s="512" t="s">
        <v>1008</v>
      </c>
      <c r="L1466" s="512"/>
      <c r="M1466" s="512" t="s">
        <v>319</v>
      </c>
      <c r="N1466" s="512"/>
      <c r="O1466" s="292" t="s">
        <v>1009</v>
      </c>
    </row>
    <row r="1467" spans="1:15" x14ac:dyDescent="0.25">
      <c r="A1467" s="505"/>
      <c r="B1467" s="505"/>
      <c r="C1467" s="505"/>
      <c r="D1467" s="505"/>
      <c r="E1467" s="505"/>
      <c r="F1467" s="506"/>
      <c r="G1467" s="506"/>
      <c r="H1467" s="506"/>
      <c r="I1467" s="506"/>
      <c r="J1467" s="506"/>
      <c r="K1467" s="506"/>
      <c r="L1467" s="293" t="s">
        <v>313</v>
      </c>
      <c r="M1467" s="507" t="s">
        <v>315</v>
      </c>
      <c r="N1467" s="507"/>
      <c r="O1467" s="294" t="s">
        <v>1009</v>
      </c>
    </row>
    <row r="1468" spans="1:15" x14ac:dyDescent="0.25">
      <c r="A1468" s="526" t="s">
        <v>321</v>
      </c>
      <c r="B1468" s="526"/>
      <c r="C1468" s="526" t="s">
        <v>322</v>
      </c>
      <c r="D1468" s="526"/>
    </row>
    <row r="1470" spans="1:15" x14ac:dyDescent="0.25">
      <c r="A1470" s="508" t="s">
        <v>304</v>
      </c>
      <c r="B1470" s="508"/>
      <c r="C1470" s="508"/>
      <c r="D1470" s="508"/>
      <c r="E1470" s="508"/>
      <c r="F1470" s="509" t="s">
        <v>301</v>
      </c>
      <c r="G1470" s="509"/>
      <c r="H1470" s="509"/>
      <c r="I1470" s="509"/>
      <c r="J1470" s="509"/>
      <c r="K1470" s="509" t="s">
        <v>305</v>
      </c>
      <c r="L1470" s="509"/>
      <c r="M1470" s="509" t="s">
        <v>306</v>
      </c>
      <c r="N1470" s="509"/>
      <c r="O1470" s="291" t="s">
        <v>307</v>
      </c>
    </row>
    <row r="1471" spans="1:15" x14ac:dyDescent="0.25">
      <c r="A1471" s="510" t="s">
        <v>422</v>
      </c>
      <c r="B1471" s="510"/>
      <c r="C1471" s="510"/>
      <c r="D1471" s="510"/>
      <c r="E1471" s="510"/>
      <c r="F1471" s="511" t="s">
        <v>324</v>
      </c>
      <c r="G1471" s="511"/>
      <c r="H1471" s="511"/>
      <c r="I1471" s="511"/>
      <c r="J1471" s="511"/>
      <c r="K1471" s="512" t="s">
        <v>423</v>
      </c>
      <c r="L1471" s="512"/>
      <c r="M1471" s="512" t="s">
        <v>319</v>
      </c>
      <c r="N1471" s="512"/>
      <c r="O1471" s="292" t="s">
        <v>1008</v>
      </c>
    </row>
    <row r="1472" spans="1:15" x14ac:dyDescent="0.25">
      <c r="A1472" s="505"/>
      <c r="B1472" s="505"/>
      <c r="C1472" s="505"/>
      <c r="D1472" s="505"/>
      <c r="E1472" s="505"/>
      <c r="F1472" s="506"/>
      <c r="G1472" s="506"/>
      <c r="H1472" s="506"/>
      <c r="I1472" s="506"/>
      <c r="J1472" s="506"/>
      <c r="K1472" s="506"/>
      <c r="L1472" s="293" t="s">
        <v>313</v>
      </c>
      <c r="M1472" s="507" t="s">
        <v>322</v>
      </c>
      <c r="N1472" s="507"/>
      <c r="O1472" s="294" t="s">
        <v>1008</v>
      </c>
    </row>
    <row r="1473" spans="1:15" x14ac:dyDescent="0.25">
      <c r="A1473" s="526" t="s">
        <v>327</v>
      </c>
      <c r="B1473" s="526"/>
      <c r="C1473" s="526" t="s">
        <v>328</v>
      </c>
      <c r="D1473" s="526"/>
    </row>
    <row r="1475" spans="1:15" x14ac:dyDescent="0.25">
      <c r="A1475" s="508" t="s">
        <v>304</v>
      </c>
      <c r="B1475" s="508"/>
      <c r="C1475" s="508"/>
      <c r="D1475" s="508"/>
      <c r="E1475" s="508"/>
      <c r="F1475" s="509" t="s">
        <v>301</v>
      </c>
      <c r="G1475" s="509"/>
      <c r="H1475" s="509"/>
      <c r="I1475" s="509"/>
      <c r="J1475" s="509"/>
      <c r="K1475" s="509" t="s">
        <v>305</v>
      </c>
      <c r="L1475" s="509"/>
      <c r="M1475" s="509" t="s">
        <v>306</v>
      </c>
      <c r="N1475" s="509"/>
      <c r="O1475" s="291" t="s">
        <v>307</v>
      </c>
    </row>
    <row r="1476" spans="1:15" x14ac:dyDescent="0.25">
      <c r="A1476" s="510" t="s">
        <v>424</v>
      </c>
      <c r="B1476" s="510"/>
      <c r="C1476" s="510"/>
      <c r="D1476" s="510"/>
      <c r="E1476" s="510"/>
      <c r="F1476" s="511" t="s">
        <v>407</v>
      </c>
      <c r="G1476" s="511"/>
      <c r="H1476" s="511"/>
      <c r="I1476" s="511"/>
      <c r="J1476" s="511"/>
      <c r="K1476" s="512" t="s">
        <v>425</v>
      </c>
      <c r="L1476" s="512"/>
      <c r="M1476" s="512" t="s">
        <v>1010</v>
      </c>
      <c r="N1476" s="512"/>
      <c r="O1476" s="292" t="s">
        <v>1011</v>
      </c>
    </row>
    <row r="1477" spans="1:15" x14ac:dyDescent="0.25">
      <c r="A1477" s="505"/>
      <c r="B1477" s="505"/>
      <c r="C1477" s="505"/>
      <c r="D1477" s="505"/>
      <c r="E1477" s="505"/>
      <c r="F1477" s="506"/>
      <c r="G1477" s="506"/>
      <c r="H1477" s="506"/>
      <c r="I1477" s="506"/>
      <c r="J1477" s="506"/>
      <c r="K1477" s="506"/>
      <c r="L1477" s="293" t="s">
        <v>313</v>
      </c>
      <c r="M1477" s="507" t="s">
        <v>328</v>
      </c>
      <c r="N1477" s="507"/>
      <c r="O1477" s="294" t="s">
        <v>1011</v>
      </c>
    </row>
    <row r="1479" spans="1:15" x14ac:dyDescent="0.25">
      <c r="I1479" s="524" t="s">
        <v>334</v>
      </c>
      <c r="J1479" s="524"/>
      <c r="K1479" s="524"/>
      <c r="L1479" s="524"/>
      <c r="M1479" s="524"/>
      <c r="N1479" s="525" t="s">
        <v>1012</v>
      </c>
      <c r="O1479" s="525"/>
    </row>
    <row r="1480" spans="1:15" ht="15" customHeight="1" x14ac:dyDescent="0.25">
      <c r="I1480" s="522" t="s">
        <v>335</v>
      </c>
      <c r="J1480" s="523"/>
      <c r="K1480" s="523"/>
      <c r="L1480" s="523"/>
      <c r="M1480" s="523"/>
      <c r="N1480" s="520">
        <f>+ROUND(N1479*(1+AIU!$G$69),0)</f>
        <v>835962</v>
      </c>
      <c r="O1480" s="521"/>
    </row>
    <row r="1481" spans="1:15" x14ac:dyDescent="0.25">
      <c r="A1481" s="287"/>
      <c r="B1481" s="500"/>
      <c r="C1481" s="500"/>
      <c r="D1481" s="500"/>
      <c r="E1481" s="500"/>
      <c r="F1481" s="500"/>
      <c r="G1481" s="500"/>
      <c r="H1481" s="500"/>
      <c r="I1481" s="500"/>
      <c r="J1481" s="500"/>
      <c r="K1481" s="500"/>
      <c r="L1481" s="500"/>
      <c r="M1481" s="500"/>
      <c r="N1481" s="500"/>
      <c r="O1481" s="500"/>
    </row>
    <row r="1482" spans="1:15" x14ac:dyDescent="0.25">
      <c r="A1482" s="287"/>
      <c r="B1482" s="501"/>
      <c r="C1482" s="501"/>
      <c r="D1482" s="500"/>
      <c r="E1482" s="500"/>
      <c r="F1482" s="500"/>
      <c r="G1482" s="500"/>
      <c r="H1482" s="500"/>
      <c r="I1482" s="500"/>
      <c r="J1482" s="500"/>
      <c r="K1482" s="500"/>
      <c r="L1482" s="500"/>
      <c r="M1482" s="500"/>
      <c r="N1482" s="500"/>
      <c r="O1482" s="500"/>
    </row>
    <row r="1483" spans="1:15" x14ac:dyDescent="0.25">
      <c r="A1483" s="502"/>
      <c r="B1483" s="502"/>
      <c r="C1483" s="502"/>
      <c r="D1483" s="502"/>
      <c r="E1483" s="502"/>
      <c r="F1483" s="502"/>
      <c r="G1483" s="502"/>
      <c r="H1483" s="502"/>
      <c r="I1483" s="502"/>
      <c r="J1483" s="502"/>
      <c r="K1483" s="502"/>
      <c r="L1483" s="502"/>
      <c r="M1483" s="502"/>
      <c r="N1483" s="502"/>
      <c r="O1483" s="502"/>
    </row>
    <row r="1484" spans="1:15" x14ac:dyDescent="0.25">
      <c r="A1484" s="503"/>
      <c r="B1484" s="503"/>
      <c r="C1484" s="503"/>
      <c r="D1484" s="503"/>
      <c r="E1484" s="503"/>
      <c r="F1484" s="503"/>
      <c r="G1484" s="503" t="s">
        <v>296</v>
      </c>
      <c r="H1484" s="503"/>
      <c r="I1484" s="503"/>
      <c r="J1484" s="504" t="s">
        <v>993</v>
      </c>
      <c r="K1484" s="504"/>
      <c r="L1484" s="504"/>
      <c r="M1484" s="504"/>
      <c r="N1484" s="504"/>
      <c r="O1484" s="504"/>
    </row>
    <row r="1485" spans="1:15" ht="115.5" customHeight="1" x14ac:dyDescent="0.25">
      <c r="A1485" s="513" t="s">
        <v>298</v>
      </c>
      <c r="B1485" s="513"/>
      <c r="C1485" s="513"/>
      <c r="D1485" s="513"/>
      <c r="E1485" s="513"/>
      <c r="F1485" s="513"/>
      <c r="G1485" s="503" t="s">
        <v>299</v>
      </c>
      <c r="H1485" s="503"/>
      <c r="I1485" s="503"/>
      <c r="J1485" s="540" t="s">
        <v>1013</v>
      </c>
      <c r="K1485" s="540"/>
      <c r="L1485" s="540"/>
      <c r="M1485" s="540"/>
      <c r="N1485" s="540"/>
      <c r="O1485" s="540"/>
    </row>
    <row r="1486" spans="1:15" x14ac:dyDescent="0.25">
      <c r="A1486" s="514"/>
      <c r="B1486" s="514"/>
      <c r="C1486" s="514"/>
      <c r="D1486" s="514"/>
      <c r="E1486" s="514"/>
      <c r="F1486" s="514"/>
      <c r="G1486" s="515" t="s">
        <v>301</v>
      </c>
      <c r="H1486" s="515"/>
      <c r="I1486" s="515"/>
      <c r="J1486" s="516" t="s">
        <v>23</v>
      </c>
      <c r="K1486" s="516"/>
      <c r="L1486" s="516"/>
      <c r="M1486" s="516"/>
      <c r="N1486" s="516"/>
      <c r="O1486" s="516"/>
    </row>
    <row r="1488" spans="1:15" x14ac:dyDescent="0.25">
      <c r="A1488" s="526" t="s">
        <v>302</v>
      </c>
      <c r="B1488" s="526"/>
      <c r="C1488" s="526" t="s">
        <v>303</v>
      </c>
      <c r="D1488" s="526"/>
    </row>
    <row r="1490" spans="1:15" x14ac:dyDescent="0.25">
      <c r="A1490" s="508" t="s">
        <v>304</v>
      </c>
      <c r="B1490" s="508"/>
      <c r="C1490" s="508"/>
      <c r="D1490" s="508"/>
      <c r="E1490" s="508"/>
      <c r="F1490" s="509" t="s">
        <v>301</v>
      </c>
      <c r="G1490" s="509"/>
      <c r="H1490" s="509"/>
      <c r="I1490" s="509"/>
      <c r="J1490" s="509"/>
      <c r="K1490" s="509" t="s">
        <v>305</v>
      </c>
      <c r="L1490" s="509"/>
      <c r="M1490" s="509" t="s">
        <v>306</v>
      </c>
      <c r="N1490" s="509"/>
      <c r="O1490" s="291" t="s">
        <v>307</v>
      </c>
    </row>
    <row r="1491" spans="1:15" x14ac:dyDescent="0.25">
      <c r="A1491" s="510" t="s">
        <v>1014</v>
      </c>
      <c r="B1491" s="510"/>
      <c r="C1491" s="510"/>
      <c r="D1491" s="510"/>
      <c r="E1491" s="510"/>
      <c r="F1491" s="511" t="s">
        <v>309</v>
      </c>
      <c r="G1491" s="511"/>
      <c r="H1491" s="511"/>
      <c r="I1491" s="511"/>
      <c r="J1491" s="511"/>
      <c r="K1491" s="512" t="s">
        <v>1015</v>
      </c>
      <c r="L1491" s="512"/>
      <c r="M1491" s="512" t="s">
        <v>513</v>
      </c>
      <c r="N1491" s="512"/>
      <c r="O1491" s="292" t="s">
        <v>1016</v>
      </c>
    </row>
    <row r="1492" spans="1:15" x14ac:dyDescent="0.25">
      <c r="A1492" s="510" t="s">
        <v>1017</v>
      </c>
      <c r="B1492" s="510"/>
      <c r="C1492" s="510"/>
      <c r="D1492" s="510"/>
      <c r="E1492" s="510"/>
      <c r="F1492" s="511" t="s">
        <v>1018</v>
      </c>
      <c r="G1492" s="511"/>
      <c r="H1492" s="511"/>
      <c r="I1492" s="511"/>
      <c r="J1492" s="511"/>
      <c r="K1492" s="512" t="s">
        <v>1019</v>
      </c>
      <c r="L1492" s="512"/>
      <c r="M1492" s="512" t="s">
        <v>1020</v>
      </c>
      <c r="N1492" s="512"/>
      <c r="O1492" s="292" t="s">
        <v>1021</v>
      </c>
    </row>
    <row r="1493" spans="1:15" x14ac:dyDescent="0.25">
      <c r="A1493" s="505"/>
      <c r="B1493" s="505"/>
      <c r="C1493" s="505"/>
      <c r="D1493" s="505"/>
      <c r="E1493" s="505"/>
      <c r="F1493" s="506"/>
      <c r="G1493" s="506"/>
      <c r="H1493" s="506"/>
      <c r="I1493" s="506"/>
      <c r="J1493" s="506"/>
      <c r="K1493" s="506"/>
      <c r="L1493" s="293" t="s">
        <v>313</v>
      </c>
      <c r="M1493" s="507" t="s">
        <v>303</v>
      </c>
      <c r="N1493" s="507"/>
      <c r="O1493" s="294" t="s">
        <v>1022</v>
      </c>
    </row>
    <row r="1494" spans="1:15" x14ac:dyDescent="0.25">
      <c r="A1494" s="526" t="s">
        <v>314</v>
      </c>
      <c r="B1494" s="526"/>
      <c r="C1494" s="526" t="s">
        <v>315</v>
      </c>
      <c r="D1494" s="526"/>
    </row>
    <row r="1496" spans="1:15" x14ac:dyDescent="0.25">
      <c r="A1496" s="508" t="s">
        <v>304</v>
      </c>
      <c r="B1496" s="508"/>
      <c r="C1496" s="508"/>
      <c r="D1496" s="508"/>
      <c r="E1496" s="508"/>
      <c r="F1496" s="509" t="s">
        <v>301</v>
      </c>
      <c r="G1496" s="509"/>
      <c r="H1496" s="509"/>
      <c r="I1496" s="509"/>
      <c r="J1496" s="509"/>
      <c r="K1496" s="509" t="s">
        <v>305</v>
      </c>
      <c r="L1496" s="509"/>
      <c r="M1496" s="509" t="s">
        <v>306</v>
      </c>
      <c r="N1496" s="509"/>
      <c r="O1496" s="291" t="s">
        <v>307</v>
      </c>
    </row>
    <row r="1497" spans="1:15" x14ac:dyDescent="0.25">
      <c r="A1497" s="510" t="s">
        <v>316</v>
      </c>
      <c r="B1497" s="510"/>
      <c r="C1497" s="510"/>
      <c r="D1497" s="510"/>
      <c r="E1497" s="510"/>
      <c r="F1497" s="511" t="s">
        <v>317</v>
      </c>
      <c r="G1497" s="511"/>
      <c r="H1497" s="511"/>
      <c r="I1497" s="511"/>
      <c r="J1497" s="511"/>
      <c r="K1497" s="512" t="s">
        <v>1021</v>
      </c>
      <c r="L1497" s="512"/>
      <c r="M1497" s="512" t="s">
        <v>319</v>
      </c>
      <c r="N1497" s="512"/>
      <c r="O1497" s="292" t="s">
        <v>1023</v>
      </c>
    </row>
    <row r="1498" spans="1:15" x14ac:dyDescent="0.25">
      <c r="A1498" s="505"/>
      <c r="B1498" s="505"/>
      <c r="C1498" s="505"/>
      <c r="D1498" s="505"/>
      <c r="E1498" s="505"/>
      <c r="F1498" s="506"/>
      <c r="G1498" s="506"/>
      <c r="H1498" s="506"/>
      <c r="I1498" s="506"/>
      <c r="J1498" s="506"/>
      <c r="K1498" s="506"/>
      <c r="L1498" s="293" t="s">
        <v>313</v>
      </c>
      <c r="M1498" s="507" t="s">
        <v>315</v>
      </c>
      <c r="N1498" s="507"/>
      <c r="O1498" s="294" t="s">
        <v>1023</v>
      </c>
    </row>
    <row r="1499" spans="1:15" x14ac:dyDescent="0.25">
      <c r="A1499" s="526" t="s">
        <v>321</v>
      </c>
      <c r="B1499" s="526"/>
      <c r="C1499" s="526" t="s">
        <v>322</v>
      </c>
      <c r="D1499" s="526"/>
    </row>
    <row r="1501" spans="1:15" x14ac:dyDescent="0.25">
      <c r="A1501" s="508" t="s">
        <v>304</v>
      </c>
      <c r="B1501" s="508"/>
      <c r="C1501" s="508"/>
      <c r="D1501" s="508"/>
      <c r="E1501" s="508"/>
      <c r="F1501" s="509" t="s">
        <v>301</v>
      </c>
      <c r="G1501" s="509"/>
      <c r="H1501" s="509"/>
      <c r="I1501" s="509"/>
      <c r="J1501" s="509"/>
      <c r="K1501" s="509" t="s">
        <v>305</v>
      </c>
      <c r="L1501" s="509"/>
      <c r="M1501" s="509" t="s">
        <v>306</v>
      </c>
      <c r="N1501" s="509"/>
      <c r="O1501" s="291" t="s">
        <v>307</v>
      </c>
    </row>
    <row r="1502" spans="1:15" x14ac:dyDescent="0.25">
      <c r="A1502" s="510"/>
      <c r="B1502" s="510"/>
      <c r="C1502" s="510"/>
      <c r="D1502" s="510"/>
      <c r="E1502" s="510"/>
      <c r="F1502" s="511" t="s">
        <v>309</v>
      </c>
      <c r="G1502" s="511"/>
      <c r="H1502" s="511"/>
      <c r="I1502" s="511"/>
      <c r="J1502" s="511"/>
      <c r="K1502" s="512"/>
      <c r="L1502" s="512"/>
      <c r="M1502" s="512"/>
      <c r="N1502" s="512"/>
      <c r="O1502" s="292" t="s">
        <v>337</v>
      </c>
    </row>
    <row r="1503" spans="1:15" x14ac:dyDescent="0.25">
      <c r="A1503" s="505"/>
      <c r="B1503" s="505"/>
      <c r="C1503" s="505"/>
      <c r="D1503" s="505"/>
      <c r="E1503" s="505"/>
      <c r="F1503" s="506"/>
      <c r="G1503" s="506"/>
      <c r="H1503" s="506"/>
      <c r="I1503" s="506"/>
      <c r="J1503" s="506"/>
      <c r="K1503" s="506"/>
      <c r="L1503" s="293" t="s">
        <v>313</v>
      </c>
      <c r="M1503" s="507" t="s">
        <v>322</v>
      </c>
      <c r="N1503" s="507"/>
      <c r="O1503" s="294" t="s">
        <v>337</v>
      </c>
    </row>
    <row r="1504" spans="1:15" x14ac:dyDescent="0.25">
      <c r="A1504" s="526" t="s">
        <v>327</v>
      </c>
      <c r="B1504" s="526"/>
      <c r="C1504" s="526" t="s">
        <v>328</v>
      </c>
      <c r="D1504" s="526"/>
    </row>
    <row r="1506" spans="1:15" x14ac:dyDescent="0.25">
      <c r="A1506" s="508" t="s">
        <v>304</v>
      </c>
      <c r="B1506" s="508"/>
      <c r="C1506" s="508"/>
      <c r="D1506" s="508"/>
      <c r="E1506" s="508"/>
      <c r="F1506" s="509" t="s">
        <v>301</v>
      </c>
      <c r="G1506" s="509"/>
      <c r="H1506" s="509"/>
      <c r="I1506" s="509"/>
      <c r="J1506" s="509"/>
      <c r="K1506" s="509" t="s">
        <v>305</v>
      </c>
      <c r="L1506" s="509"/>
      <c r="M1506" s="509" t="s">
        <v>306</v>
      </c>
      <c r="N1506" s="509"/>
      <c r="O1506" s="291" t="s">
        <v>307</v>
      </c>
    </row>
    <row r="1507" spans="1:15" x14ac:dyDescent="0.25">
      <c r="A1507" s="510" t="s">
        <v>424</v>
      </c>
      <c r="B1507" s="510"/>
      <c r="C1507" s="510"/>
      <c r="D1507" s="510"/>
      <c r="E1507" s="510"/>
      <c r="F1507" s="511" t="s">
        <v>407</v>
      </c>
      <c r="G1507" s="511"/>
      <c r="H1507" s="511"/>
      <c r="I1507" s="511"/>
      <c r="J1507" s="511"/>
      <c r="K1507" s="512" t="s">
        <v>425</v>
      </c>
      <c r="L1507" s="512"/>
      <c r="M1507" s="512" t="s">
        <v>1024</v>
      </c>
      <c r="N1507" s="512"/>
      <c r="O1507" s="292" t="s">
        <v>1025</v>
      </c>
    </row>
    <row r="1508" spans="1:15" x14ac:dyDescent="0.25">
      <c r="A1508" s="505"/>
      <c r="B1508" s="505"/>
      <c r="C1508" s="505"/>
      <c r="D1508" s="505"/>
      <c r="E1508" s="505"/>
      <c r="F1508" s="506"/>
      <c r="G1508" s="506"/>
      <c r="H1508" s="506"/>
      <c r="I1508" s="506"/>
      <c r="J1508" s="506"/>
      <c r="K1508" s="506"/>
      <c r="L1508" s="293" t="s">
        <v>313</v>
      </c>
      <c r="M1508" s="507" t="s">
        <v>328</v>
      </c>
      <c r="N1508" s="507"/>
      <c r="O1508" s="294" t="s">
        <v>1025</v>
      </c>
    </row>
    <row r="1510" spans="1:15" x14ac:dyDescent="0.25">
      <c r="I1510" s="524" t="s">
        <v>334</v>
      </c>
      <c r="J1510" s="524"/>
      <c r="K1510" s="524"/>
      <c r="L1510" s="524"/>
      <c r="M1510" s="524"/>
      <c r="N1510" s="525" t="s">
        <v>1026</v>
      </c>
      <c r="O1510" s="525"/>
    </row>
    <row r="1511" spans="1:15" ht="15" customHeight="1" x14ac:dyDescent="0.25">
      <c r="I1511" s="522" t="s">
        <v>335</v>
      </c>
      <c r="J1511" s="523"/>
      <c r="K1511" s="523"/>
      <c r="L1511" s="523"/>
      <c r="M1511" s="523"/>
      <c r="N1511" s="520">
        <f>+ROUND(N1510*(1+AIU!$G$69),0)</f>
        <v>373004</v>
      </c>
      <c r="O1511" s="521"/>
    </row>
    <row r="1512" spans="1:15" x14ac:dyDescent="0.25">
      <c r="A1512" s="287"/>
      <c r="B1512" s="500"/>
      <c r="C1512" s="500"/>
      <c r="D1512" s="500"/>
      <c r="E1512" s="500"/>
      <c r="F1512" s="500"/>
      <c r="G1512" s="500"/>
      <c r="H1512" s="500"/>
      <c r="I1512" s="500"/>
      <c r="J1512" s="500"/>
      <c r="K1512" s="500"/>
      <c r="L1512" s="500"/>
      <c r="M1512" s="500"/>
      <c r="N1512" s="500"/>
      <c r="O1512" s="500"/>
    </row>
    <row r="1513" spans="1:15" x14ac:dyDescent="0.25">
      <c r="A1513" s="287"/>
      <c r="B1513" s="501"/>
      <c r="C1513" s="501"/>
      <c r="D1513" s="500"/>
      <c r="E1513" s="500"/>
      <c r="F1513" s="500"/>
      <c r="G1513" s="500"/>
      <c r="H1513" s="500"/>
      <c r="I1513" s="500"/>
      <c r="J1513" s="500"/>
      <c r="K1513" s="500"/>
      <c r="L1513" s="500"/>
      <c r="M1513" s="500"/>
      <c r="N1513" s="500"/>
      <c r="O1513" s="500"/>
    </row>
    <row r="1514" spans="1:15" x14ac:dyDescent="0.25">
      <c r="A1514" s="502"/>
      <c r="B1514" s="502"/>
      <c r="C1514" s="502"/>
      <c r="D1514" s="502"/>
      <c r="E1514" s="502"/>
      <c r="F1514" s="502"/>
      <c r="G1514" s="502"/>
      <c r="H1514" s="502"/>
      <c r="I1514" s="502"/>
      <c r="J1514" s="502"/>
      <c r="K1514" s="502"/>
      <c r="L1514" s="502"/>
      <c r="M1514" s="502"/>
      <c r="N1514" s="502"/>
      <c r="O1514" s="502"/>
    </row>
    <row r="1515" spans="1:15" x14ac:dyDescent="0.25">
      <c r="A1515" s="503"/>
      <c r="B1515" s="503"/>
      <c r="C1515" s="503"/>
      <c r="D1515" s="503"/>
      <c r="E1515" s="503"/>
      <c r="F1515" s="503"/>
      <c r="G1515" s="503" t="s">
        <v>296</v>
      </c>
      <c r="H1515" s="503"/>
      <c r="I1515" s="503"/>
      <c r="J1515" s="504" t="s">
        <v>993</v>
      </c>
      <c r="K1515" s="504"/>
      <c r="L1515" s="504"/>
      <c r="M1515" s="504"/>
      <c r="N1515" s="504"/>
      <c r="O1515" s="504"/>
    </row>
    <row r="1516" spans="1:15" ht="78.75" customHeight="1" x14ac:dyDescent="0.25">
      <c r="A1516" s="513" t="s">
        <v>298</v>
      </c>
      <c r="B1516" s="513"/>
      <c r="C1516" s="513"/>
      <c r="D1516" s="513"/>
      <c r="E1516" s="513"/>
      <c r="F1516" s="513"/>
      <c r="G1516" s="503" t="s">
        <v>299</v>
      </c>
      <c r="H1516" s="503"/>
      <c r="I1516" s="503"/>
      <c r="J1516" s="540" t="s">
        <v>1027</v>
      </c>
      <c r="K1516" s="540"/>
      <c r="L1516" s="540"/>
      <c r="M1516" s="540"/>
      <c r="N1516" s="540"/>
      <c r="O1516" s="540"/>
    </row>
    <row r="1517" spans="1:15" x14ac:dyDescent="0.25">
      <c r="A1517" s="514"/>
      <c r="B1517" s="514"/>
      <c r="C1517" s="514"/>
      <c r="D1517" s="514"/>
      <c r="E1517" s="514"/>
      <c r="F1517" s="514"/>
      <c r="G1517" s="515" t="s">
        <v>301</v>
      </c>
      <c r="H1517" s="515"/>
      <c r="I1517" s="515"/>
      <c r="J1517" s="516" t="s">
        <v>23</v>
      </c>
      <c r="K1517" s="516"/>
      <c r="L1517" s="516"/>
      <c r="M1517" s="516"/>
      <c r="N1517" s="516"/>
      <c r="O1517" s="516"/>
    </row>
    <row r="1519" spans="1:15" x14ac:dyDescent="0.25">
      <c r="A1519" s="526" t="s">
        <v>302</v>
      </c>
      <c r="B1519" s="526"/>
      <c r="C1519" s="526" t="s">
        <v>303</v>
      </c>
      <c r="D1519" s="526"/>
    </row>
    <row r="1521" spans="1:15" x14ac:dyDescent="0.25">
      <c r="A1521" s="508" t="s">
        <v>304</v>
      </c>
      <c r="B1521" s="508"/>
      <c r="C1521" s="508"/>
      <c r="D1521" s="508"/>
      <c r="E1521" s="508"/>
      <c r="F1521" s="509" t="s">
        <v>301</v>
      </c>
      <c r="G1521" s="509"/>
      <c r="H1521" s="509"/>
      <c r="I1521" s="509"/>
      <c r="J1521" s="509"/>
      <c r="K1521" s="509" t="s">
        <v>305</v>
      </c>
      <c r="L1521" s="509"/>
      <c r="M1521" s="509" t="s">
        <v>306</v>
      </c>
      <c r="N1521" s="509"/>
      <c r="O1521" s="291" t="s">
        <v>307</v>
      </c>
    </row>
    <row r="1522" spans="1:15" x14ac:dyDescent="0.25">
      <c r="A1522" s="510"/>
      <c r="B1522" s="510"/>
      <c r="C1522" s="510"/>
      <c r="D1522" s="510"/>
      <c r="E1522" s="510"/>
      <c r="F1522" s="511" t="s">
        <v>357</v>
      </c>
      <c r="G1522" s="511"/>
      <c r="H1522" s="511"/>
      <c r="I1522" s="511"/>
      <c r="J1522" s="511"/>
      <c r="K1522" s="512"/>
      <c r="L1522" s="512"/>
      <c r="M1522" s="512"/>
      <c r="N1522" s="512"/>
      <c r="O1522" s="292" t="s">
        <v>337</v>
      </c>
    </row>
    <row r="1523" spans="1:15" x14ac:dyDescent="0.25">
      <c r="A1523" s="505"/>
      <c r="B1523" s="505"/>
      <c r="C1523" s="505"/>
      <c r="D1523" s="505"/>
      <c r="E1523" s="505"/>
      <c r="F1523" s="506"/>
      <c r="G1523" s="506"/>
      <c r="H1523" s="506"/>
      <c r="I1523" s="506"/>
      <c r="J1523" s="506"/>
      <c r="K1523" s="506"/>
      <c r="L1523" s="293" t="s">
        <v>313</v>
      </c>
      <c r="M1523" s="507" t="s">
        <v>303</v>
      </c>
      <c r="N1523" s="507"/>
      <c r="O1523" s="294" t="s">
        <v>337</v>
      </c>
    </row>
    <row r="1524" spans="1:15" x14ac:dyDescent="0.25">
      <c r="A1524" s="526" t="s">
        <v>314</v>
      </c>
      <c r="B1524" s="526"/>
      <c r="C1524" s="526" t="s">
        <v>315</v>
      </c>
      <c r="D1524" s="526"/>
    </row>
    <row r="1526" spans="1:15" x14ac:dyDescent="0.25">
      <c r="A1526" s="508" t="s">
        <v>304</v>
      </c>
      <c r="B1526" s="508"/>
      <c r="C1526" s="508"/>
      <c r="D1526" s="508"/>
      <c r="E1526" s="508"/>
      <c r="F1526" s="509" t="s">
        <v>301</v>
      </c>
      <c r="G1526" s="509"/>
      <c r="H1526" s="509"/>
      <c r="I1526" s="509"/>
      <c r="J1526" s="509"/>
      <c r="K1526" s="509" t="s">
        <v>305</v>
      </c>
      <c r="L1526" s="509"/>
      <c r="M1526" s="509" t="s">
        <v>306</v>
      </c>
      <c r="N1526" s="509"/>
      <c r="O1526" s="291" t="s">
        <v>307</v>
      </c>
    </row>
    <row r="1527" spans="1:15" x14ac:dyDescent="0.25">
      <c r="A1527" s="510" t="s">
        <v>478</v>
      </c>
      <c r="B1527" s="510"/>
      <c r="C1527" s="510"/>
      <c r="D1527" s="510"/>
      <c r="E1527" s="510"/>
      <c r="F1527" s="511" t="s">
        <v>357</v>
      </c>
      <c r="G1527" s="511"/>
      <c r="H1527" s="511"/>
      <c r="I1527" s="511"/>
      <c r="J1527" s="511"/>
      <c r="K1527" s="512" t="s">
        <v>479</v>
      </c>
      <c r="L1527" s="512"/>
      <c r="M1527" s="512" t="s">
        <v>343</v>
      </c>
      <c r="N1527" s="512"/>
      <c r="O1527" s="292" t="s">
        <v>480</v>
      </c>
    </row>
    <row r="1528" spans="1:15" x14ac:dyDescent="0.25">
      <c r="A1528" s="510" t="s">
        <v>316</v>
      </c>
      <c r="B1528" s="510"/>
      <c r="C1528" s="510"/>
      <c r="D1528" s="510"/>
      <c r="E1528" s="510"/>
      <c r="F1528" s="511" t="s">
        <v>317</v>
      </c>
      <c r="G1528" s="511"/>
      <c r="H1528" s="511"/>
      <c r="I1528" s="511"/>
      <c r="J1528" s="511"/>
      <c r="K1528" s="512" t="s">
        <v>1028</v>
      </c>
      <c r="L1528" s="512"/>
      <c r="M1528" s="512" t="s">
        <v>319</v>
      </c>
      <c r="N1528" s="512"/>
      <c r="O1528" s="292" t="s">
        <v>1029</v>
      </c>
    </row>
    <row r="1529" spans="1:15" x14ac:dyDescent="0.25">
      <c r="A1529" s="505"/>
      <c r="B1529" s="505"/>
      <c r="C1529" s="505"/>
      <c r="D1529" s="505"/>
      <c r="E1529" s="505"/>
      <c r="F1529" s="506"/>
      <c r="G1529" s="506"/>
      <c r="H1529" s="506"/>
      <c r="I1529" s="506"/>
      <c r="J1529" s="506"/>
      <c r="K1529" s="506"/>
      <c r="L1529" s="293" t="s">
        <v>313</v>
      </c>
      <c r="M1529" s="507" t="s">
        <v>315</v>
      </c>
      <c r="N1529" s="507"/>
      <c r="O1529" s="294" t="s">
        <v>1030</v>
      </c>
    </row>
    <row r="1530" spans="1:15" x14ac:dyDescent="0.25">
      <c r="A1530" s="526" t="s">
        <v>321</v>
      </c>
      <c r="B1530" s="526"/>
      <c r="C1530" s="526" t="s">
        <v>322</v>
      </c>
      <c r="D1530" s="526"/>
    </row>
    <row r="1532" spans="1:15" x14ac:dyDescent="0.25">
      <c r="A1532" s="508" t="s">
        <v>304</v>
      </c>
      <c r="B1532" s="508"/>
      <c r="C1532" s="508"/>
      <c r="D1532" s="508"/>
      <c r="E1532" s="508"/>
      <c r="F1532" s="509" t="s">
        <v>301</v>
      </c>
      <c r="G1532" s="509"/>
      <c r="H1532" s="509"/>
      <c r="I1532" s="509"/>
      <c r="J1532" s="509"/>
      <c r="K1532" s="509" t="s">
        <v>305</v>
      </c>
      <c r="L1532" s="509"/>
      <c r="M1532" s="509" t="s">
        <v>306</v>
      </c>
      <c r="N1532" s="509"/>
      <c r="O1532" s="291" t="s">
        <v>307</v>
      </c>
    </row>
    <row r="1533" spans="1:15" x14ac:dyDescent="0.25">
      <c r="A1533" s="510" t="s">
        <v>323</v>
      </c>
      <c r="B1533" s="510"/>
      <c r="C1533" s="510"/>
      <c r="D1533" s="510"/>
      <c r="E1533" s="510"/>
      <c r="F1533" s="511" t="s">
        <v>324</v>
      </c>
      <c r="G1533" s="511"/>
      <c r="H1533" s="511"/>
      <c r="I1533" s="511"/>
      <c r="J1533" s="511"/>
      <c r="K1533" s="512" t="s">
        <v>325</v>
      </c>
      <c r="L1533" s="512"/>
      <c r="M1533" s="512" t="s">
        <v>607</v>
      </c>
      <c r="N1533" s="512"/>
      <c r="O1533" s="292" t="s">
        <v>1028</v>
      </c>
    </row>
    <row r="1534" spans="1:15" x14ac:dyDescent="0.25">
      <c r="A1534" s="505"/>
      <c r="B1534" s="505"/>
      <c r="C1534" s="505"/>
      <c r="D1534" s="505"/>
      <c r="E1534" s="505"/>
      <c r="F1534" s="506"/>
      <c r="G1534" s="506"/>
      <c r="H1534" s="506"/>
      <c r="I1534" s="506"/>
      <c r="J1534" s="506"/>
      <c r="K1534" s="506"/>
      <c r="L1534" s="293" t="s">
        <v>313</v>
      </c>
      <c r="M1534" s="507" t="s">
        <v>322</v>
      </c>
      <c r="N1534" s="507"/>
      <c r="O1534" s="294" t="s">
        <v>1028</v>
      </c>
    </row>
    <row r="1535" spans="1:15" x14ac:dyDescent="0.25">
      <c r="A1535" s="526" t="s">
        <v>327</v>
      </c>
      <c r="B1535" s="526"/>
      <c r="C1535" s="526" t="s">
        <v>328</v>
      </c>
      <c r="D1535" s="526"/>
    </row>
    <row r="1537" spans="1:15" x14ac:dyDescent="0.25">
      <c r="A1537" s="508" t="s">
        <v>304</v>
      </c>
      <c r="B1537" s="508"/>
      <c r="C1537" s="508"/>
      <c r="D1537" s="508"/>
      <c r="E1537" s="508"/>
      <c r="F1537" s="509" t="s">
        <v>301</v>
      </c>
      <c r="G1537" s="509"/>
      <c r="H1537" s="509"/>
      <c r="I1537" s="509"/>
      <c r="J1537" s="509"/>
      <c r="K1537" s="509" t="s">
        <v>305</v>
      </c>
      <c r="L1537" s="509"/>
      <c r="M1537" s="509" t="s">
        <v>306</v>
      </c>
      <c r="N1537" s="509"/>
      <c r="O1537" s="291" t="s">
        <v>307</v>
      </c>
    </row>
    <row r="1538" spans="1:15" x14ac:dyDescent="0.25">
      <c r="A1538" s="510"/>
      <c r="B1538" s="510"/>
      <c r="C1538" s="510"/>
      <c r="D1538" s="510"/>
      <c r="E1538" s="510"/>
      <c r="F1538" s="511" t="s">
        <v>357</v>
      </c>
      <c r="G1538" s="511"/>
      <c r="H1538" s="511"/>
      <c r="I1538" s="511"/>
      <c r="J1538" s="511"/>
      <c r="K1538" s="512"/>
      <c r="L1538" s="512"/>
      <c r="M1538" s="512"/>
      <c r="N1538" s="512"/>
      <c r="O1538" s="292" t="s">
        <v>337</v>
      </c>
    </row>
    <row r="1539" spans="1:15" x14ac:dyDescent="0.25">
      <c r="A1539" s="505"/>
      <c r="B1539" s="505"/>
      <c r="C1539" s="505"/>
      <c r="D1539" s="505"/>
      <c r="E1539" s="505"/>
      <c r="F1539" s="506"/>
      <c r="G1539" s="506"/>
      <c r="H1539" s="506"/>
      <c r="I1539" s="506"/>
      <c r="J1539" s="506"/>
      <c r="K1539" s="506"/>
      <c r="L1539" s="293" t="s">
        <v>313</v>
      </c>
      <c r="M1539" s="507" t="s">
        <v>328</v>
      </c>
      <c r="N1539" s="507"/>
      <c r="O1539" s="294" t="s">
        <v>337</v>
      </c>
    </row>
    <row r="1541" spans="1:15" x14ac:dyDescent="0.25">
      <c r="I1541" s="524" t="s">
        <v>334</v>
      </c>
      <c r="J1541" s="524"/>
      <c r="K1541" s="524"/>
      <c r="L1541" s="524"/>
      <c r="M1541" s="524"/>
      <c r="N1541" s="525" t="s">
        <v>1031</v>
      </c>
      <c r="O1541" s="525"/>
    </row>
    <row r="1542" spans="1:15" ht="15" customHeight="1" x14ac:dyDescent="0.25">
      <c r="I1542" s="522" t="s">
        <v>335</v>
      </c>
      <c r="J1542" s="523"/>
      <c r="K1542" s="523"/>
      <c r="L1542" s="523"/>
      <c r="M1542" s="523"/>
      <c r="N1542" s="520">
        <f>+ROUND(N1541*(1+AIU!$G$69),0)</f>
        <v>9596</v>
      </c>
      <c r="O1542" s="521"/>
    </row>
    <row r="1543" spans="1:15" x14ac:dyDescent="0.25">
      <c r="A1543" s="287"/>
      <c r="B1543" s="500"/>
      <c r="C1543" s="500"/>
      <c r="D1543" s="500"/>
      <c r="E1543" s="500"/>
      <c r="F1543" s="500"/>
      <c r="G1543" s="500"/>
      <c r="H1543" s="500"/>
      <c r="I1543" s="500"/>
      <c r="J1543" s="500"/>
      <c r="K1543" s="500"/>
      <c r="L1543" s="500"/>
      <c r="M1543" s="500"/>
      <c r="N1543" s="500"/>
      <c r="O1543" s="500"/>
    </row>
    <row r="1544" spans="1:15" x14ac:dyDescent="0.25">
      <c r="A1544" s="287"/>
      <c r="B1544" s="501"/>
      <c r="C1544" s="501"/>
      <c r="D1544" s="500"/>
      <c r="E1544" s="500"/>
      <c r="F1544" s="500"/>
      <c r="G1544" s="500"/>
      <c r="H1544" s="500"/>
      <c r="I1544" s="500"/>
      <c r="J1544" s="500"/>
      <c r="K1544" s="500"/>
      <c r="L1544" s="500"/>
      <c r="M1544" s="500"/>
      <c r="N1544" s="500"/>
      <c r="O1544" s="500"/>
    </row>
    <row r="1545" spans="1:15" x14ac:dyDescent="0.25">
      <c r="A1545" s="502"/>
      <c r="B1545" s="502"/>
      <c r="C1545" s="502"/>
      <c r="D1545" s="502"/>
      <c r="E1545" s="502"/>
      <c r="F1545" s="502"/>
      <c r="G1545" s="502"/>
      <c r="H1545" s="502"/>
      <c r="I1545" s="502"/>
      <c r="J1545" s="502"/>
      <c r="K1545" s="502"/>
      <c r="L1545" s="502"/>
      <c r="M1545" s="502"/>
      <c r="N1545" s="502"/>
      <c r="O1545" s="502"/>
    </row>
    <row r="1546" spans="1:15" x14ac:dyDescent="0.25">
      <c r="A1546" s="503"/>
      <c r="B1546" s="503"/>
      <c r="C1546" s="503"/>
      <c r="D1546" s="503"/>
      <c r="E1546" s="503"/>
      <c r="F1546" s="503"/>
      <c r="G1546" s="503" t="s">
        <v>296</v>
      </c>
      <c r="H1546" s="503"/>
      <c r="I1546" s="503"/>
      <c r="J1546" s="504" t="s">
        <v>993</v>
      </c>
      <c r="K1546" s="504"/>
      <c r="L1546" s="504"/>
      <c r="M1546" s="504"/>
      <c r="N1546" s="504"/>
      <c r="O1546" s="504"/>
    </row>
    <row r="1547" spans="1:15" ht="46.5" customHeight="1" x14ac:dyDescent="0.25">
      <c r="A1547" s="513" t="s">
        <v>298</v>
      </c>
      <c r="B1547" s="513"/>
      <c r="C1547" s="513"/>
      <c r="D1547" s="513"/>
      <c r="E1547" s="513"/>
      <c r="F1547" s="513"/>
      <c r="G1547" s="503" t="s">
        <v>299</v>
      </c>
      <c r="H1547" s="503"/>
      <c r="I1547" s="503"/>
      <c r="J1547" s="540" t="s">
        <v>1032</v>
      </c>
      <c r="K1547" s="540"/>
      <c r="L1547" s="540"/>
      <c r="M1547" s="540"/>
      <c r="N1547" s="540"/>
      <c r="O1547" s="540"/>
    </row>
    <row r="1548" spans="1:15" x14ac:dyDescent="0.25">
      <c r="A1548" s="514"/>
      <c r="B1548" s="514"/>
      <c r="C1548" s="514"/>
      <c r="D1548" s="514"/>
      <c r="E1548" s="514"/>
      <c r="F1548" s="514"/>
      <c r="G1548" s="515" t="s">
        <v>301</v>
      </c>
      <c r="H1548" s="515"/>
      <c r="I1548" s="515"/>
      <c r="J1548" s="516" t="s">
        <v>23</v>
      </c>
      <c r="K1548" s="516"/>
      <c r="L1548" s="516"/>
      <c r="M1548" s="516"/>
      <c r="N1548" s="516"/>
      <c r="O1548" s="516"/>
    </row>
    <row r="1550" spans="1:15" x14ac:dyDescent="0.25">
      <c r="A1550" s="526" t="s">
        <v>302</v>
      </c>
      <c r="B1550" s="526"/>
      <c r="C1550" s="526" t="s">
        <v>303</v>
      </c>
      <c r="D1550" s="526"/>
    </row>
    <row r="1552" spans="1:15" x14ac:dyDescent="0.25">
      <c r="A1552" s="508" t="s">
        <v>304</v>
      </c>
      <c r="B1552" s="508"/>
      <c r="C1552" s="508"/>
      <c r="D1552" s="508"/>
      <c r="E1552" s="508"/>
      <c r="F1552" s="509" t="s">
        <v>301</v>
      </c>
      <c r="G1552" s="509"/>
      <c r="H1552" s="509"/>
      <c r="I1552" s="509"/>
      <c r="J1552" s="509"/>
      <c r="K1552" s="509" t="s">
        <v>305</v>
      </c>
      <c r="L1552" s="509"/>
      <c r="M1552" s="509" t="s">
        <v>306</v>
      </c>
      <c r="N1552" s="509"/>
      <c r="O1552" s="291" t="s">
        <v>307</v>
      </c>
    </row>
    <row r="1553" spans="1:15" x14ac:dyDescent="0.25">
      <c r="A1553" s="510" t="s">
        <v>1014</v>
      </c>
      <c r="B1553" s="510"/>
      <c r="C1553" s="510"/>
      <c r="D1553" s="510"/>
      <c r="E1553" s="510"/>
      <c r="F1553" s="511" t="s">
        <v>309</v>
      </c>
      <c r="G1553" s="511"/>
      <c r="H1553" s="511"/>
      <c r="I1553" s="511"/>
      <c r="J1553" s="511"/>
      <c r="K1553" s="512" t="s">
        <v>1015</v>
      </c>
      <c r="L1553" s="512"/>
      <c r="M1553" s="512" t="s">
        <v>1033</v>
      </c>
      <c r="N1553" s="512"/>
      <c r="O1553" s="292" t="s">
        <v>1034</v>
      </c>
    </row>
    <row r="1554" spans="1:15" x14ac:dyDescent="0.25">
      <c r="A1554" s="510" t="s">
        <v>1035</v>
      </c>
      <c r="B1554" s="510"/>
      <c r="C1554" s="510"/>
      <c r="D1554" s="510"/>
      <c r="E1554" s="510"/>
      <c r="F1554" s="511" t="s">
        <v>23</v>
      </c>
      <c r="G1554" s="511"/>
      <c r="H1554" s="511"/>
      <c r="I1554" s="511"/>
      <c r="J1554" s="511"/>
      <c r="K1554" s="512" t="s">
        <v>1036</v>
      </c>
      <c r="L1554" s="512"/>
      <c r="M1554" s="512" t="s">
        <v>555</v>
      </c>
      <c r="N1554" s="512"/>
      <c r="O1554" s="292" t="s">
        <v>1036</v>
      </c>
    </row>
    <row r="1555" spans="1:15" x14ac:dyDescent="0.25">
      <c r="A1555" s="505"/>
      <c r="B1555" s="505"/>
      <c r="C1555" s="505"/>
      <c r="D1555" s="505"/>
      <c r="E1555" s="505"/>
      <c r="F1555" s="506"/>
      <c r="G1555" s="506"/>
      <c r="H1555" s="506"/>
      <c r="I1555" s="506"/>
      <c r="J1555" s="506"/>
      <c r="K1555" s="506"/>
      <c r="L1555" s="293" t="s">
        <v>313</v>
      </c>
      <c r="M1555" s="507" t="s">
        <v>303</v>
      </c>
      <c r="N1555" s="507"/>
      <c r="O1555" s="294" t="s">
        <v>1037</v>
      </c>
    </row>
    <row r="1556" spans="1:15" x14ac:dyDescent="0.25">
      <c r="A1556" s="526" t="s">
        <v>314</v>
      </c>
      <c r="B1556" s="526"/>
      <c r="C1556" s="526" t="s">
        <v>315</v>
      </c>
      <c r="D1556" s="526"/>
    </row>
    <row r="1558" spans="1:15" x14ac:dyDescent="0.25">
      <c r="A1558" s="508" t="s">
        <v>304</v>
      </c>
      <c r="B1558" s="508"/>
      <c r="C1558" s="508"/>
      <c r="D1558" s="508"/>
      <c r="E1558" s="508"/>
      <c r="F1558" s="509" t="s">
        <v>301</v>
      </c>
      <c r="G1558" s="509"/>
      <c r="H1558" s="509"/>
      <c r="I1558" s="509"/>
      <c r="J1558" s="509"/>
      <c r="K1558" s="509" t="s">
        <v>305</v>
      </c>
      <c r="L1558" s="509"/>
      <c r="M1558" s="509" t="s">
        <v>306</v>
      </c>
      <c r="N1558" s="509"/>
      <c r="O1558" s="291" t="s">
        <v>307</v>
      </c>
    </row>
    <row r="1559" spans="1:15" x14ac:dyDescent="0.25">
      <c r="A1559" s="510" t="s">
        <v>316</v>
      </c>
      <c r="B1559" s="510"/>
      <c r="C1559" s="510"/>
      <c r="D1559" s="510"/>
      <c r="E1559" s="510"/>
      <c r="F1559" s="511" t="s">
        <v>317</v>
      </c>
      <c r="G1559" s="511"/>
      <c r="H1559" s="511"/>
      <c r="I1559" s="511"/>
      <c r="J1559" s="511"/>
      <c r="K1559" s="512" t="s">
        <v>1038</v>
      </c>
      <c r="L1559" s="512"/>
      <c r="M1559" s="512" t="s">
        <v>319</v>
      </c>
      <c r="N1559" s="512"/>
      <c r="O1559" s="292" t="s">
        <v>820</v>
      </c>
    </row>
    <row r="1560" spans="1:15" x14ac:dyDescent="0.25">
      <c r="A1560" s="505"/>
      <c r="B1560" s="505"/>
      <c r="C1560" s="505"/>
      <c r="D1560" s="505"/>
      <c r="E1560" s="505"/>
      <c r="F1560" s="506"/>
      <c r="G1560" s="506"/>
      <c r="H1560" s="506"/>
      <c r="I1560" s="506"/>
      <c r="J1560" s="506"/>
      <c r="K1560" s="506"/>
      <c r="L1560" s="293" t="s">
        <v>313</v>
      </c>
      <c r="M1560" s="507" t="s">
        <v>315</v>
      </c>
      <c r="N1560" s="507"/>
      <c r="O1560" s="294" t="s">
        <v>820</v>
      </c>
    </row>
    <row r="1561" spans="1:15" x14ac:dyDescent="0.25">
      <c r="A1561" s="526" t="s">
        <v>321</v>
      </c>
      <c r="B1561" s="526"/>
      <c r="C1561" s="526" t="s">
        <v>322</v>
      </c>
      <c r="D1561" s="526"/>
    </row>
    <row r="1563" spans="1:15" x14ac:dyDescent="0.25">
      <c r="A1563" s="508" t="s">
        <v>304</v>
      </c>
      <c r="B1563" s="508"/>
      <c r="C1563" s="508"/>
      <c r="D1563" s="508"/>
      <c r="E1563" s="508"/>
      <c r="F1563" s="509" t="s">
        <v>301</v>
      </c>
      <c r="G1563" s="509"/>
      <c r="H1563" s="509"/>
      <c r="I1563" s="509"/>
      <c r="J1563" s="509"/>
      <c r="K1563" s="509" t="s">
        <v>305</v>
      </c>
      <c r="L1563" s="509"/>
      <c r="M1563" s="509" t="s">
        <v>306</v>
      </c>
      <c r="N1563" s="509"/>
      <c r="O1563" s="291" t="s">
        <v>307</v>
      </c>
    </row>
    <row r="1564" spans="1:15" x14ac:dyDescent="0.25">
      <c r="A1564" s="510" t="s">
        <v>1017</v>
      </c>
      <c r="B1564" s="510"/>
      <c r="C1564" s="510"/>
      <c r="D1564" s="510"/>
      <c r="E1564" s="510"/>
      <c r="F1564" s="511" t="s">
        <v>324</v>
      </c>
      <c r="G1564" s="511"/>
      <c r="H1564" s="511"/>
      <c r="I1564" s="511"/>
      <c r="J1564" s="511"/>
      <c r="K1564" s="512" t="s">
        <v>1038</v>
      </c>
      <c r="L1564" s="512"/>
      <c r="M1564" s="512" t="s">
        <v>555</v>
      </c>
      <c r="N1564" s="512"/>
      <c r="O1564" s="292" t="s">
        <v>1038</v>
      </c>
    </row>
    <row r="1565" spans="1:15" x14ac:dyDescent="0.25">
      <c r="A1565" s="505"/>
      <c r="B1565" s="505"/>
      <c r="C1565" s="505"/>
      <c r="D1565" s="505"/>
      <c r="E1565" s="505"/>
      <c r="F1565" s="506"/>
      <c r="G1565" s="506"/>
      <c r="H1565" s="506"/>
      <c r="I1565" s="506"/>
      <c r="J1565" s="506"/>
      <c r="K1565" s="506"/>
      <c r="L1565" s="293" t="s">
        <v>313</v>
      </c>
      <c r="M1565" s="507" t="s">
        <v>322</v>
      </c>
      <c r="N1565" s="507"/>
      <c r="O1565" s="294" t="s">
        <v>1038</v>
      </c>
    </row>
    <row r="1566" spans="1:15" x14ac:dyDescent="0.25">
      <c r="A1566" s="526" t="s">
        <v>327</v>
      </c>
      <c r="B1566" s="526"/>
      <c r="C1566" s="526" t="s">
        <v>328</v>
      </c>
      <c r="D1566" s="526"/>
    </row>
    <row r="1568" spans="1:15" x14ac:dyDescent="0.25">
      <c r="A1568" s="508" t="s">
        <v>304</v>
      </c>
      <c r="B1568" s="508"/>
      <c r="C1568" s="508"/>
      <c r="D1568" s="508"/>
      <c r="E1568" s="508"/>
      <c r="F1568" s="509" t="s">
        <v>301</v>
      </c>
      <c r="G1568" s="509"/>
      <c r="H1568" s="509"/>
      <c r="I1568" s="509"/>
      <c r="J1568" s="509"/>
      <c r="K1568" s="509" t="s">
        <v>305</v>
      </c>
      <c r="L1568" s="509"/>
      <c r="M1568" s="509" t="s">
        <v>306</v>
      </c>
      <c r="N1568" s="509"/>
      <c r="O1568" s="291" t="s">
        <v>307</v>
      </c>
    </row>
    <row r="1569" spans="1:15" x14ac:dyDescent="0.25">
      <c r="A1569" s="510" t="s">
        <v>424</v>
      </c>
      <c r="B1569" s="510"/>
      <c r="C1569" s="510"/>
      <c r="D1569" s="510"/>
      <c r="E1569" s="510"/>
      <c r="F1569" s="511" t="s">
        <v>407</v>
      </c>
      <c r="G1569" s="511"/>
      <c r="H1569" s="511"/>
      <c r="I1569" s="511"/>
      <c r="J1569" s="511"/>
      <c r="K1569" s="512" t="s">
        <v>425</v>
      </c>
      <c r="L1569" s="512"/>
      <c r="M1569" s="512" t="s">
        <v>343</v>
      </c>
      <c r="N1569" s="512"/>
      <c r="O1569" s="292" t="s">
        <v>862</v>
      </c>
    </row>
    <row r="1570" spans="1:15" x14ac:dyDescent="0.25">
      <c r="A1570" s="505"/>
      <c r="B1570" s="505"/>
      <c r="C1570" s="505"/>
      <c r="D1570" s="505"/>
      <c r="E1570" s="505"/>
      <c r="F1570" s="506"/>
      <c r="G1570" s="506"/>
      <c r="H1570" s="506"/>
      <c r="I1570" s="506"/>
      <c r="J1570" s="506"/>
      <c r="K1570" s="506"/>
      <c r="L1570" s="293" t="s">
        <v>313</v>
      </c>
      <c r="M1570" s="507" t="s">
        <v>328</v>
      </c>
      <c r="N1570" s="507"/>
      <c r="O1570" s="294" t="s">
        <v>862</v>
      </c>
    </row>
    <row r="1572" spans="1:15" x14ac:dyDescent="0.25">
      <c r="I1572" s="524" t="s">
        <v>334</v>
      </c>
      <c r="J1572" s="524"/>
      <c r="K1572" s="524"/>
      <c r="L1572" s="524"/>
      <c r="M1572" s="524"/>
      <c r="N1572" s="525" t="s">
        <v>1039</v>
      </c>
      <c r="O1572" s="525"/>
    </row>
    <row r="1573" spans="1:15" ht="15" customHeight="1" x14ac:dyDescent="0.25">
      <c r="I1573" s="522" t="s">
        <v>335</v>
      </c>
      <c r="J1573" s="523"/>
      <c r="K1573" s="523"/>
      <c r="L1573" s="523"/>
      <c r="M1573" s="523"/>
      <c r="N1573" s="520">
        <f>+ROUND(N1572*(1+AIU!$G$69),0)</f>
        <v>1583733</v>
      </c>
      <c r="O1573" s="521"/>
    </row>
    <row r="1574" spans="1:15" x14ac:dyDescent="0.25">
      <c r="A1574" s="287"/>
      <c r="B1574" s="500"/>
      <c r="C1574" s="500"/>
      <c r="D1574" s="500"/>
      <c r="E1574" s="500"/>
      <c r="F1574" s="500"/>
      <c r="G1574" s="500"/>
      <c r="H1574" s="500"/>
      <c r="I1574" s="500"/>
      <c r="J1574" s="500"/>
      <c r="K1574" s="500"/>
      <c r="L1574" s="500"/>
      <c r="M1574" s="500"/>
      <c r="N1574" s="500"/>
      <c r="O1574" s="500"/>
    </row>
    <row r="1575" spans="1:15" x14ac:dyDescent="0.25">
      <c r="A1575" s="287"/>
      <c r="B1575" s="501"/>
      <c r="C1575" s="501"/>
      <c r="D1575" s="500"/>
      <c r="E1575" s="500"/>
      <c r="F1575" s="500"/>
      <c r="G1575" s="500"/>
      <c r="H1575" s="500"/>
      <c r="I1575" s="500"/>
      <c r="J1575" s="500"/>
      <c r="K1575" s="500"/>
      <c r="L1575" s="500"/>
      <c r="M1575" s="500"/>
      <c r="N1575" s="500"/>
      <c r="O1575" s="500"/>
    </row>
    <row r="1576" spans="1:15" x14ac:dyDescent="0.25">
      <c r="A1576" s="502"/>
      <c r="B1576" s="502"/>
      <c r="C1576" s="502"/>
      <c r="D1576" s="502"/>
      <c r="E1576" s="502"/>
      <c r="F1576" s="502"/>
      <c r="G1576" s="502"/>
      <c r="H1576" s="502"/>
      <c r="I1576" s="502"/>
      <c r="J1576" s="502"/>
      <c r="K1576" s="502"/>
      <c r="L1576" s="502"/>
      <c r="M1576" s="502"/>
      <c r="N1576" s="502"/>
      <c r="O1576" s="502"/>
    </row>
    <row r="1577" spans="1:15" x14ac:dyDescent="0.25">
      <c r="A1577" s="503"/>
      <c r="B1577" s="503"/>
      <c r="C1577" s="503"/>
      <c r="D1577" s="503"/>
      <c r="E1577" s="503"/>
      <c r="F1577" s="503"/>
      <c r="G1577" s="503" t="s">
        <v>296</v>
      </c>
      <c r="H1577" s="503"/>
      <c r="I1577" s="503"/>
      <c r="J1577" s="504" t="s">
        <v>993</v>
      </c>
      <c r="K1577" s="504"/>
      <c r="L1577" s="504"/>
      <c r="M1577" s="504"/>
      <c r="N1577" s="504"/>
      <c r="O1577" s="504"/>
    </row>
    <row r="1578" spans="1:15" ht="46.5" customHeight="1" x14ac:dyDescent="0.25">
      <c r="A1578" s="513" t="s">
        <v>298</v>
      </c>
      <c r="B1578" s="513"/>
      <c r="C1578" s="513"/>
      <c r="D1578" s="513"/>
      <c r="E1578" s="513"/>
      <c r="F1578" s="513"/>
      <c r="G1578" s="503" t="s">
        <v>299</v>
      </c>
      <c r="H1578" s="503"/>
      <c r="I1578" s="503"/>
      <c r="J1578" s="540" t="s">
        <v>1040</v>
      </c>
      <c r="K1578" s="540"/>
      <c r="L1578" s="540"/>
      <c r="M1578" s="540"/>
      <c r="N1578" s="540"/>
      <c r="O1578" s="540"/>
    </row>
    <row r="1579" spans="1:15" x14ac:dyDescent="0.25">
      <c r="A1579" s="514"/>
      <c r="B1579" s="514"/>
      <c r="C1579" s="514"/>
      <c r="D1579" s="514"/>
      <c r="E1579" s="514"/>
      <c r="F1579" s="514"/>
      <c r="G1579" s="515" t="s">
        <v>301</v>
      </c>
      <c r="H1579" s="515"/>
      <c r="I1579" s="515"/>
      <c r="J1579" s="516" t="s">
        <v>29</v>
      </c>
      <c r="K1579" s="516"/>
      <c r="L1579" s="516"/>
      <c r="M1579" s="516"/>
      <c r="N1579" s="516"/>
      <c r="O1579" s="516"/>
    </row>
    <row r="1581" spans="1:15" x14ac:dyDescent="0.25">
      <c r="A1581" s="526" t="s">
        <v>302</v>
      </c>
      <c r="B1581" s="526"/>
      <c r="C1581" s="526" t="s">
        <v>303</v>
      </c>
      <c r="D1581" s="526"/>
    </row>
    <row r="1583" spans="1:15" x14ac:dyDescent="0.25">
      <c r="A1583" s="508" t="s">
        <v>304</v>
      </c>
      <c r="B1583" s="508"/>
      <c r="C1583" s="508"/>
      <c r="D1583" s="508"/>
      <c r="E1583" s="508"/>
      <c r="F1583" s="509" t="s">
        <v>301</v>
      </c>
      <c r="G1583" s="509"/>
      <c r="H1583" s="509"/>
      <c r="I1583" s="509"/>
      <c r="J1583" s="509"/>
      <c r="K1583" s="509" t="s">
        <v>305</v>
      </c>
      <c r="L1583" s="509"/>
      <c r="M1583" s="509" t="s">
        <v>306</v>
      </c>
      <c r="N1583" s="509"/>
      <c r="O1583" s="291" t="s">
        <v>307</v>
      </c>
    </row>
    <row r="1584" spans="1:15" x14ac:dyDescent="0.25">
      <c r="A1584" s="510" t="s">
        <v>1041</v>
      </c>
      <c r="B1584" s="510"/>
      <c r="C1584" s="510"/>
      <c r="D1584" s="510"/>
      <c r="E1584" s="510"/>
      <c r="F1584" s="511" t="s">
        <v>309</v>
      </c>
      <c r="G1584" s="511"/>
      <c r="H1584" s="511"/>
      <c r="I1584" s="511"/>
      <c r="J1584" s="511"/>
      <c r="K1584" s="512" t="s">
        <v>1042</v>
      </c>
      <c r="L1584" s="512"/>
      <c r="M1584" s="512" t="s">
        <v>555</v>
      </c>
      <c r="N1584" s="512"/>
      <c r="O1584" s="292" t="s">
        <v>1042</v>
      </c>
    </row>
    <row r="1585" spans="1:15" x14ac:dyDescent="0.25">
      <c r="A1585" s="510" t="s">
        <v>1043</v>
      </c>
      <c r="B1585" s="510"/>
      <c r="C1585" s="510"/>
      <c r="D1585" s="510"/>
      <c r="E1585" s="510"/>
      <c r="F1585" s="511" t="s">
        <v>412</v>
      </c>
      <c r="G1585" s="511"/>
      <c r="H1585" s="511"/>
      <c r="I1585" s="511"/>
      <c r="J1585" s="511"/>
      <c r="K1585" s="512" t="s">
        <v>1044</v>
      </c>
      <c r="L1585" s="512"/>
      <c r="M1585" s="512" t="s">
        <v>843</v>
      </c>
      <c r="N1585" s="512"/>
      <c r="O1585" s="292" t="s">
        <v>1045</v>
      </c>
    </row>
    <row r="1586" spans="1:15" x14ac:dyDescent="0.25">
      <c r="A1586" s="510" t="s">
        <v>1046</v>
      </c>
      <c r="B1586" s="510"/>
      <c r="C1586" s="510"/>
      <c r="D1586" s="510"/>
      <c r="E1586" s="510"/>
      <c r="F1586" s="511" t="s">
        <v>309</v>
      </c>
      <c r="G1586" s="511"/>
      <c r="H1586" s="511"/>
      <c r="I1586" s="511"/>
      <c r="J1586" s="511"/>
      <c r="K1586" s="512" t="s">
        <v>1047</v>
      </c>
      <c r="L1586" s="512"/>
      <c r="M1586" s="512" t="s">
        <v>359</v>
      </c>
      <c r="N1586" s="512"/>
      <c r="O1586" s="292" t="s">
        <v>1048</v>
      </c>
    </row>
    <row r="1587" spans="1:15" x14ac:dyDescent="0.25">
      <c r="A1587" s="510" t="s">
        <v>1049</v>
      </c>
      <c r="B1587" s="510"/>
      <c r="C1587" s="510"/>
      <c r="D1587" s="510"/>
      <c r="E1587" s="510"/>
      <c r="F1587" s="511" t="s">
        <v>309</v>
      </c>
      <c r="G1587" s="511"/>
      <c r="H1587" s="511"/>
      <c r="I1587" s="511"/>
      <c r="J1587" s="511"/>
      <c r="K1587" s="512" t="s">
        <v>1050</v>
      </c>
      <c r="L1587" s="512"/>
      <c r="M1587" s="512" t="s">
        <v>343</v>
      </c>
      <c r="N1587" s="512"/>
      <c r="O1587" s="292" t="s">
        <v>1051</v>
      </c>
    </row>
    <row r="1588" spans="1:15" x14ac:dyDescent="0.25">
      <c r="A1588" s="510" t="s">
        <v>1052</v>
      </c>
      <c r="B1588" s="510"/>
      <c r="C1588" s="510"/>
      <c r="D1588" s="510"/>
      <c r="E1588" s="510"/>
      <c r="F1588" s="511" t="s">
        <v>309</v>
      </c>
      <c r="G1588" s="511"/>
      <c r="H1588" s="511"/>
      <c r="I1588" s="511"/>
      <c r="J1588" s="511"/>
      <c r="K1588" s="512" t="s">
        <v>1053</v>
      </c>
      <c r="L1588" s="512"/>
      <c r="M1588" s="512" t="s">
        <v>343</v>
      </c>
      <c r="N1588" s="512"/>
      <c r="O1588" s="292" t="s">
        <v>1054</v>
      </c>
    </row>
    <row r="1589" spans="1:15" x14ac:dyDescent="0.25">
      <c r="A1589" s="510" t="s">
        <v>1055</v>
      </c>
      <c r="B1589" s="510"/>
      <c r="C1589" s="510"/>
      <c r="D1589" s="510"/>
      <c r="E1589" s="510"/>
      <c r="F1589" s="511" t="s">
        <v>23</v>
      </c>
      <c r="G1589" s="511"/>
      <c r="H1589" s="511"/>
      <c r="I1589" s="511"/>
      <c r="J1589" s="511"/>
      <c r="K1589" s="512" t="s">
        <v>1056</v>
      </c>
      <c r="L1589" s="512"/>
      <c r="M1589" s="512" t="s">
        <v>775</v>
      </c>
      <c r="N1589" s="512"/>
      <c r="O1589" s="292" t="s">
        <v>1057</v>
      </c>
    </row>
    <row r="1590" spans="1:15" x14ac:dyDescent="0.25">
      <c r="A1590" s="505"/>
      <c r="B1590" s="505"/>
      <c r="C1590" s="505"/>
      <c r="D1590" s="505"/>
      <c r="E1590" s="505"/>
      <c r="F1590" s="506"/>
      <c r="G1590" s="506"/>
      <c r="H1590" s="506"/>
      <c r="I1590" s="506"/>
      <c r="J1590" s="506"/>
      <c r="K1590" s="506"/>
      <c r="L1590" s="293" t="s">
        <v>313</v>
      </c>
      <c r="M1590" s="507" t="s">
        <v>303</v>
      </c>
      <c r="N1590" s="507"/>
      <c r="O1590" s="294" t="s">
        <v>1058</v>
      </c>
    </row>
    <row r="1591" spans="1:15" x14ac:dyDescent="0.25">
      <c r="A1591" s="526" t="s">
        <v>314</v>
      </c>
      <c r="B1591" s="526"/>
      <c r="C1591" s="526" t="s">
        <v>315</v>
      </c>
      <c r="D1591" s="526"/>
    </row>
    <row r="1593" spans="1:15" x14ac:dyDescent="0.25">
      <c r="A1593" s="508" t="s">
        <v>304</v>
      </c>
      <c r="B1593" s="508"/>
      <c r="C1593" s="508"/>
      <c r="D1593" s="508"/>
      <c r="E1593" s="508"/>
      <c r="F1593" s="509" t="s">
        <v>301</v>
      </c>
      <c r="G1593" s="509"/>
      <c r="H1593" s="509"/>
      <c r="I1593" s="509"/>
      <c r="J1593" s="509"/>
      <c r="K1593" s="509" t="s">
        <v>305</v>
      </c>
      <c r="L1593" s="509"/>
      <c r="M1593" s="509" t="s">
        <v>306</v>
      </c>
      <c r="N1593" s="509"/>
      <c r="O1593" s="291" t="s">
        <v>307</v>
      </c>
    </row>
    <row r="1594" spans="1:15" x14ac:dyDescent="0.25">
      <c r="A1594" s="510" t="s">
        <v>1059</v>
      </c>
      <c r="B1594" s="510"/>
      <c r="C1594" s="510"/>
      <c r="D1594" s="510"/>
      <c r="E1594" s="510"/>
      <c r="F1594" s="511" t="s">
        <v>518</v>
      </c>
      <c r="G1594" s="511"/>
      <c r="H1594" s="511"/>
      <c r="I1594" s="511"/>
      <c r="J1594" s="511"/>
      <c r="K1594" s="512" t="s">
        <v>1060</v>
      </c>
      <c r="L1594" s="512"/>
      <c r="M1594" s="512" t="s">
        <v>373</v>
      </c>
      <c r="N1594" s="512"/>
      <c r="O1594" s="292" t="s">
        <v>337</v>
      </c>
    </row>
    <row r="1595" spans="1:15" x14ac:dyDescent="0.25">
      <c r="A1595" s="510" t="s">
        <v>316</v>
      </c>
      <c r="B1595" s="510"/>
      <c r="C1595" s="510"/>
      <c r="D1595" s="510"/>
      <c r="E1595" s="510"/>
      <c r="F1595" s="511" t="s">
        <v>317</v>
      </c>
      <c r="G1595" s="511"/>
      <c r="H1595" s="511"/>
      <c r="I1595" s="511"/>
      <c r="J1595" s="511"/>
      <c r="K1595" s="512" t="s">
        <v>1061</v>
      </c>
      <c r="L1595" s="512"/>
      <c r="M1595" s="512" t="s">
        <v>319</v>
      </c>
      <c r="N1595" s="512"/>
      <c r="O1595" s="292" t="s">
        <v>1062</v>
      </c>
    </row>
    <row r="1596" spans="1:15" x14ac:dyDescent="0.25">
      <c r="A1596" s="505"/>
      <c r="B1596" s="505"/>
      <c r="C1596" s="505"/>
      <c r="D1596" s="505"/>
      <c r="E1596" s="505"/>
      <c r="F1596" s="506"/>
      <c r="G1596" s="506"/>
      <c r="H1596" s="506"/>
      <c r="I1596" s="506"/>
      <c r="J1596" s="506"/>
      <c r="K1596" s="506"/>
      <c r="L1596" s="293" t="s">
        <v>313</v>
      </c>
      <c r="M1596" s="507" t="s">
        <v>315</v>
      </c>
      <c r="N1596" s="507"/>
      <c r="O1596" s="294" t="s">
        <v>1062</v>
      </c>
    </row>
    <row r="1597" spans="1:15" x14ac:dyDescent="0.25">
      <c r="A1597" s="526" t="s">
        <v>321</v>
      </c>
      <c r="B1597" s="526"/>
      <c r="C1597" s="526" t="s">
        <v>322</v>
      </c>
      <c r="D1597" s="526"/>
    </row>
    <row r="1599" spans="1:15" x14ac:dyDescent="0.25">
      <c r="A1599" s="508" t="s">
        <v>304</v>
      </c>
      <c r="B1599" s="508"/>
      <c r="C1599" s="508"/>
      <c r="D1599" s="508"/>
      <c r="E1599" s="508"/>
      <c r="F1599" s="509" t="s">
        <v>301</v>
      </c>
      <c r="G1599" s="509"/>
      <c r="H1599" s="509"/>
      <c r="I1599" s="509"/>
      <c r="J1599" s="509"/>
      <c r="K1599" s="509" t="s">
        <v>305</v>
      </c>
      <c r="L1599" s="509"/>
      <c r="M1599" s="509" t="s">
        <v>306</v>
      </c>
      <c r="N1599" s="509"/>
      <c r="O1599" s="291" t="s">
        <v>307</v>
      </c>
    </row>
    <row r="1600" spans="1:15" x14ac:dyDescent="0.25">
      <c r="A1600" s="510" t="s">
        <v>349</v>
      </c>
      <c r="B1600" s="510"/>
      <c r="C1600" s="510"/>
      <c r="D1600" s="510"/>
      <c r="E1600" s="510"/>
      <c r="F1600" s="511" t="s">
        <v>324</v>
      </c>
      <c r="G1600" s="511"/>
      <c r="H1600" s="511"/>
      <c r="I1600" s="511"/>
      <c r="J1600" s="511"/>
      <c r="K1600" s="512" t="s">
        <v>350</v>
      </c>
      <c r="L1600" s="512"/>
      <c r="M1600" s="512" t="s">
        <v>434</v>
      </c>
      <c r="N1600" s="512"/>
      <c r="O1600" s="292" t="s">
        <v>1061</v>
      </c>
    </row>
    <row r="1601" spans="1:15" x14ac:dyDescent="0.25">
      <c r="A1601" s="505"/>
      <c r="B1601" s="505"/>
      <c r="C1601" s="505"/>
      <c r="D1601" s="505"/>
      <c r="E1601" s="505"/>
      <c r="F1601" s="506"/>
      <c r="G1601" s="506"/>
      <c r="H1601" s="506"/>
      <c r="I1601" s="506"/>
      <c r="J1601" s="506"/>
      <c r="K1601" s="506"/>
      <c r="L1601" s="293" t="s">
        <v>313</v>
      </c>
      <c r="M1601" s="507" t="s">
        <v>322</v>
      </c>
      <c r="N1601" s="507"/>
      <c r="O1601" s="294" t="s">
        <v>1061</v>
      </c>
    </row>
    <row r="1602" spans="1:15" x14ac:dyDescent="0.25">
      <c r="A1602" s="526" t="s">
        <v>327</v>
      </c>
      <c r="B1602" s="526"/>
      <c r="C1602" s="526" t="s">
        <v>328</v>
      </c>
      <c r="D1602" s="526"/>
    </row>
    <row r="1604" spans="1:15" x14ac:dyDescent="0.25">
      <c r="A1604" s="508" t="s">
        <v>304</v>
      </c>
      <c r="B1604" s="508"/>
      <c r="C1604" s="508"/>
      <c r="D1604" s="508"/>
      <c r="E1604" s="508"/>
      <c r="F1604" s="509" t="s">
        <v>301</v>
      </c>
      <c r="G1604" s="509"/>
      <c r="H1604" s="509"/>
      <c r="I1604" s="509"/>
      <c r="J1604" s="509"/>
      <c r="K1604" s="509" t="s">
        <v>305</v>
      </c>
      <c r="L1604" s="509"/>
      <c r="M1604" s="509" t="s">
        <v>306</v>
      </c>
      <c r="N1604" s="509"/>
      <c r="O1604" s="291" t="s">
        <v>307</v>
      </c>
    </row>
    <row r="1605" spans="1:15" x14ac:dyDescent="0.25">
      <c r="A1605" s="510" t="s">
        <v>424</v>
      </c>
      <c r="B1605" s="510"/>
      <c r="C1605" s="510"/>
      <c r="D1605" s="510"/>
      <c r="E1605" s="510"/>
      <c r="F1605" s="511" t="s">
        <v>407</v>
      </c>
      <c r="G1605" s="511"/>
      <c r="H1605" s="511"/>
      <c r="I1605" s="511"/>
      <c r="J1605" s="511"/>
      <c r="K1605" s="512" t="s">
        <v>425</v>
      </c>
      <c r="L1605" s="512"/>
      <c r="M1605" s="512" t="s">
        <v>1063</v>
      </c>
      <c r="N1605" s="512"/>
      <c r="O1605" s="292" t="s">
        <v>1064</v>
      </c>
    </row>
    <row r="1606" spans="1:15" x14ac:dyDescent="0.25">
      <c r="A1606" s="505"/>
      <c r="B1606" s="505"/>
      <c r="C1606" s="505"/>
      <c r="D1606" s="505"/>
      <c r="E1606" s="505"/>
      <c r="F1606" s="506"/>
      <c r="G1606" s="506"/>
      <c r="H1606" s="506"/>
      <c r="I1606" s="506"/>
      <c r="J1606" s="506"/>
      <c r="K1606" s="506"/>
      <c r="L1606" s="293" t="s">
        <v>313</v>
      </c>
      <c r="M1606" s="507" t="s">
        <v>328</v>
      </c>
      <c r="N1606" s="507"/>
      <c r="O1606" s="294" t="s">
        <v>1064</v>
      </c>
    </row>
    <row r="1608" spans="1:15" x14ac:dyDescent="0.25">
      <c r="I1608" s="524" t="s">
        <v>334</v>
      </c>
      <c r="J1608" s="524"/>
      <c r="K1608" s="524"/>
      <c r="L1608" s="524"/>
      <c r="M1608" s="524"/>
      <c r="N1608" s="525" t="s">
        <v>1065</v>
      </c>
      <c r="O1608" s="525"/>
    </row>
    <row r="1609" spans="1:15" ht="15" customHeight="1" x14ac:dyDescent="0.25">
      <c r="I1609" s="522" t="s">
        <v>335</v>
      </c>
      <c r="J1609" s="523"/>
      <c r="K1609" s="523"/>
      <c r="L1609" s="523"/>
      <c r="M1609" s="523"/>
      <c r="N1609" s="520">
        <f>+ROUND(N1608*(1+AIU!$G$69),0)</f>
        <v>41458</v>
      </c>
      <c r="O1609" s="521"/>
    </row>
    <row r="1610" spans="1:15" x14ac:dyDescent="0.25">
      <c r="A1610" s="287"/>
      <c r="B1610" s="500"/>
      <c r="C1610" s="500"/>
      <c r="D1610" s="500"/>
      <c r="E1610" s="500"/>
      <c r="F1610" s="500"/>
      <c r="G1610" s="500"/>
      <c r="H1610" s="500"/>
      <c r="I1610" s="500"/>
      <c r="J1610" s="500"/>
      <c r="K1610" s="500"/>
      <c r="L1610" s="500"/>
      <c r="M1610" s="500"/>
      <c r="N1610" s="500"/>
      <c r="O1610" s="500"/>
    </row>
    <row r="1611" spans="1:15" x14ac:dyDescent="0.25">
      <c r="A1611" s="287"/>
      <c r="B1611" s="501"/>
      <c r="C1611" s="501"/>
      <c r="D1611" s="500"/>
      <c r="E1611" s="500"/>
      <c r="F1611" s="500"/>
      <c r="G1611" s="500"/>
      <c r="H1611" s="500"/>
      <c r="I1611" s="500"/>
      <c r="J1611" s="500"/>
      <c r="K1611" s="500"/>
      <c r="L1611" s="500"/>
      <c r="M1611" s="500"/>
      <c r="N1611" s="500"/>
      <c r="O1611" s="500"/>
    </row>
    <row r="1612" spans="1:15" x14ac:dyDescent="0.25">
      <c r="A1612" s="502"/>
      <c r="B1612" s="502"/>
      <c r="C1612" s="502"/>
      <c r="D1612" s="502"/>
      <c r="E1612" s="502"/>
      <c r="F1612" s="502"/>
      <c r="G1612" s="502"/>
      <c r="H1612" s="502"/>
      <c r="I1612" s="502"/>
      <c r="J1612" s="502"/>
      <c r="K1612" s="502"/>
      <c r="L1612" s="502"/>
      <c r="M1612" s="502"/>
      <c r="N1612" s="502"/>
      <c r="O1612" s="502"/>
    </row>
    <row r="1613" spans="1:15" x14ac:dyDescent="0.25">
      <c r="A1613" s="503"/>
      <c r="B1613" s="503"/>
      <c r="C1613" s="503"/>
      <c r="D1613" s="503"/>
      <c r="E1613" s="503"/>
      <c r="F1613" s="503"/>
      <c r="G1613" s="503" t="s">
        <v>296</v>
      </c>
      <c r="H1613" s="503"/>
      <c r="I1613" s="503"/>
      <c r="J1613" s="504" t="s">
        <v>993</v>
      </c>
      <c r="K1613" s="504"/>
      <c r="L1613" s="504"/>
      <c r="M1613" s="504"/>
      <c r="N1613" s="504"/>
      <c r="O1613" s="504"/>
    </row>
    <row r="1614" spans="1:15" ht="46.5" customHeight="1" x14ac:dyDescent="0.25">
      <c r="A1614" s="513" t="s">
        <v>298</v>
      </c>
      <c r="B1614" s="513"/>
      <c r="C1614" s="513"/>
      <c r="D1614" s="513"/>
      <c r="E1614" s="513"/>
      <c r="F1614" s="513"/>
      <c r="G1614" s="503" t="s">
        <v>299</v>
      </c>
      <c r="H1614" s="503"/>
      <c r="I1614" s="503"/>
      <c r="J1614" s="504" t="s">
        <v>1066</v>
      </c>
      <c r="K1614" s="504"/>
      <c r="L1614" s="504"/>
      <c r="M1614" s="504"/>
      <c r="N1614" s="504"/>
      <c r="O1614" s="504"/>
    </row>
    <row r="1615" spans="1:15" x14ac:dyDescent="0.25">
      <c r="A1615" s="514"/>
      <c r="B1615" s="514"/>
      <c r="C1615" s="514"/>
      <c r="D1615" s="514"/>
      <c r="E1615" s="514"/>
      <c r="F1615" s="514"/>
      <c r="G1615" s="515" t="s">
        <v>301</v>
      </c>
      <c r="H1615" s="515"/>
      <c r="I1615" s="515"/>
      <c r="J1615" s="516" t="s">
        <v>29</v>
      </c>
      <c r="K1615" s="516"/>
      <c r="L1615" s="516"/>
      <c r="M1615" s="516"/>
      <c r="N1615" s="516"/>
      <c r="O1615" s="516"/>
    </row>
    <row r="1617" spans="1:15" x14ac:dyDescent="0.25">
      <c r="A1617" s="526" t="s">
        <v>302</v>
      </c>
      <c r="B1617" s="526"/>
      <c r="C1617" s="526" t="s">
        <v>303</v>
      </c>
      <c r="D1617" s="526"/>
    </row>
    <row r="1619" spans="1:15" x14ac:dyDescent="0.25">
      <c r="A1619" s="508" t="s">
        <v>304</v>
      </c>
      <c r="B1619" s="508"/>
      <c r="C1619" s="508"/>
      <c r="D1619" s="508"/>
      <c r="E1619" s="508"/>
      <c r="F1619" s="509" t="s">
        <v>301</v>
      </c>
      <c r="G1619" s="509"/>
      <c r="H1619" s="509"/>
      <c r="I1619" s="509"/>
      <c r="J1619" s="509"/>
      <c r="K1619" s="509" t="s">
        <v>305</v>
      </c>
      <c r="L1619" s="509"/>
      <c r="M1619" s="509" t="s">
        <v>306</v>
      </c>
      <c r="N1619" s="509"/>
      <c r="O1619" s="291" t="s">
        <v>307</v>
      </c>
    </row>
    <row r="1620" spans="1:15" x14ac:dyDescent="0.25">
      <c r="A1620" s="510" t="s">
        <v>949</v>
      </c>
      <c r="B1620" s="510"/>
      <c r="C1620" s="510"/>
      <c r="D1620" s="510"/>
      <c r="E1620" s="510"/>
      <c r="F1620" s="511" t="s">
        <v>309</v>
      </c>
      <c r="G1620" s="511"/>
      <c r="H1620" s="511"/>
      <c r="I1620" s="511"/>
      <c r="J1620" s="511"/>
      <c r="K1620" s="512" t="s">
        <v>950</v>
      </c>
      <c r="L1620" s="512"/>
      <c r="M1620" s="512" t="s">
        <v>376</v>
      </c>
      <c r="N1620" s="512"/>
      <c r="O1620" s="292" t="s">
        <v>951</v>
      </c>
    </row>
    <row r="1621" spans="1:15" x14ac:dyDescent="0.25">
      <c r="A1621" s="510" t="s">
        <v>853</v>
      </c>
      <c r="B1621" s="510"/>
      <c r="C1621" s="510"/>
      <c r="D1621" s="510"/>
      <c r="E1621" s="510"/>
      <c r="F1621" s="511" t="s">
        <v>309</v>
      </c>
      <c r="G1621" s="511"/>
      <c r="H1621" s="511"/>
      <c r="I1621" s="511"/>
      <c r="J1621" s="511"/>
      <c r="K1621" s="512" t="s">
        <v>417</v>
      </c>
      <c r="L1621" s="512"/>
      <c r="M1621" s="512" t="s">
        <v>434</v>
      </c>
      <c r="N1621" s="512"/>
      <c r="O1621" s="292" t="s">
        <v>708</v>
      </c>
    </row>
    <row r="1622" spans="1:15" x14ac:dyDescent="0.25">
      <c r="A1622" s="510" t="s">
        <v>1067</v>
      </c>
      <c r="B1622" s="510"/>
      <c r="C1622" s="510"/>
      <c r="D1622" s="510"/>
      <c r="E1622" s="510"/>
      <c r="F1622" s="511" t="s">
        <v>309</v>
      </c>
      <c r="G1622" s="511"/>
      <c r="H1622" s="511"/>
      <c r="I1622" s="511"/>
      <c r="J1622" s="511"/>
      <c r="K1622" s="512" t="s">
        <v>1068</v>
      </c>
      <c r="L1622" s="512"/>
      <c r="M1622" s="512" t="s">
        <v>376</v>
      </c>
      <c r="N1622" s="512"/>
      <c r="O1622" s="292" t="s">
        <v>1069</v>
      </c>
    </row>
    <row r="1623" spans="1:15" x14ac:dyDescent="0.25">
      <c r="A1623" s="510" t="s">
        <v>1070</v>
      </c>
      <c r="B1623" s="510"/>
      <c r="C1623" s="510"/>
      <c r="D1623" s="510"/>
      <c r="E1623" s="510"/>
      <c r="F1623" s="511" t="s">
        <v>309</v>
      </c>
      <c r="G1623" s="511"/>
      <c r="H1623" s="511"/>
      <c r="I1623" s="511"/>
      <c r="J1623" s="511"/>
      <c r="K1623" s="512" t="s">
        <v>1071</v>
      </c>
      <c r="L1623" s="512"/>
      <c r="M1623" s="512" t="s">
        <v>792</v>
      </c>
      <c r="N1623" s="512"/>
      <c r="O1623" s="292" t="s">
        <v>1072</v>
      </c>
    </row>
    <row r="1624" spans="1:15" x14ac:dyDescent="0.25">
      <c r="A1624" s="510" t="s">
        <v>1073</v>
      </c>
      <c r="B1624" s="510"/>
      <c r="C1624" s="510"/>
      <c r="D1624" s="510"/>
      <c r="E1624" s="510"/>
      <c r="F1624" s="511" t="s">
        <v>309</v>
      </c>
      <c r="G1624" s="511"/>
      <c r="H1624" s="511"/>
      <c r="I1624" s="511"/>
      <c r="J1624" s="511"/>
      <c r="K1624" s="512" t="s">
        <v>410</v>
      </c>
      <c r="L1624" s="512"/>
      <c r="M1624" s="512" t="s">
        <v>792</v>
      </c>
      <c r="N1624" s="512"/>
      <c r="O1624" s="292" t="s">
        <v>1074</v>
      </c>
    </row>
    <row r="1625" spans="1:15" x14ac:dyDescent="0.25">
      <c r="A1625" s="510" t="s">
        <v>1075</v>
      </c>
      <c r="B1625" s="510"/>
      <c r="C1625" s="510"/>
      <c r="D1625" s="510"/>
      <c r="E1625" s="510"/>
      <c r="F1625" s="511" t="s">
        <v>412</v>
      </c>
      <c r="G1625" s="511"/>
      <c r="H1625" s="511"/>
      <c r="I1625" s="511"/>
      <c r="J1625" s="511"/>
      <c r="K1625" s="512" t="s">
        <v>310</v>
      </c>
      <c r="L1625" s="512"/>
      <c r="M1625" s="512" t="s">
        <v>654</v>
      </c>
      <c r="N1625" s="512"/>
      <c r="O1625" s="292" t="s">
        <v>1076</v>
      </c>
    </row>
    <row r="1626" spans="1:15" x14ac:dyDescent="0.25">
      <c r="A1626" s="505"/>
      <c r="B1626" s="505"/>
      <c r="C1626" s="505"/>
      <c r="D1626" s="505"/>
      <c r="E1626" s="505"/>
      <c r="F1626" s="506"/>
      <c r="G1626" s="506"/>
      <c r="H1626" s="506"/>
      <c r="I1626" s="506"/>
      <c r="J1626" s="506"/>
      <c r="K1626" s="506"/>
      <c r="L1626" s="293" t="s">
        <v>313</v>
      </c>
      <c r="M1626" s="507" t="s">
        <v>303</v>
      </c>
      <c r="N1626" s="507"/>
      <c r="O1626" s="294" t="s">
        <v>1077</v>
      </c>
    </row>
    <row r="1627" spans="1:15" x14ac:dyDescent="0.25">
      <c r="A1627" s="526" t="s">
        <v>314</v>
      </c>
      <c r="B1627" s="526"/>
      <c r="C1627" s="526" t="s">
        <v>315</v>
      </c>
      <c r="D1627" s="526"/>
    </row>
    <row r="1629" spans="1:15" x14ac:dyDescent="0.25">
      <c r="A1629" s="508" t="s">
        <v>304</v>
      </c>
      <c r="B1629" s="508"/>
      <c r="C1629" s="508"/>
      <c r="D1629" s="508"/>
      <c r="E1629" s="508"/>
      <c r="F1629" s="509" t="s">
        <v>301</v>
      </c>
      <c r="G1629" s="509"/>
      <c r="H1629" s="509"/>
      <c r="I1629" s="509"/>
      <c r="J1629" s="509"/>
      <c r="K1629" s="509" t="s">
        <v>305</v>
      </c>
      <c r="L1629" s="509"/>
      <c r="M1629" s="509" t="s">
        <v>306</v>
      </c>
      <c r="N1629" s="509"/>
      <c r="O1629" s="291" t="s">
        <v>307</v>
      </c>
    </row>
    <row r="1630" spans="1:15" x14ac:dyDescent="0.25">
      <c r="A1630" s="510" t="s">
        <v>478</v>
      </c>
      <c r="B1630" s="510"/>
      <c r="C1630" s="510"/>
      <c r="D1630" s="510"/>
      <c r="E1630" s="510"/>
      <c r="F1630" s="511" t="s">
        <v>357</v>
      </c>
      <c r="G1630" s="511"/>
      <c r="H1630" s="511"/>
      <c r="I1630" s="511"/>
      <c r="J1630" s="511"/>
      <c r="K1630" s="512" t="s">
        <v>479</v>
      </c>
      <c r="L1630" s="512"/>
      <c r="M1630" s="512" t="s">
        <v>376</v>
      </c>
      <c r="N1630" s="512"/>
      <c r="O1630" s="292" t="s">
        <v>410</v>
      </c>
    </row>
    <row r="1631" spans="1:15" x14ac:dyDescent="0.25">
      <c r="A1631" s="510" t="s">
        <v>316</v>
      </c>
      <c r="B1631" s="510"/>
      <c r="C1631" s="510"/>
      <c r="D1631" s="510"/>
      <c r="E1631" s="510"/>
      <c r="F1631" s="511" t="s">
        <v>317</v>
      </c>
      <c r="G1631" s="511"/>
      <c r="H1631" s="511"/>
      <c r="I1631" s="511"/>
      <c r="J1631" s="511"/>
      <c r="K1631" s="512" t="s">
        <v>1078</v>
      </c>
      <c r="L1631" s="512"/>
      <c r="M1631" s="512" t="s">
        <v>319</v>
      </c>
      <c r="N1631" s="512"/>
      <c r="O1631" s="292" t="s">
        <v>1079</v>
      </c>
    </row>
    <row r="1632" spans="1:15" x14ac:dyDescent="0.25">
      <c r="A1632" s="505"/>
      <c r="B1632" s="505"/>
      <c r="C1632" s="505"/>
      <c r="D1632" s="505"/>
      <c r="E1632" s="505"/>
      <c r="F1632" s="506"/>
      <c r="G1632" s="506"/>
      <c r="H1632" s="506"/>
      <c r="I1632" s="506"/>
      <c r="J1632" s="506"/>
      <c r="K1632" s="506"/>
      <c r="L1632" s="293" t="s">
        <v>313</v>
      </c>
      <c r="M1632" s="507" t="s">
        <v>315</v>
      </c>
      <c r="N1632" s="507"/>
      <c r="O1632" s="294" t="s">
        <v>1080</v>
      </c>
    </row>
    <row r="1633" spans="1:15" x14ac:dyDescent="0.25">
      <c r="A1633" s="526" t="s">
        <v>321</v>
      </c>
      <c r="B1633" s="526"/>
      <c r="C1633" s="526" t="s">
        <v>322</v>
      </c>
      <c r="D1633" s="526"/>
    </row>
    <row r="1635" spans="1:15" x14ac:dyDescent="0.25">
      <c r="A1635" s="508" t="s">
        <v>304</v>
      </c>
      <c r="B1635" s="508"/>
      <c r="C1635" s="508"/>
      <c r="D1635" s="508"/>
      <c r="E1635" s="508"/>
      <c r="F1635" s="509" t="s">
        <v>301</v>
      </c>
      <c r="G1635" s="509"/>
      <c r="H1635" s="509"/>
      <c r="I1635" s="509"/>
      <c r="J1635" s="509"/>
      <c r="K1635" s="509" t="s">
        <v>305</v>
      </c>
      <c r="L1635" s="509"/>
      <c r="M1635" s="509" t="s">
        <v>306</v>
      </c>
      <c r="N1635" s="509"/>
      <c r="O1635" s="291" t="s">
        <v>307</v>
      </c>
    </row>
    <row r="1636" spans="1:15" x14ac:dyDescent="0.25">
      <c r="A1636" s="510" t="s">
        <v>439</v>
      </c>
      <c r="B1636" s="510"/>
      <c r="C1636" s="510"/>
      <c r="D1636" s="510"/>
      <c r="E1636" s="510"/>
      <c r="F1636" s="511" t="s">
        <v>324</v>
      </c>
      <c r="G1636" s="511"/>
      <c r="H1636" s="511"/>
      <c r="I1636" s="511"/>
      <c r="J1636" s="511"/>
      <c r="K1636" s="512" t="s">
        <v>440</v>
      </c>
      <c r="L1636" s="512"/>
      <c r="M1636" s="512" t="s">
        <v>343</v>
      </c>
      <c r="N1636" s="512"/>
      <c r="O1636" s="292" t="s">
        <v>1078</v>
      </c>
    </row>
    <row r="1637" spans="1:15" x14ac:dyDescent="0.25">
      <c r="A1637" s="505"/>
      <c r="B1637" s="505"/>
      <c r="C1637" s="505"/>
      <c r="D1637" s="505"/>
      <c r="E1637" s="505"/>
      <c r="F1637" s="506"/>
      <c r="G1637" s="506"/>
      <c r="H1637" s="506"/>
      <c r="I1637" s="506"/>
      <c r="J1637" s="506"/>
      <c r="K1637" s="506"/>
      <c r="L1637" s="293" t="s">
        <v>313</v>
      </c>
      <c r="M1637" s="507" t="s">
        <v>322</v>
      </c>
      <c r="N1637" s="507"/>
      <c r="O1637" s="294" t="s">
        <v>1078</v>
      </c>
    </row>
    <row r="1638" spans="1:15" x14ac:dyDescent="0.25">
      <c r="A1638" s="526" t="s">
        <v>327</v>
      </c>
      <c r="B1638" s="526"/>
      <c r="C1638" s="526" t="s">
        <v>328</v>
      </c>
      <c r="D1638" s="526"/>
    </row>
    <row r="1640" spans="1:15" x14ac:dyDescent="0.25">
      <c r="A1640" s="508" t="s">
        <v>304</v>
      </c>
      <c r="B1640" s="508"/>
      <c r="C1640" s="508"/>
      <c r="D1640" s="508"/>
      <c r="E1640" s="508"/>
      <c r="F1640" s="509" t="s">
        <v>301</v>
      </c>
      <c r="G1640" s="509"/>
      <c r="H1640" s="509"/>
      <c r="I1640" s="509"/>
      <c r="J1640" s="509"/>
      <c r="K1640" s="509" t="s">
        <v>305</v>
      </c>
      <c r="L1640" s="509"/>
      <c r="M1640" s="509" t="s">
        <v>306</v>
      </c>
      <c r="N1640" s="509"/>
      <c r="O1640" s="291" t="s">
        <v>307</v>
      </c>
    </row>
    <row r="1641" spans="1:15" x14ac:dyDescent="0.25">
      <c r="A1641" s="510" t="s">
        <v>424</v>
      </c>
      <c r="B1641" s="510"/>
      <c r="C1641" s="510"/>
      <c r="D1641" s="510"/>
      <c r="E1641" s="510"/>
      <c r="F1641" s="511" t="s">
        <v>407</v>
      </c>
      <c r="G1641" s="511"/>
      <c r="H1641" s="511"/>
      <c r="I1641" s="511"/>
      <c r="J1641" s="511"/>
      <c r="K1641" s="512" t="s">
        <v>425</v>
      </c>
      <c r="L1641" s="512"/>
      <c r="M1641" s="512" t="s">
        <v>354</v>
      </c>
      <c r="N1641" s="512"/>
      <c r="O1641" s="292" t="s">
        <v>1081</v>
      </c>
    </row>
    <row r="1642" spans="1:15" x14ac:dyDescent="0.25">
      <c r="A1642" s="505"/>
      <c r="B1642" s="505"/>
      <c r="C1642" s="505"/>
      <c r="D1642" s="505"/>
      <c r="E1642" s="505"/>
      <c r="F1642" s="506"/>
      <c r="G1642" s="506"/>
      <c r="H1642" s="506"/>
      <c r="I1642" s="506"/>
      <c r="J1642" s="506"/>
      <c r="K1642" s="506"/>
      <c r="L1642" s="293" t="s">
        <v>313</v>
      </c>
      <c r="M1642" s="507" t="s">
        <v>328</v>
      </c>
      <c r="N1642" s="507"/>
      <c r="O1642" s="294" t="s">
        <v>1081</v>
      </c>
    </row>
    <row r="1644" spans="1:15" x14ac:dyDescent="0.25">
      <c r="I1644" s="524" t="s">
        <v>334</v>
      </c>
      <c r="J1644" s="524"/>
      <c r="K1644" s="524"/>
      <c r="L1644" s="524"/>
      <c r="M1644" s="524"/>
      <c r="N1644" s="525" t="s">
        <v>1061</v>
      </c>
      <c r="O1644" s="525"/>
    </row>
    <row r="1645" spans="1:15" ht="15" customHeight="1" x14ac:dyDescent="0.25">
      <c r="I1645" s="522" t="s">
        <v>335</v>
      </c>
      <c r="J1645" s="523"/>
      <c r="K1645" s="523"/>
      <c r="L1645" s="523"/>
      <c r="M1645" s="523"/>
      <c r="N1645" s="520">
        <f>+ROUND(N1644*(1+AIU!$G$69),0)</f>
        <v>9754</v>
      </c>
      <c r="O1645" s="521"/>
    </row>
    <row r="1646" spans="1:15" x14ac:dyDescent="0.25">
      <c r="A1646" s="287"/>
      <c r="B1646" s="500"/>
      <c r="C1646" s="500"/>
      <c r="D1646" s="500"/>
      <c r="E1646" s="500"/>
      <c r="F1646" s="500"/>
      <c r="G1646" s="500"/>
      <c r="H1646" s="500"/>
      <c r="I1646" s="500"/>
      <c r="J1646" s="500"/>
      <c r="K1646" s="500"/>
      <c r="L1646" s="500"/>
      <c r="M1646" s="500"/>
      <c r="N1646" s="500"/>
      <c r="O1646" s="500"/>
    </row>
    <row r="1647" spans="1:15" x14ac:dyDescent="0.25">
      <c r="A1647" s="287"/>
      <c r="B1647" s="501"/>
      <c r="C1647" s="501"/>
      <c r="D1647" s="500"/>
      <c r="E1647" s="500"/>
      <c r="F1647" s="500"/>
      <c r="G1647" s="500"/>
      <c r="H1647" s="500"/>
      <c r="I1647" s="500"/>
      <c r="J1647" s="500"/>
      <c r="K1647" s="500"/>
      <c r="L1647" s="500"/>
      <c r="M1647" s="500"/>
      <c r="N1647" s="500"/>
      <c r="O1647" s="500"/>
    </row>
    <row r="1648" spans="1:15" x14ac:dyDescent="0.25">
      <c r="A1648" s="502"/>
      <c r="B1648" s="502"/>
      <c r="C1648" s="502"/>
      <c r="D1648" s="502"/>
      <c r="E1648" s="502"/>
      <c r="F1648" s="502"/>
      <c r="G1648" s="502"/>
      <c r="H1648" s="502"/>
      <c r="I1648" s="502"/>
      <c r="J1648" s="502"/>
      <c r="K1648" s="502"/>
      <c r="L1648" s="502"/>
      <c r="M1648" s="502"/>
      <c r="N1648" s="502"/>
      <c r="O1648" s="502"/>
    </row>
    <row r="1649" spans="1:15" x14ac:dyDescent="0.25">
      <c r="A1649" s="503"/>
      <c r="B1649" s="503"/>
      <c r="C1649" s="503"/>
      <c r="D1649" s="503"/>
      <c r="E1649" s="503"/>
      <c r="F1649" s="503"/>
      <c r="G1649" s="503" t="s">
        <v>296</v>
      </c>
      <c r="H1649" s="503"/>
      <c r="I1649" s="503"/>
      <c r="J1649" s="504" t="s">
        <v>993</v>
      </c>
      <c r="K1649" s="504"/>
      <c r="L1649" s="504"/>
      <c r="M1649" s="504"/>
      <c r="N1649" s="504"/>
      <c r="O1649" s="504"/>
    </row>
    <row r="1650" spans="1:15" ht="46.5" customHeight="1" x14ac:dyDescent="0.25">
      <c r="A1650" s="513" t="s">
        <v>298</v>
      </c>
      <c r="B1650" s="513"/>
      <c r="C1650" s="513"/>
      <c r="D1650" s="513"/>
      <c r="E1650" s="513"/>
      <c r="F1650" s="513"/>
      <c r="G1650" s="503" t="s">
        <v>299</v>
      </c>
      <c r="H1650" s="503"/>
      <c r="I1650" s="503"/>
      <c r="J1650" s="540" t="s">
        <v>1082</v>
      </c>
      <c r="K1650" s="540"/>
      <c r="L1650" s="540"/>
      <c r="M1650" s="540"/>
      <c r="N1650" s="540"/>
      <c r="O1650" s="540"/>
    </row>
    <row r="1651" spans="1:15" x14ac:dyDescent="0.25">
      <c r="A1651" s="514"/>
      <c r="B1651" s="514"/>
      <c r="C1651" s="514"/>
      <c r="D1651" s="514"/>
      <c r="E1651" s="514"/>
      <c r="F1651" s="514"/>
      <c r="G1651" s="515" t="s">
        <v>301</v>
      </c>
      <c r="H1651" s="515"/>
      <c r="I1651" s="515"/>
      <c r="J1651" s="516" t="s">
        <v>29</v>
      </c>
      <c r="K1651" s="516"/>
      <c r="L1651" s="516"/>
      <c r="M1651" s="516"/>
      <c r="N1651" s="516"/>
      <c r="O1651" s="516"/>
    </row>
    <row r="1653" spans="1:15" x14ac:dyDescent="0.25">
      <c r="A1653" s="526" t="s">
        <v>302</v>
      </c>
      <c r="B1653" s="526"/>
      <c r="C1653" s="526" t="s">
        <v>303</v>
      </c>
      <c r="D1653" s="526"/>
    </row>
    <row r="1655" spans="1:15" x14ac:dyDescent="0.25">
      <c r="A1655" s="508" t="s">
        <v>304</v>
      </c>
      <c r="B1655" s="508"/>
      <c r="C1655" s="508"/>
      <c r="D1655" s="508"/>
      <c r="E1655" s="508"/>
      <c r="F1655" s="509" t="s">
        <v>301</v>
      </c>
      <c r="G1655" s="509"/>
      <c r="H1655" s="509"/>
      <c r="I1655" s="509"/>
      <c r="J1655" s="509"/>
      <c r="K1655" s="509" t="s">
        <v>305</v>
      </c>
      <c r="L1655" s="509"/>
      <c r="M1655" s="509" t="s">
        <v>306</v>
      </c>
      <c r="N1655" s="509"/>
      <c r="O1655" s="291" t="s">
        <v>307</v>
      </c>
    </row>
    <row r="1656" spans="1:15" x14ac:dyDescent="0.25">
      <c r="A1656" s="510" t="s">
        <v>1083</v>
      </c>
      <c r="B1656" s="510"/>
      <c r="C1656" s="510"/>
      <c r="D1656" s="510"/>
      <c r="E1656" s="510"/>
      <c r="F1656" s="511" t="s">
        <v>412</v>
      </c>
      <c r="G1656" s="511"/>
      <c r="H1656" s="511"/>
      <c r="I1656" s="511"/>
      <c r="J1656" s="511"/>
      <c r="K1656" s="512" t="s">
        <v>1084</v>
      </c>
      <c r="L1656" s="512"/>
      <c r="M1656" s="512" t="s">
        <v>843</v>
      </c>
      <c r="N1656" s="512"/>
      <c r="O1656" s="292" t="s">
        <v>1085</v>
      </c>
    </row>
    <row r="1657" spans="1:15" x14ac:dyDescent="0.25">
      <c r="A1657" s="510" t="s">
        <v>1086</v>
      </c>
      <c r="B1657" s="510"/>
      <c r="C1657" s="510"/>
      <c r="D1657" s="510"/>
      <c r="E1657" s="510"/>
      <c r="F1657" s="511" t="s">
        <v>309</v>
      </c>
      <c r="G1657" s="511"/>
      <c r="H1657" s="511"/>
      <c r="I1657" s="511"/>
      <c r="J1657" s="511"/>
      <c r="K1657" s="512" t="s">
        <v>820</v>
      </c>
      <c r="L1657" s="512"/>
      <c r="M1657" s="512" t="s">
        <v>351</v>
      </c>
      <c r="N1657" s="512"/>
      <c r="O1657" s="292" t="s">
        <v>1087</v>
      </c>
    </row>
    <row r="1658" spans="1:15" x14ac:dyDescent="0.25">
      <c r="A1658" s="510" t="s">
        <v>1088</v>
      </c>
      <c r="B1658" s="510"/>
      <c r="C1658" s="510"/>
      <c r="D1658" s="510"/>
      <c r="E1658" s="510"/>
      <c r="F1658" s="511" t="s">
        <v>309</v>
      </c>
      <c r="G1658" s="511"/>
      <c r="H1658" s="511"/>
      <c r="I1658" s="511"/>
      <c r="J1658" s="511"/>
      <c r="K1658" s="512" t="s">
        <v>1069</v>
      </c>
      <c r="L1658" s="512"/>
      <c r="M1658" s="512" t="s">
        <v>555</v>
      </c>
      <c r="N1658" s="512"/>
      <c r="O1658" s="292" t="s">
        <v>1069</v>
      </c>
    </row>
    <row r="1659" spans="1:15" x14ac:dyDescent="0.25">
      <c r="A1659" s="510" t="s">
        <v>1089</v>
      </c>
      <c r="B1659" s="510"/>
      <c r="C1659" s="510"/>
      <c r="D1659" s="510"/>
      <c r="E1659" s="510"/>
      <c r="F1659" s="511" t="s">
        <v>309</v>
      </c>
      <c r="G1659" s="511"/>
      <c r="H1659" s="511"/>
      <c r="I1659" s="511"/>
      <c r="J1659" s="511"/>
      <c r="K1659" s="512" t="s">
        <v>820</v>
      </c>
      <c r="L1659" s="512"/>
      <c r="M1659" s="512" t="s">
        <v>359</v>
      </c>
      <c r="N1659" s="512"/>
      <c r="O1659" s="292" t="s">
        <v>1090</v>
      </c>
    </row>
    <row r="1660" spans="1:15" x14ac:dyDescent="0.25">
      <c r="A1660" s="510" t="s">
        <v>1091</v>
      </c>
      <c r="B1660" s="510"/>
      <c r="C1660" s="510"/>
      <c r="D1660" s="510"/>
      <c r="E1660" s="510"/>
      <c r="F1660" s="511" t="s">
        <v>309</v>
      </c>
      <c r="G1660" s="511"/>
      <c r="H1660" s="511"/>
      <c r="I1660" s="511"/>
      <c r="J1660" s="511"/>
      <c r="K1660" s="512" t="s">
        <v>1051</v>
      </c>
      <c r="L1660" s="512"/>
      <c r="M1660" s="512" t="s">
        <v>775</v>
      </c>
      <c r="N1660" s="512"/>
      <c r="O1660" s="292" t="s">
        <v>1092</v>
      </c>
    </row>
    <row r="1661" spans="1:15" x14ac:dyDescent="0.25">
      <c r="A1661" s="510" t="s">
        <v>1093</v>
      </c>
      <c r="B1661" s="510"/>
      <c r="C1661" s="510"/>
      <c r="D1661" s="510"/>
      <c r="E1661" s="510"/>
      <c r="F1661" s="511" t="s">
        <v>309</v>
      </c>
      <c r="G1661" s="511"/>
      <c r="H1661" s="511"/>
      <c r="I1661" s="511"/>
      <c r="J1661" s="511"/>
      <c r="K1661" s="512" t="s">
        <v>1094</v>
      </c>
      <c r="L1661" s="512"/>
      <c r="M1661" s="512" t="s">
        <v>343</v>
      </c>
      <c r="N1661" s="512"/>
      <c r="O1661" s="292" t="s">
        <v>978</v>
      </c>
    </row>
    <row r="1662" spans="1:15" x14ac:dyDescent="0.25">
      <c r="A1662" s="505"/>
      <c r="B1662" s="505"/>
      <c r="C1662" s="505"/>
      <c r="D1662" s="505"/>
      <c r="E1662" s="505"/>
      <c r="F1662" s="506"/>
      <c r="G1662" s="506"/>
      <c r="H1662" s="506"/>
      <c r="I1662" s="506"/>
      <c r="J1662" s="506"/>
      <c r="K1662" s="506"/>
      <c r="L1662" s="293" t="s">
        <v>313</v>
      </c>
      <c r="M1662" s="507" t="s">
        <v>303</v>
      </c>
      <c r="N1662" s="507"/>
      <c r="O1662" s="294" t="s">
        <v>641</v>
      </c>
    </row>
    <row r="1663" spans="1:15" x14ac:dyDescent="0.25">
      <c r="A1663" s="526" t="s">
        <v>314</v>
      </c>
      <c r="B1663" s="526"/>
      <c r="C1663" s="526" t="s">
        <v>315</v>
      </c>
      <c r="D1663" s="526"/>
    </row>
    <row r="1665" spans="1:15" x14ac:dyDescent="0.25">
      <c r="A1665" s="508" t="s">
        <v>304</v>
      </c>
      <c r="B1665" s="508"/>
      <c r="C1665" s="508"/>
      <c r="D1665" s="508"/>
      <c r="E1665" s="508"/>
      <c r="F1665" s="509" t="s">
        <v>301</v>
      </c>
      <c r="G1665" s="509"/>
      <c r="H1665" s="509"/>
      <c r="I1665" s="509"/>
      <c r="J1665" s="509"/>
      <c r="K1665" s="509" t="s">
        <v>305</v>
      </c>
      <c r="L1665" s="509"/>
      <c r="M1665" s="509" t="s">
        <v>306</v>
      </c>
      <c r="N1665" s="509"/>
      <c r="O1665" s="291" t="s">
        <v>307</v>
      </c>
    </row>
    <row r="1666" spans="1:15" x14ac:dyDescent="0.25">
      <c r="A1666" s="510" t="s">
        <v>316</v>
      </c>
      <c r="B1666" s="510"/>
      <c r="C1666" s="510"/>
      <c r="D1666" s="510"/>
      <c r="E1666" s="510"/>
      <c r="F1666" s="511" t="s">
        <v>317</v>
      </c>
      <c r="G1666" s="511"/>
      <c r="H1666" s="511"/>
      <c r="I1666" s="511"/>
      <c r="J1666" s="511"/>
      <c r="K1666" s="512" t="s">
        <v>1095</v>
      </c>
      <c r="L1666" s="512"/>
      <c r="M1666" s="512" t="s">
        <v>319</v>
      </c>
      <c r="N1666" s="512"/>
      <c r="O1666" s="292" t="s">
        <v>1096</v>
      </c>
    </row>
    <row r="1667" spans="1:15" x14ac:dyDescent="0.25">
      <c r="A1667" s="505"/>
      <c r="B1667" s="505"/>
      <c r="C1667" s="505"/>
      <c r="D1667" s="505"/>
      <c r="E1667" s="505"/>
      <c r="F1667" s="506"/>
      <c r="G1667" s="506"/>
      <c r="H1667" s="506"/>
      <c r="I1667" s="506"/>
      <c r="J1667" s="506"/>
      <c r="K1667" s="506"/>
      <c r="L1667" s="293" t="s">
        <v>313</v>
      </c>
      <c r="M1667" s="507" t="s">
        <v>315</v>
      </c>
      <c r="N1667" s="507"/>
      <c r="O1667" s="294" t="s">
        <v>1096</v>
      </c>
    </row>
    <row r="1668" spans="1:15" x14ac:dyDescent="0.25">
      <c r="A1668" s="526" t="s">
        <v>321</v>
      </c>
      <c r="B1668" s="526"/>
      <c r="C1668" s="526" t="s">
        <v>322</v>
      </c>
      <c r="D1668" s="526"/>
    </row>
    <row r="1670" spans="1:15" x14ac:dyDescent="0.25">
      <c r="A1670" s="508" t="s">
        <v>304</v>
      </c>
      <c r="B1670" s="508"/>
      <c r="C1670" s="508"/>
      <c r="D1670" s="508"/>
      <c r="E1670" s="508"/>
      <c r="F1670" s="509" t="s">
        <v>301</v>
      </c>
      <c r="G1670" s="509"/>
      <c r="H1670" s="509"/>
      <c r="I1670" s="509"/>
      <c r="J1670" s="509"/>
      <c r="K1670" s="509" t="s">
        <v>305</v>
      </c>
      <c r="L1670" s="509"/>
      <c r="M1670" s="509" t="s">
        <v>306</v>
      </c>
      <c r="N1670" s="509"/>
      <c r="O1670" s="291" t="s">
        <v>307</v>
      </c>
    </row>
    <row r="1671" spans="1:15" x14ac:dyDescent="0.25">
      <c r="A1671" s="510" t="s">
        <v>439</v>
      </c>
      <c r="B1671" s="510"/>
      <c r="C1671" s="510"/>
      <c r="D1671" s="510"/>
      <c r="E1671" s="510"/>
      <c r="F1671" s="511" t="s">
        <v>324</v>
      </c>
      <c r="G1671" s="511"/>
      <c r="H1671" s="511"/>
      <c r="I1671" s="511"/>
      <c r="J1671" s="511"/>
      <c r="K1671" s="512" t="s">
        <v>440</v>
      </c>
      <c r="L1671" s="512"/>
      <c r="M1671" s="512" t="s">
        <v>434</v>
      </c>
      <c r="N1671" s="512"/>
      <c r="O1671" s="292" t="s">
        <v>1095</v>
      </c>
    </row>
    <row r="1672" spans="1:15" x14ac:dyDescent="0.25">
      <c r="A1672" s="505"/>
      <c r="B1672" s="505"/>
      <c r="C1672" s="505"/>
      <c r="D1672" s="505"/>
      <c r="E1672" s="505"/>
      <c r="F1672" s="506"/>
      <c r="G1672" s="506"/>
      <c r="H1672" s="506"/>
      <c r="I1672" s="506"/>
      <c r="J1672" s="506"/>
      <c r="K1672" s="506"/>
      <c r="L1672" s="293" t="s">
        <v>313</v>
      </c>
      <c r="M1672" s="507" t="s">
        <v>322</v>
      </c>
      <c r="N1672" s="507"/>
      <c r="O1672" s="294" t="s">
        <v>1095</v>
      </c>
    </row>
    <row r="1673" spans="1:15" x14ac:dyDescent="0.25">
      <c r="A1673" s="526" t="s">
        <v>327</v>
      </c>
      <c r="B1673" s="526"/>
      <c r="C1673" s="526" t="s">
        <v>328</v>
      </c>
      <c r="D1673" s="526"/>
    </row>
    <row r="1675" spans="1:15" x14ac:dyDescent="0.25">
      <c r="A1675" s="508" t="s">
        <v>304</v>
      </c>
      <c r="B1675" s="508"/>
      <c r="C1675" s="508"/>
      <c r="D1675" s="508"/>
      <c r="E1675" s="508"/>
      <c r="F1675" s="509" t="s">
        <v>301</v>
      </c>
      <c r="G1675" s="509"/>
      <c r="H1675" s="509"/>
      <c r="I1675" s="509"/>
      <c r="J1675" s="509"/>
      <c r="K1675" s="509" t="s">
        <v>305</v>
      </c>
      <c r="L1675" s="509"/>
      <c r="M1675" s="509" t="s">
        <v>306</v>
      </c>
      <c r="N1675" s="509"/>
      <c r="O1675" s="291" t="s">
        <v>307</v>
      </c>
    </row>
    <row r="1676" spans="1:15" x14ac:dyDescent="0.25">
      <c r="A1676" s="510" t="s">
        <v>424</v>
      </c>
      <c r="B1676" s="510"/>
      <c r="C1676" s="510"/>
      <c r="D1676" s="510"/>
      <c r="E1676" s="510"/>
      <c r="F1676" s="511" t="s">
        <v>407</v>
      </c>
      <c r="G1676" s="511"/>
      <c r="H1676" s="511"/>
      <c r="I1676" s="511"/>
      <c r="J1676" s="511"/>
      <c r="K1676" s="512" t="s">
        <v>425</v>
      </c>
      <c r="L1676" s="512"/>
      <c r="M1676" s="512" t="s">
        <v>354</v>
      </c>
      <c r="N1676" s="512"/>
      <c r="O1676" s="292" t="s">
        <v>1081</v>
      </c>
    </row>
    <row r="1677" spans="1:15" x14ac:dyDescent="0.25">
      <c r="A1677" s="505"/>
      <c r="B1677" s="505"/>
      <c r="C1677" s="505"/>
      <c r="D1677" s="505"/>
      <c r="E1677" s="505"/>
      <c r="F1677" s="506"/>
      <c r="G1677" s="506"/>
      <c r="H1677" s="506"/>
      <c r="I1677" s="506"/>
      <c r="J1677" s="506"/>
      <c r="K1677" s="506"/>
      <c r="L1677" s="293" t="s">
        <v>313</v>
      </c>
      <c r="M1677" s="507" t="s">
        <v>328</v>
      </c>
      <c r="N1677" s="507"/>
      <c r="O1677" s="294" t="s">
        <v>1081</v>
      </c>
    </row>
    <row r="1679" spans="1:15" x14ac:dyDescent="0.25">
      <c r="I1679" s="524" t="s">
        <v>334</v>
      </c>
      <c r="J1679" s="524"/>
      <c r="K1679" s="524"/>
      <c r="L1679" s="524"/>
      <c r="M1679" s="524"/>
      <c r="N1679" s="525" t="s">
        <v>1097</v>
      </c>
      <c r="O1679" s="525"/>
    </row>
    <row r="1680" spans="1:15" ht="15" customHeight="1" x14ac:dyDescent="0.25">
      <c r="I1680" s="522" t="s">
        <v>335</v>
      </c>
      <c r="J1680" s="523"/>
      <c r="K1680" s="523"/>
      <c r="L1680" s="523"/>
      <c r="M1680" s="523"/>
      <c r="N1680" s="520">
        <f>+ROUND(N1679*(1+AIU!$G$69),0)</f>
        <v>19552</v>
      </c>
      <c r="O1680" s="521"/>
    </row>
    <row r="1681" spans="1:15" x14ac:dyDescent="0.25">
      <c r="A1681" s="287"/>
      <c r="B1681" s="500"/>
      <c r="C1681" s="500"/>
      <c r="D1681" s="500"/>
      <c r="E1681" s="500"/>
      <c r="F1681" s="500"/>
      <c r="G1681" s="500"/>
      <c r="H1681" s="500"/>
      <c r="I1681" s="500"/>
      <c r="J1681" s="500"/>
      <c r="K1681" s="500"/>
      <c r="L1681" s="500"/>
      <c r="M1681" s="500"/>
      <c r="N1681" s="500"/>
      <c r="O1681" s="500"/>
    </row>
    <row r="1682" spans="1:15" x14ac:dyDescent="0.25">
      <c r="A1682" s="287"/>
      <c r="B1682" s="501"/>
      <c r="C1682" s="501"/>
      <c r="D1682" s="500"/>
      <c r="E1682" s="500"/>
      <c r="F1682" s="500"/>
      <c r="G1682" s="500"/>
      <c r="H1682" s="500"/>
      <c r="I1682" s="500"/>
      <c r="J1682" s="500"/>
      <c r="K1682" s="500"/>
      <c r="L1682" s="500"/>
      <c r="M1682" s="500"/>
      <c r="N1682" s="500"/>
      <c r="O1682" s="500"/>
    </row>
    <row r="1683" spans="1:15" x14ac:dyDescent="0.25">
      <c r="A1683" s="502"/>
      <c r="B1683" s="502"/>
      <c r="C1683" s="502"/>
      <c r="D1683" s="502"/>
      <c r="E1683" s="502"/>
      <c r="F1683" s="502"/>
      <c r="G1683" s="502"/>
      <c r="H1683" s="502"/>
      <c r="I1683" s="502"/>
      <c r="J1683" s="502"/>
      <c r="K1683" s="502"/>
      <c r="L1683" s="502"/>
      <c r="M1683" s="502"/>
      <c r="N1683" s="502"/>
      <c r="O1683" s="502"/>
    </row>
    <row r="1684" spans="1:15" x14ac:dyDescent="0.25">
      <c r="A1684" s="503"/>
      <c r="B1684" s="503"/>
      <c r="C1684" s="503"/>
      <c r="D1684" s="503"/>
      <c r="E1684" s="503"/>
      <c r="F1684" s="503"/>
      <c r="G1684" s="503" t="s">
        <v>296</v>
      </c>
      <c r="H1684" s="503"/>
      <c r="I1684" s="503"/>
      <c r="J1684" s="504" t="s">
        <v>993</v>
      </c>
      <c r="K1684" s="504"/>
      <c r="L1684" s="504"/>
      <c r="M1684" s="504"/>
      <c r="N1684" s="504"/>
      <c r="O1684" s="504"/>
    </row>
    <row r="1685" spans="1:15" ht="63" customHeight="1" x14ac:dyDescent="0.25">
      <c r="A1685" s="513" t="s">
        <v>298</v>
      </c>
      <c r="B1685" s="513"/>
      <c r="C1685" s="513"/>
      <c r="D1685" s="513"/>
      <c r="E1685" s="513"/>
      <c r="F1685" s="513"/>
      <c r="G1685" s="503" t="s">
        <v>299</v>
      </c>
      <c r="H1685" s="503"/>
      <c r="I1685" s="503"/>
      <c r="J1685" s="540" t="s">
        <v>1098</v>
      </c>
      <c r="K1685" s="540"/>
      <c r="L1685" s="540"/>
      <c r="M1685" s="540"/>
      <c r="N1685" s="540"/>
      <c r="O1685" s="540"/>
    </row>
    <row r="1686" spans="1:15" x14ac:dyDescent="0.25">
      <c r="A1686" s="514"/>
      <c r="B1686" s="514"/>
      <c r="C1686" s="514"/>
      <c r="D1686" s="514"/>
      <c r="E1686" s="514"/>
      <c r="F1686" s="514"/>
      <c r="G1686" s="515" t="s">
        <v>301</v>
      </c>
      <c r="H1686" s="515"/>
      <c r="I1686" s="515"/>
      <c r="J1686" s="516" t="s">
        <v>23</v>
      </c>
      <c r="K1686" s="516"/>
      <c r="L1686" s="516"/>
      <c r="M1686" s="516"/>
      <c r="N1686" s="516"/>
      <c r="O1686" s="516"/>
    </row>
    <row r="1688" spans="1:15" x14ac:dyDescent="0.25">
      <c r="A1688" s="526" t="s">
        <v>302</v>
      </c>
      <c r="B1688" s="526"/>
      <c r="C1688" s="526" t="s">
        <v>303</v>
      </c>
      <c r="D1688" s="526"/>
    </row>
    <row r="1690" spans="1:15" x14ac:dyDescent="0.25">
      <c r="A1690" s="508" t="s">
        <v>304</v>
      </c>
      <c r="B1690" s="508"/>
      <c r="C1690" s="508"/>
      <c r="D1690" s="508"/>
      <c r="E1690" s="508"/>
      <c r="F1690" s="509" t="s">
        <v>301</v>
      </c>
      <c r="G1690" s="509"/>
      <c r="H1690" s="509"/>
      <c r="I1690" s="509"/>
      <c r="J1690" s="509"/>
      <c r="K1690" s="509" t="s">
        <v>305</v>
      </c>
      <c r="L1690" s="509"/>
      <c r="M1690" s="509" t="s">
        <v>306</v>
      </c>
      <c r="N1690" s="509"/>
      <c r="O1690" s="291" t="s">
        <v>307</v>
      </c>
    </row>
    <row r="1691" spans="1:15" x14ac:dyDescent="0.25">
      <c r="A1691" s="510"/>
      <c r="B1691" s="510"/>
      <c r="C1691" s="510"/>
      <c r="D1691" s="510"/>
      <c r="E1691" s="510"/>
      <c r="F1691" s="511" t="s">
        <v>324</v>
      </c>
      <c r="G1691" s="511"/>
      <c r="H1691" s="511"/>
      <c r="I1691" s="511"/>
      <c r="J1691" s="511"/>
      <c r="K1691" s="512"/>
      <c r="L1691" s="512"/>
      <c r="M1691" s="512"/>
      <c r="N1691" s="512"/>
      <c r="O1691" s="292" t="s">
        <v>337</v>
      </c>
    </row>
    <row r="1692" spans="1:15" x14ac:dyDescent="0.25">
      <c r="A1692" s="505"/>
      <c r="B1692" s="505"/>
      <c r="C1692" s="505"/>
      <c r="D1692" s="505"/>
      <c r="E1692" s="505"/>
      <c r="F1692" s="506"/>
      <c r="G1692" s="506"/>
      <c r="H1692" s="506"/>
      <c r="I1692" s="506"/>
      <c r="J1692" s="506"/>
      <c r="K1692" s="506"/>
      <c r="L1692" s="293" t="s">
        <v>313</v>
      </c>
      <c r="M1692" s="507" t="s">
        <v>303</v>
      </c>
      <c r="N1692" s="507"/>
      <c r="O1692" s="294" t="s">
        <v>337</v>
      </c>
    </row>
    <row r="1693" spans="1:15" x14ac:dyDescent="0.25">
      <c r="A1693" s="526" t="s">
        <v>314</v>
      </c>
      <c r="B1693" s="526"/>
      <c r="C1693" s="526" t="s">
        <v>315</v>
      </c>
      <c r="D1693" s="526"/>
    </row>
    <row r="1695" spans="1:15" x14ac:dyDescent="0.25">
      <c r="A1695" s="508" t="s">
        <v>304</v>
      </c>
      <c r="B1695" s="508"/>
      <c r="C1695" s="508"/>
      <c r="D1695" s="508"/>
      <c r="E1695" s="508"/>
      <c r="F1695" s="509" t="s">
        <v>301</v>
      </c>
      <c r="G1695" s="509"/>
      <c r="H1695" s="509"/>
      <c r="I1695" s="509"/>
      <c r="J1695" s="509"/>
      <c r="K1695" s="509" t="s">
        <v>305</v>
      </c>
      <c r="L1695" s="509"/>
      <c r="M1695" s="509" t="s">
        <v>306</v>
      </c>
      <c r="N1695" s="509"/>
      <c r="O1695" s="291" t="s">
        <v>307</v>
      </c>
    </row>
    <row r="1696" spans="1:15" x14ac:dyDescent="0.25">
      <c r="A1696" s="510" t="s">
        <v>1099</v>
      </c>
      <c r="B1696" s="510"/>
      <c r="C1696" s="510"/>
      <c r="D1696" s="510"/>
      <c r="E1696" s="510"/>
      <c r="F1696" s="511" t="s">
        <v>324</v>
      </c>
      <c r="G1696" s="511"/>
      <c r="H1696" s="511"/>
      <c r="I1696" s="511"/>
      <c r="J1696" s="511"/>
      <c r="K1696" s="512" t="s">
        <v>1100</v>
      </c>
      <c r="L1696" s="512"/>
      <c r="M1696" s="512" t="s">
        <v>446</v>
      </c>
      <c r="N1696" s="512"/>
      <c r="O1696" s="292" t="s">
        <v>1101</v>
      </c>
    </row>
    <row r="1697" spans="1:15" x14ac:dyDescent="0.25">
      <c r="A1697" s="510" t="s">
        <v>316</v>
      </c>
      <c r="B1697" s="510"/>
      <c r="C1697" s="510"/>
      <c r="D1697" s="510"/>
      <c r="E1697" s="510"/>
      <c r="F1697" s="511" t="s">
        <v>317</v>
      </c>
      <c r="G1697" s="511"/>
      <c r="H1697" s="511"/>
      <c r="I1697" s="511"/>
      <c r="J1697" s="511"/>
      <c r="K1697" s="512" t="s">
        <v>1102</v>
      </c>
      <c r="L1697" s="512"/>
      <c r="M1697" s="512" t="s">
        <v>319</v>
      </c>
      <c r="N1697" s="512"/>
      <c r="O1697" s="292" t="s">
        <v>540</v>
      </c>
    </row>
    <row r="1698" spans="1:15" x14ac:dyDescent="0.25">
      <c r="A1698" s="505"/>
      <c r="B1698" s="505"/>
      <c r="C1698" s="505"/>
      <c r="D1698" s="505"/>
      <c r="E1698" s="505"/>
      <c r="F1698" s="506"/>
      <c r="G1698" s="506"/>
      <c r="H1698" s="506"/>
      <c r="I1698" s="506"/>
      <c r="J1698" s="506"/>
      <c r="K1698" s="506"/>
      <c r="L1698" s="293" t="s">
        <v>313</v>
      </c>
      <c r="M1698" s="507" t="s">
        <v>315</v>
      </c>
      <c r="N1698" s="507"/>
      <c r="O1698" s="294" t="s">
        <v>1103</v>
      </c>
    </row>
    <row r="1699" spans="1:15" x14ac:dyDescent="0.25">
      <c r="A1699" s="526" t="s">
        <v>321</v>
      </c>
      <c r="B1699" s="526"/>
      <c r="C1699" s="526" t="s">
        <v>322</v>
      </c>
      <c r="D1699" s="526"/>
    </row>
    <row r="1701" spans="1:15" x14ac:dyDescent="0.25">
      <c r="A1701" s="508" t="s">
        <v>304</v>
      </c>
      <c r="B1701" s="508"/>
      <c r="C1701" s="508"/>
      <c r="D1701" s="508"/>
      <c r="E1701" s="508"/>
      <c r="F1701" s="509" t="s">
        <v>301</v>
      </c>
      <c r="G1701" s="509"/>
      <c r="H1701" s="509"/>
      <c r="I1701" s="509"/>
      <c r="J1701" s="509"/>
      <c r="K1701" s="509" t="s">
        <v>305</v>
      </c>
      <c r="L1701" s="509"/>
      <c r="M1701" s="509" t="s">
        <v>306</v>
      </c>
      <c r="N1701" s="509"/>
      <c r="O1701" s="291" t="s">
        <v>307</v>
      </c>
    </row>
    <row r="1702" spans="1:15" x14ac:dyDescent="0.25">
      <c r="A1702" s="510" t="s">
        <v>539</v>
      </c>
      <c r="B1702" s="510"/>
      <c r="C1702" s="510"/>
      <c r="D1702" s="510"/>
      <c r="E1702" s="510"/>
      <c r="F1702" s="511" t="s">
        <v>324</v>
      </c>
      <c r="G1702" s="511"/>
      <c r="H1702" s="511"/>
      <c r="I1702" s="511"/>
      <c r="J1702" s="511"/>
      <c r="K1702" s="512" t="s">
        <v>540</v>
      </c>
      <c r="L1702" s="512"/>
      <c r="M1702" s="512" t="s">
        <v>1003</v>
      </c>
      <c r="N1702" s="512"/>
      <c r="O1702" s="292" t="s">
        <v>1102</v>
      </c>
    </row>
    <row r="1703" spans="1:15" x14ac:dyDescent="0.25">
      <c r="A1703" s="505"/>
      <c r="B1703" s="505"/>
      <c r="C1703" s="505"/>
      <c r="D1703" s="505"/>
      <c r="E1703" s="505"/>
      <c r="F1703" s="506"/>
      <c r="G1703" s="506"/>
      <c r="H1703" s="506"/>
      <c r="I1703" s="506"/>
      <c r="J1703" s="506"/>
      <c r="K1703" s="506"/>
      <c r="L1703" s="293" t="s">
        <v>313</v>
      </c>
      <c r="M1703" s="507" t="s">
        <v>322</v>
      </c>
      <c r="N1703" s="507"/>
      <c r="O1703" s="294" t="s">
        <v>1102</v>
      </c>
    </row>
    <row r="1704" spans="1:15" x14ac:dyDescent="0.25">
      <c r="A1704" s="526" t="s">
        <v>327</v>
      </c>
      <c r="B1704" s="526"/>
      <c r="C1704" s="526" t="s">
        <v>328</v>
      </c>
      <c r="D1704" s="526"/>
    </row>
    <row r="1706" spans="1:15" x14ac:dyDescent="0.25">
      <c r="A1706" s="508" t="s">
        <v>304</v>
      </c>
      <c r="B1706" s="508"/>
      <c r="C1706" s="508"/>
      <c r="D1706" s="508"/>
      <c r="E1706" s="508"/>
      <c r="F1706" s="509" t="s">
        <v>301</v>
      </c>
      <c r="G1706" s="509"/>
      <c r="H1706" s="509"/>
      <c r="I1706" s="509"/>
      <c r="J1706" s="509"/>
      <c r="K1706" s="509" t="s">
        <v>305</v>
      </c>
      <c r="L1706" s="509"/>
      <c r="M1706" s="509" t="s">
        <v>306</v>
      </c>
      <c r="N1706" s="509"/>
      <c r="O1706" s="291" t="s">
        <v>307</v>
      </c>
    </row>
    <row r="1707" spans="1:15" x14ac:dyDescent="0.25">
      <c r="A1707" s="510" t="s">
        <v>329</v>
      </c>
      <c r="B1707" s="510"/>
      <c r="C1707" s="510"/>
      <c r="D1707" s="510"/>
      <c r="E1707" s="510"/>
      <c r="F1707" s="511" t="s">
        <v>330</v>
      </c>
      <c r="G1707" s="511"/>
      <c r="H1707" s="511"/>
      <c r="I1707" s="511"/>
      <c r="J1707" s="511"/>
      <c r="K1707" s="512" t="s">
        <v>331</v>
      </c>
      <c r="L1707" s="512"/>
      <c r="M1707" s="512" t="s">
        <v>555</v>
      </c>
      <c r="N1707" s="512"/>
      <c r="O1707" s="292" t="s">
        <v>331</v>
      </c>
    </row>
    <row r="1708" spans="1:15" x14ac:dyDescent="0.25">
      <c r="A1708" s="505"/>
      <c r="B1708" s="505"/>
      <c r="C1708" s="505"/>
      <c r="D1708" s="505"/>
      <c r="E1708" s="505"/>
      <c r="F1708" s="506"/>
      <c r="G1708" s="506"/>
      <c r="H1708" s="506"/>
      <c r="I1708" s="506"/>
      <c r="J1708" s="506"/>
      <c r="K1708" s="506"/>
      <c r="L1708" s="293" t="s">
        <v>313</v>
      </c>
      <c r="M1708" s="507" t="s">
        <v>328</v>
      </c>
      <c r="N1708" s="507"/>
      <c r="O1708" s="294" t="s">
        <v>331</v>
      </c>
    </row>
    <row r="1710" spans="1:15" x14ac:dyDescent="0.25">
      <c r="I1710" s="524" t="s">
        <v>334</v>
      </c>
      <c r="J1710" s="524"/>
      <c r="K1710" s="524"/>
      <c r="L1710" s="524"/>
      <c r="M1710" s="524"/>
      <c r="N1710" s="525" t="s">
        <v>1104</v>
      </c>
      <c r="O1710" s="525"/>
    </row>
    <row r="1711" spans="1:15" ht="15" customHeight="1" x14ac:dyDescent="0.25">
      <c r="I1711" s="568" t="s">
        <v>335</v>
      </c>
      <c r="J1711" s="569"/>
      <c r="K1711" s="569"/>
      <c r="L1711" s="569"/>
      <c r="M1711" s="570"/>
      <c r="N1711" s="520">
        <f>+ROUND(N1710*(1+AIU!$G$69),0)</f>
        <v>913316</v>
      </c>
      <c r="O1711" s="521"/>
    </row>
    <row r="1712" spans="1:15" ht="15" customHeight="1" x14ac:dyDescent="0.25">
      <c r="A1712" s="287"/>
      <c r="B1712" s="500"/>
      <c r="C1712" s="500"/>
      <c r="D1712" s="500"/>
      <c r="E1712" s="500"/>
      <c r="F1712" s="500"/>
      <c r="G1712" s="500"/>
      <c r="H1712" s="500"/>
      <c r="I1712" s="500"/>
      <c r="J1712" s="500"/>
      <c r="K1712" s="500"/>
      <c r="L1712" s="500"/>
      <c r="M1712" s="500"/>
      <c r="N1712" s="500"/>
      <c r="O1712" s="500"/>
    </row>
    <row r="1713" spans="1:15" ht="15" customHeight="1" x14ac:dyDescent="0.25">
      <c r="A1713" s="287"/>
      <c r="B1713" s="501"/>
      <c r="C1713" s="501"/>
      <c r="D1713" s="500"/>
      <c r="E1713" s="500"/>
      <c r="F1713" s="500"/>
      <c r="G1713" s="500"/>
      <c r="H1713" s="500"/>
      <c r="I1713" s="500"/>
      <c r="J1713" s="500"/>
      <c r="K1713" s="500"/>
      <c r="L1713" s="500"/>
      <c r="M1713" s="500"/>
      <c r="N1713" s="500"/>
      <c r="O1713" s="500"/>
    </row>
    <row r="1714" spans="1:15" ht="15" customHeight="1" x14ac:dyDescent="0.25">
      <c r="A1714" s="502"/>
      <c r="B1714" s="502"/>
      <c r="C1714" s="502"/>
      <c r="D1714" s="502"/>
      <c r="E1714" s="502"/>
      <c r="F1714" s="502"/>
      <c r="G1714" s="502"/>
      <c r="H1714" s="502"/>
      <c r="I1714" s="502"/>
      <c r="J1714" s="502"/>
      <c r="K1714" s="502"/>
      <c r="L1714" s="502"/>
      <c r="M1714" s="502"/>
      <c r="N1714" s="502"/>
      <c r="O1714" s="502"/>
    </row>
    <row r="1715" spans="1:15" ht="15" customHeight="1" x14ac:dyDescent="0.25">
      <c r="A1715" s="550"/>
      <c r="B1715" s="551"/>
      <c r="C1715" s="551"/>
      <c r="D1715" s="551"/>
      <c r="E1715" s="551"/>
      <c r="F1715" s="552"/>
      <c r="G1715" s="550" t="s">
        <v>296</v>
      </c>
      <c r="H1715" s="551"/>
      <c r="I1715" s="551"/>
      <c r="J1715" s="551" t="s">
        <v>993</v>
      </c>
      <c r="K1715" s="551"/>
      <c r="L1715" s="551"/>
      <c r="M1715" s="551"/>
      <c r="N1715" s="551"/>
      <c r="O1715" s="552"/>
    </row>
    <row r="1716" spans="1:15" ht="46.5" customHeight="1" x14ac:dyDescent="0.25">
      <c r="A1716" s="513" t="s">
        <v>298</v>
      </c>
      <c r="B1716" s="546"/>
      <c r="C1716" s="546"/>
      <c r="D1716" s="546"/>
      <c r="E1716" s="546"/>
      <c r="F1716" s="527"/>
      <c r="G1716" s="503" t="s">
        <v>299</v>
      </c>
      <c r="H1716" s="500"/>
      <c r="I1716" s="500"/>
      <c r="J1716" s="547" t="s">
        <v>1105</v>
      </c>
      <c r="K1716" s="547"/>
      <c r="L1716" s="547"/>
      <c r="M1716" s="547"/>
      <c r="N1716" s="547"/>
      <c r="O1716" s="540"/>
    </row>
    <row r="1717" spans="1:15" ht="15" customHeight="1" x14ac:dyDescent="0.25">
      <c r="A1717" s="514"/>
      <c r="B1717" s="548"/>
      <c r="C1717" s="548"/>
      <c r="D1717" s="548"/>
      <c r="E1717" s="548"/>
      <c r="F1717" s="549"/>
      <c r="G1717" s="515" t="s">
        <v>301</v>
      </c>
      <c r="H1717" s="502"/>
      <c r="I1717" s="502"/>
      <c r="J1717" s="502" t="s">
        <v>29</v>
      </c>
      <c r="K1717" s="502"/>
      <c r="L1717" s="502"/>
      <c r="M1717" s="502"/>
      <c r="N1717" s="502"/>
      <c r="O1717" s="516"/>
    </row>
    <row r="1718" spans="1:15" ht="15" customHeight="1" x14ac:dyDescent="0.25"/>
    <row r="1719" spans="1:15" ht="15" customHeight="1" x14ac:dyDescent="0.25">
      <c r="A1719" s="526" t="s">
        <v>302</v>
      </c>
      <c r="B1719" s="526"/>
      <c r="C1719" s="526" t="s">
        <v>303</v>
      </c>
      <c r="D1719" s="526"/>
    </row>
    <row r="1720" spans="1:15" ht="15" customHeight="1" x14ac:dyDescent="0.25"/>
    <row r="1721" spans="1:15" ht="15" customHeight="1" x14ac:dyDescent="0.25">
      <c r="A1721" s="541" t="s">
        <v>304</v>
      </c>
      <c r="B1721" s="542"/>
      <c r="C1721" s="542"/>
      <c r="D1721" s="542"/>
      <c r="E1721" s="543"/>
      <c r="F1721" s="544" t="s">
        <v>301</v>
      </c>
      <c r="G1721" s="545"/>
      <c r="H1721" s="545"/>
      <c r="I1721" s="545"/>
      <c r="J1721" s="509"/>
      <c r="K1721" s="544" t="s">
        <v>305</v>
      </c>
      <c r="L1721" s="509"/>
      <c r="M1721" s="544" t="s">
        <v>306</v>
      </c>
      <c r="N1721" s="509"/>
      <c r="O1721" s="291" t="s">
        <v>307</v>
      </c>
    </row>
    <row r="1722" spans="1:15" ht="15" customHeight="1" x14ac:dyDescent="0.25">
      <c r="A1722" s="541" t="s">
        <v>746</v>
      </c>
      <c r="B1722" s="542"/>
      <c r="C1722" s="542"/>
      <c r="D1722" s="542"/>
      <c r="E1722" s="543"/>
      <c r="F1722" s="553" t="s">
        <v>309</v>
      </c>
      <c r="G1722" s="554"/>
      <c r="H1722" s="554"/>
      <c r="I1722" s="554"/>
      <c r="J1722" s="555"/>
      <c r="K1722" s="556" t="s">
        <v>747</v>
      </c>
      <c r="L1722" s="557"/>
      <c r="M1722" s="556" t="s">
        <v>555</v>
      </c>
      <c r="N1722" s="557"/>
      <c r="O1722" s="292" t="s">
        <v>747</v>
      </c>
    </row>
    <row r="1723" spans="1:15" ht="15" customHeight="1" x14ac:dyDescent="0.25">
      <c r="A1723" s="541" t="s">
        <v>1106</v>
      </c>
      <c r="B1723" s="542"/>
      <c r="C1723" s="542"/>
      <c r="D1723" s="542"/>
      <c r="E1723" s="543"/>
      <c r="F1723" s="553" t="s">
        <v>755</v>
      </c>
      <c r="G1723" s="554"/>
      <c r="H1723" s="554"/>
      <c r="I1723" s="554"/>
      <c r="J1723" s="555"/>
      <c r="K1723" s="556" t="s">
        <v>1107</v>
      </c>
      <c r="L1723" s="557"/>
      <c r="M1723" s="556" t="s">
        <v>555</v>
      </c>
      <c r="N1723" s="557"/>
      <c r="O1723" s="292" t="s">
        <v>1107</v>
      </c>
    </row>
    <row r="1724" spans="1:15" ht="15" customHeight="1" x14ac:dyDescent="0.25">
      <c r="A1724" s="541" t="s">
        <v>1108</v>
      </c>
      <c r="B1724" s="542"/>
      <c r="C1724" s="542"/>
      <c r="D1724" s="542"/>
      <c r="E1724" s="543"/>
      <c r="F1724" s="553" t="s">
        <v>309</v>
      </c>
      <c r="G1724" s="554"/>
      <c r="H1724" s="554"/>
      <c r="I1724" s="554"/>
      <c r="J1724" s="555"/>
      <c r="K1724" s="556" t="s">
        <v>431</v>
      </c>
      <c r="L1724" s="557"/>
      <c r="M1724" s="556" t="s">
        <v>359</v>
      </c>
      <c r="N1724" s="557"/>
      <c r="O1724" s="292" t="s">
        <v>1109</v>
      </c>
    </row>
    <row r="1725" spans="1:15" ht="15" customHeight="1" x14ac:dyDescent="0.25">
      <c r="A1725" s="541" t="s">
        <v>1110</v>
      </c>
      <c r="B1725" s="542"/>
      <c r="C1725" s="542"/>
      <c r="D1725" s="542"/>
      <c r="E1725" s="543"/>
      <c r="F1725" s="553" t="s">
        <v>309</v>
      </c>
      <c r="G1725" s="554"/>
      <c r="H1725" s="554"/>
      <c r="I1725" s="554"/>
      <c r="J1725" s="555"/>
      <c r="K1725" s="556" t="s">
        <v>1111</v>
      </c>
      <c r="L1725" s="557"/>
      <c r="M1725" s="556" t="s">
        <v>376</v>
      </c>
      <c r="N1725" s="557"/>
      <c r="O1725" s="292" t="s">
        <v>1112</v>
      </c>
    </row>
    <row r="1726" spans="1:15" ht="15" customHeight="1" x14ac:dyDescent="0.25">
      <c r="A1726" s="541" t="s">
        <v>1113</v>
      </c>
      <c r="B1726" s="542"/>
      <c r="C1726" s="542"/>
      <c r="D1726" s="542"/>
      <c r="E1726" s="543"/>
      <c r="F1726" s="553" t="s">
        <v>309</v>
      </c>
      <c r="G1726" s="554"/>
      <c r="H1726" s="554"/>
      <c r="I1726" s="554"/>
      <c r="J1726" s="555"/>
      <c r="K1726" s="556" t="s">
        <v>310</v>
      </c>
      <c r="L1726" s="557"/>
      <c r="M1726" s="556" t="s">
        <v>404</v>
      </c>
      <c r="N1726" s="557"/>
      <c r="O1726" s="292" t="s">
        <v>1114</v>
      </c>
    </row>
    <row r="1727" spans="1:15" ht="15" customHeight="1" x14ac:dyDescent="0.25">
      <c r="A1727" s="541" t="s">
        <v>1115</v>
      </c>
      <c r="B1727" s="542"/>
      <c r="C1727" s="542"/>
      <c r="D1727" s="542"/>
      <c r="E1727" s="543"/>
      <c r="F1727" s="553" t="s">
        <v>309</v>
      </c>
      <c r="G1727" s="554"/>
      <c r="H1727" s="554"/>
      <c r="I1727" s="554"/>
      <c r="J1727" s="555"/>
      <c r="K1727" s="556" t="s">
        <v>1116</v>
      </c>
      <c r="L1727" s="557"/>
      <c r="M1727" s="556" t="s">
        <v>555</v>
      </c>
      <c r="N1727" s="557"/>
      <c r="O1727" s="292" t="s">
        <v>1116</v>
      </c>
    </row>
    <row r="1728" spans="1:15" ht="15" customHeight="1" x14ac:dyDescent="0.25">
      <c r="A1728" s="558"/>
      <c r="B1728" s="558"/>
      <c r="C1728" s="558"/>
      <c r="D1728" s="558"/>
      <c r="E1728" s="558"/>
      <c r="F1728" s="559"/>
      <c r="G1728" s="559"/>
      <c r="H1728" s="559"/>
      <c r="I1728" s="559"/>
      <c r="J1728" s="559"/>
      <c r="K1728" s="559"/>
      <c r="L1728" s="293" t="s">
        <v>313</v>
      </c>
      <c r="M1728" s="560" t="s">
        <v>303</v>
      </c>
      <c r="N1728" s="560"/>
      <c r="O1728" s="294" t="s">
        <v>1117</v>
      </c>
    </row>
    <row r="1729" spans="1:15" ht="15" customHeight="1" x14ac:dyDescent="0.25">
      <c r="A1729" s="526" t="s">
        <v>314</v>
      </c>
      <c r="B1729" s="526"/>
      <c r="C1729" s="526" t="s">
        <v>315</v>
      </c>
      <c r="D1729" s="526"/>
    </row>
    <row r="1730" spans="1:15" ht="15" customHeight="1" x14ac:dyDescent="0.25"/>
    <row r="1731" spans="1:15" ht="15" customHeight="1" x14ac:dyDescent="0.25">
      <c r="A1731" s="541" t="s">
        <v>304</v>
      </c>
      <c r="B1731" s="542"/>
      <c r="C1731" s="542"/>
      <c r="D1731" s="542"/>
      <c r="E1731" s="543"/>
      <c r="F1731" s="544" t="s">
        <v>301</v>
      </c>
      <c r="G1731" s="545"/>
      <c r="H1731" s="545"/>
      <c r="I1731" s="545"/>
      <c r="J1731" s="509"/>
      <c r="K1731" s="544" t="s">
        <v>305</v>
      </c>
      <c r="L1731" s="509"/>
      <c r="M1731" s="544" t="s">
        <v>306</v>
      </c>
      <c r="N1731" s="509"/>
      <c r="O1731" s="291" t="s">
        <v>307</v>
      </c>
    </row>
    <row r="1732" spans="1:15" ht="15" customHeight="1" x14ac:dyDescent="0.25">
      <c r="A1732" s="541" t="s">
        <v>1059</v>
      </c>
      <c r="B1732" s="542"/>
      <c r="C1732" s="542"/>
      <c r="D1732" s="542"/>
      <c r="E1732" s="543"/>
      <c r="F1732" s="553" t="s">
        <v>518</v>
      </c>
      <c r="G1732" s="554"/>
      <c r="H1732" s="554"/>
      <c r="I1732" s="554"/>
      <c r="J1732" s="555"/>
      <c r="K1732" s="556" t="s">
        <v>1060</v>
      </c>
      <c r="L1732" s="557"/>
      <c r="M1732" s="556" t="s">
        <v>373</v>
      </c>
      <c r="N1732" s="557"/>
      <c r="O1732" s="292" t="s">
        <v>337</v>
      </c>
    </row>
    <row r="1733" spans="1:15" ht="15" customHeight="1" x14ac:dyDescent="0.25">
      <c r="A1733" s="541" t="s">
        <v>316</v>
      </c>
      <c r="B1733" s="542"/>
      <c r="C1733" s="542"/>
      <c r="D1733" s="542"/>
      <c r="E1733" s="543"/>
      <c r="F1733" s="553" t="s">
        <v>317</v>
      </c>
      <c r="G1733" s="554"/>
      <c r="H1733" s="554"/>
      <c r="I1733" s="554"/>
      <c r="J1733" s="555"/>
      <c r="K1733" s="556" t="s">
        <v>1118</v>
      </c>
      <c r="L1733" s="557"/>
      <c r="M1733" s="556" t="s">
        <v>319</v>
      </c>
      <c r="N1733" s="557"/>
      <c r="O1733" s="292" t="s">
        <v>1087</v>
      </c>
    </row>
    <row r="1734" spans="1:15" ht="15" customHeight="1" x14ac:dyDescent="0.25">
      <c r="A1734" s="558"/>
      <c r="B1734" s="558"/>
      <c r="C1734" s="558"/>
      <c r="D1734" s="558"/>
      <c r="E1734" s="558"/>
      <c r="F1734" s="559"/>
      <c r="G1734" s="559"/>
      <c r="H1734" s="559"/>
      <c r="I1734" s="559"/>
      <c r="J1734" s="559"/>
      <c r="K1734" s="559"/>
      <c r="L1734" s="293" t="s">
        <v>313</v>
      </c>
      <c r="M1734" s="560" t="s">
        <v>315</v>
      </c>
      <c r="N1734" s="560"/>
      <c r="O1734" s="294" t="s">
        <v>1087</v>
      </c>
    </row>
    <row r="1735" spans="1:15" ht="15" customHeight="1" x14ac:dyDescent="0.25">
      <c r="A1735" s="526" t="s">
        <v>321</v>
      </c>
      <c r="B1735" s="526"/>
      <c r="C1735" s="526" t="s">
        <v>322</v>
      </c>
      <c r="D1735" s="526"/>
    </row>
    <row r="1736" spans="1:15" ht="15" customHeight="1" x14ac:dyDescent="0.25"/>
    <row r="1737" spans="1:15" ht="15" customHeight="1" x14ac:dyDescent="0.25">
      <c r="A1737" s="541" t="s">
        <v>304</v>
      </c>
      <c r="B1737" s="542"/>
      <c r="C1737" s="542"/>
      <c r="D1737" s="542"/>
      <c r="E1737" s="543"/>
      <c r="F1737" s="544" t="s">
        <v>301</v>
      </c>
      <c r="G1737" s="545"/>
      <c r="H1737" s="545"/>
      <c r="I1737" s="545"/>
      <c r="J1737" s="509"/>
      <c r="K1737" s="544" t="s">
        <v>305</v>
      </c>
      <c r="L1737" s="509"/>
      <c r="M1737" s="544" t="s">
        <v>306</v>
      </c>
      <c r="N1737" s="509"/>
      <c r="O1737" s="291" t="s">
        <v>307</v>
      </c>
    </row>
    <row r="1738" spans="1:15" ht="15" customHeight="1" x14ac:dyDescent="0.25">
      <c r="A1738" s="541" t="s">
        <v>1017</v>
      </c>
      <c r="B1738" s="542"/>
      <c r="C1738" s="542"/>
      <c r="D1738" s="542"/>
      <c r="E1738" s="543"/>
      <c r="F1738" s="553" t="s">
        <v>324</v>
      </c>
      <c r="G1738" s="554"/>
      <c r="H1738" s="554"/>
      <c r="I1738" s="554"/>
      <c r="J1738" s="555"/>
      <c r="K1738" s="556" t="s">
        <v>1038</v>
      </c>
      <c r="L1738" s="557"/>
      <c r="M1738" s="556" t="s">
        <v>351</v>
      </c>
      <c r="N1738" s="557"/>
      <c r="O1738" s="292" t="s">
        <v>1118</v>
      </c>
    </row>
    <row r="1739" spans="1:15" ht="15" customHeight="1" x14ac:dyDescent="0.25">
      <c r="A1739" s="558"/>
      <c r="B1739" s="558"/>
      <c r="C1739" s="558"/>
      <c r="D1739" s="558"/>
      <c r="E1739" s="558"/>
      <c r="F1739" s="559"/>
      <c r="G1739" s="559"/>
      <c r="H1739" s="559"/>
      <c r="I1739" s="559"/>
      <c r="J1739" s="559"/>
      <c r="K1739" s="559"/>
      <c r="L1739" s="293" t="s">
        <v>313</v>
      </c>
      <c r="M1739" s="560" t="s">
        <v>322</v>
      </c>
      <c r="N1739" s="560"/>
      <c r="O1739" s="294" t="s">
        <v>1118</v>
      </c>
    </row>
    <row r="1740" spans="1:15" ht="15" customHeight="1" x14ac:dyDescent="0.25">
      <c r="A1740" s="526" t="s">
        <v>327</v>
      </c>
      <c r="B1740" s="526"/>
      <c r="C1740" s="526" t="s">
        <v>328</v>
      </c>
      <c r="D1740" s="526"/>
    </row>
    <row r="1741" spans="1:15" ht="15" customHeight="1" x14ac:dyDescent="0.25"/>
    <row r="1742" spans="1:15" ht="15" customHeight="1" x14ac:dyDescent="0.25">
      <c r="A1742" s="541" t="s">
        <v>304</v>
      </c>
      <c r="B1742" s="542"/>
      <c r="C1742" s="542"/>
      <c r="D1742" s="542"/>
      <c r="E1742" s="543"/>
      <c r="F1742" s="544" t="s">
        <v>301</v>
      </c>
      <c r="G1742" s="545"/>
      <c r="H1742" s="545"/>
      <c r="I1742" s="545"/>
      <c r="J1742" s="509"/>
      <c r="K1742" s="544" t="s">
        <v>305</v>
      </c>
      <c r="L1742" s="509"/>
      <c r="M1742" s="544" t="s">
        <v>306</v>
      </c>
      <c r="N1742" s="509"/>
      <c r="O1742" s="291" t="s">
        <v>307</v>
      </c>
    </row>
    <row r="1743" spans="1:15" ht="15" customHeight="1" x14ac:dyDescent="0.25">
      <c r="A1743" s="541" t="s">
        <v>424</v>
      </c>
      <c r="B1743" s="542"/>
      <c r="C1743" s="542"/>
      <c r="D1743" s="542"/>
      <c r="E1743" s="543"/>
      <c r="F1743" s="553" t="s">
        <v>407</v>
      </c>
      <c r="G1743" s="554"/>
      <c r="H1743" s="554"/>
      <c r="I1743" s="554"/>
      <c r="J1743" s="555"/>
      <c r="K1743" s="556" t="s">
        <v>425</v>
      </c>
      <c r="L1743" s="557"/>
      <c r="M1743" s="556" t="s">
        <v>1119</v>
      </c>
      <c r="N1743" s="557"/>
      <c r="O1743" s="292" t="s">
        <v>577</v>
      </c>
    </row>
    <row r="1744" spans="1:15" ht="15" customHeight="1" x14ac:dyDescent="0.25">
      <c r="A1744" s="558"/>
      <c r="B1744" s="558"/>
      <c r="C1744" s="558"/>
      <c r="D1744" s="558"/>
      <c r="E1744" s="558"/>
      <c r="F1744" s="559"/>
      <c r="G1744" s="559"/>
      <c r="H1744" s="559"/>
      <c r="I1744" s="559"/>
      <c r="J1744" s="559"/>
      <c r="K1744" s="559"/>
      <c r="L1744" s="293" t="s">
        <v>313</v>
      </c>
      <c r="M1744" s="560" t="s">
        <v>328</v>
      </c>
      <c r="N1744" s="560"/>
      <c r="O1744" s="294" t="s">
        <v>577</v>
      </c>
    </row>
    <row r="1745" spans="1:15" ht="15" customHeight="1" x14ac:dyDescent="0.25"/>
    <row r="1746" spans="1:15" ht="15" customHeight="1" x14ac:dyDescent="0.25">
      <c r="I1746" s="561" t="s">
        <v>334</v>
      </c>
      <c r="J1746" s="562"/>
      <c r="K1746" s="562"/>
      <c r="L1746" s="562"/>
      <c r="M1746" s="563"/>
      <c r="N1746" s="564" t="s">
        <v>1120</v>
      </c>
      <c r="O1746" s="525"/>
    </row>
    <row r="1747" spans="1:15" ht="15" customHeight="1" x14ac:dyDescent="0.25">
      <c r="I1747" s="573" t="s">
        <v>335</v>
      </c>
      <c r="J1747" s="574"/>
      <c r="K1747" s="574"/>
      <c r="L1747" s="574"/>
      <c r="M1747" s="575"/>
      <c r="N1747" s="520">
        <f>+ROUND(N1746*(1+AIU!$G$69),0)</f>
        <v>30373</v>
      </c>
      <c r="O1747" s="521"/>
    </row>
    <row r="1748" spans="1:15" ht="15" customHeight="1" x14ac:dyDescent="0.25">
      <c r="A1748" s="287"/>
      <c r="B1748" s="500"/>
      <c r="C1748" s="500"/>
      <c r="D1748" s="500"/>
      <c r="E1748" s="500"/>
      <c r="F1748" s="500"/>
      <c r="G1748" s="500"/>
      <c r="H1748" s="500"/>
      <c r="I1748" s="500"/>
      <c r="J1748" s="500"/>
      <c r="K1748" s="500"/>
      <c r="L1748" s="500"/>
      <c r="M1748" s="500"/>
      <c r="N1748" s="500"/>
      <c r="O1748" s="500"/>
    </row>
    <row r="1749" spans="1:15" ht="15" customHeight="1" x14ac:dyDescent="0.25">
      <c r="A1749" s="287"/>
      <c r="B1749" s="501"/>
      <c r="C1749" s="501"/>
      <c r="D1749" s="500"/>
      <c r="E1749" s="500"/>
      <c r="F1749" s="500"/>
      <c r="G1749" s="500"/>
      <c r="H1749" s="500"/>
      <c r="I1749" s="500"/>
      <c r="J1749" s="500"/>
      <c r="K1749" s="500"/>
      <c r="L1749" s="500"/>
      <c r="M1749" s="500"/>
      <c r="N1749" s="500"/>
      <c r="O1749" s="500"/>
    </row>
    <row r="1750" spans="1:15" ht="15" customHeight="1" x14ac:dyDescent="0.25">
      <c r="A1750" s="502"/>
      <c r="B1750" s="502"/>
      <c r="C1750" s="502"/>
      <c r="D1750" s="502"/>
      <c r="E1750" s="502"/>
      <c r="F1750" s="502"/>
      <c r="G1750" s="502"/>
      <c r="H1750" s="502"/>
      <c r="I1750" s="502"/>
      <c r="J1750" s="502"/>
      <c r="K1750" s="502"/>
      <c r="L1750" s="502"/>
      <c r="M1750" s="502"/>
      <c r="N1750" s="502"/>
      <c r="O1750" s="502"/>
    </row>
    <row r="1751" spans="1:15" ht="15" customHeight="1" x14ac:dyDescent="0.25">
      <c r="A1751" s="550"/>
      <c r="B1751" s="551"/>
      <c r="C1751" s="551"/>
      <c r="D1751" s="551"/>
      <c r="E1751" s="551"/>
      <c r="F1751" s="552"/>
      <c r="G1751" s="550" t="s">
        <v>296</v>
      </c>
      <c r="H1751" s="551"/>
      <c r="I1751" s="551"/>
      <c r="J1751" s="551" t="s">
        <v>993</v>
      </c>
      <c r="K1751" s="551"/>
      <c r="L1751" s="551"/>
      <c r="M1751" s="551"/>
      <c r="N1751" s="551"/>
      <c r="O1751" s="552"/>
    </row>
    <row r="1752" spans="1:15" ht="46.5" customHeight="1" x14ac:dyDescent="0.25">
      <c r="A1752" s="513" t="s">
        <v>298</v>
      </c>
      <c r="B1752" s="546"/>
      <c r="C1752" s="546"/>
      <c r="D1752" s="546"/>
      <c r="E1752" s="546"/>
      <c r="F1752" s="527"/>
      <c r="G1752" s="503" t="s">
        <v>299</v>
      </c>
      <c r="H1752" s="500"/>
      <c r="I1752" s="500"/>
      <c r="J1752" s="547" t="s">
        <v>1121</v>
      </c>
      <c r="K1752" s="547"/>
      <c r="L1752" s="547"/>
      <c r="M1752" s="547"/>
      <c r="N1752" s="547"/>
      <c r="O1752" s="540"/>
    </row>
    <row r="1753" spans="1:15" ht="15" customHeight="1" x14ac:dyDescent="0.25">
      <c r="A1753" s="514"/>
      <c r="B1753" s="548"/>
      <c r="C1753" s="548"/>
      <c r="D1753" s="548"/>
      <c r="E1753" s="548"/>
      <c r="F1753" s="549"/>
      <c r="G1753" s="515" t="s">
        <v>301</v>
      </c>
      <c r="H1753" s="502"/>
      <c r="I1753" s="502"/>
      <c r="J1753" s="502" t="s">
        <v>23</v>
      </c>
      <c r="K1753" s="502"/>
      <c r="L1753" s="502"/>
      <c r="M1753" s="502"/>
      <c r="N1753" s="502"/>
      <c r="O1753" s="516"/>
    </row>
    <row r="1754" spans="1:15" ht="15" customHeight="1" x14ac:dyDescent="0.25"/>
    <row r="1755" spans="1:15" ht="15" customHeight="1" x14ac:dyDescent="0.25">
      <c r="A1755" s="526" t="s">
        <v>302</v>
      </c>
      <c r="B1755" s="526"/>
      <c r="C1755" s="526" t="s">
        <v>303</v>
      </c>
      <c r="D1755" s="526"/>
    </row>
    <row r="1756" spans="1:15" ht="15" customHeight="1" x14ac:dyDescent="0.25"/>
    <row r="1757" spans="1:15" ht="15" customHeight="1" x14ac:dyDescent="0.25">
      <c r="A1757" s="541" t="s">
        <v>304</v>
      </c>
      <c r="B1757" s="542"/>
      <c r="C1757" s="542"/>
      <c r="D1757" s="542"/>
      <c r="E1757" s="543"/>
      <c r="F1757" s="544" t="s">
        <v>301</v>
      </c>
      <c r="G1757" s="545"/>
      <c r="H1757" s="545"/>
      <c r="I1757" s="545"/>
      <c r="J1757" s="509"/>
      <c r="K1757" s="544" t="s">
        <v>305</v>
      </c>
      <c r="L1757" s="509"/>
      <c r="M1757" s="544" t="s">
        <v>306</v>
      </c>
      <c r="N1757" s="509"/>
      <c r="O1757" s="291" t="s">
        <v>307</v>
      </c>
    </row>
    <row r="1758" spans="1:15" ht="15" customHeight="1" x14ac:dyDescent="0.25">
      <c r="A1758" s="541" t="s">
        <v>100</v>
      </c>
      <c r="B1758" s="542"/>
      <c r="C1758" s="542"/>
      <c r="D1758" s="542"/>
      <c r="E1758" s="543"/>
      <c r="F1758" s="553" t="s">
        <v>23</v>
      </c>
      <c r="G1758" s="554"/>
      <c r="H1758" s="554"/>
      <c r="I1758" s="554"/>
      <c r="J1758" s="555"/>
      <c r="K1758" s="556" t="s">
        <v>1122</v>
      </c>
      <c r="L1758" s="557"/>
      <c r="M1758" s="556" t="s">
        <v>555</v>
      </c>
      <c r="N1758" s="557"/>
      <c r="O1758" s="292" t="s">
        <v>1122</v>
      </c>
    </row>
    <row r="1759" spans="1:15" ht="15" customHeight="1" x14ac:dyDescent="0.25">
      <c r="A1759" s="558"/>
      <c r="B1759" s="558"/>
      <c r="C1759" s="558"/>
      <c r="D1759" s="558"/>
      <c r="E1759" s="558"/>
      <c r="F1759" s="559"/>
      <c r="G1759" s="559"/>
      <c r="H1759" s="559"/>
      <c r="I1759" s="559"/>
      <c r="J1759" s="559"/>
      <c r="K1759" s="559"/>
      <c r="L1759" s="293" t="s">
        <v>313</v>
      </c>
      <c r="M1759" s="560" t="s">
        <v>303</v>
      </c>
      <c r="N1759" s="560"/>
      <c r="O1759" s="294" t="s">
        <v>1122</v>
      </c>
    </row>
    <row r="1760" spans="1:15" ht="15" customHeight="1" x14ac:dyDescent="0.25">
      <c r="A1760" s="526" t="s">
        <v>314</v>
      </c>
      <c r="B1760" s="526"/>
      <c r="C1760" s="526" t="s">
        <v>315</v>
      </c>
      <c r="D1760" s="526"/>
    </row>
    <row r="1761" spans="1:15" ht="15" customHeight="1" x14ac:dyDescent="0.25"/>
    <row r="1762" spans="1:15" ht="15" customHeight="1" x14ac:dyDescent="0.25">
      <c r="A1762" s="541" t="s">
        <v>304</v>
      </c>
      <c r="B1762" s="542"/>
      <c r="C1762" s="542"/>
      <c r="D1762" s="542"/>
      <c r="E1762" s="543"/>
      <c r="F1762" s="544" t="s">
        <v>301</v>
      </c>
      <c r="G1762" s="545"/>
      <c r="H1762" s="545"/>
      <c r="I1762" s="545"/>
      <c r="J1762" s="509"/>
      <c r="K1762" s="544" t="s">
        <v>305</v>
      </c>
      <c r="L1762" s="509"/>
      <c r="M1762" s="544" t="s">
        <v>306</v>
      </c>
      <c r="N1762" s="509"/>
      <c r="O1762" s="291" t="s">
        <v>307</v>
      </c>
    </row>
    <row r="1763" spans="1:15" ht="15" customHeight="1" x14ac:dyDescent="0.25">
      <c r="A1763" s="541" t="s">
        <v>316</v>
      </c>
      <c r="B1763" s="542"/>
      <c r="C1763" s="542"/>
      <c r="D1763" s="542"/>
      <c r="E1763" s="543"/>
      <c r="F1763" s="553" t="s">
        <v>317</v>
      </c>
      <c r="G1763" s="554"/>
      <c r="H1763" s="554"/>
      <c r="I1763" s="554"/>
      <c r="J1763" s="555"/>
      <c r="K1763" s="556" t="s">
        <v>1123</v>
      </c>
      <c r="L1763" s="557"/>
      <c r="M1763" s="556" t="s">
        <v>319</v>
      </c>
      <c r="N1763" s="557"/>
      <c r="O1763" s="292" t="s">
        <v>1124</v>
      </c>
    </row>
    <row r="1764" spans="1:15" ht="15" customHeight="1" x14ac:dyDescent="0.25">
      <c r="A1764" s="558"/>
      <c r="B1764" s="558"/>
      <c r="C1764" s="558"/>
      <c r="D1764" s="558"/>
      <c r="E1764" s="558"/>
      <c r="F1764" s="559"/>
      <c r="G1764" s="559"/>
      <c r="H1764" s="559"/>
      <c r="I1764" s="559"/>
      <c r="J1764" s="559"/>
      <c r="K1764" s="559"/>
      <c r="L1764" s="293" t="s">
        <v>313</v>
      </c>
      <c r="M1764" s="560" t="s">
        <v>315</v>
      </c>
      <c r="N1764" s="560"/>
      <c r="O1764" s="294" t="s">
        <v>1124</v>
      </c>
    </row>
    <row r="1765" spans="1:15" ht="15" customHeight="1" x14ac:dyDescent="0.25">
      <c r="A1765" s="526" t="s">
        <v>321</v>
      </c>
      <c r="B1765" s="526"/>
      <c r="C1765" s="526" t="s">
        <v>322</v>
      </c>
      <c r="D1765" s="526"/>
    </row>
    <row r="1766" spans="1:15" ht="15" customHeight="1" x14ac:dyDescent="0.25"/>
    <row r="1767" spans="1:15" ht="15" customHeight="1" x14ac:dyDescent="0.25">
      <c r="A1767" s="541" t="s">
        <v>304</v>
      </c>
      <c r="B1767" s="542"/>
      <c r="C1767" s="542"/>
      <c r="D1767" s="542"/>
      <c r="E1767" s="543"/>
      <c r="F1767" s="544" t="s">
        <v>301</v>
      </c>
      <c r="G1767" s="545"/>
      <c r="H1767" s="545"/>
      <c r="I1767" s="545"/>
      <c r="J1767" s="509"/>
      <c r="K1767" s="544" t="s">
        <v>305</v>
      </c>
      <c r="L1767" s="509"/>
      <c r="M1767" s="544" t="s">
        <v>306</v>
      </c>
      <c r="N1767" s="509"/>
      <c r="O1767" s="291" t="s">
        <v>307</v>
      </c>
    </row>
    <row r="1768" spans="1:15" ht="15" customHeight="1" x14ac:dyDescent="0.25">
      <c r="A1768" s="541" t="s">
        <v>1017</v>
      </c>
      <c r="B1768" s="542"/>
      <c r="C1768" s="542"/>
      <c r="D1768" s="542"/>
      <c r="E1768" s="543"/>
      <c r="F1768" s="553" t="s">
        <v>324</v>
      </c>
      <c r="G1768" s="554"/>
      <c r="H1768" s="554"/>
      <c r="I1768" s="554"/>
      <c r="J1768" s="555"/>
      <c r="K1768" s="556" t="s">
        <v>1038</v>
      </c>
      <c r="L1768" s="557"/>
      <c r="M1768" s="556" t="s">
        <v>398</v>
      </c>
      <c r="N1768" s="557"/>
      <c r="O1768" s="292" t="s">
        <v>1123</v>
      </c>
    </row>
    <row r="1769" spans="1:15" ht="15" customHeight="1" x14ac:dyDescent="0.25">
      <c r="A1769" s="558"/>
      <c r="B1769" s="558"/>
      <c r="C1769" s="558"/>
      <c r="D1769" s="558"/>
      <c r="E1769" s="558"/>
      <c r="F1769" s="559"/>
      <c r="G1769" s="559"/>
      <c r="H1769" s="559"/>
      <c r="I1769" s="559"/>
      <c r="J1769" s="559"/>
      <c r="K1769" s="559"/>
      <c r="L1769" s="293" t="s">
        <v>313</v>
      </c>
      <c r="M1769" s="560" t="s">
        <v>322</v>
      </c>
      <c r="N1769" s="560"/>
      <c r="O1769" s="294" t="s">
        <v>1123</v>
      </c>
    </row>
    <row r="1770" spans="1:15" ht="15" customHeight="1" x14ac:dyDescent="0.25">
      <c r="A1770" s="526" t="s">
        <v>327</v>
      </c>
      <c r="B1770" s="526"/>
      <c r="C1770" s="526" t="s">
        <v>328</v>
      </c>
      <c r="D1770" s="526"/>
    </row>
    <row r="1771" spans="1:15" ht="15" customHeight="1" x14ac:dyDescent="0.25"/>
    <row r="1772" spans="1:15" ht="15" customHeight="1" x14ac:dyDescent="0.25">
      <c r="A1772" s="541" t="s">
        <v>304</v>
      </c>
      <c r="B1772" s="542"/>
      <c r="C1772" s="542"/>
      <c r="D1772" s="542"/>
      <c r="E1772" s="543"/>
      <c r="F1772" s="544" t="s">
        <v>301</v>
      </c>
      <c r="G1772" s="545"/>
      <c r="H1772" s="545"/>
      <c r="I1772" s="545"/>
      <c r="J1772" s="509"/>
      <c r="K1772" s="544" t="s">
        <v>305</v>
      </c>
      <c r="L1772" s="509"/>
      <c r="M1772" s="544" t="s">
        <v>306</v>
      </c>
      <c r="N1772" s="509"/>
      <c r="O1772" s="291" t="s">
        <v>307</v>
      </c>
    </row>
    <row r="1773" spans="1:15" ht="15" customHeight="1" x14ac:dyDescent="0.25">
      <c r="A1773" s="541" t="s">
        <v>424</v>
      </c>
      <c r="B1773" s="542"/>
      <c r="C1773" s="542"/>
      <c r="D1773" s="542"/>
      <c r="E1773" s="543"/>
      <c r="F1773" s="553" t="s">
        <v>407</v>
      </c>
      <c r="G1773" s="554"/>
      <c r="H1773" s="554"/>
      <c r="I1773" s="554"/>
      <c r="J1773" s="555"/>
      <c r="K1773" s="556" t="s">
        <v>425</v>
      </c>
      <c r="L1773" s="557"/>
      <c r="M1773" s="556" t="s">
        <v>398</v>
      </c>
      <c r="N1773" s="557"/>
      <c r="O1773" s="292" t="s">
        <v>1125</v>
      </c>
    </row>
    <row r="1774" spans="1:15" ht="15" customHeight="1" x14ac:dyDescent="0.25">
      <c r="A1774" s="558"/>
      <c r="B1774" s="558"/>
      <c r="C1774" s="558"/>
      <c r="D1774" s="558"/>
      <c r="E1774" s="558"/>
      <c r="F1774" s="559"/>
      <c r="G1774" s="559"/>
      <c r="H1774" s="559"/>
      <c r="I1774" s="559"/>
      <c r="J1774" s="559"/>
      <c r="K1774" s="559"/>
      <c r="L1774" s="293" t="s">
        <v>313</v>
      </c>
      <c r="M1774" s="560" t="s">
        <v>328</v>
      </c>
      <c r="N1774" s="560"/>
      <c r="O1774" s="294" t="s">
        <v>1125</v>
      </c>
    </row>
    <row r="1775" spans="1:15" ht="15" customHeight="1" x14ac:dyDescent="0.25"/>
    <row r="1776" spans="1:15" ht="15" customHeight="1" x14ac:dyDescent="0.25">
      <c r="I1776" s="565" t="s">
        <v>334</v>
      </c>
      <c r="J1776" s="566"/>
      <c r="K1776" s="566"/>
      <c r="L1776" s="566"/>
      <c r="M1776" s="567"/>
      <c r="N1776" s="564" t="s">
        <v>1126</v>
      </c>
      <c r="O1776" s="525"/>
    </row>
    <row r="1777" spans="1:15" ht="15" customHeight="1" x14ac:dyDescent="0.25">
      <c r="I1777" s="568" t="s">
        <v>335</v>
      </c>
      <c r="J1777" s="569"/>
      <c r="K1777" s="569"/>
      <c r="L1777" s="569"/>
      <c r="M1777" s="570"/>
      <c r="N1777" s="520">
        <f>+ROUND(N1776*(1+AIU!$G$69),0)</f>
        <v>269908</v>
      </c>
      <c r="O1777" s="521"/>
    </row>
    <row r="1778" spans="1:15" ht="15" customHeight="1" x14ac:dyDescent="0.25">
      <c r="A1778" s="287"/>
      <c r="B1778" s="500"/>
      <c r="C1778" s="500"/>
      <c r="D1778" s="500"/>
      <c r="E1778" s="500"/>
      <c r="F1778" s="500"/>
      <c r="G1778" s="500"/>
      <c r="H1778" s="500"/>
      <c r="I1778" s="500"/>
      <c r="J1778" s="500"/>
      <c r="K1778" s="500"/>
      <c r="L1778" s="500"/>
      <c r="M1778" s="500"/>
      <c r="N1778" s="500"/>
      <c r="O1778" s="500"/>
    </row>
    <row r="1779" spans="1:15" ht="15" customHeight="1" x14ac:dyDescent="0.25">
      <c r="A1779" s="287"/>
      <c r="B1779" s="501"/>
      <c r="C1779" s="501"/>
      <c r="D1779" s="500"/>
      <c r="E1779" s="500"/>
      <c r="F1779" s="500"/>
      <c r="G1779" s="500"/>
      <c r="H1779" s="500"/>
      <c r="I1779" s="500"/>
      <c r="J1779" s="500"/>
      <c r="K1779" s="500"/>
      <c r="L1779" s="500"/>
      <c r="M1779" s="500"/>
      <c r="N1779" s="500"/>
      <c r="O1779" s="500"/>
    </row>
    <row r="1780" spans="1:15" ht="15" customHeight="1" x14ac:dyDescent="0.25">
      <c r="A1780" s="502"/>
      <c r="B1780" s="502"/>
      <c r="C1780" s="502"/>
      <c r="D1780" s="502"/>
      <c r="E1780" s="502"/>
      <c r="F1780" s="502"/>
      <c r="G1780" s="502"/>
      <c r="H1780" s="502"/>
      <c r="I1780" s="502"/>
      <c r="J1780" s="502"/>
      <c r="K1780" s="502"/>
      <c r="L1780" s="502"/>
      <c r="M1780" s="502"/>
      <c r="N1780" s="502"/>
      <c r="O1780" s="502"/>
    </row>
    <row r="1781" spans="1:15" ht="15" customHeight="1" x14ac:dyDescent="0.25">
      <c r="A1781" s="550"/>
      <c r="B1781" s="551"/>
      <c r="C1781" s="551"/>
      <c r="D1781" s="551"/>
      <c r="E1781" s="551"/>
      <c r="F1781" s="552"/>
      <c r="G1781" s="550" t="s">
        <v>296</v>
      </c>
      <c r="H1781" s="551"/>
      <c r="I1781" s="551"/>
      <c r="J1781" s="551" t="s">
        <v>993</v>
      </c>
      <c r="K1781" s="551"/>
      <c r="L1781" s="551"/>
      <c r="M1781" s="551"/>
      <c r="N1781" s="551"/>
      <c r="O1781" s="552"/>
    </row>
    <row r="1782" spans="1:15" ht="46.5" customHeight="1" x14ac:dyDescent="0.25">
      <c r="A1782" s="513" t="s">
        <v>298</v>
      </c>
      <c r="B1782" s="546"/>
      <c r="C1782" s="546"/>
      <c r="D1782" s="546"/>
      <c r="E1782" s="546"/>
      <c r="F1782" s="527"/>
      <c r="G1782" s="503" t="s">
        <v>299</v>
      </c>
      <c r="H1782" s="500"/>
      <c r="I1782" s="500"/>
      <c r="J1782" s="547" t="s">
        <v>1127</v>
      </c>
      <c r="K1782" s="547"/>
      <c r="L1782" s="547"/>
      <c r="M1782" s="547"/>
      <c r="N1782" s="547"/>
      <c r="O1782" s="540"/>
    </row>
    <row r="1783" spans="1:15" ht="15" customHeight="1" x14ac:dyDescent="0.25">
      <c r="A1783" s="514"/>
      <c r="B1783" s="548"/>
      <c r="C1783" s="548"/>
      <c r="D1783" s="548"/>
      <c r="E1783" s="548"/>
      <c r="F1783" s="549"/>
      <c r="G1783" s="515" t="s">
        <v>301</v>
      </c>
      <c r="H1783" s="502"/>
      <c r="I1783" s="502"/>
      <c r="J1783" s="502" t="s">
        <v>23</v>
      </c>
      <c r="K1783" s="502"/>
      <c r="L1783" s="502"/>
      <c r="M1783" s="502"/>
      <c r="N1783" s="502"/>
      <c r="O1783" s="516"/>
    </row>
    <row r="1784" spans="1:15" ht="15" customHeight="1" x14ac:dyDescent="0.25"/>
    <row r="1785" spans="1:15" ht="15" customHeight="1" x14ac:dyDescent="0.25">
      <c r="A1785" s="526" t="s">
        <v>302</v>
      </c>
      <c r="B1785" s="526"/>
      <c r="C1785" s="526" t="s">
        <v>303</v>
      </c>
      <c r="D1785" s="526"/>
    </row>
    <row r="1786" spans="1:15" ht="15" customHeight="1" x14ac:dyDescent="0.25"/>
    <row r="1787" spans="1:15" ht="15" customHeight="1" x14ac:dyDescent="0.25">
      <c r="A1787" s="541" t="s">
        <v>304</v>
      </c>
      <c r="B1787" s="542"/>
      <c r="C1787" s="542"/>
      <c r="D1787" s="542"/>
      <c r="E1787" s="543"/>
      <c r="F1787" s="544" t="s">
        <v>301</v>
      </c>
      <c r="G1787" s="545"/>
      <c r="H1787" s="545"/>
      <c r="I1787" s="545"/>
      <c r="J1787" s="509"/>
      <c r="K1787" s="544" t="s">
        <v>305</v>
      </c>
      <c r="L1787" s="509"/>
      <c r="M1787" s="544" t="s">
        <v>306</v>
      </c>
      <c r="N1787" s="509"/>
      <c r="O1787" s="291" t="s">
        <v>307</v>
      </c>
    </row>
    <row r="1788" spans="1:15" ht="15" customHeight="1" x14ac:dyDescent="0.25">
      <c r="A1788" s="541" t="s">
        <v>101</v>
      </c>
      <c r="B1788" s="542"/>
      <c r="C1788" s="542"/>
      <c r="D1788" s="542"/>
      <c r="E1788" s="543"/>
      <c r="F1788" s="553" t="s">
        <v>23</v>
      </c>
      <c r="G1788" s="554"/>
      <c r="H1788" s="554"/>
      <c r="I1788" s="554"/>
      <c r="J1788" s="555"/>
      <c r="K1788" s="556" t="s">
        <v>1128</v>
      </c>
      <c r="L1788" s="557"/>
      <c r="M1788" s="556" t="s">
        <v>555</v>
      </c>
      <c r="N1788" s="557"/>
      <c r="O1788" s="292" t="s">
        <v>1128</v>
      </c>
    </row>
    <row r="1789" spans="1:15" ht="15" customHeight="1" x14ac:dyDescent="0.25">
      <c r="A1789" s="558"/>
      <c r="B1789" s="558"/>
      <c r="C1789" s="558"/>
      <c r="D1789" s="558"/>
      <c r="E1789" s="558"/>
      <c r="F1789" s="559"/>
      <c r="G1789" s="559"/>
      <c r="H1789" s="559"/>
      <c r="I1789" s="559"/>
      <c r="J1789" s="559"/>
      <c r="K1789" s="559"/>
      <c r="L1789" s="293" t="s">
        <v>313</v>
      </c>
      <c r="M1789" s="560" t="s">
        <v>303</v>
      </c>
      <c r="N1789" s="560"/>
      <c r="O1789" s="294" t="s">
        <v>1128</v>
      </c>
    </row>
    <row r="1790" spans="1:15" ht="15" customHeight="1" x14ac:dyDescent="0.25">
      <c r="A1790" s="526" t="s">
        <v>314</v>
      </c>
      <c r="B1790" s="526"/>
      <c r="C1790" s="526" t="s">
        <v>315</v>
      </c>
      <c r="D1790" s="526"/>
    </row>
    <row r="1791" spans="1:15" ht="15" customHeight="1" x14ac:dyDescent="0.25"/>
    <row r="1792" spans="1:15" ht="15" customHeight="1" x14ac:dyDescent="0.25">
      <c r="A1792" s="541" t="s">
        <v>304</v>
      </c>
      <c r="B1792" s="542"/>
      <c r="C1792" s="542"/>
      <c r="D1792" s="542"/>
      <c r="E1792" s="543"/>
      <c r="F1792" s="544" t="s">
        <v>301</v>
      </c>
      <c r="G1792" s="545"/>
      <c r="H1792" s="545"/>
      <c r="I1792" s="545"/>
      <c r="J1792" s="509"/>
      <c r="K1792" s="544" t="s">
        <v>305</v>
      </c>
      <c r="L1792" s="509"/>
      <c r="M1792" s="544" t="s">
        <v>306</v>
      </c>
      <c r="N1792" s="509"/>
      <c r="O1792" s="291" t="s">
        <v>307</v>
      </c>
    </row>
    <row r="1793" spans="1:15" ht="15" customHeight="1" x14ac:dyDescent="0.25">
      <c r="A1793" s="541" t="s">
        <v>316</v>
      </c>
      <c r="B1793" s="542"/>
      <c r="C1793" s="542"/>
      <c r="D1793" s="542"/>
      <c r="E1793" s="543"/>
      <c r="F1793" s="553" t="s">
        <v>317</v>
      </c>
      <c r="G1793" s="554"/>
      <c r="H1793" s="554"/>
      <c r="I1793" s="554"/>
      <c r="J1793" s="555"/>
      <c r="K1793" s="556" t="s">
        <v>1123</v>
      </c>
      <c r="L1793" s="557"/>
      <c r="M1793" s="556" t="s">
        <v>319</v>
      </c>
      <c r="N1793" s="557"/>
      <c r="O1793" s="292" t="s">
        <v>1124</v>
      </c>
    </row>
    <row r="1794" spans="1:15" ht="15" customHeight="1" x14ac:dyDescent="0.25">
      <c r="A1794" s="558"/>
      <c r="B1794" s="558"/>
      <c r="C1794" s="558"/>
      <c r="D1794" s="558"/>
      <c r="E1794" s="558"/>
      <c r="F1794" s="559"/>
      <c r="G1794" s="559"/>
      <c r="H1794" s="559"/>
      <c r="I1794" s="559"/>
      <c r="J1794" s="559"/>
      <c r="K1794" s="559"/>
      <c r="L1794" s="293" t="s">
        <v>313</v>
      </c>
      <c r="M1794" s="560" t="s">
        <v>315</v>
      </c>
      <c r="N1794" s="560"/>
      <c r="O1794" s="294" t="s">
        <v>1124</v>
      </c>
    </row>
    <row r="1795" spans="1:15" ht="15" customHeight="1" x14ac:dyDescent="0.25">
      <c r="A1795" s="526" t="s">
        <v>321</v>
      </c>
      <c r="B1795" s="526"/>
      <c r="C1795" s="526" t="s">
        <v>322</v>
      </c>
      <c r="D1795" s="526"/>
    </row>
    <row r="1796" spans="1:15" ht="15" customHeight="1" x14ac:dyDescent="0.25"/>
    <row r="1797" spans="1:15" ht="15" customHeight="1" x14ac:dyDescent="0.25">
      <c r="A1797" s="541" t="s">
        <v>304</v>
      </c>
      <c r="B1797" s="542"/>
      <c r="C1797" s="542"/>
      <c r="D1797" s="542"/>
      <c r="E1797" s="543"/>
      <c r="F1797" s="544" t="s">
        <v>301</v>
      </c>
      <c r="G1797" s="545"/>
      <c r="H1797" s="545"/>
      <c r="I1797" s="545"/>
      <c r="J1797" s="509"/>
      <c r="K1797" s="544" t="s">
        <v>305</v>
      </c>
      <c r="L1797" s="509"/>
      <c r="M1797" s="544" t="s">
        <v>306</v>
      </c>
      <c r="N1797" s="509"/>
      <c r="O1797" s="291" t="s">
        <v>307</v>
      </c>
    </row>
    <row r="1798" spans="1:15" ht="15" customHeight="1" x14ac:dyDescent="0.25">
      <c r="A1798" s="541" t="s">
        <v>1017</v>
      </c>
      <c r="B1798" s="542"/>
      <c r="C1798" s="542"/>
      <c r="D1798" s="542"/>
      <c r="E1798" s="543"/>
      <c r="F1798" s="553" t="s">
        <v>324</v>
      </c>
      <c r="G1798" s="554"/>
      <c r="H1798" s="554"/>
      <c r="I1798" s="554"/>
      <c r="J1798" s="555"/>
      <c r="K1798" s="556" t="s">
        <v>1038</v>
      </c>
      <c r="L1798" s="557"/>
      <c r="M1798" s="556" t="s">
        <v>398</v>
      </c>
      <c r="N1798" s="557"/>
      <c r="O1798" s="292" t="s">
        <v>1123</v>
      </c>
    </row>
    <row r="1799" spans="1:15" ht="15" customHeight="1" x14ac:dyDescent="0.25">
      <c r="A1799" s="558"/>
      <c r="B1799" s="558"/>
      <c r="C1799" s="558"/>
      <c r="D1799" s="558"/>
      <c r="E1799" s="558"/>
      <c r="F1799" s="559"/>
      <c r="G1799" s="559"/>
      <c r="H1799" s="559"/>
      <c r="I1799" s="559"/>
      <c r="J1799" s="559"/>
      <c r="K1799" s="559"/>
      <c r="L1799" s="293" t="s">
        <v>313</v>
      </c>
      <c r="M1799" s="560" t="s">
        <v>322</v>
      </c>
      <c r="N1799" s="560"/>
      <c r="O1799" s="294" t="s">
        <v>1123</v>
      </c>
    </row>
    <row r="1800" spans="1:15" ht="15" customHeight="1" x14ac:dyDescent="0.25">
      <c r="A1800" s="526" t="s">
        <v>327</v>
      </c>
      <c r="B1800" s="526"/>
      <c r="C1800" s="526" t="s">
        <v>328</v>
      </c>
      <c r="D1800" s="526"/>
    </row>
    <row r="1801" spans="1:15" ht="15" customHeight="1" x14ac:dyDescent="0.25"/>
    <row r="1802" spans="1:15" ht="15" customHeight="1" x14ac:dyDescent="0.25">
      <c r="A1802" s="541" t="s">
        <v>304</v>
      </c>
      <c r="B1802" s="542"/>
      <c r="C1802" s="542"/>
      <c r="D1802" s="542"/>
      <c r="E1802" s="543"/>
      <c r="F1802" s="544" t="s">
        <v>301</v>
      </c>
      <c r="G1802" s="545"/>
      <c r="H1802" s="545"/>
      <c r="I1802" s="545"/>
      <c r="J1802" s="509"/>
      <c r="K1802" s="544" t="s">
        <v>305</v>
      </c>
      <c r="L1802" s="509"/>
      <c r="M1802" s="544" t="s">
        <v>306</v>
      </c>
      <c r="N1802" s="509"/>
      <c r="O1802" s="291" t="s">
        <v>307</v>
      </c>
    </row>
    <row r="1803" spans="1:15" ht="15" customHeight="1" x14ac:dyDescent="0.25">
      <c r="A1803" s="541" t="s">
        <v>424</v>
      </c>
      <c r="B1803" s="542"/>
      <c r="C1803" s="542"/>
      <c r="D1803" s="542"/>
      <c r="E1803" s="543"/>
      <c r="F1803" s="553" t="s">
        <v>407</v>
      </c>
      <c r="G1803" s="554"/>
      <c r="H1803" s="554"/>
      <c r="I1803" s="554"/>
      <c r="J1803" s="555"/>
      <c r="K1803" s="556" t="s">
        <v>425</v>
      </c>
      <c r="L1803" s="557"/>
      <c r="M1803" s="556" t="s">
        <v>398</v>
      </c>
      <c r="N1803" s="557"/>
      <c r="O1803" s="292" t="s">
        <v>1125</v>
      </c>
    </row>
    <row r="1804" spans="1:15" ht="15" customHeight="1" x14ac:dyDescent="0.25">
      <c r="A1804" s="558"/>
      <c r="B1804" s="558"/>
      <c r="C1804" s="558"/>
      <c r="D1804" s="558"/>
      <c r="E1804" s="558"/>
      <c r="F1804" s="559"/>
      <c r="G1804" s="559"/>
      <c r="H1804" s="559"/>
      <c r="I1804" s="559"/>
      <c r="J1804" s="559"/>
      <c r="K1804" s="559"/>
      <c r="L1804" s="293" t="s">
        <v>313</v>
      </c>
      <c r="M1804" s="560" t="s">
        <v>328</v>
      </c>
      <c r="N1804" s="560"/>
      <c r="O1804" s="294" t="s">
        <v>1125</v>
      </c>
    </row>
    <row r="1805" spans="1:15" ht="15" customHeight="1" x14ac:dyDescent="0.25"/>
    <row r="1806" spans="1:15" ht="15" customHeight="1" x14ac:dyDescent="0.25">
      <c r="I1806" s="565" t="s">
        <v>334</v>
      </c>
      <c r="J1806" s="566"/>
      <c r="K1806" s="566"/>
      <c r="L1806" s="566"/>
      <c r="M1806" s="567"/>
      <c r="N1806" s="564" t="s">
        <v>1129</v>
      </c>
      <c r="O1806" s="525"/>
    </row>
    <row r="1807" spans="1:15" ht="15" customHeight="1" x14ac:dyDescent="0.25">
      <c r="I1807" s="568" t="s">
        <v>335</v>
      </c>
      <c r="J1807" s="569"/>
      <c r="K1807" s="569"/>
      <c r="L1807" s="569"/>
      <c r="M1807" s="570"/>
      <c r="N1807" s="520">
        <f>+ROUND(N1806*(1+AIU!$G$69),0)</f>
        <v>133590</v>
      </c>
      <c r="O1807" s="521"/>
    </row>
    <row r="1808" spans="1:15" ht="15" customHeight="1" x14ac:dyDescent="0.25">
      <c r="A1808" s="287"/>
      <c r="B1808" s="500"/>
      <c r="C1808" s="500"/>
      <c r="D1808" s="500"/>
      <c r="E1808" s="500"/>
      <c r="F1808" s="500"/>
      <c r="G1808" s="500"/>
      <c r="H1808" s="500"/>
      <c r="I1808" s="500"/>
      <c r="J1808" s="500"/>
      <c r="K1808" s="500"/>
      <c r="L1808" s="500"/>
      <c r="M1808" s="500"/>
      <c r="N1808" s="500"/>
      <c r="O1808" s="500"/>
    </row>
    <row r="1809" spans="1:15" ht="15" customHeight="1" x14ac:dyDescent="0.25">
      <c r="A1809" s="287"/>
      <c r="B1809" s="501"/>
      <c r="C1809" s="501"/>
      <c r="D1809" s="500"/>
      <c r="E1809" s="500"/>
      <c r="F1809" s="500"/>
      <c r="G1809" s="500"/>
      <c r="H1809" s="500"/>
      <c r="I1809" s="500"/>
      <c r="J1809" s="500"/>
      <c r="K1809" s="500"/>
      <c r="L1809" s="500"/>
      <c r="M1809" s="500"/>
      <c r="N1809" s="500"/>
      <c r="O1809" s="500"/>
    </row>
    <row r="1810" spans="1:15" ht="15" customHeight="1" x14ac:dyDescent="0.25">
      <c r="A1810" s="502"/>
      <c r="B1810" s="502"/>
      <c r="C1810" s="502"/>
      <c r="D1810" s="502"/>
      <c r="E1810" s="502"/>
      <c r="F1810" s="502"/>
      <c r="G1810" s="502"/>
      <c r="H1810" s="502"/>
      <c r="I1810" s="502"/>
      <c r="J1810" s="502"/>
      <c r="K1810" s="502"/>
      <c r="L1810" s="502"/>
      <c r="M1810" s="502"/>
      <c r="N1810" s="502"/>
      <c r="O1810" s="502"/>
    </row>
    <row r="1811" spans="1:15" ht="15" customHeight="1" x14ac:dyDescent="0.25">
      <c r="A1811" s="550"/>
      <c r="B1811" s="551"/>
      <c r="C1811" s="551"/>
      <c r="D1811" s="551"/>
      <c r="E1811" s="551"/>
      <c r="F1811" s="552"/>
      <c r="G1811" s="550" t="s">
        <v>296</v>
      </c>
      <c r="H1811" s="551"/>
      <c r="I1811" s="551"/>
      <c r="J1811" s="551" t="s">
        <v>993</v>
      </c>
      <c r="K1811" s="551"/>
      <c r="L1811" s="551"/>
      <c r="M1811" s="551"/>
      <c r="N1811" s="551"/>
      <c r="O1811" s="552"/>
    </row>
    <row r="1812" spans="1:15" ht="64.5" customHeight="1" x14ac:dyDescent="0.25">
      <c r="A1812" s="513" t="s">
        <v>298</v>
      </c>
      <c r="B1812" s="546"/>
      <c r="C1812" s="546"/>
      <c r="D1812" s="546"/>
      <c r="E1812" s="546"/>
      <c r="F1812" s="527"/>
      <c r="G1812" s="503" t="s">
        <v>299</v>
      </c>
      <c r="H1812" s="500"/>
      <c r="I1812" s="500"/>
      <c r="J1812" s="547" t="s">
        <v>1130</v>
      </c>
      <c r="K1812" s="547"/>
      <c r="L1812" s="547"/>
      <c r="M1812" s="547"/>
      <c r="N1812" s="547"/>
      <c r="O1812" s="540"/>
    </row>
    <row r="1813" spans="1:15" ht="15" customHeight="1" x14ac:dyDescent="0.25">
      <c r="A1813" s="514"/>
      <c r="B1813" s="548"/>
      <c r="C1813" s="548"/>
      <c r="D1813" s="548"/>
      <c r="E1813" s="548"/>
      <c r="F1813" s="549"/>
      <c r="G1813" s="515" t="s">
        <v>301</v>
      </c>
      <c r="H1813" s="502"/>
      <c r="I1813" s="502"/>
      <c r="J1813" s="502" t="s">
        <v>23</v>
      </c>
      <c r="K1813" s="502"/>
      <c r="L1813" s="502"/>
      <c r="M1813" s="502"/>
      <c r="N1813" s="502"/>
      <c r="O1813" s="516"/>
    </row>
    <row r="1814" spans="1:15" ht="15" customHeight="1" x14ac:dyDescent="0.25"/>
    <row r="1815" spans="1:15" ht="15" customHeight="1" x14ac:dyDescent="0.25">
      <c r="A1815" s="526" t="s">
        <v>302</v>
      </c>
      <c r="B1815" s="526"/>
      <c r="C1815" s="526" t="s">
        <v>303</v>
      </c>
      <c r="D1815" s="526"/>
    </row>
    <row r="1816" spans="1:15" ht="15" customHeight="1" x14ac:dyDescent="0.25"/>
    <row r="1817" spans="1:15" ht="15" customHeight="1" x14ac:dyDescent="0.25">
      <c r="A1817" s="541" t="s">
        <v>304</v>
      </c>
      <c r="B1817" s="542"/>
      <c r="C1817" s="542"/>
      <c r="D1817" s="542"/>
      <c r="E1817" s="543"/>
      <c r="F1817" s="544" t="s">
        <v>301</v>
      </c>
      <c r="G1817" s="545"/>
      <c r="H1817" s="545"/>
      <c r="I1817" s="545"/>
      <c r="J1817" s="509"/>
      <c r="K1817" s="544" t="s">
        <v>305</v>
      </c>
      <c r="L1817" s="509"/>
      <c r="M1817" s="544" t="s">
        <v>306</v>
      </c>
      <c r="N1817" s="509"/>
      <c r="O1817" s="291" t="s">
        <v>307</v>
      </c>
    </row>
    <row r="1818" spans="1:15" ht="15" customHeight="1" x14ac:dyDescent="0.25">
      <c r="A1818" s="541" t="s">
        <v>1131</v>
      </c>
      <c r="B1818" s="542"/>
      <c r="C1818" s="542"/>
      <c r="D1818" s="542"/>
      <c r="E1818" s="543"/>
      <c r="F1818" s="553" t="s">
        <v>309</v>
      </c>
      <c r="G1818" s="554"/>
      <c r="H1818" s="554"/>
      <c r="I1818" s="554"/>
      <c r="J1818" s="555"/>
      <c r="K1818" s="556" t="s">
        <v>1132</v>
      </c>
      <c r="L1818" s="557"/>
      <c r="M1818" s="556" t="s">
        <v>775</v>
      </c>
      <c r="N1818" s="557"/>
      <c r="O1818" s="292" t="s">
        <v>1133</v>
      </c>
    </row>
    <row r="1819" spans="1:15" ht="15" customHeight="1" x14ac:dyDescent="0.25">
      <c r="A1819" s="541" t="s">
        <v>1134</v>
      </c>
      <c r="B1819" s="542"/>
      <c r="C1819" s="542"/>
      <c r="D1819" s="542"/>
      <c r="E1819" s="543"/>
      <c r="F1819" s="553" t="s">
        <v>309</v>
      </c>
      <c r="G1819" s="554"/>
      <c r="H1819" s="554"/>
      <c r="I1819" s="554"/>
      <c r="J1819" s="555"/>
      <c r="K1819" s="556" t="s">
        <v>1135</v>
      </c>
      <c r="L1819" s="557"/>
      <c r="M1819" s="556" t="s">
        <v>555</v>
      </c>
      <c r="N1819" s="557"/>
      <c r="O1819" s="292" t="s">
        <v>1135</v>
      </c>
    </row>
    <row r="1820" spans="1:15" ht="15" customHeight="1" x14ac:dyDescent="0.25">
      <c r="A1820" s="541" t="s">
        <v>1136</v>
      </c>
      <c r="B1820" s="542"/>
      <c r="C1820" s="542"/>
      <c r="D1820" s="542"/>
      <c r="E1820" s="543"/>
      <c r="F1820" s="553" t="s">
        <v>1137</v>
      </c>
      <c r="G1820" s="554"/>
      <c r="H1820" s="554"/>
      <c r="I1820" s="554"/>
      <c r="J1820" s="555"/>
      <c r="K1820" s="556" t="s">
        <v>1138</v>
      </c>
      <c r="L1820" s="557"/>
      <c r="M1820" s="556" t="s">
        <v>404</v>
      </c>
      <c r="N1820" s="557"/>
      <c r="O1820" s="292" t="s">
        <v>1139</v>
      </c>
    </row>
    <row r="1821" spans="1:15" ht="15" customHeight="1" x14ac:dyDescent="0.25">
      <c r="A1821" s="541" t="s">
        <v>949</v>
      </c>
      <c r="B1821" s="542"/>
      <c r="C1821" s="542"/>
      <c r="D1821" s="542"/>
      <c r="E1821" s="543"/>
      <c r="F1821" s="553" t="s">
        <v>309</v>
      </c>
      <c r="G1821" s="554"/>
      <c r="H1821" s="554"/>
      <c r="I1821" s="554"/>
      <c r="J1821" s="555"/>
      <c r="K1821" s="556" t="s">
        <v>950</v>
      </c>
      <c r="L1821" s="557"/>
      <c r="M1821" s="556" t="s">
        <v>376</v>
      </c>
      <c r="N1821" s="557"/>
      <c r="O1821" s="292" t="s">
        <v>951</v>
      </c>
    </row>
    <row r="1822" spans="1:15" ht="15" customHeight="1" x14ac:dyDescent="0.25">
      <c r="A1822" s="541" t="s">
        <v>952</v>
      </c>
      <c r="B1822" s="542"/>
      <c r="C1822" s="542"/>
      <c r="D1822" s="542"/>
      <c r="E1822" s="543"/>
      <c r="F1822" s="553" t="s">
        <v>309</v>
      </c>
      <c r="G1822" s="554"/>
      <c r="H1822" s="554"/>
      <c r="I1822" s="554"/>
      <c r="J1822" s="555"/>
      <c r="K1822" s="556" t="s">
        <v>953</v>
      </c>
      <c r="L1822" s="557"/>
      <c r="M1822" s="556" t="s">
        <v>376</v>
      </c>
      <c r="N1822" s="557"/>
      <c r="O1822" s="292" t="s">
        <v>954</v>
      </c>
    </row>
    <row r="1823" spans="1:15" ht="15" customHeight="1" x14ac:dyDescent="0.25">
      <c r="A1823" s="541" t="s">
        <v>1140</v>
      </c>
      <c r="B1823" s="542"/>
      <c r="C1823" s="542"/>
      <c r="D1823" s="542"/>
      <c r="E1823" s="543"/>
      <c r="F1823" s="553" t="s">
        <v>309</v>
      </c>
      <c r="G1823" s="554"/>
      <c r="H1823" s="554"/>
      <c r="I1823" s="554"/>
      <c r="J1823" s="555"/>
      <c r="K1823" s="556" t="s">
        <v>410</v>
      </c>
      <c r="L1823" s="557"/>
      <c r="M1823" s="556" t="s">
        <v>505</v>
      </c>
      <c r="N1823" s="557"/>
      <c r="O1823" s="292" t="s">
        <v>565</v>
      </c>
    </row>
    <row r="1824" spans="1:15" ht="15" customHeight="1" x14ac:dyDescent="0.25">
      <c r="A1824" s="541" t="s">
        <v>1141</v>
      </c>
      <c r="B1824" s="542"/>
      <c r="C1824" s="542"/>
      <c r="D1824" s="542"/>
      <c r="E1824" s="543"/>
      <c r="F1824" s="553" t="s">
        <v>412</v>
      </c>
      <c r="G1824" s="554"/>
      <c r="H1824" s="554"/>
      <c r="I1824" s="554"/>
      <c r="J1824" s="555"/>
      <c r="K1824" s="556" t="s">
        <v>1142</v>
      </c>
      <c r="L1824" s="557"/>
      <c r="M1824" s="556" t="s">
        <v>1033</v>
      </c>
      <c r="N1824" s="557"/>
      <c r="O1824" s="292" t="s">
        <v>1143</v>
      </c>
    </row>
    <row r="1825" spans="1:15" ht="15" customHeight="1" x14ac:dyDescent="0.25">
      <c r="A1825" s="541" t="s">
        <v>1144</v>
      </c>
      <c r="B1825" s="542"/>
      <c r="C1825" s="542"/>
      <c r="D1825" s="542"/>
      <c r="E1825" s="543"/>
      <c r="F1825" s="553" t="s">
        <v>412</v>
      </c>
      <c r="G1825" s="554"/>
      <c r="H1825" s="554"/>
      <c r="I1825" s="554"/>
      <c r="J1825" s="555"/>
      <c r="K1825" s="556" t="s">
        <v>1145</v>
      </c>
      <c r="L1825" s="557"/>
      <c r="M1825" s="556" t="s">
        <v>684</v>
      </c>
      <c r="N1825" s="557"/>
      <c r="O1825" s="292" t="s">
        <v>1146</v>
      </c>
    </row>
    <row r="1826" spans="1:15" ht="15" customHeight="1" x14ac:dyDescent="0.25">
      <c r="A1826" s="541" t="s">
        <v>1147</v>
      </c>
      <c r="B1826" s="542"/>
      <c r="C1826" s="542"/>
      <c r="D1826" s="542"/>
      <c r="E1826" s="543"/>
      <c r="F1826" s="553" t="s">
        <v>309</v>
      </c>
      <c r="G1826" s="554"/>
      <c r="H1826" s="554"/>
      <c r="I1826" s="554"/>
      <c r="J1826" s="555"/>
      <c r="K1826" s="556" t="s">
        <v>1148</v>
      </c>
      <c r="L1826" s="557"/>
      <c r="M1826" s="556" t="s">
        <v>555</v>
      </c>
      <c r="N1826" s="557"/>
      <c r="O1826" s="292" t="s">
        <v>1148</v>
      </c>
    </row>
    <row r="1827" spans="1:15" ht="15" customHeight="1" x14ac:dyDescent="0.25">
      <c r="A1827" s="541" t="s">
        <v>1149</v>
      </c>
      <c r="B1827" s="542"/>
      <c r="C1827" s="542"/>
      <c r="D1827" s="542"/>
      <c r="E1827" s="543"/>
      <c r="F1827" s="553" t="s">
        <v>412</v>
      </c>
      <c r="G1827" s="554"/>
      <c r="H1827" s="554"/>
      <c r="I1827" s="554"/>
      <c r="J1827" s="555"/>
      <c r="K1827" s="556" t="s">
        <v>1150</v>
      </c>
      <c r="L1827" s="557"/>
      <c r="M1827" s="556" t="s">
        <v>684</v>
      </c>
      <c r="N1827" s="557"/>
      <c r="O1827" s="292" t="s">
        <v>1151</v>
      </c>
    </row>
    <row r="1828" spans="1:15" ht="15" customHeight="1" x14ac:dyDescent="0.25">
      <c r="A1828" s="541" t="s">
        <v>1152</v>
      </c>
      <c r="B1828" s="542"/>
      <c r="C1828" s="542"/>
      <c r="D1828" s="542"/>
      <c r="E1828" s="543"/>
      <c r="F1828" s="553" t="s">
        <v>309</v>
      </c>
      <c r="G1828" s="554"/>
      <c r="H1828" s="554"/>
      <c r="I1828" s="554"/>
      <c r="J1828" s="555"/>
      <c r="K1828" s="556" t="s">
        <v>1153</v>
      </c>
      <c r="L1828" s="557"/>
      <c r="M1828" s="556" t="s">
        <v>684</v>
      </c>
      <c r="N1828" s="557"/>
      <c r="O1828" s="292" t="s">
        <v>1154</v>
      </c>
    </row>
    <row r="1829" spans="1:15" ht="15" customHeight="1" x14ac:dyDescent="0.25">
      <c r="A1829" s="558"/>
      <c r="B1829" s="558"/>
      <c r="C1829" s="558"/>
      <c r="D1829" s="558"/>
      <c r="E1829" s="558"/>
      <c r="F1829" s="559"/>
      <c r="G1829" s="559"/>
      <c r="H1829" s="559"/>
      <c r="I1829" s="559"/>
      <c r="J1829" s="559"/>
      <c r="K1829" s="559"/>
      <c r="L1829" s="293" t="s">
        <v>313</v>
      </c>
      <c r="M1829" s="560" t="s">
        <v>303</v>
      </c>
      <c r="N1829" s="560"/>
      <c r="O1829" s="294" t="s">
        <v>1155</v>
      </c>
    </row>
    <row r="1830" spans="1:15" ht="15" customHeight="1" x14ac:dyDescent="0.25">
      <c r="A1830" s="526" t="s">
        <v>314</v>
      </c>
      <c r="B1830" s="526"/>
      <c r="C1830" s="526" t="s">
        <v>315</v>
      </c>
      <c r="D1830" s="526"/>
    </row>
    <row r="1831" spans="1:15" ht="15" customHeight="1" x14ac:dyDescent="0.25"/>
    <row r="1832" spans="1:15" ht="15" customHeight="1" x14ac:dyDescent="0.25">
      <c r="A1832" s="541" t="s">
        <v>304</v>
      </c>
      <c r="B1832" s="542"/>
      <c r="C1832" s="542"/>
      <c r="D1832" s="542"/>
      <c r="E1832" s="543"/>
      <c r="F1832" s="544" t="s">
        <v>301</v>
      </c>
      <c r="G1832" s="545"/>
      <c r="H1832" s="545"/>
      <c r="I1832" s="545"/>
      <c r="J1832" s="509"/>
      <c r="K1832" s="544" t="s">
        <v>305</v>
      </c>
      <c r="L1832" s="509"/>
      <c r="M1832" s="544" t="s">
        <v>306</v>
      </c>
      <c r="N1832" s="509"/>
      <c r="O1832" s="291" t="s">
        <v>307</v>
      </c>
    </row>
    <row r="1833" spans="1:15" ht="15" customHeight="1" x14ac:dyDescent="0.25">
      <c r="A1833" s="541" t="s">
        <v>316</v>
      </c>
      <c r="B1833" s="542"/>
      <c r="C1833" s="542"/>
      <c r="D1833" s="542"/>
      <c r="E1833" s="543"/>
      <c r="F1833" s="553" t="s">
        <v>317</v>
      </c>
      <c r="G1833" s="554"/>
      <c r="H1833" s="554"/>
      <c r="I1833" s="554"/>
      <c r="J1833" s="555"/>
      <c r="K1833" s="556" t="s">
        <v>1156</v>
      </c>
      <c r="L1833" s="557"/>
      <c r="M1833" s="556" t="s">
        <v>319</v>
      </c>
      <c r="N1833" s="557"/>
      <c r="O1833" s="292" t="s">
        <v>1078</v>
      </c>
    </row>
    <row r="1834" spans="1:15" ht="15" customHeight="1" x14ac:dyDescent="0.25">
      <c r="A1834" s="558"/>
      <c r="B1834" s="558"/>
      <c r="C1834" s="558"/>
      <c r="D1834" s="558"/>
      <c r="E1834" s="558"/>
      <c r="F1834" s="559"/>
      <c r="G1834" s="559"/>
      <c r="H1834" s="559"/>
      <c r="I1834" s="559"/>
      <c r="J1834" s="559"/>
      <c r="K1834" s="559"/>
      <c r="L1834" s="293" t="s">
        <v>313</v>
      </c>
      <c r="M1834" s="560" t="s">
        <v>315</v>
      </c>
      <c r="N1834" s="560"/>
      <c r="O1834" s="294" t="s">
        <v>1078</v>
      </c>
    </row>
    <row r="1835" spans="1:15" ht="15" customHeight="1" x14ac:dyDescent="0.25">
      <c r="A1835" s="526" t="s">
        <v>321</v>
      </c>
      <c r="B1835" s="526"/>
      <c r="C1835" s="526" t="s">
        <v>322</v>
      </c>
      <c r="D1835" s="526"/>
    </row>
    <row r="1836" spans="1:15" ht="15" customHeight="1" x14ac:dyDescent="0.25"/>
    <row r="1837" spans="1:15" ht="15" customHeight="1" x14ac:dyDescent="0.25">
      <c r="A1837" s="541" t="s">
        <v>304</v>
      </c>
      <c r="B1837" s="542"/>
      <c r="C1837" s="542"/>
      <c r="D1837" s="542"/>
      <c r="E1837" s="543"/>
      <c r="F1837" s="544" t="s">
        <v>301</v>
      </c>
      <c r="G1837" s="545"/>
      <c r="H1837" s="545"/>
      <c r="I1837" s="545"/>
      <c r="J1837" s="509"/>
      <c r="K1837" s="544" t="s">
        <v>305</v>
      </c>
      <c r="L1837" s="509"/>
      <c r="M1837" s="544" t="s">
        <v>306</v>
      </c>
      <c r="N1837" s="509"/>
      <c r="O1837" s="291" t="s">
        <v>307</v>
      </c>
    </row>
    <row r="1838" spans="1:15" ht="15" customHeight="1" x14ac:dyDescent="0.25">
      <c r="A1838" s="541" t="s">
        <v>439</v>
      </c>
      <c r="B1838" s="542"/>
      <c r="C1838" s="542"/>
      <c r="D1838" s="542"/>
      <c r="E1838" s="543"/>
      <c r="F1838" s="553" t="s">
        <v>324</v>
      </c>
      <c r="G1838" s="554"/>
      <c r="H1838" s="554"/>
      <c r="I1838" s="554"/>
      <c r="J1838" s="555"/>
      <c r="K1838" s="556" t="s">
        <v>440</v>
      </c>
      <c r="L1838" s="557"/>
      <c r="M1838" s="556" t="s">
        <v>775</v>
      </c>
      <c r="N1838" s="557"/>
      <c r="O1838" s="292" t="s">
        <v>1156</v>
      </c>
    </row>
    <row r="1839" spans="1:15" ht="15" customHeight="1" x14ac:dyDescent="0.25">
      <c r="A1839" s="558"/>
      <c r="B1839" s="558"/>
      <c r="C1839" s="558"/>
      <c r="D1839" s="558"/>
      <c r="E1839" s="558"/>
      <c r="F1839" s="559"/>
      <c r="G1839" s="559"/>
      <c r="H1839" s="559"/>
      <c r="I1839" s="559"/>
      <c r="J1839" s="559"/>
      <c r="K1839" s="559"/>
      <c r="L1839" s="293" t="s">
        <v>313</v>
      </c>
      <c r="M1839" s="560" t="s">
        <v>322</v>
      </c>
      <c r="N1839" s="560"/>
      <c r="O1839" s="294" t="s">
        <v>1156</v>
      </c>
    </row>
    <row r="1840" spans="1:15" ht="15" customHeight="1" x14ac:dyDescent="0.25">
      <c r="A1840" s="526" t="s">
        <v>327</v>
      </c>
      <c r="B1840" s="526"/>
      <c r="C1840" s="526" t="s">
        <v>328</v>
      </c>
      <c r="D1840" s="526"/>
    </row>
    <row r="1841" spans="1:15" ht="15" customHeight="1" x14ac:dyDescent="0.25"/>
    <row r="1842" spans="1:15" ht="15" customHeight="1" x14ac:dyDescent="0.25">
      <c r="A1842" s="541" t="s">
        <v>304</v>
      </c>
      <c r="B1842" s="542"/>
      <c r="C1842" s="542"/>
      <c r="D1842" s="542"/>
      <c r="E1842" s="543"/>
      <c r="F1842" s="544" t="s">
        <v>301</v>
      </c>
      <c r="G1842" s="545"/>
      <c r="H1842" s="545"/>
      <c r="I1842" s="545"/>
      <c r="J1842" s="509"/>
      <c r="K1842" s="544" t="s">
        <v>305</v>
      </c>
      <c r="L1842" s="509"/>
      <c r="M1842" s="544" t="s">
        <v>306</v>
      </c>
      <c r="N1842" s="509"/>
      <c r="O1842" s="291" t="s">
        <v>307</v>
      </c>
    </row>
    <row r="1843" spans="1:15" ht="15" customHeight="1" x14ac:dyDescent="0.25">
      <c r="A1843" s="541" t="s">
        <v>424</v>
      </c>
      <c r="B1843" s="542"/>
      <c r="C1843" s="542"/>
      <c r="D1843" s="542"/>
      <c r="E1843" s="543"/>
      <c r="F1843" s="553" t="s">
        <v>407</v>
      </c>
      <c r="G1843" s="554"/>
      <c r="H1843" s="554"/>
      <c r="I1843" s="554"/>
      <c r="J1843" s="555"/>
      <c r="K1843" s="556" t="s">
        <v>425</v>
      </c>
      <c r="L1843" s="557"/>
      <c r="M1843" s="556" t="s">
        <v>1157</v>
      </c>
      <c r="N1843" s="557"/>
      <c r="O1843" s="292" t="s">
        <v>1158</v>
      </c>
    </row>
    <row r="1844" spans="1:15" ht="15" customHeight="1" x14ac:dyDescent="0.25">
      <c r="A1844" s="558"/>
      <c r="B1844" s="558"/>
      <c r="C1844" s="558"/>
      <c r="D1844" s="558"/>
      <c r="E1844" s="558"/>
      <c r="F1844" s="559"/>
      <c r="G1844" s="559"/>
      <c r="H1844" s="559"/>
      <c r="I1844" s="559"/>
      <c r="J1844" s="559"/>
      <c r="K1844" s="559"/>
      <c r="L1844" s="293" t="s">
        <v>313</v>
      </c>
      <c r="M1844" s="560" t="s">
        <v>328</v>
      </c>
      <c r="N1844" s="560"/>
      <c r="O1844" s="294" t="s">
        <v>1158</v>
      </c>
    </row>
    <row r="1845" spans="1:15" ht="15" customHeight="1" x14ac:dyDescent="0.25"/>
    <row r="1846" spans="1:15" ht="15" customHeight="1" x14ac:dyDescent="0.25">
      <c r="I1846" s="565" t="s">
        <v>334</v>
      </c>
      <c r="J1846" s="566"/>
      <c r="K1846" s="566"/>
      <c r="L1846" s="566"/>
      <c r="M1846" s="567"/>
      <c r="N1846" s="564" t="s">
        <v>1159</v>
      </c>
      <c r="O1846" s="525"/>
    </row>
    <row r="1847" spans="1:15" ht="15" customHeight="1" x14ac:dyDescent="0.25">
      <c r="I1847" s="568" t="s">
        <v>335</v>
      </c>
      <c r="J1847" s="569"/>
      <c r="K1847" s="569"/>
      <c r="L1847" s="569"/>
      <c r="M1847" s="570"/>
      <c r="N1847" s="520">
        <f>+ROUND(N1846*(1+AIU!$G$69),0)</f>
        <v>187991</v>
      </c>
      <c r="O1847" s="521"/>
    </row>
    <row r="1848" spans="1:15" ht="15" customHeight="1" x14ac:dyDescent="0.25">
      <c r="A1848" s="287"/>
      <c r="B1848" s="500"/>
      <c r="C1848" s="500"/>
      <c r="D1848" s="500"/>
      <c r="E1848" s="500"/>
      <c r="F1848" s="500"/>
      <c r="G1848" s="500"/>
      <c r="H1848" s="500"/>
      <c r="I1848" s="500"/>
      <c r="J1848" s="500"/>
      <c r="K1848" s="500"/>
      <c r="L1848" s="500"/>
      <c r="M1848" s="500"/>
      <c r="N1848" s="500"/>
      <c r="O1848" s="500"/>
    </row>
    <row r="1849" spans="1:15" ht="15" customHeight="1" x14ac:dyDescent="0.25">
      <c r="A1849" s="287"/>
      <c r="B1849" s="501"/>
      <c r="C1849" s="501"/>
      <c r="D1849" s="500"/>
      <c r="E1849" s="500"/>
      <c r="F1849" s="500"/>
      <c r="G1849" s="500"/>
      <c r="H1849" s="500"/>
      <c r="I1849" s="500"/>
      <c r="J1849" s="500"/>
      <c r="K1849" s="500"/>
      <c r="L1849" s="500"/>
      <c r="M1849" s="500"/>
      <c r="N1849" s="500"/>
      <c r="O1849" s="500"/>
    </row>
    <row r="1850" spans="1:15" ht="15" customHeight="1" x14ac:dyDescent="0.25">
      <c r="A1850" s="502"/>
      <c r="B1850" s="502"/>
      <c r="C1850" s="502"/>
      <c r="D1850" s="502"/>
      <c r="E1850" s="502"/>
      <c r="F1850" s="502"/>
      <c r="G1850" s="502"/>
      <c r="H1850" s="502"/>
      <c r="I1850" s="502"/>
      <c r="J1850" s="502"/>
      <c r="K1850" s="502"/>
      <c r="L1850" s="502"/>
      <c r="M1850" s="502"/>
      <c r="N1850" s="502"/>
      <c r="O1850" s="502"/>
    </row>
    <row r="1851" spans="1:15" ht="15" customHeight="1" x14ac:dyDescent="0.25">
      <c r="A1851" s="550"/>
      <c r="B1851" s="551"/>
      <c r="C1851" s="551"/>
      <c r="D1851" s="551"/>
      <c r="E1851" s="551"/>
      <c r="F1851" s="552"/>
      <c r="G1851" s="550" t="s">
        <v>296</v>
      </c>
      <c r="H1851" s="551"/>
      <c r="I1851" s="551"/>
      <c r="J1851" s="551" t="s">
        <v>993</v>
      </c>
      <c r="K1851" s="551"/>
      <c r="L1851" s="551"/>
      <c r="M1851" s="551"/>
      <c r="N1851" s="551"/>
      <c r="O1851" s="552"/>
    </row>
    <row r="1852" spans="1:15" ht="93" customHeight="1" x14ac:dyDescent="0.25">
      <c r="A1852" s="513" t="s">
        <v>298</v>
      </c>
      <c r="B1852" s="546"/>
      <c r="C1852" s="546"/>
      <c r="D1852" s="546"/>
      <c r="E1852" s="546"/>
      <c r="F1852" s="527"/>
      <c r="G1852" s="503" t="s">
        <v>299</v>
      </c>
      <c r="H1852" s="500"/>
      <c r="I1852" s="500"/>
      <c r="J1852" s="547" t="s">
        <v>1160</v>
      </c>
      <c r="K1852" s="547"/>
      <c r="L1852" s="547"/>
      <c r="M1852" s="547"/>
      <c r="N1852" s="547"/>
      <c r="O1852" s="540"/>
    </row>
    <row r="1853" spans="1:15" ht="15" customHeight="1" x14ac:dyDescent="0.25">
      <c r="A1853" s="514"/>
      <c r="B1853" s="548"/>
      <c r="C1853" s="548"/>
      <c r="D1853" s="548"/>
      <c r="E1853" s="548"/>
      <c r="F1853" s="549"/>
      <c r="G1853" s="515" t="s">
        <v>301</v>
      </c>
      <c r="H1853" s="502"/>
      <c r="I1853" s="502"/>
      <c r="J1853" s="502" t="s">
        <v>23</v>
      </c>
      <c r="K1853" s="502"/>
      <c r="L1853" s="502"/>
      <c r="M1853" s="502"/>
      <c r="N1853" s="502"/>
      <c r="O1853" s="516"/>
    </row>
    <row r="1854" spans="1:15" ht="15" customHeight="1" x14ac:dyDescent="0.25"/>
    <row r="1855" spans="1:15" ht="15" customHeight="1" x14ac:dyDescent="0.25">
      <c r="A1855" s="526" t="s">
        <v>302</v>
      </c>
      <c r="B1855" s="526"/>
      <c r="C1855" s="526" t="s">
        <v>303</v>
      </c>
      <c r="D1855" s="526"/>
    </row>
    <row r="1856" spans="1:15" ht="15" customHeight="1" x14ac:dyDescent="0.25"/>
    <row r="1857" spans="1:15" ht="15" customHeight="1" x14ac:dyDescent="0.25">
      <c r="A1857" s="541" t="s">
        <v>304</v>
      </c>
      <c r="B1857" s="542"/>
      <c r="C1857" s="542"/>
      <c r="D1857" s="542"/>
      <c r="E1857" s="543"/>
      <c r="F1857" s="544" t="s">
        <v>301</v>
      </c>
      <c r="G1857" s="545"/>
      <c r="H1857" s="545"/>
      <c r="I1857" s="545"/>
      <c r="J1857" s="509"/>
      <c r="K1857" s="544" t="s">
        <v>305</v>
      </c>
      <c r="L1857" s="509"/>
      <c r="M1857" s="544" t="s">
        <v>306</v>
      </c>
      <c r="N1857" s="509"/>
      <c r="O1857" s="291" t="s">
        <v>307</v>
      </c>
    </row>
    <row r="1858" spans="1:15" ht="15" customHeight="1" x14ac:dyDescent="0.25">
      <c r="A1858" s="541" t="s">
        <v>1086</v>
      </c>
      <c r="B1858" s="542"/>
      <c r="C1858" s="542"/>
      <c r="D1858" s="542"/>
      <c r="E1858" s="543"/>
      <c r="F1858" s="553" t="s">
        <v>309</v>
      </c>
      <c r="G1858" s="554"/>
      <c r="H1858" s="554"/>
      <c r="I1858" s="554"/>
      <c r="J1858" s="555"/>
      <c r="K1858" s="556" t="s">
        <v>820</v>
      </c>
      <c r="L1858" s="557"/>
      <c r="M1858" s="556" t="s">
        <v>555</v>
      </c>
      <c r="N1858" s="557"/>
      <c r="O1858" s="292" t="s">
        <v>820</v>
      </c>
    </row>
    <row r="1859" spans="1:15" ht="15" customHeight="1" x14ac:dyDescent="0.25">
      <c r="A1859" s="541" t="s">
        <v>1089</v>
      </c>
      <c r="B1859" s="542"/>
      <c r="C1859" s="542"/>
      <c r="D1859" s="542"/>
      <c r="E1859" s="543"/>
      <c r="F1859" s="553" t="s">
        <v>309</v>
      </c>
      <c r="G1859" s="554"/>
      <c r="H1859" s="554"/>
      <c r="I1859" s="554"/>
      <c r="J1859" s="555"/>
      <c r="K1859" s="556" t="s">
        <v>820</v>
      </c>
      <c r="L1859" s="557"/>
      <c r="M1859" s="556" t="s">
        <v>775</v>
      </c>
      <c r="N1859" s="557"/>
      <c r="O1859" s="292" t="s">
        <v>536</v>
      </c>
    </row>
    <row r="1860" spans="1:15" ht="15" customHeight="1" x14ac:dyDescent="0.25">
      <c r="A1860" s="541" t="s">
        <v>1161</v>
      </c>
      <c r="B1860" s="542"/>
      <c r="C1860" s="542"/>
      <c r="D1860" s="542"/>
      <c r="E1860" s="543"/>
      <c r="F1860" s="553" t="s">
        <v>412</v>
      </c>
      <c r="G1860" s="554"/>
      <c r="H1860" s="554"/>
      <c r="I1860" s="554"/>
      <c r="J1860" s="555"/>
      <c r="K1860" s="556" t="s">
        <v>1162</v>
      </c>
      <c r="L1860" s="557"/>
      <c r="M1860" s="556" t="s">
        <v>1163</v>
      </c>
      <c r="N1860" s="557"/>
      <c r="O1860" s="292" t="s">
        <v>1164</v>
      </c>
    </row>
    <row r="1861" spans="1:15" ht="15" customHeight="1" x14ac:dyDescent="0.25">
      <c r="A1861" s="541" t="s">
        <v>1165</v>
      </c>
      <c r="B1861" s="542"/>
      <c r="C1861" s="542"/>
      <c r="D1861" s="542"/>
      <c r="E1861" s="543"/>
      <c r="F1861" s="553" t="s">
        <v>755</v>
      </c>
      <c r="G1861" s="554"/>
      <c r="H1861" s="554"/>
      <c r="I1861" s="554"/>
      <c r="J1861" s="555"/>
      <c r="K1861" s="556" t="s">
        <v>1166</v>
      </c>
      <c r="L1861" s="557"/>
      <c r="M1861" s="556" t="s">
        <v>1167</v>
      </c>
      <c r="N1861" s="557"/>
      <c r="O1861" s="292" t="s">
        <v>1168</v>
      </c>
    </row>
    <row r="1862" spans="1:15" ht="15" customHeight="1" x14ac:dyDescent="0.25">
      <c r="A1862" s="541" t="s">
        <v>1169</v>
      </c>
      <c r="B1862" s="542"/>
      <c r="C1862" s="542"/>
      <c r="D1862" s="542"/>
      <c r="E1862" s="543"/>
      <c r="F1862" s="553" t="s">
        <v>309</v>
      </c>
      <c r="G1862" s="554"/>
      <c r="H1862" s="554"/>
      <c r="I1862" s="554"/>
      <c r="J1862" s="555"/>
      <c r="K1862" s="556" t="s">
        <v>1170</v>
      </c>
      <c r="L1862" s="557"/>
      <c r="M1862" s="556" t="s">
        <v>555</v>
      </c>
      <c r="N1862" s="557"/>
      <c r="O1862" s="292" t="s">
        <v>1170</v>
      </c>
    </row>
    <row r="1863" spans="1:15" ht="15" customHeight="1" x14ac:dyDescent="0.25">
      <c r="A1863" s="541" t="s">
        <v>1171</v>
      </c>
      <c r="B1863" s="542"/>
      <c r="C1863" s="542"/>
      <c r="D1863" s="542"/>
      <c r="E1863" s="543"/>
      <c r="F1863" s="553" t="s">
        <v>309</v>
      </c>
      <c r="G1863" s="554"/>
      <c r="H1863" s="554"/>
      <c r="I1863" s="554"/>
      <c r="J1863" s="555"/>
      <c r="K1863" s="556" t="s">
        <v>1172</v>
      </c>
      <c r="L1863" s="557"/>
      <c r="M1863" s="556" t="s">
        <v>555</v>
      </c>
      <c r="N1863" s="557"/>
      <c r="O1863" s="292" t="s">
        <v>1172</v>
      </c>
    </row>
    <row r="1864" spans="1:15" ht="15" customHeight="1" x14ac:dyDescent="0.25">
      <c r="A1864" s="541" t="s">
        <v>1173</v>
      </c>
      <c r="B1864" s="542"/>
      <c r="C1864" s="542"/>
      <c r="D1864" s="542"/>
      <c r="E1864" s="543"/>
      <c r="F1864" s="553" t="s">
        <v>309</v>
      </c>
      <c r="G1864" s="554"/>
      <c r="H1864" s="554"/>
      <c r="I1864" s="554"/>
      <c r="J1864" s="555"/>
      <c r="K1864" s="556" t="s">
        <v>810</v>
      </c>
      <c r="L1864" s="557"/>
      <c r="M1864" s="556" t="s">
        <v>555</v>
      </c>
      <c r="N1864" s="557"/>
      <c r="O1864" s="292" t="s">
        <v>810</v>
      </c>
    </row>
    <row r="1865" spans="1:15" ht="15" customHeight="1" x14ac:dyDescent="0.25">
      <c r="A1865" s="541" t="s">
        <v>1174</v>
      </c>
      <c r="B1865" s="542"/>
      <c r="C1865" s="542"/>
      <c r="D1865" s="542"/>
      <c r="E1865" s="543"/>
      <c r="F1865" s="553" t="s">
        <v>755</v>
      </c>
      <c r="G1865" s="554"/>
      <c r="H1865" s="554"/>
      <c r="I1865" s="554"/>
      <c r="J1865" s="555"/>
      <c r="K1865" s="556" t="s">
        <v>1084</v>
      </c>
      <c r="L1865" s="557"/>
      <c r="M1865" s="556" t="s">
        <v>684</v>
      </c>
      <c r="N1865" s="557"/>
      <c r="O1865" s="292" t="s">
        <v>1175</v>
      </c>
    </row>
    <row r="1866" spans="1:15" ht="15" customHeight="1" x14ac:dyDescent="0.25">
      <c r="A1866" s="541" t="s">
        <v>1176</v>
      </c>
      <c r="B1866" s="542"/>
      <c r="C1866" s="542"/>
      <c r="D1866" s="542"/>
      <c r="E1866" s="543"/>
      <c r="F1866" s="553" t="s">
        <v>23</v>
      </c>
      <c r="G1866" s="554"/>
      <c r="H1866" s="554"/>
      <c r="I1866" s="554"/>
      <c r="J1866" s="555"/>
      <c r="K1866" s="556" t="s">
        <v>1177</v>
      </c>
      <c r="L1866" s="557"/>
      <c r="M1866" s="556" t="s">
        <v>555</v>
      </c>
      <c r="N1866" s="557"/>
      <c r="O1866" s="292" t="s">
        <v>1177</v>
      </c>
    </row>
    <row r="1867" spans="1:15" ht="15" customHeight="1" x14ac:dyDescent="0.25">
      <c r="A1867" s="541" t="s">
        <v>763</v>
      </c>
      <c r="B1867" s="542"/>
      <c r="C1867" s="542"/>
      <c r="D1867" s="542"/>
      <c r="E1867" s="543"/>
      <c r="F1867" s="553" t="s">
        <v>309</v>
      </c>
      <c r="G1867" s="554"/>
      <c r="H1867" s="554"/>
      <c r="I1867" s="554"/>
      <c r="J1867" s="555"/>
      <c r="K1867" s="556" t="s">
        <v>764</v>
      </c>
      <c r="L1867" s="557"/>
      <c r="M1867" s="556" t="s">
        <v>505</v>
      </c>
      <c r="N1867" s="557"/>
      <c r="O1867" s="292" t="s">
        <v>1178</v>
      </c>
    </row>
    <row r="1868" spans="1:15" ht="15" customHeight="1" x14ac:dyDescent="0.25">
      <c r="A1868" s="541" t="s">
        <v>1152</v>
      </c>
      <c r="B1868" s="542"/>
      <c r="C1868" s="542"/>
      <c r="D1868" s="542"/>
      <c r="E1868" s="543"/>
      <c r="F1868" s="553" t="s">
        <v>309</v>
      </c>
      <c r="G1868" s="554"/>
      <c r="H1868" s="554"/>
      <c r="I1868" s="554"/>
      <c r="J1868" s="555"/>
      <c r="K1868" s="556" t="s">
        <v>1153</v>
      </c>
      <c r="L1868" s="557"/>
      <c r="M1868" s="556" t="s">
        <v>775</v>
      </c>
      <c r="N1868" s="557"/>
      <c r="O1868" s="292" t="s">
        <v>1179</v>
      </c>
    </row>
    <row r="1869" spans="1:15" ht="15" customHeight="1" x14ac:dyDescent="0.25">
      <c r="A1869" s="558"/>
      <c r="B1869" s="558"/>
      <c r="C1869" s="558"/>
      <c r="D1869" s="558"/>
      <c r="E1869" s="558"/>
      <c r="F1869" s="559"/>
      <c r="G1869" s="559"/>
      <c r="H1869" s="559"/>
      <c r="I1869" s="559"/>
      <c r="J1869" s="559"/>
      <c r="K1869" s="559"/>
      <c r="L1869" s="293" t="s">
        <v>313</v>
      </c>
      <c r="M1869" s="560" t="s">
        <v>303</v>
      </c>
      <c r="N1869" s="560"/>
      <c r="O1869" s="294" t="s">
        <v>1180</v>
      </c>
    </row>
    <row r="1870" spans="1:15" ht="15" customHeight="1" x14ac:dyDescent="0.25">
      <c r="A1870" s="526" t="s">
        <v>314</v>
      </c>
      <c r="B1870" s="526"/>
      <c r="C1870" s="526" t="s">
        <v>315</v>
      </c>
      <c r="D1870" s="526"/>
    </row>
    <row r="1871" spans="1:15" ht="15" customHeight="1" x14ac:dyDescent="0.25"/>
    <row r="1872" spans="1:15" ht="15" customHeight="1" x14ac:dyDescent="0.25">
      <c r="A1872" s="541" t="s">
        <v>304</v>
      </c>
      <c r="B1872" s="542"/>
      <c r="C1872" s="542"/>
      <c r="D1872" s="542"/>
      <c r="E1872" s="543"/>
      <c r="F1872" s="544" t="s">
        <v>301</v>
      </c>
      <c r="G1872" s="545"/>
      <c r="H1872" s="545"/>
      <c r="I1872" s="545"/>
      <c r="J1872" s="509"/>
      <c r="K1872" s="544" t="s">
        <v>305</v>
      </c>
      <c r="L1872" s="509"/>
      <c r="M1872" s="544" t="s">
        <v>306</v>
      </c>
      <c r="N1872" s="509"/>
      <c r="O1872" s="291" t="s">
        <v>307</v>
      </c>
    </row>
    <row r="1873" spans="1:15" ht="15" customHeight="1" x14ac:dyDescent="0.25">
      <c r="A1873" s="541" t="s">
        <v>316</v>
      </c>
      <c r="B1873" s="542"/>
      <c r="C1873" s="542"/>
      <c r="D1873" s="542"/>
      <c r="E1873" s="543"/>
      <c r="F1873" s="553" t="s">
        <v>317</v>
      </c>
      <c r="G1873" s="554"/>
      <c r="H1873" s="554"/>
      <c r="I1873" s="554"/>
      <c r="J1873" s="555"/>
      <c r="K1873" s="556" t="s">
        <v>1181</v>
      </c>
      <c r="L1873" s="557"/>
      <c r="M1873" s="556" t="s">
        <v>319</v>
      </c>
      <c r="N1873" s="557"/>
      <c r="O1873" s="292" t="s">
        <v>1182</v>
      </c>
    </row>
    <row r="1874" spans="1:15" ht="15" customHeight="1" x14ac:dyDescent="0.25">
      <c r="A1874" s="558"/>
      <c r="B1874" s="558"/>
      <c r="C1874" s="558"/>
      <c r="D1874" s="558"/>
      <c r="E1874" s="558"/>
      <c r="F1874" s="559"/>
      <c r="G1874" s="559"/>
      <c r="H1874" s="559"/>
      <c r="I1874" s="559"/>
      <c r="J1874" s="559"/>
      <c r="K1874" s="559"/>
      <c r="L1874" s="293" t="s">
        <v>313</v>
      </c>
      <c r="M1874" s="560" t="s">
        <v>315</v>
      </c>
      <c r="N1874" s="560"/>
      <c r="O1874" s="294" t="s">
        <v>1182</v>
      </c>
    </row>
    <row r="1875" spans="1:15" ht="15" customHeight="1" x14ac:dyDescent="0.25">
      <c r="A1875" s="526" t="s">
        <v>321</v>
      </c>
      <c r="B1875" s="526"/>
      <c r="C1875" s="526" t="s">
        <v>322</v>
      </c>
      <c r="D1875" s="526"/>
    </row>
    <row r="1876" spans="1:15" ht="15" customHeight="1" x14ac:dyDescent="0.25"/>
    <row r="1877" spans="1:15" ht="15" customHeight="1" x14ac:dyDescent="0.25">
      <c r="A1877" s="541" t="s">
        <v>304</v>
      </c>
      <c r="B1877" s="542"/>
      <c r="C1877" s="542"/>
      <c r="D1877" s="542"/>
      <c r="E1877" s="543"/>
      <c r="F1877" s="544" t="s">
        <v>301</v>
      </c>
      <c r="G1877" s="545"/>
      <c r="H1877" s="545"/>
      <c r="I1877" s="545"/>
      <c r="J1877" s="509"/>
      <c r="K1877" s="544" t="s">
        <v>305</v>
      </c>
      <c r="L1877" s="509"/>
      <c r="M1877" s="544" t="s">
        <v>306</v>
      </c>
      <c r="N1877" s="509"/>
      <c r="O1877" s="291" t="s">
        <v>307</v>
      </c>
    </row>
    <row r="1878" spans="1:15" ht="15" customHeight="1" x14ac:dyDescent="0.25">
      <c r="A1878" s="541" t="s">
        <v>1017</v>
      </c>
      <c r="B1878" s="542"/>
      <c r="C1878" s="542"/>
      <c r="D1878" s="542"/>
      <c r="E1878" s="543"/>
      <c r="F1878" s="553" t="s">
        <v>1018</v>
      </c>
      <c r="G1878" s="554"/>
      <c r="H1878" s="554"/>
      <c r="I1878" s="554"/>
      <c r="J1878" s="555"/>
      <c r="K1878" s="556" t="s">
        <v>1019</v>
      </c>
      <c r="L1878" s="557"/>
      <c r="M1878" s="556" t="s">
        <v>775</v>
      </c>
      <c r="N1878" s="557"/>
      <c r="O1878" s="292" t="s">
        <v>1181</v>
      </c>
    </row>
    <row r="1879" spans="1:15" ht="15" customHeight="1" x14ac:dyDescent="0.25">
      <c r="A1879" s="558"/>
      <c r="B1879" s="558"/>
      <c r="C1879" s="558"/>
      <c r="D1879" s="558"/>
      <c r="E1879" s="558"/>
      <c r="F1879" s="559"/>
      <c r="G1879" s="559"/>
      <c r="H1879" s="559"/>
      <c r="I1879" s="559"/>
      <c r="J1879" s="559"/>
      <c r="K1879" s="559"/>
      <c r="L1879" s="293" t="s">
        <v>313</v>
      </c>
      <c r="M1879" s="560" t="s">
        <v>322</v>
      </c>
      <c r="N1879" s="560"/>
      <c r="O1879" s="294" t="s">
        <v>1181</v>
      </c>
    </row>
    <row r="1880" spans="1:15" ht="15" customHeight="1" x14ac:dyDescent="0.25">
      <c r="A1880" s="526" t="s">
        <v>327</v>
      </c>
      <c r="B1880" s="526"/>
      <c r="C1880" s="526" t="s">
        <v>328</v>
      </c>
      <c r="D1880" s="526"/>
    </row>
    <row r="1881" spans="1:15" ht="15" customHeight="1" x14ac:dyDescent="0.25"/>
    <row r="1882" spans="1:15" ht="15" customHeight="1" x14ac:dyDescent="0.25">
      <c r="A1882" s="541" t="s">
        <v>304</v>
      </c>
      <c r="B1882" s="542"/>
      <c r="C1882" s="542"/>
      <c r="D1882" s="542"/>
      <c r="E1882" s="543"/>
      <c r="F1882" s="544" t="s">
        <v>301</v>
      </c>
      <c r="G1882" s="545"/>
      <c r="H1882" s="545"/>
      <c r="I1882" s="545"/>
      <c r="J1882" s="509"/>
      <c r="K1882" s="544" t="s">
        <v>305</v>
      </c>
      <c r="L1882" s="509"/>
      <c r="M1882" s="544" t="s">
        <v>306</v>
      </c>
      <c r="N1882" s="509"/>
      <c r="O1882" s="291" t="s">
        <v>307</v>
      </c>
    </row>
    <row r="1883" spans="1:15" ht="15" customHeight="1" x14ac:dyDescent="0.25">
      <c r="A1883" s="541" t="s">
        <v>424</v>
      </c>
      <c r="B1883" s="542"/>
      <c r="C1883" s="542"/>
      <c r="D1883" s="542"/>
      <c r="E1883" s="543"/>
      <c r="F1883" s="553" t="s">
        <v>407</v>
      </c>
      <c r="G1883" s="554"/>
      <c r="H1883" s="554"/>
      <c r="I1883" s="554"/>
      <c r="J1883" s="555"/>
      <c r="K1883" s="556" t="s">
        <v>425</v>
      </c>
      <c r="L1883" s="557"/>
      <c r="M1883" s="556" t="s">
        <v>1183</v>
      </c>
      <c r="N1883" s="557"/>
      <c r="O1883" s="292" t="s">
        <v>1184</v>
      </c>
    </row>
    <row r="1884" spans="1:15" ht="15" customHeight="1" x14ac:dyDescent="0.25">
      <c r="A1884" s="558"/>
      <c r="B1884" s="558"/>
      <c r="C1884" s="558"/>
      <c r="D1884" s="558"/>
      <c r="E1884" s="558"/>
      <c r="F1884" s="559"/>
      <c r="G1884" s="559"/>
      <c r="H1884" s="559"/>
      <c r="I1884" s="559"/>
      <c r="J1884" s="559"/>
      <c r="K1884" s="559"/>
      <c r="L1884" s="293" t="s">
        <v>313</v>
      </c>
      <c r="M1884" s="560" t="s">
        <v>328</v>
      </c>
      <c r="N1884" s="560"/>
      <c r="O1884" s="294" t="s">
        <v>1184</v>
      </c>
    </row>
    <row r="1885" spans="1:15" ht="15" customHeight="1" x14ac:dyDescent="0.25"/>
    <row r="1886" spans="1:15" ht="15" customHeight="1" x14ac:dyDescent="0.25">
      <c r="I1886" s="565" t="s">
        <v>334</v>
      </c>
      <c r="J1886" s="566"/>
      <c r="K1886" s="566"/>
      <c r="L1886" s="566"/>
      <c r="M1886" s="567"/>
      <c r="N1886" s="564" t="s">
        <v>1185</v>
      </c>
      <c r="O1886" s="525"/>
    </row>
    <row r="1887" spans="1:15" ht="15" customHeight="1" x14ac:dyDescent="0.25">
      <c r="I1887" s="568" t="s">
        <v>335</v>
      </c>
      <c r="J1887" s="569"/>
      <c r="K1887" s="569"/>
      <c r="L1887" s="569"/>
      <c r="M1887" s="570"/>
      <c r="N1887" s="520">
        <f>+ROUND(N1886*(1+AIU!$G$69),0)</f>
        <v>263132</v>
      </c>
      <c r="O1887" s="521"/>
    </row>
    <row r="1888" spans="1:15" ht="15" customHeight="1" x14ac:dyDescent="0.25">
      <c r="A1888" s="287"/>
      <c r="B1888" s="500"/>
      <c r="C1888" s="500"/>
      <c r="D1888" s="500"/>
      <c r="E1888" s="500"/>
      <c r="F1888" s="500"/>
      <c r="G1888" s="500"/>
      <c r="H1888" s="500"/>
      <c r="I1888" s="500"/>
      <c r="J1888" s="500"/>
      <c r="K1888" s="500"/>
      <c r="L1888" s="500"/>
      <c r="M1888" s="500"/>
      <c r="N1888" s="500"/>
      <c r="O1888" s="500"/>
    </row>
    <row r="1889" spans="1:15" ht="15" customHeight="1" x14ac:dyDescent="0.25">
      <c r="A1889" s="287"/>
      <c r="B1889" s="501"/>
      <c r="C1889" s="501"/>
      <c r="D1889" s="500"/>
      <c r="E1889" s="500"/>
      <c r="F1889" s="500"/>
      <c r="G1889" s="500"/>
      <c r="H1889" s="500"/>
      <c r="I1889" s="500"/>
      <c r="J1889" s="500"/>
      <c r="K1889" s="500"/>
      <c r="L1889" s="500"/>
      <c r="M1889" s="500"/>
      <c r="N1889" s="500"/>
      <c r="O1889" s="500"/>
    </row>
    <row r="1890" spans="1:15" ht="15" customHeight="1" x14ac:dyDescent="0.25">
      <c r="A1890" s="502"/>
      <c r="B1890" s="502"/>
      <c r="C1890" s="502"/>
      <c r="D1890" s="502"/>
      <c r="E1890" s="502"/>
      <c r="F1890" s="502"/>
      <c r="G1890" s="502"/>
      <c r="H1890" s="502"/>
      <c r="I1890" s="502"/>
      <c r="J1890" s="502"/>
      <c r="K1890" s="502"/>
      <c r="L1890" s="502"/>
      <c r="M1890" s="502"/>
      <c r="N1890" s="502"/>
      <c r="O1890" s="502"/>
    </row>
    <row r="1891" spans="1:15" ht="15" customHeight="1" x14ac:dyDescent="0.25">
      <c r="A1891" s="550"/>
      <c r="B1891" s="551"/>
      <c r="C1891" s="551"/>
      <c r="D1891" s="551"/>
      <c r="E1891" s="551"/>
      <c r="F1891" s="552"/>
      <c r="G1891" s="550" t="s">
        <v>296</v>
      </c>
      <c r="H1891" s="551"/>
      <c r="I1891" s="551"/>
      <c r="J1891" s="551" t="s">
        <v>993</v>
      </c>
      <c r="K1891" s="551"/>
      <c r="L1891" s="551"/>
      <c r="M1891" s="551"/>
      <c r="N1891" s="551"/>
      <c r="O1891" s="552"/>
    </row>
    <row r="1892" spans="1:15" ht="114.75" customHeight="1" x14ac:dyDescent="0.25">
      <c r="A1892" s="513" t="s">
        <v>298</v>
      </c>
      <c r="B1892" s="546"/>
      <c r="C1892" s="546"/>
      <c r="D1892" s="546"/>
      <c r="E1892" s="546"/>
      <c r="F1892" s="527"/>
      <c r="G1892" s="503" t="s">
        <v>299</v>
      </c>
      <c r="H1892" s="500"/>
      <c r="I1892" s="500"/>
      <c r="J1892" s="547" t="s">
        <v>1186</v>
      </c>
      <c r="K1892" s="547"/>
      <c r="L1892" s="547"/>
      <c r="M1892" s="547"/>
      <c r="N1892" s="547"/>
      <c r="O1892" s="540"/>
    </row>
    <row r="1893" spans="1:15" ht="15" customHeight="1" x14ac:dyDescent="0.25">
      <c r="A1893" s="514"/>
      <c r="B1893" s="548"/>
      <c r="C1893" s="548"/>
      <c r="D1893" s="548"/>
      <c r="E1893" s="548"/>
      <c r="F1893" s="549"/>
      <c r="G1893" s="515" t="s">
        <v>301</v>
      </c>
      <c r="H1893" s="502"/>
      <c r="I1893" s="502"/>
      <c r="J1893" s="502" t="s">
        <v>23</v>
      </c>
      <c r="K1893" s="502"/>
      <c r="L1893" s="502"/>
      <c r="M1893" s="502"/>
      <c r="N1893" s="502"/>
      <c r="O1893" s="516"/>
    </row>
    <row r="1894" spans="1:15" ht="15" customHeight="1" x14ac:dyDescent="0.25"/>
    <row r="1895" spans="1:15" ht="15" customHeight="1" x14ac:dyDescent="0.25">
      <c r="A1895" s="526" t="s">
        <v>302</v>
      </c>
      <c r="B1895" s="526"/>
      <c r="C1895" s="526" t="s">
        <v>303</v>
      </c>
      <c r="D1895" s="526"/>
    </row>
    <row r="1896" spans="1:15" ht="15" customHeight="1" x14ac:dyDescent="0.25"/>
    <row r="1897" spans="1:15" ht="15" customHeight="1" x14ac:dyDescent="0.25">
      <c r="A1897" s="541" t="s">
        <v>304</v>
      </c>
      <c r="B1897" s="542"/>
      <c r="C1897" s="542"/>
      <c r="D1897" s="542"/>
      <c r="E1897" s="543"/>
      <c r="F1897" s="544" t="s">
        <v>301</v>
      </c>
      <c r="G1897" s="545"/>
      <c r="H1897" s="545"/>
      <c r="I1897" s="545"/>
      <c r="J1897" s="509"/>
      <c r="K1897" s="544" t="s">
        <v>305</v>
      </c>
      <c r="L1897" s="509"/>
      <c r="M1897" s="544" t="s">
        <v>306</v>
      </c>
      <c r="N1897" s="509"/>
      <c r="O1897" s="291" t="s">
        <v>307</v>
      </c>
    </row>
    <row r="1898" spans="1:15" ht="15" customHeight="1" x14ac:dyDescent="0.25">
      <c r="A1898" s="541" t="s">
        <v>1089</v>
      </c>
      <c r="B1898" s="542"/>
      <c r="C1898" s="542"/>
      <c r="D1898" s="542"/>
      <c r="E1898" s="543"/>
      <c r="F1898" s="553" t="s">
        <v>309</v>
      </c>
      <c r="G1898" s="554"/>
      <c r="H1898" s="554"/>
      <c r="I1898" s="554"/>
      <c r="J1898" s="555"/>
      <c r="K1898" s="556" t="s">
        <v>820</v>
      </c>
      <c r="L1898" s="557"/>
      <c r="M1898" s="556" t="s">
        <v>775</v>
      </c>
      <c r="N1898" s="557"/>
      <c r="O1898" s="292" t="s">
        <v>536</v>
      </c>
    </row>
    <row r="1899" spans="1:15" ht="15" customHeight="1" x14ac:dyDescent="0.25">
      <c r="A1899" s="541" t="s">
        <v>1161</v>
      </c>
      <c r="B1899" s="542"/>
      <c r="C1899" s="542"/>
      <c r="D1899" s="542"/>
      <c r="E1899" s="543"/>
      <c r="F1899" s="553" t="s">
        <v>412</v>
      </c>
      <c r="G1899" s="554"/>
      <c r="H1899" s="554"/>
      <c r="I1899" s="554"/>
      <c r="J1899" s="555"/>
      <c r="K1899" s="556" t="s">
        <v>1162</v>
      </c>
      <c r="L1899" s="557"/>
      <c r="M1899" s="556" t="s">
        <v>1163</v>
      </c>
      <c r="N1899" s="557"/>
      <c r="O1899" s="292" t="s">
        <v>1164</v>
      </c>
    </row>
    <row r="1900" spans="1:15" ht="15" customHeight="1" x14ac:dyDescent="0.25">
      <c r="A1900" s="541" t="s">
        <v>1165</v>
      </c>
      <c r="B1900" s="542"/>
      <c r="C1900" s="542"/>
      <c r="D1900" s="542"/>
      <c r="E1900" s="543"/>
      <c r="F1900" s="553" t="s">
        <v>755</v>
      </c>
      <c r="G1900" s="554"/>
      <c r="H1900" s="554"/>
      <c r="I1900" s="554"/>
      <c r="J1900" s="555"/>
      <c r="K1900" s="556" t="s">
        <v>1166</v>
      </c>
      <c r="L1900" s="557"/>
      <c r="M1900" s="556" t="s">
        <v>1167</v>
      </c>
      <c r="N1900" s="557"/>
      <c r="O1900" s="292" t="s">
        <v>1168</v>
      </c>
    </row>
    <row r="1901" spans="1:15" ht="15" customHeight="1" x14ac:dyDescent="0.25">
      <c r="A1901" s="541" t="s">
        <v>1187</v>
      </c>
      <c r="B1901" s="542"/>
      <c r="C1901" s="542"/>
      <c r="D1901" s="542"/>
      <c r="E1901" s="543"/>
      <c r="F1901" s="553" t="s">
        <v>309</v>
      </c>
      <c r="G1901" s="554"/>
      <c r="H1901" s="554"/>
      <c r="I1901" s="554"/>
      <c r="J1901" s="555"/>
      <c r="K1901" s="556" t="s">
        <v>1188</v>
      </c>
      <c r="L1901" s="557"/>
      <c r="M1901" s="556" t="s">
        <v>555</v>
      </c>
      <c r="N1901" s="557"/>
      <c r="O1901" s="292" t="s">
        <v>1188</v>
      </c>
    </row>
    <row r="1902" spans="1:15" ht="15" customHeight="1" x14ac:dyDescent="0.25">
      <c r="A1902" s="541" t="s">
        <v>1171</v>
      </c>
      <c r="B1902" s="542"/>
      <c r="C1902" s="542"/>
      <c r="D1902" s="542"/>
      <c r="E1902" s="543"/>
      <c r="F1902" s="553" t="s">
        <v>309</v>
      </c>
      <c r="G1902" s="554"/>
      <c r="H1902" s="554"/>
      <c r="I1902" s="554"/>
      <c r="J1902" s="555"/>
      <c r="K1902" s="556" t="s">
        <v>1172</v>
      </c>
      <c r="L1902" s="557"/>
      <c r="M1902" s="556" t="s">
        <v>555</v>
      </c>
      <c r="N1902" s="557"/>
      <c r="O1902" s="292" t="s">
        <v>1172</v>
      </c>
    </row>
    <row r="1903" spans="1:15" ht="15" customHeight="1" x14ac:dyDescent="0.25">
      <c r="A1903" s="541" t="s">
        <v>1173</v>
      </c>
      <c r="B1903" s="542"/>
      <c r="C1903" s="542"/>
      <c r="D1903" s="542"/>
      <c r="E1903" s="543"/>
      <c r="F1903" s="553" t="s">
        <v>309</v>
      </c>
      <c r="G1903" s="554"/>
      <c r="H1903" s="554"/>
      <c r="I1903" s="554"/>
      <c r="J1903" s="555"/>
      <c r="K1903" s="556" t="s">
        <v>810</v>
      </c>
      <c r="L1903" s="557"/>
      <c r="M1903" s="556" t="s">
        <v>555</v>
      </c>
      <c r="N1903" s="557"/>
      <c r="O1903" s="292" t="s">
        <v>810</v>
      </c>
    </row>
    <row r="1904" spans="1:15" ht="15" customHeight="1" x14ac:dyDescent="0.25">
      <c r="A1904" s="541" t="s">
        <v>1174</v>
      </c>
      <c r="B1904" s="542"/>
      <c r="C1904" s="542"/>
      <c r="D1904" s="542"/>
      <c r="E1904" s="543"/>
      <c r="F1904" s="553" t="s">
        <v>755</v>
      </c>
      <c r="G1904" s="554"/>
      <c r="H1904" s="554"/>
      <c r="I1904" s="554"/>
      <c r="J1904" s="555"/>
      <c r="K1904" s="556" t="s">
        <v>1084</v>
      </c>
      <c r="L1904" s="557"/>
      <c r="M1904" s="556" t="s">
        <v>684</v>
      </c>
      <c r="N1904" s="557"/>
      <c r="O1904" s="292" t="s">
        <v>1175</v>
      </c>
    </row>
    <row r="1905" spans="1:15" ht="15" customHeight="1" x14ac:dyDescent="0.25">
      <c r="A1905" s="541" t="s">
        <v>1189</v>
      </c>
      <c r="B1905" s="542"/>
      <c r="C1905" s="542"/>
      <c r="D1905" s="542"/>
      <c r="E1905" s="543"/>
      <c r="F1905" s="553" t="s">
        <v>309</v>
      </c>
      <c r="G1905" s="554"/>
      <c r="H1905" s="554"/>
      <c r="I1905" s="554"/>
      <c r="J1905" s="555"/>
      <c r="K1905" s="556" t="s">
        <v>1190</v>
      </c>
      <c r="L1905" s="557"/>
      <c r="M1905" s="556" t="s">
        <v>555</v>
      </c>
      <c r="N1905" s="557"/>
      <c r="O1905" s="292" t="s">
        <v>1190</v>
      </c>
    </row>
    <row r="1906" spans="1:15" ht="15" customHeight="1" x14ac:dyDescent="0.25">
      <c r="A1906" s="541" t="s">
        <v>763</v>
      </c>
      <c r="B1906" s="542"/>
      <c r="C1906" s="542"/>
      <c r="D1906" s="542"/>
      <c r="E1906" s="543"/>
      <c r="F1906" s="553" t="s">
        <v>309</v>
      </c>
      <c r="G1906" s="554"/>
      <c r="H1906" s="554"/>
      <c r="I1906" s="554"/>
      <c r="J1906" s="555"/>
      <c r="K1906" s="556" t="s">
        <v>764</v>
      </c>
      <c r="L1906" s="557"/>
      <c r="M1906" s="556" t="s">
        <v>775</v>
      </c>
      <c r="N1906" s="557"/>
      <c r="O1906" s="292" t="s">
        <v>1191</v>
      </c>
    </row>
    <row r="1907" spans="1:15" ht="15" customHeight="1" x14ac:dyDescent="0.25">
      <c r="A1907" s="541" t="s">
        <v>1152</v>
      </c>
      <c r="B1907" s="542"/>
      <c r="C1907" s="542"/>
      <c r="D1907" s="542"/>
      <c r="E1907" s="543"/>
      <c r="F1907" s="553" t="s">
        <v>309</v>
      </c>
      <c r="G1907" s="554"/>
      <c r="H1907" s="554"/>
      <c r="I1907" s="554"/>
      <c r="J1907" s="555"/>
      <c r="K1907" s="556" t="s">
        <v>1153</v>
      </c>
      <c r="L1907" s="557"/>
      <c r="M1907" s="556" t="s">
        <v>505</v>
      </c>
      <c r="N1907" s="557"/>
      <c r="O1907" s="292" t="s">
        <v>1192</v>
      </c>
    </row>
    <row r="1908" spans="1:15" ht="15" customHeight="1" x14ac:dyDescent="0.25">
      <c r="A1908" s="558"/>
      <c r="B1908" s="558"/>
      <c r="C1908" s="558"/>
      <c r="D1908" s="558"/>
      <c r="E1908" s="558"/>
      <c r="F1908" s="559"/>
      <c r="G1908" s="559"/>
      <c r="H1908" s="559"/>
      <c r="I1908" s="559"/>
      <c r="J1908" s="559"/>
      <c r="K1908" s="559"/>
      <c r="L1908" s="293" t="s">
        <v>313</v>
      </c>
      <c r="M1908" s="560" t="s">
        <v>303</v>
      </c>
      <c r="N1908" s="560"/>
      <c r="O1908" s="294" t="s">
        <v>1193</v>
      </c>
    </row>
    <row r="1909" spans="1:15" ht="15" customHeight="1" x14ac:dyDescent="0.25">
      <c r="A1909" s="526" t="s">
        <v>314</v>
      </c>
      <c r="B1909" s="526"/>
      <c r="C1909" s="526" t="s">
        <v>315</v>
      </c>
      <c r="D1909" s="526"/>
    </row>
    <row r="1910" spans="1:15" ht="15" customHeight="1" x14ac:dyDescent="0.25"/>
    <row r="1911" spans="1:15" ht="15" customHeight="1" x14ac:dyDescent="0.25">
      <c r="A1911" s="541" t="s">
        <v>304</v>
      </c>
      <c r="B1911" s="542"/>
      <c r="C1911" s="542"/>
      <c r="D1911" s="542"/>
      <c r="E1911" s="543"/>
      <c r="F1911" s="544" t="s">
        <v>301</v>
      </c>
      <c r="G1911" s="545"/>
      <c r="H1911" s="545"/>
      <c r="I1911" s="545"/>
      <c r="J1911" s="509"/>
      <c r="K1911" s="544" t="s">
        <v>305</v>
      </c>
      <c r="L1911" s="509"/>
      <c r="M1911" s="544" t="s">
        <v>306</v>
      </c>
      <c r="N1911" s="509"/>
      <c r="O1911" s="291" t="s">
        <v>307</v>
      </c>
    </row>
    <row r="1912" spans="1:15" ht="15" customHeight="1" x14ac:dyDescent="0.25">
      <c r="A1912" s="541" t="s">
        <v>316</v>
      </c>
      <c r="B1912" s="542"/>
      <c r="C1912" s="542"/>
      <c r="D1912" s="542"/>
      <c r="E1912" s="543"/>
      <c r="F1912" s="553" t="s">
        <v>317</v>
      </c>
      <c r="G1912" s="554"/>
      <c r="H1912" s="554"/>
      <c r="I1912" s="554"/>
      <c r="J1912" s="555"/>
      <c r="K1912" s="556" t="s">
        <v>937</v>
      </c>
      <c r="L1912" s="557"/>
      <c r="M1912" s="556" t="s">
        <v>319</v>
      </c>
      <c r="N1912" s="557"/>
      <c r="O1912" s="292" t="s">
        <v>582</v>
      </c>
    </row>
    <row r="1913" spans="1:15" ht="15" customHeight="1" x14ac:dyDescent="0.25">
      <c r="A1913" s="558"/>
      <c r="B1913" s="558"/>
      <c r="C1913" s="558"/>
      <c r="D1913" s="558"/>
      <c r="E1913" s="558"/>
      <c r="F1913" s="559"/>
      <c r="G1913" s="559"/>
      <c r="H1913" s="559"/>
      <c r="I1913" s="559"/>
      <c r="J1913" s="559"/>
      <c r="K1913" s="559"/>
      <c r="L1913" s="293" t="s">
        <v>313</v>
      </c>
      <c r="M1913" s="560" t="s">
        <v>315</v>
      </c>
      <c r="N1913" s="560"/>
      <c r="O1913" s="294" t="s">
        <v>582</v>
      </c>
    </row>
    <row r="1914" spans="1:15" ht="15" customHeight="1" x14ac:dyDescent="0.25">
      <c r="A1914" s="526" t="s">
        <v>321</v>
      </c>
      <c r="B1914" s="526"/>
      <c r="C1914" s="526" t="s">
        <v>322</v>
      </c>
      <c r="D1914" s="526"/>
    </row>
    <row r="1915" spans="1:15" ht="15" customHeight="1" x14ac:dyDescent="0.25"/>
    <row r="1916" spans="1:15" ht="15" customHeight="1" x14ac:dyDescent="0.25">
      <c r="A1916" s="541" t="s">
        <v>304</v>
      </c>
      <c r="B1916" s="542"/>
      <c r="C1916" s="542"/>
      <c r="D1916" s="542"/>
      <c r="E1916" s="543"/>
      <c r="F1916" s="544" t="s">
        <v>301</v>
      </c>
      <c r="G1916" s="545"/>
      <c r="H1916" s="545"/>
      <c r="I1916" s="545"/>
      <c r="J1916" s="509"/>
      <c r="K1916" s="544" t="s">
        <v>305</v>
      </c>
      <c r="L1916" s="509"/>
      <c r="M1916" s="544" t="s">
        <v>306</v>
      </c>
      <c r="N1916" s="509"/>
      <c r="O1916" s="291" t="s">
        <v>307</v>
      </c>
    </row>
    <row r="1917" spans="1:15" ht="15" customHeight="1" x14ac:dyDescent="0.25">
      <c r="A1917" s="541" t="s">
        <v>439</v>
      </c>
      <c r="B1917" s="542"/>
      <c r="C1917" s="542"/>
      <c r="D1917" s="542"/>
      <c r="E1917" s="543"/>
      <c r="F1917" s="553" t="s">
        <v>324</v>
      </c>
      <c r="G1917" s="554"/>
      <c r="H1917" s="554"/>
      <c r="I1917" s="554"/>
      <c r="J1917" s="555"/>
      <c r="K1917" s="556" t="s">
        <v>440</v>
      </c>
      <c r="L1917" s="557"/>
      <c r="M1917" s="556" t="s">
        <v>354</v>
      </c>
      <c r="N1917" s="557"/>
      <c r="O1917" s="292" t="s">
        <v>937</v>
      </c>
    </row>
    <row r="1918" spans="1:15" ht="15" customHeight="1" x14ac:dyDescent="0.25">
      <c r="A1918" s="558"/>
      <c r="B1918" s="558"/>
      <c r="C1918" s="558"/>
      <c r="D1918" s="558"/>
      <c r="E1918" s="558"/>
      <c r="F1918" s="559"/>
      <c r="G1918" s="559"/>
      <c r="H1918" s="559"/>
      <c r="I1918" s="559"/>
      <c r="J1918" s="559"/>
      <c r="K1918" s="559"/>
      <c r="L1918" s="293" t="s">
        <v>313</v>
      </c>
      <c r="M1918" s="560" t="s">
        <v>322</v>
      </c>
      <c r="N1918" s="560"/>
      <c r="O1918" s="294" t="s">
        <v>937</v>
      </c>
    </row>
    <row r="1919" spans="1:15" ht="15" customHeight="1" x14ac:dyDescent="0.25">
      <c r="A1919" s="526" t="s">
        <v>327</v>
      </c>
      <c r="B1919" s="526"/>
      <c r="C1919" s="526" t="s">
        <v>328</v>
      </c>
      <c r="D1919" s="526"/>
    </row>
    <row r="1920" spans="1:15" ht="15" customHeight="1" x14ac:dyDescent="0.25"/>
    <row r="1921" spans="1:15" ht="15" customHeight="1" x14ac:dyDescent="0.25">
      <c r="A1921" s="541" t="s">
        <v>304</v>
      </c>
      <c r="B1921" s="542"/>
      <c r="C1921" s="542"/>
      <c r="D1921" s="542"/>
      <c r="E1921" s="543"/>
      <c r="F1921" s="544" t="s">
        <v>301</v>
      </c>
      <c r="G1921" s="545"/>
      <c r="H1921" s="545"/>
      <c r="I1921" s="545"/>
      <c r="J1921" s="509"/>
      <c r="K1921" s="544" t="s">
        <v>305</v>
      </c>
      <c r="L1921" s="509"/>
      <c r="M1921" s="544" t="s">
        <v>306</v>
      </c>
      <c r="N1921" s="509"/>
      <c r="O1921" s="291" t="s">
        <v>307</v>
      </c>
    </row>
    <row r="1922" spans="1:15" ht="15" customHeight="1" x14ac:dyDescent="0.25">
      <c r="A1922" s="541" t="s">
        <v>424</v>
      </c>
      <c r="B1922" s="542"/>
      <c r="C1922" s="542"/>
      <c r="D1922" s="542"/>
      <c r="E1922" s="543"/>
      <c r="F1922" s="553" t="s">
        <v>407</v>
      </c>
      <c r="G1922" s="554"/>
      <c r="H1922" s="554"/>
      <c r="I1922" s="554"/>
      <c r="J1922" s="555"/>
      <c r="K1922" s="556" t="s">
        <v>425</v>
      </c>
      <c r="L1922" s="557"/>
      <c r="M1922" s="556" t="s">
        <v>1194</v>
      </c>
      <c r="N1922" s="557"/>
      <c r="O1922" s="292" t="s">
        <v>1195</v>
      </c>
    </row>
    <row r="1923" spans="1:15" ht="15" customHeight="1" x14ac:dyDescent="0.25">
      <c r="A1923" s="558"/>
      <c r="B1923" s="558"/>
      <c r="C1923" s="558"/>
      <c r="D1923" s="558"/>
      <c r="E1923" s="558"/>
      <c r="F1923" s="559"/>
      <c r="G1923" s="559"/>
      <c r="H1923" s="559"/>
      <c r="I1923" s="559"/>
      <c r="J1923" s="559"/>
      <c r="K1923" s="559"/>
      <c r="L1923" s="293" t="s">
        <v>313</v>
      </c>
      <c r="M1923" s="560" t="s">
        <v>328</v>
      </c>
      <c r="N1923" s="560"/>
      <c r="O1923" s="294" t="s">
        <v>1195</v>
      </c>
    </row>
    <row r="1924" spans="1:15" ht="15" customHeight="1" x14ac:dyDescent="0.25"/>
    <row r="1925" spans="1:15" ht="15" customHeight="1" x14ac:dyDescent="0.25">
      <c r="I1925" s="561" t="s">
        <v>334</v>
      </c>
      <c r="J1925" s="562"/>
      <c r="K1925" s="562"/>
      <c r="L1925" s="562"/>
      <c r="M1925" s="563"/>
      <c r="N1925" s="564" t="s">
        <v>1196</v>
      </c>
      <c r="O1925" s="525"/>
    </row>
    <row r="1926" spans="1:15" ht="15" customHeight="1" x14ac:dyDescent="0.25">
      <c r="I1926" s="573" t="s">
        <v>335</v>
      </c>
      <c r="J1926" s="574"/>
      <c r="K1926" s="574"/>
      <c r="L1926" s="574"/>
      <c r="M1926" s="575"/>
      <c r="N1926" s="520">
        <f>+ROUND(N1925*(1+AIU!$G$69),0)</f>
        <v>244870</v>
      </c>
      <c r="O1926" s="521"/>
    </row>
    <row r="1927" spans="1:15" ht="15" customHeight="1" x14ac:dyDescent="0.25">
      <c r="A1927" s="287"/>
      <c r="B1927" s="500"/>
      <c r="C1927" s="500"/>
      <c r="D1927" s="500"/>
      <c r="E1927" s="500"/>
      <c r="F1927" s="500"/>
      <c r="G1927" s="500"/>
      <c r="H1927" s="500"/>
      <c r="I1927" s="500"/>
      <c r="J1927" s="500"/>
      <c r="K1927" s="500"/>
      <c r="L1927" s="500"/>
      <c r="M1927" s="500"/>
      <c r="N1927" s="500"/>
      <c r="O1927" s="500"/>
    </row>
    <row r="1928" spans="1:15" ht="15" customHeight="1" x14ac:dyDescent="0.25">
      <c r="A1928" s="287"/>
      <c r="B1928" s="501"/>
      <c r="C1928" s="501"/>
      <c r="D1928" s="500"/>
      <c r="E1928" s="500"/>
      <c r="F1928" s="500"/>
      <c r="G1928" s="500"/>
      <c r="H1928" s="500"/>
      <c r="I1928" s="500"/>
      <c r="J1928" s="500"/>
      <c r="K1928" s="500"/>
      <c r="L1928" s="500"/>
      <c r="M1928" s="500"/>
      <c r="N1928" s="500"/>
      <c r="O1928" s="500"/>
    </row>
    <row r="1929" spans="1:15" ht="15" customHeight="1" x14ac:dyDescent="0.25">
      <c r="A1929" s="502"/>
      <c r="B1929" s="502"/>
      <c r="C1929" s="502"/>
      <c r="D1929" s="502"/>
      <c r="E1929" s="502"/>
      <c r="F1929" s="502"/>
      <c r="G1929" s="502"/>
      <c r="H1929" s="502"/>
      <c r="I1929" s="502"/>
      <c r="J1929" s="502"/>
      <c r="K1929" s="502"/>
      <c r="L1929" s="502"/>
      <c r="M1929" s="502"/>
      <c r="N1929" s="502"/>
      <c r="O1929" s="502"/>
    </row>
    <row r="1930" spans="1:15" ht="15" customHeight="1" x14ac:dyDescent="0.25">
      <c r="A1930" s="550"/>
      <c r="B1930" s="551"/>
      <c r="C1930" s="551"/>
      <c r="D1930" s="551"/>
      <c r="E1930" s="551"/>
      <c r="F1930" s="552"/>
      <c r="G1930" s="550" t="s">
        <v>296</v>
      </c>
      <c r="H1930" s="551"/>
      <c r="I1930" s="551"/>
      <c r="J1930" s="551" t="s">
        <v>993</v>
      </c>
      <c r="K1930" s="551"/>
      <c r="L1930" s="551"/>
      <c r="M1930" s="551"/>
      <c r="N1930" s="551"/>
      <c r="O1930" s="552"/>
    </row>
    <row r="1931" spans="1:15" ht="72" customHeight="1" x14ac:dyDescent="0.25">
      <c r="A1931" s="513" t="s">
        <v>298</v>
      </c>
      <c r="B1931" s="546"/>
      <c r="C1931" s="546"/>
      <c r="D1931" s="546"/>
      <c r="E1931" s="546"/>
      <c r="F1931" s="527"/>
      <c r="G1931" s="503" t="s">
        <v>299</v>
      </c>
      <c r="H1931" s="500"/>
      <c r="I1931" s="500"/>
      <c r="J1931" s="547" t="s">
        <v>1197</v>
      </c>
      <c r="K1931" s="547"/>
      <c r="L1931" s="547"/>
      <c r="M1931" s="547"/>
      <c r="N1931" s="547"/>
      <c r="O1931" s="540"/>
    </row>
    <row r="1932" spans="1:15" ht="15" customHeight="1" x14ac:dyDescent="0.25">
      <c r="A1932" s="514"/>
      <c r="B1932" s="548"/>
      <c r="C1932" s="548"/>
      <c r="D1932" s="548"/>
      <c r="E1932" s="548"/>
      <c r="F1932" s="549"/>
      <c r="G1932" s="515" t="s">
        <v>301</v>
      </c>
      <c r="H1932" s="502"/>
      <c r="I1932" s="502"/>
      <c r="J1932" s="502" t="s">
        <v>23</v>
      </c>
      <c r="K1932" s="502"/>
      <c r="L1932" s="502"/>
      <c r="M1932" s="502"/>
      <c r="N1932" s="502"/>
      <c r="O1932" s="516"/>
    </row>
    <row r="1933" spans="1:15" ht="15" customHeight="1" x14ac:dyDescent="0.25"/>
    <row r="1934" spans="1:15" ht="15" customHeight="1" x14ac:dyDescent="0.25">
      <c r="A1934" s="526" t="s">
        <v>302</v>
      </c>
      <c r="B1934" s="526"/>
      <c r="C1934" s="526" t="s">
        <v>303</v>
      </c>
      <c r="D1934" s="526"/>
    </row>
    <row r="1935" spans="1:15" ht="15" customHeight="1" x14ac:dyDescent="0.25"/>
    <row r="1936" spans="1:15" ht="15" customHeight="1" x14ac:dyDescent="0.25">
      <c r="A1936" s="541" t="s">
        <v>304</v>
      </c>
      <c r="B1936" s="542"/>
      <c r="C1936" s="542"/>
      <c r="D1936" s="542"/>
      <c r="E1936" s="543"/>
      <c r="F1936" s="544" t="s">
        <v>301</v>
      </c>
      <c r="G1936" s="545"/>
      <c r="H1936" s="545"/>
      <c r="I1936" s="545"/>
      <c r="J1936" s="509"/>
      <c r="K1936" s="544" t="s">
        <v>305</v>
      </c>
      <c r="L1936" s="509"/>
      <c r="M1936" s="544" t="s">
        <v>306</v>
      </c>
      <c r="N1936" s="509"/>
      <c r="O1936" s="291" t="s">
        <v>307</v>
      </c>
    </row>
    <row r="1937" spans="1:15" ht="15" customHeight="1" x14ac:dyDescent="0.25">
      <c r="A1937" s="541" t="s">
        <v>1131</v>
      </c>
      <c r="B1937" s="542"/>
      <c r="C1937" s="542"/>
      <c r="D1937" s="542"/>
      <c r="E1937" s="543"/>
      <c r="F1937" s="553" t="s">
        <v>309</v>
      </c>
      <c r="G1937" s="554"/>
      <c r="H1937" s="554"/>
      <c r="I1937" s="554"/>
      <c r="J1937" s="555"/>
      <c r="K1937" s="556" t="s">
        <v>1132</v>
      </c>
      <c r="L1937" s="557"/>
      <c r="M1937" s="556" t="s">
        <v>775</v>
      </c>
      <c r="N1937" s="557"/>
      <c r="O1937" s="292" t="s">
        <v>1133</v>
      </c>
    </row>
    <row r="1938" spans="1:15" ht="15" customHeight="1" x14ac:dyDescent="0.25">
      <c r="A1938" s="541" t="s">
        <v>1140</v>
      </c>
      <c r="B1938" s="542"/>
      <c r="C1938" s="542"/>
      <c r="D1938" s="542"/>
      <c r="E1938" s="543"/>
      <c r="F1938" s="553" t="s">
        <v>309</v>
      </c>
      <c r="G1938" s="554"/>
      <c r="H1938" s="554"/>
      <c r="I1938" s="554"/>
      <c r="J1938" s="555"/>
      <c r="K1938" s="556" t="s">
        <v>410</v>
      </c>
      <c r="L1938" s="557"/>
      <c r="M1938" s="556" t="s">
        <v>505</v>
      </c>
      <c r="N1938" s="557"/>
      <c r="O1938" s="292" t="s">
        <v>565</v>
      </c>
    </row>
    <row r="1939" spans="1:15" ht="15" customHeight="1" x14ac:dyDescent="0.25">
      <c r="A1939" s="541" t="s">
        <v>1161</v>
      </c>
      <c r="B1939" s="542"/>
      <c r="C1939" s="542"/>
      <c r="D1939" s="542"/>
      <c r="E1939" s="543"/>
      <c r="F1939" s="553" t="s">
        <v>412</v>
      </c>
      <c r="G1939" s="554"/>
      <c r="H1939" s="554"/>
      <c r="I1939" s="554"/>
      <c r="J1939" s="555"/>
      <c r="K1939" s="556" t="s">
        <v>1162</v>
      </c>
      <c r="L1939" s="557"/>
      <c r="M1939" s="556" t="s">
        <v>1163</v>
      </c>
      <c r="N1939" s="557"/>
      <c r="O1939" s="292" t="s">
        <v>1164</v>
      </c>
    </row>
    <row r="1940" spans="1:15" ht="15" customHeight="1" x14ac:dyDescent="0.25">
      <c r="A1940" s="541" t="s">
        <v>1165</v>
      </c>
      <c r="B1940" s="542"/>
      <c r="C1940" s="542"/>
      <c r="D1940" s="542"/>
      <c r="E1940" s="543"/>
      <c r="F1940" s="553" t="s">
        <v>755</v>
      </c>
      <c r="G1940" s="554"/>
      <c r="H1940" s="554"/>
      <c r="I1940" s="554"/>
      <c r="J1940" s="555"/>
      <c r="K1940" s="556" t="s">
        <v>1166</v>
      </c>
      <c r="L1940" s="557"/>
      <c r="M1940" s="556" t="s">
        <v>1167</v>
      </c>
      <c r="N1940" s="557"/>
      <c r="O1940" s="292" t="s">
        <v>1168</v>
      </c>
    </row>
    <row r="1941" spans="1:15" ht="15" customHeight="1" x14ac:dyDescent="0.25">
      <c r="A1941" s="541" t="s">
        <v>1198</v>
      </c>
      <c r="B1941" s="542"/>
      <c r="C1941" s="542"/>
      <c r="D1941" s="542"/>
      <c r="E1941" s="543"/>
      <c r="F1941" s="553" t="s">
        <v>309</v>
      </c>
      <c r="G1941" s="554"/>
      <c r="H1941" s="554"/>
      <c r="I1941" s="554"/>
      <c r="J1941" s="555"/>
      <c r="K1941" s="556" t="s">
        <v>1199</v>
      </c>
      <c r="L1941" s="557"/>
      <c r="M1941" s="556" t="s">
        <v>555</v>
      </c>
      <c r="N1941" s="557"/>
      <c r="O1941" s="292" t="s">
        <v>1199</v>
      </c>
    </row>
    <row r="1942" spans="1:15" ht="15" customHeight="1" x14ac:dyDescent="0.25">
      <c r="A1942" s="541" t="s">
        <v>1144</v>
      </c>
      <c r="B1942" s="542"/>
      <c r="C1942" s="542"/>
      <c r="D1942" s="542"/>
      <c r="E1942" s="543"/>
      <c r="F1942" s="553" t="s">
        <v>412</v>
      </c>
      <c r="G1942" s="554"/>
      <c r="H1942" s="554"/>
      <c r="I1942" s="554"/>
      <c r="J1942" s="555"/>
      <c r="K1942" s="556" t="s">
        <v>1145</v>
      </c>
      <c r="L1942" s="557"/>
      <c r="M1942" s="556" t="s">
        <v>684</v>
      </c>
      <c r="N1942" s="557"/>
      <c r="O1942" s="292" t="s">
        <v>1146</v>
      </c>
    </row>
    <row r="1943" spans="1:15" ht="15" customHeight="1" x14ac:dyDescent="0.25">
      <c r="A1943" s="541" t="s">
        <v>1147</v>
      </c>
      <c r="B1943" s="542"/>
      <c r="C1943" s="542"/>
      <c r="D1943" s="542"/>
      <c r="E1943" s="543"/>
      <c r="F1943" s="553" t="s">
        <v>309</v>
      </c>
      <c r="G1943" s="554"/>
      <c r="H1943" s="554"/>
      <c r="I1943" s="554"/>
      <c r="J1943" s="555"/>
      <c r="K1943" s="556" t="s">
        <v>1148</v>
      </c>
      <c r="L1943" s="557"/>
      <c r="M1943" s="556" t="s">
        <v>555</v>
      </c>
      <c r="N1943" s="557"/>
      <c r="O1943" s="292" t="s">
        <v>1148</v>
      </c>
    </row>
    <row r="1944" spans="1:15" ht="15" customHeight="1" x14ac:dyDescent="0.25">
      <c r="A1944" s="541" t="s">
        <v>1200</v>
      </c>
      <c r="B1944" s="542"/>
      <c r="C1944" s="542"/>
      <c r="D1944" s="542"/>
      <c r="E1944" s="543"/>
      <c r="F1944" s="553" t="s">
        <v>309</v>
      </c>
      <c r="G1944" s="554"/>
      <c r="H1944" s="554"/>
      <c r="I1944" s="554"/>
      <c r="J1944" s="555"/>
      <c r="K1944" s="556" t="s">
        <v>1201</v>
      </c>
      <c r="L1944" s="557"/>
      <c r="M1944" s="556" t="s">
        <v>555</v>
      </c>
      <c r="N1944" s="557"/>
      <c r="O1944" s="292" t="s">
        <v>1201</v>
      </c>
    </row>
    <row r="1945" spans="1:15" ht="15" customHeight="1" x14ac:dyDescent="0.25">
      <c r="A1945" s="541" t="s">
        <v>1152</v>
      </c>
      <c r="B1945" s="542"/>
      <c r="C1945" s="542"/>
      <c r="D1945" s="542"/>
      <c r="E1945" s="543"/>
      <c r="F1945" s="553" t="s">
        <v>309</v>
      </c>
      <c r="G1945" s="554"/>
      <c r="H1945" s="554"/>
      <c r="I1945" s="554"/>
      <c r="J1945" s="555"/>
      <c r="K1945" s="556" t="s">
        <v>1153</v>
      </c>
      <c r="L1945" s="557"/>
      <c r="M1945" s="556" t="s">
        <v>505</v>
      </c>
      <c r="N1945" s="557"/>
      <c r="O1945" s="292" t="s">
        <v>1192</v>
      </c>
    </row>
    <row r="1946" spans="1:15" ht="15" customHeight="1" x14ac:dyDescent="0.25">
      <c r="A1946" s="558"/>
      <c r="B1946" s="558"/>
      <c r="C1946" s="558"/>
      <c r="D1946" s="558"/>
      <c r="E1946" s="558"/>
      <c r="F1946" s="559"/>
      <c r="G1946" s="559"/>
      <c r="H1946" s="559"/>
      <c r="I1946" s="559"/>
      <c r="J1946" s="559"/>
      <c r="K1946" s="559"/>
      <c r="L1946" s="293" t="s">
        <v>313</v>
      </c>
      <c r="M1946" s="560" t="s">
        <v>303</v>
      </c>
      <c r="N1946" s="560"/>
      <c r="O1946" s="294" t="s">
        <v>1202</v>
      </c>
    </row>
    <row r="1947" spans="1:15" ht="15" customHeight="1" x14ac:dyDescent="0.25">
      <c r="A1947" s="526" t="s">
        <v>314</v>
      </c>
      <c r="B1947" s="526"/>
      <c r="C1947" s="526" t="s">
        <v>315</v>
      </c>
      <c r="D1947" s="526"/>
    </row>
    <row r="1948" spans="1:15" ht="15" customHeight="1" x14ac:dyDescent="0.25"/>
    <row r="1949" spans="1:15" ht="15" customHeight="1" x14ac:dyDescent="0.25">
      <c r="A1949" s="541" t="s">
        <v>304</v>
      </c>
      <c r="B1949" s="542"/>
      <c r="C1949" s="542"/>
      <c r="D1949" s="542"/>
      <c r="E1949" s="543"/>
      <c r="F1949" s="544" t="s">
        <v>301</v>
      </c>
      <c r="G1949" s="545"/>
      <c r="H1949" s="545"/>
      <c r="I1949" s="545"/>
      <c r="J1949" s="509"/>
      <c r="K1949" s="544" t="s">
        <v>305</v>
      </c>
      <c r="L1949" s="509"/>
      <c r="M1949" s="544" t="s">
        <v>306</v>
      </c>
      <c r="N1949" s="509"/>
      <c r="O1949" s="291" t="s">
        <v>307</v>
      </c>
    </row>
    <row r="1950" spans="1:15" ht="15" customHeight="1" x14ac:dyDescent="0.25">
      <c r="A1950" s="541" t="s">
        <v>316</v>
      </c>
      <c r="B1950" s="542"/>
      <c r="C1950" s="542"/>
      <c r="D1950" s="542"/>
      <c r="E1950" s="543"/>
      <c r="F1950" s="553" t="s">
        <v>317</v>
      </c>
      <c r="G1950" s="554"/>
      <c r="H1950" s="554"/>
      <c r="I1950" s="554"/>
      <c r="J1950" s="555"/>
      <c r="K1950" s="556" t="s">
        <v>1203</v>
      </c>
      <c r="L1950" s="557"/>
      <c r="M1950" s="556" t="s">
        <v>319</v>
      </c>
      <c r="N1950" s="557"/>
      <c r="O1950" s="292" t="s">
        <v>1204</v>
      </c>
    </row>
    <row r="1951" spans="1:15" ht="15" customHeight="1" x14ac:dyDescent="0.25">
      <c r="A1951" s="558"/>
      <c r="B1951" s="558"/>
      <c r="C1951" s="558"/>
      <c r="D1951" s="558"/>
      <c r="E1951" s="558"/>
      <c r="F1951" s="559"/>
      <c r="G1951" s="559"/>
      <c r="H1951" s="559"/>
      <c r="I1951" s="559"/>
      <c r="J1951" s="559"/>
      <c r="K1951" s="559"/>
      <c r="L1951" s="293" t="s">
        <v>313</v>
      </c>
      <c r="M1951" s="560" t="s">
        <v>315</v>
      </c>
      <c r="N1951" s="560"/>
      <c r="O1951" s="294" t="s">
        <v>1204</v>
      </c>
    </row>
    <row r="1952" spans="1:15" ht="15" customHeight="1" x14ac:dyDescent="0.25">
      <c r="A1952" s="526" t="s">
        <v>321</v>
      </c>
      <c r="B1952" s="526"/>
      <c r="C1952" s="526" t="s">
        <v>322</v>
      </c>
      <c r="D1952" s="526"/>
    </row>
    <row r="1953" spans="1:15" ht="15" customHeight="1" x14ac:dyDescent="0.25"/>
    <row r="1954" spans="1:15" ht="15" customHeight="1" x14ac:dyDescent="0.25">
      <c r="A1954" s="541" t="s">
        <v>304</v>
      </c>
      <c r="B1954" s="542"/>
      <c r="C1954" s="542"/>
      <c r="D1954" s="542"/>
      <c r="E1954" s="543"/>
      <c r="F1954" s="544" t="s">
        <v>301</v>
      </c>
      <c r="G1954" s="545"/>
      <c r="H1954" s="545"/>
      <c r="I1954" s="545"/>
      <c r="J1954" s="509"/>
      <c r="K1954" s="544" t="s">
        <v>305</v>
      </c>
      <c r="L1954" s="509"/>
      <c r="M1954" s="544" t="s">
        <v>306</v>
      </c>
      <c r="N1954" s="509"/>
      <c r="O1954" s="291" t="s">
        <v>307</v>
      </c>
    </row>
    <row r="1955" spans="1:15" ht="15" customHeight="1" x14ac:dyDescent="0.25">
      <c r="A1955" s="541" t="s">
        <v>439</v>
      </c>
      <c r="B1955" s="542"/>
      <c r="C1955" s="542"/>
      <c r="D1955" s="542"/>
      <c r="E1955" s="543"/>
      <c r="F1955" s="553" t="s">
        <v>324</v>
      </c>
      <c r="G1955" s="554"/>
      <c r="H1955" s="554"/>
      <c r="I1955" s="554"/>
      <c r="J1955" s="555"/>
      <c r="K1955" s="556" t="s">
        <v>440</v>
      </c>
      <c r="L1955" s="557"/>
      <c r="M1955" s="556" t="s">
        <v>752</v>
      </c>
      <c r="N1955" s="557"/>
      <c r="O1955" s="292" t="s">
        <v>1203</v>
      </c>
    </row>
    <row r="1956" spans="1:15" ht="15" customHeight="1" x14ac:dyDescent="0.25">
      <c r="A1956" s="558"/>
      <c r="B1956" s="558"/>
      <c r="C1956" s="558"/>
      <c r="D1956" s="558"/>
      <c r="E1956" s="558"/>
      <c r="F1956" s="559"/>
      <c r="G1956" s="559"/>
      <c r="H1956" s="559"/>
      <c r="I1956" s="559"/>
      <c r="J1956" s="559"/>
      <c r="K1956" s="559"/>
      <c r="L1956" s="293" t="s">
        <v>313</v>
      </c>
      <c r="M1956" s="560" t="s">
        <v>322</v>
      </c>
      <c r="N1956" s="560"/>
      <c r="O1956" s="294" t="s">
        <v>1203</v>
      </c>
    </row>
    <row r="1957" spans="1:15" ht="15" customHeight="1" x14ac:dyDescent="0.25">
      <c r="A1957" s="526" t="s">
        <v>327</v>
      </c>
      <c r="B1957" s="526"/>
      <c r="C1957" s="526" t="s">
        <v>328</v>
      </c>
      <c r="D1957" s="526"/>
    </row>
    <row r="1958" spans="1:15" ht="15" customHeight="1" x14ac:dyDescent="0.25"/>
    <row r="1959" spans="1:15" ht="15" customHeight="1" x14ac:dyDescent="0.25">
      <c r="A1959" s="541" t="s">
        <v>304</v>
      </c>
      <c r="B1959" s="542"/>
      <c r="C1959" s="542"/>
      <c r="D1959" s="542"/>
      <c r="E1959" s="543"/>
      <c r="F1959" s="544" t="s">
        <v>301</v>
      </c>
      <c r="G1959" s="545"/>
      <c r="H1959" s="545"/>
      <c r="I1959" s="545"/>
      <c r="J1959" s="509"/>
      <c r="K1959" s="544" t="s">
        <v>305</v>
      </c>
      <c r="L1959" s="509"/>
      <c r="M1959" s="544" t="s">
        <v>306</v>
      </c>
      <c r="N1959" s="509"/>
      <c r="O1959" s="291" t="s">
        <v>307</v>
      </c>
    </row>
    <row r="1960" spans="1:15" ht="15" customHeight="1" x14ac:dyDescent="0.25">
      <c r="A1960" s="541" t="s">
        <v>424</v>
      </c>
      <c r="B1960" s="542"/>
      <c r="C1960" s="542"/>
      <c r="D1960" s="542"/>
      <c r="E1960" s="543"/>
      <c r="F1960" s="553" t="s">
        <v>407</v>
      </c>
      <c r="G1960" s="554"/>
      <c r="H1960" s="554"/>
      <c r="I1960" s="554"/>
      <c r="J1960" s="555"/>
      <c r="K1960" s="556" t="s">
        <v>425</v>
      </c>
      <c r="L1960" s="557"/>
      <c r="M1960" s="556" t="s">
        <v>1205</v>
      </c>
      <c r="N1960" s="557"/>
      <c r="O1960" s="292" t="s">
        <v>1206</v>
      </c>
    </row>
    <row r="1961" spans="1:15" ht="15" customHeight="1" x14ac:dyDescent="0.25">
      <c r="A1961" s="558"/>
      <c r="B1961" s="558"/>
      <c r="C1961" s="558"/>
      <c r="D1961" s="558"/>
      <c r="E1961" s="558"/>
      <c r="F1961" s="559"/>
      <c r="G1961" s="559"/>
      <c r="H1961" s="559"/>
      <c r="I1961" s="559"/>
      <c r="J1961" s="559"/>
      <c r="K1961" s="559"/>
      <c r="L1961" s="293" t="s">
        <v>313</v>
      </c>
      <c r="M1961" s="560" t="s">
        <v>328</v>
      </c>
      <c r="N1961" s="560"/>
      <c r="O1961" s="294" t="s">
        <v>1206</v>
      </c>
    </row>
    <row r="1962" spans="1:15" ht="15" customHeight="1" x14ac:dyDescent="0.25"/>
    <row r="1963" spans="1:15" ht="15" customHeight="1" x14ac:dyDescent="0.25">
      <c r="I1963" s="561" t="s">
        <v>334</v>
      </c>
      <c r="J1963" s="562"/>
      <c r="K1963" s="562"/>
      <c r="L1963" s="562"/>
      <c r="M1963" s="563"/>
      <c r="N1963" s="564" t="s">
        <v>1207</v>
      </c>
      <c r="O1963" s="525"/>
    </row>
    <row r="1964" spans="1:15" ht="15" customHeight="1" x14ac:dyDescent="0.25">
      <c r="I1964" s="573" t="s">
        <v>335</v>
      </c>
      <c r="J1964" s="574"/>
      <c r="K1964" s="574"/>
      <c r="L1964" s="574"/>
      <c r="M1964" s="575"/>
      <c r="N1964" s="520">
        <f>+ROUND(N1963*(1+AIU!$G$69),0)</f>
        <v>131778</v>
      </c>
      <c r="O1964" s="521"/>
    </row>
    <row r="1965" spans="1:15" ht="15" customHeight="1" x14ac:dyDescent="0.25">
      <c r="A1965" s="287"/>
      <c r="B1965" s="500"/>
      <c r="C1965" s="500"/>
      <c r="D1965" s="500"/>
      <c r="E1965" s="500"/>
      <c r="F1965" s="500"/>
      <c r="G1965" s="500"/>
      <c r="H1965" s="500"/>
      <c r="I1965" s="500"/>
      <c r="J1965" s="500"/>
      <c r="K1965" s="500"/>
      <c r="L1965" s="500"/>
      <c r="M1965" s="500"/>
      <c r="N1965" s="500"/>
      <c r="O1965" s="500"/>
    </row>
    <row r="1966" spans="1:15" ht="15" customHeight="1" x14ac:dyDescent="0.25">
      <c r="A1966" s="287"/>
      <c r="B1966" s="501"/>
      <c r="C1966" s="501"/>
      <c r="D1966" s="500"/>
      <c r="E1966" s="500"/>
      <c r="F1966" s="500"/>
      <c r="G1966" s="500"/>
      <c r="H1966" s="500"/>
      <c r="I1966" s="500"/>
      <c r="J1966" s="500"/>
      <c r="K1966" s="500"/>
      <c r="L1966" s="500"/>
      <c r="M1966" s="500"/>
      <c r="N1966" s="500"/>
      <c r="O1966" s="500"/>
    </row>
    <row r="1967" spans="1:15" ht="15" customHeight="1" x14ac:dyDescent="0.25">
      <c r="A1967" s="502"/>
      <c r="B1967" s="502"/>
      <c r="C1967" s="502"/>
      <c r="D1967" s="502"/>
      <c r="E1967" s="502"/>
      <c r="F1967" s="502"/>
      <c r="G1967" s="502"/>
      <c r="H1967" s="502"/>
      <c r="I1967" s="502"/>
      <c r="J1967" s="502"/>
      <c r="K1967" s="502"/>
      <c r="L1967" s="502"/>
      <c r="M1967" s="502"/>
      <c r="N1967" s="502"/>
      <c r="O1967" s="502"/>
    </row>
    <row r="1968" spans="1:15" ht="15" customHeight="1" x14ac:dyDescent="0.25">
      <c r="A1968" s="550"/>
      <c r="B1968" s="551"/>
      <c r="C1968" s="551"/>
      <c r="D1968" s="551"/>
      <c r="E1968" s="551"/>
      <c r="F1968" s="552"/>
      <c r="G1968" s="550" t="s">
        <v>296</v>
      </c>
      <c r="H1968" s="551"/>
      <c r="I1968" s="551"/>
      <c r="J1968" s="551" t="s">
        <v>993</v>
      </c>
      <c r="K1968" s="551"/>
      <c r="L1968" s="551"/>
      <c r="M1968" s="551"/>
      <c r="N1968" s="551"/>
      <c r="O1968" s="552"/>
    </row>
    <row r="1969" spans="1:15" ht="72" customHeight="1" x14ac:dyDescent="0.25">
      <c r="A1969" s="513" t="s">
        <v>298</v>
      </c>
      <c r="B1969" s="546"/>
      <c r="C1969" s="546"/>
      <c r="D1969" s="546"/>
      <c r="E1969" s="546"/>
      <c r="F1969" s="527"/>
      <c r="G1969" s="503" t="s">
        <v>299</v>
      </c>
      <c r="H1969" s="500"/>
      <c r="I1969" s="500"/>
      <c r="J1969" s="547" t="s">
        <v>1208</v>
      </c>
      <c r="K1969" s="547"/>
      <c r="L1969" s="547"/>
      <c r="M1969" s="547"/>
      <c r="N1969" s="547"/>
      <c r="O1969" s="540"/>
    </row>
    <row r="1970" spans="1:15" ht="15" customHeight="1" x14ac:dyDescent="0.25">
      <c r="A1970" s="514"/>
      <c r="B1970" s="548"/>
      <c r="C1970" s="548"/>
      <c r="D1970" s="548"/>
      <c r="E1970" s="548"/>
      <c r="F1970" s="549"/>
      <c r="G1970" s="515" t="s">
        <v>301</v>
      </c>
      <c r="H1970" s="502"/>
      <c r="I1970" s="502"/>
      <c r="J1970" s="502" t="s">
        <v>23</v>
      </c>
      <c r="K1970" s="502"/>
      <c r="L1970" s="502"/>
      <c r="M1970" s="502"/>
      <c r="N1970" s="502"/>
      <c r="O1970" s="516"/>
    </row>
    <row r="1971" spans="1:15" ht="15" customHeight="1" x14ac:dyDescent="0.25"/>
    <row r="1972" spans="1:15" ht="15" customHeight="1" x14ac:dyDescent="0.25">
      <c r="A1972" s="526" t="s">
        <v>302</v>
      </c>
      <c r="B1972" s="526"/>
      <c r="C1972" s="526" t="s">
        <v>303</v>
      </c>
      <c r="D1972" s="526"/>
    </row>
    <row r="1973" spans="1:15" ht="15" customHeight="1" x14ac:dyDescent="0.25"/>
    <row r="1974" spans="1:15" ht="15" customHeight="1" x14ac:dyDescent="0.25">
      <c r="A1974" s="541" t="s">
        <v>304</v>
      </c>
      <c r="B1974" s="542"/>
      <c r="C1974" s="542"/>
      <c r="D1974" s="542"/>
      <c r="E1974" s="543"/>
      <c r="F1974" s="544" t="s">
        <v>301</v>
      </c>
      <c r="G1974" s="545"/>
      <c r="H1974" s="545"/>
      <c r="I1974" s="545"/>
      <c r="J1974" s="509"/>
      <c r="K1974" s="544" t="s">
        <v>305</v>
      </c>
      <c r="L1974" s="509"/>
      <c r="M1974" s="544" t="s">
        <v>306</v>
      </c>
      <c r="N1974" s="509"/>
      <c r="O1974" s="291" t="s">
        <v>307</v>
      </c>
    </row>
    <row r="1975" spans="1:15" ht="15" customHeight="1" x14ac:dyDescent="0.25">
      <c r="A1975" s="541" t="s">
        <v>1131</v>
      </c>
      <c r="B1975" s="542"/>
      <c r="C1975" s="542"/>
      <c r="D1975" s="542"/>
      <c r="E1975" s="543"/>
      <c r="F1975" s="553" t="s">
        <v>309</v>
      </c>
      <c r="G1975" s="554"/>
      <c r="H1975" s="554"/>
      <c r="I1975" s="554"/>
      <c r="J1975" s="555"/>
      <c r="K1975" s="556" t="s">
        <v>1132</v>
      </c>
      <c r="L1975" s="557"/>
      <c r="M1975" s="556" t="s">
        <v>775</v>
      </c>
      <c r="N1975" s="557"/>
      <c r="O1975" s="292" t="s">
        <v>1133</v>
      </c>
    </row>
    <row r="1976" spans="1:15" ht="15" customHeight="1" x14ac:dyDescent="0.25">
      <c r="A1976" s="541" t="s">
        <v>1209</v>
      </c>
      <c r="B1976" s="542"/>
      <c r="C1976" s="542"/>
      <c r="D1976" s="542"/>
      <c r="E1976" s="543"/>
      <c r="F1976" s="553" t="s">
        <v>309</v>
      </c>
      <c r="G1976" s="554"/>
      <c r="H1976" s="554"/>
      <c r="I1976" s="554"/>
      <c r="J1976" s="555"/>
      <c r="K1976" s="556" t="s">
        <v>1210</v>
      </c>
      <c r="L1976" s="557"/>
      <c r="M1976" s="556" t="s">
        <v>332</v>
      </c>
      <c r="N1976" s="557"/>
      <c r="O1976" s="292" t="s">
        <v>1211</v>
      </c>
    </row>
    <row r="1977" spans="1:15" ht="15" customHeight="1" x14ac:dyDescent="0.25">
      <c r="A1977" s="541" t="s">
        <v>1136</v>
      </c>
      <c r="B1977" s="542"/>
      <c r="C1977" s="542"/>
      <c r="D1977" s="542"/>
      <c r="E1977" s="543"/>
      <c r="F1977" s="553" t="s">
        <v>1137</v>
      </c>
      <c r="G1977" s="554"/>
      <c r="H1977" s="554"/>
      <c r="I1977" s="554"/>
      <c r="J1977" s="555"/>
      <c r="K1977" s="556" t="s">
        <v>1138</v>
      </c>
      <c r="L1977" s="557"/>
      <c r="M1977" s="556" t="s">
        <v>404</v>
      </c>
      <c r="N1977" s="557"/>
      <c r="O1977" s="292" t="s">
        <v>1139</v>
      </c>
    </row>
    <row r="1978" spans="1:15" ht="15" customHeight="1" x14ac:dyDescent="0.25">
      <c r="A1978" s="541" t="s">
        <v>1212</v>
      </c>
      <c r="B1978" s="542"/>
      <c r="C1978" s="542"/>
      <c r="D1978" s="542"/>
      <c r="E1978" s="543"/>
      <c r="F1978" s="553" t="s">
        <v>309</v>
      </c>
      <c r="G1978" s="554"/>
      <c r="H1978" s="554"/>
      <c r="I1978" s="554"/>
      <c r="J1978" s="555"/>
      <c r="K1978" s="556" t="s">
        <v>1213</v>
      </c>
      <c r="L1978" s="557"/>
      <c r="M1978" s="556" t="s">
        <v>555</v>
      </c>
      <c r="N1978" s="557"/>
      <c r="O1978" s="292" t="s">
        <v>1213</v>
      </c>
    </row>
    <row r="1979" spans="1:15" ht="15" customHeight="1" x14ac:dyDescent="0.25">
      <c r="A1979" s="541" t="s">
        <v>1140</v>
      </c>
      <c r="B1979" s="542"/>
      <c r="C1979" s="542"/>
      <c r="D1979" s="542"/>
      <c r="E1979" s="543"/>
      <c r="F1979" s="553" t="s">
        <v>309</v>
      </c>
      <c r="G1979" s="554"/>
      <c r="H1979" s="554"/>
      <c r="I1979" s="554"/>
      <c r="J1979" s="555"/>
      <c r="K1979" s="556" t="s">
        <v>410</v>
      </c>
      <c r="L1979" s="557"/>
      <c r="M1979" s="556" t="s">
        <v>775</v>
      </c>
      <c r="N1979" s="557"/>
      <c r="O1979" s="292" t="s">
        <v>1214</v>
      </c>
    </row>
    <row r="1980" spans="1:15" ht="15" customHeight="1" x14ac:dyDescent="0.25">
      <c r="A1980" s="541" t="s">
        <v>1165</v>
      </c>
      <c r="B1980" s="542"/>
      <c r="C1980" s="542"/>
      <c r="D1980" s="542"/>
      <c r="E1980" s="543"/>
      <c r="F1980" s="553" t="s">
        <v>755</v>
      </c>
      <c r="G1980" s="554"/>
      <c r="H1980" s="554"/>
      <c r="I1980" s="554"/>
      <c r="J1980" s="555"/>
      <c r="K1980" s="556" t="s">
        <v>1166</v>
      </c>
      <c r="L1980" s="557"/>
      <c r="M1980" s="556" t="s">
        <v>1215</v>
      </c>
      <c r="N1980" s="557"/>
      <c r="O1980" s="292" t="s">
        <v>1216</v>
      </c>
    </row>
    <row r="1981" spans="1:15" ht="15" customHeight="1" x14ac:dyDescent="0.25">
      <c r="A1981" s="541" t="s">
        <v>1217</v>
      </c>
      <c r="B1981" s="542"/>
      <c r="C1981" s="542"/>
      <c r="D1981" s="542"/>
      <c r="E1981" s="543"/>
      <c r="F1981" s="553" t="s">
        <v>755</v>
      </c>
      <c r="G1981" s="554"/>
      <c r="H1981" s="554"/>
      <c r="I1981" s="554"/>
      <c r="J1981" s="555"/>
      <c r="K1981" s="556" t="s">
        <v>1218</v>
      </c>
      <c r="L1981" s="557"/>
      <c r="M1981" s="556" t="s">
        <v>1219</v>
      </c>
      <c r="N1981" s="557"/>
      <c r="O1981" s="292" t="s">
        <v>1220</v>
      </c>
    </row>
    <row r="1982" spans="1:15" ht="15" customHeight="1" x14ac:dyDescent="0.25">
      <c r="A1982" s="541" t="s">
        <v>1067</v>
      </c>
      <c r="B1982" s="542"/>
      <c r="C1982" s="542"/>
      <c r="D1982" s="542"/>
      <c r="E1982" s="543"/>
      <c r="F1982" s="553" t="s">
        <v>309</v>
      </c>
      <c r="G1982" s="554"/>
      <c r="H1982" s="554"/>
      <c r="I1982" s="554"/>
      <c r="J1982" s="555"/>
      <c r="K1982" s="556" t="s">
        <v>1068</v>
      </c>
      <c r="L1982" s="557"/>
      <c r="M1982" s="556" t="s">
        <v>376</v>
      </c>
      <c r="N1982" s="557"/>
      <c r="O1982" s="292" t="s">
        <v>1069</v>
      </c>
    </row>
    <row r="1983" spans="1:15" ht="15" customHeight="1" x14ac:dyDescent="0.25">
      <c r="A1983" s="541" t="s">
        <v>1221</v>
      </c>
      <c r="B1983" s="542"/>
      <c r="C1983" s="542"/>
      <c r="D1983" s="542"/>
      <c r="E1983" s="543"/>
      <c r="F1983" s="553" t="s">
        <v>309</v>
      </c>
      <c r="G1983" s="554"/>
      <c r="H1983" s="554"/>
      <c r="I1983" s="554"/>
      <c r="J1983" s="555"/>
      <c r="K1983" s="556" t="s">
        <v>1222</v>
      </c>
      <c r="L1983" s="557"/>
      <c r="M1983" s="556" t="s">
        <v>555</v>
      </c>
      <c r="N1983" s="557"/>
      <c r="O1983" s="292" t="s">
        <v>1222</v>
      </c>
    </row>
    <row r="1984" spans="1:15" ht="15" customHeight="1" x14ac:dyDescent="0.25">
      <c r="A1984" s="541" t="s">
        <v>1144</v>
      </c>
      <c r="B1984" s="542"/>
      <c r="C1984" s="542"/>
      <c r="D1984" s="542"/>
      <c r="E1984" s="543"/>
      <c r="F1984" s="553" t="s">
        <v>412</v>
      </c>
      <c r="G1984" s="554"/>
      <c r="H1984" s="554"/>
      <c r="I1984" s="554"/>
      <c r="J1984" s="555"/>
      <c r="K1984" s="556" t="s">
        <v>1145</v>
      </c>
      <c r="L1984" s="557"/>
      <c r="M1984" s="556" t="s">
        <v>684</v>
      </c>
      <c r="N1984" s="557"/>
      <c r="O1984" s="292" t="s">
        <v>1146</v>
      </c>
    </row>
    <row r="1985" spans="1:15" ht="15" customHeight="1" x14ac:dyDescent="0.25">
      <c r="A1985" s="541" t="s">
        <v>1152</v>
      </c>
      <c r="B1985" s="542"/>
      <c r="C1985" s="542"/>
      <c r="D1985" s="542"/>
      <c r="E1985" s="543"/>
      <c r="F1985" s="553" t="s">
        <v>309</v>
      </c>
      <c r="G1985" s="554"/>
      <c r="H1985" s="554"/>
      <c r="I1985" s="554"/>
      <c r="J1985" s="555"/>
      <c r="K1985" s="556" t="s">
        <v>1153</v>
      </c>
      <c r="L1985" s="557"/>
      <c r="M1985" s="556" t="s">
        <v>505</v>
      </c>
      <c r="N1985" s="557"/>
      <c r="O1985" s="292" t="s">
        <v>1192</v>
      </c>
    </row>
    <row r="1986" spans="1:15" ht="15" customHeight="1" x14ac:dyDescent="0.25">
      <c r="A1986" s="558"/>
      <c r="B1986" s="558"/>
      <c r="C1986" s="558"/>
      <c r="D1986" s="558"/>
      <c r="E1986" s="558"/>
      <c r="F1986" s="559"/>
      <c r="G1986" s="559"/>
      <c r="H1986" s="559"/>
      <c r="I1986" s="559"/>
      <c r="J1986" s="559"/>
      <c r="K1986" s="559"/>
      <c r="L1986" s="293" t="s">
        <v>313</v>
      </c>
      <c r="M1986" s="560" t="s">
        <v>303</v>
      </c>
      <c r="N1986" s="560"/>
      <c r="O1986" s="294" t="s">
        <v>1223</v>
      </c>
    </row>
    <row r="1987" spans="1:15" ht="15" customHeight="1" x14ac:dyDescent="0.25">
      <c r="A1987" s="526" t="s">
        <v>314</v>
      </c>
      <c r="B1987" s="526"/>
      <c r="C1987" s="526" t="s">
        <v>315</v>
      </c>
      <c r="D1987" s="526"/>
    </row>
    <row r="1988" spans="1:15" ht="15" customHeight="1" x14ac:dyDescent="0.25"/>
    <row r="1989" spans="1:15" ht="15" customHeight="1" x14ac:dyDescent="0.25">
      <c r="A1989" s="541" t="s">
        <v>304</v>
      </c>
      <c r="B1989" s="542"/>
      <c r="C1989" s="542"/>
      <c r="D1989" s="542"/>
      <c r="E1989" s="543"/>
      <c r="F1989" s="544" t="s">
        <v>301</v>
      </c>
      <c r="G1989" s="545"/>
      <c r="H1989" s="545"/>
      <c r="I1989" s="545"/>
      <c r="J1989" s="509"/>
      <c r="K1989" s="544" t="s">
        <v>305</v>
      </c>
      <c r="L1989" s="509"/>
      <c r="M1989" s="544" t="s">
        <v>306</v>
      </c>
      <c r="N1989" s="509"/>
      <c r="O1989" s="291" t="s">
        <v>307</v>
      </c>
    </row>
    <row r="1990" spans="1:15" ht="15" customHeight="1" x14ac:dyDescent="0.25">
      <c r="A1990" s="541" t="s">
        <v>316</v>
      </c>
      <c r="B1990" s="542"/>
      <c r="C1990" s="542"/>
      <c r="D1990" s="542"/>
      <c r="E1990" s="543"/>
      <c r="F1990" s="553" t="s">
        <v>317</v>
      </c>
      <c r="G1990" s="554"/>
      <c r="H1990" s="554"/>
      <c r="I1990" s="554"/>
      <c r="J1990" s="555"/>
      <c r="K1990" s="556" t="s">
        <v>1224</v>
      </c>
      <c r="L1990" s="557"/>
      <c r="M1990" s="556" t="s">
        <v>319</v>
      </c>
      <c r="N1990" s="557"/>
      <c r="O1990" s="292" t="s">
        <v>1225</v>
      </c>
    </row>
    <row r="1991" spans="1:15" ht="15" customHeight="1" x14ac:dyDescent="0.25">
      <c r="A1991" s="558"/>
      <c r="B1991" s="558"/>
      <c r="C1991" s="558"/>
      <c r="D1991" s="558"/>
      <c r="E1991" s="558"/>
      <c r="F1991" s="559"/>
      <c r="G1991" s="559"/>
      <c r="H1991" s="559"/>
      <c r="I1991" s="559"/>
      <c r="J1991" s="559"/>
      <c r="K1991" s="559"/>
      <c r="L1991" s="293" t="s">
        <v>313</v>
      </c>
      <c r="M1991" s="560" t="s">
        <v>315</v>
      </c>
      <c r="N1991" s="560"/>
      <c r="O1991" s="294" t="s">
        <v>1225</v>
      </c>
    </row>
    <row r="1992" spans="1:15" ht="15" customHeight="1" x14ac:dyDescent="0.25">
      <c r="A1992" s="526" t="s">
        <v>321</v>
      </c>
      <c r="B1992" s="526"/>
      <c r="C1992" s="526" t="s">
        <v>322</v>
      </c>
      <c r="D1992" s="526"/>
    </row>
    <row r="1993" spans="1:15" ht="15" customHeight="1" x14ac:dyDescent="0.25"/>
    <row r="1994" spans="1:15" ht="15" customHeight="1" x14ac:dyDescent="0.25">
      <c r="A1994" s="541" t="s">
        <v>304</v>
      </c>
      <c r="B1994" s="542"/>
      <c r="C1994" s="542"/>
      <c r="D1994" s="542"/>
      <c r="E1994" s="543"/>
      <c r="F1994" s="544" t="s">
        <v>301</v>
      </c>
      <c r="G1994" s="545"/>
      <c r="H1994" s="545"/>
      <c r="I1994" s="545"/>
      <c r="J1994" s="509"/>
      <c r="K1994" s="544" t="s">
        <v>305</v>
      </c>
      <c r="L1994" s="509"/>
      <c r="M1994" s="544" t="s">
        <v>306</v>
      </c>
      <c r="N1994" s="509"/>
      <c r="O1994" s="291" t="s">
        <v>307</v>
      </c>
    </row>
    <row r="1995" spans="1:15" ht="15" customHeight="1" x14ac:dyDescent="0.25">
      <c r="A1995" s="541" t="s">
        <v>1017</v>
      </c>
      <c r="B1995" s="542"/>
      <c r="C1995" s="542"/>
      <c r="D1995" s="542"/>
      <c r="E1995" s="543"/>
      <c r="F1995" s="553" t="s">
        <v>1018</v>
      </c>
      <c r="G1995" s="554"/>
      <c r="H1995" s="554"/>
      <c r="I1995" s="554"/>
      <c r="J1995" s="555"/>
      <c r="K1995" s="556" t="s">
        <v>1019</v>
      </c>
      <c r="L1995" s="557"/>
      <c r="M1995" s="556" t="s">
        <v>1226</v>
      </c>
      <c r="N1995" s="557"/>
      <c r="O1995" s="292" t="s">
        <v>1224</v>
      </c>
    </row>
    <row r="1996" spans="1:15" ht="15" customHeight="1" x14ac:dyDescent="0.25">
      <c r="A1996" s="558"/>
      <c r="B1996" s="558"/>
      <c r="C1996" s="558"/>
      <c r="D1996" s="558"/>
      <c r="E1996" s="558"/>
      <c r="F1996" s="559"/>
      <c r="G1996" s="559"/>
      <c r="H1996" s="559"/>
      <c r="I1996" s="559"/>
      <c r="J1996" s="559"/>
      <c r="K1996" s="559"/>
      <c r="L1996" s="293" t="s">
        <v>313</v>
      </c>
      <c r="M1996" s="560" t="s">
        <v>322</v>
      </c>
      <c r="N1996" s="560"/>
      <c r="O1996" s="294" t="s">
        <v>1224</v>
      </c>
    </row>
    <row r="1997" spans="1:15" ht="15" customHeight="1" x14ac:dyDescent="0.25">
      <c r="A1997" s="526" t="s">
        <v>327</v>
      </c>
      <c r="B1997" s="526"/>
      <c r="C1997" s="526" t="s">
        <v>328</v>
      </c>
      <c r="D1997" s="526"/>
    </row>
    <row r="1998" spans="1:15" ht="15" customHeight="1" x14ac:dyDescent="0.25"/>
    <row r="1999" spans="1:15" ht="15" customHeight="1" x14ac:dyDescent="0.25">
      <c r="A1999" s="541" t="s">
        <v>304</v>
      </c>
      <c r="B1999" s="542"/>
      <c r="C1999" s="542"/>
      <c r="D1999" s="542"/>
      <c r="E1999" s="543"/>
      <c r="F1999" s="544" t="s">
        <v>301</v>
      </c>
      <c r="G1999" s="545"/>
      <c r="H1999" s="545"/>
      <c r="I1999" s="545"/>
      <c r="J1999" s="509"/>
      <c r="K1999" s="544" t="s">
        <v>305</v>
      </c>
      <c r="L1999" s="509"/>
      <c r="M1999" s="544" t="s">
        <v>306</v>
      </c>
      <c r="N1999" s="509"/>
      <c r="O1999" s="291" t="s">
        <v>307</v>
      </c>
    </row>
    <row r="2000" spans="1:15" ht="15" customHeight="1" x14ac:dyDescent="0.25">
      <c r="A2000" s="541" t="s">
        <v>424</v>
      </c>
      <c r="B2000" s="542"/>
      <c r="C2000" s="542"/>
      <c r="D2000" s="542"/>
      <c r="E2000" s="543"/>
      <c r="F2000" s="553" t="s">
        <v>407</v>
      </c>
      <c r="G2000" s="554"/>
      <c r="H2000" s="554"/>
      <c r="I2000" s="554"/>
      <c r="J2000" s="555"/>
      <c r="K2000" s="556" t="s">
        <v>425</v>
      </c>
      <c r="L2000" s="557"/>
      <c r="M2000" s="556" t="s">
        <v>1227</v>
      </c>
      <c r="N2000" s="557"/>
      <c r="O2000" s="292" t="s">
        <v>1092</v>
      </c>
    </row>
    <row r="2001" spans="1:15" ht="15" customHeight="1" x14ac:dyDescent="0.25">
      <c r="A2001" s="558"/>
      <c r="B2001" s="558"/>
      <c r="C2001" s="558"/>
      <c r="D2001" s="558"/>
      <c r="E2001" s="558"/>
      <c r="F2001" s="559"/>
      <c r="G2001" s="559"/>
      <c r="H2001" s="559"/>
      <c r="I2001" s="559"/>
      <c r="J2001" s="559"/>
      <c r="K2001" s="559"/>
      <c r="L2001" s="293" t="s">
        <v>313</v>
      </c>
      <c r="M2001" s="560" t="s">
        <v>328</v>
      </c>
      <c r="N2001" s="560"/>
      <c r="O2001" s="294" t="s">
        <v>1092</v>
      </c>
    </row>
    <row r="2002" spans="1:15" ht="15" customHeight="1" x14ac:dyDescent="0.25"/>
    <row r="2003" spans="1:15" ht="15" customHeight="1" x14ac:dyDescent="0.25">
      <c r="I2003" s="561" t="s">
        <v>334</v>
      </c>
      <c r="J2003" s="562"/>
      <c r="K2003" s="562"/>
      <c r="L2003" s="562"/>
      <c r="M2003" s="563"/>
      <c r="N2003" s="564" t="s">
        <v>1228</v>
      </c>
      <c r="O2003" s="525"/>
    </row>
    <row r="2004" spans="1:15" ht="15" customHeight="1" x14ac:dyDescent="0.25">
      <c r="I2004" s="573" t="s">
        <v>335</v>
      </c>
      <c r="J2004" s="574"/>
      <c r="K2004" s="574"/>
      <c r="L2004" s="574"/>
      <c r="M2004" s="575"/>
      <c r="N2004" s="520">
        <f>+ROUND(N2003*(1+AIU!$G$69),0)</f>
        <v>114410</v>
      </c>
      <c r="O2004" s="521"/>
    </row>
    <row r="2005" spans="1:15" ht="15" customHeight="1" x14ac:dyDescent="0.25">
      <c r="A2005" s="287"/>
      <c r="B2005" s="500"/>
      <c r="C2005" s="500"/>
      <c r="D2005" s="500"/>
      <c r="E2005" s="500"/>
      <c r="F2005" s="500"/>
      <c r="G2005" s="500"/>
      <c r="H2005" s="500"/>
      <c r="I2005" s="500"/>
      <c r="J2005" s="500"/>
      <c r="K2005" s="500"/>
      <c r="L2005" s="500"/>
      <c r="M2005" s="500"/>
      <c r="N2005" s="500"/>
      <c r="O2005" s="500"/>
    </row>
    <row r="2006" spans="1:15" ht="15" customHeight="1" x14ac:dyDescent="0.25">
      <c r="A2006" s="287"/>
      <c r="B2006" s="501"/>
      <c r="C2006" s="501"/>
      <c r="D2006" s="500"/>
      <c r="E2006" s="500"/>
      <c r="F2006" s="500"/>
      <c r="G2006" s="500"/>
      <c r="H2006" s="500"/>
      <c r="I2006" s="500"/>
      <c r="J2006" s="500"/>
      <c r="K2006" s="500"/>
      <c r="L2006" s="500"/>
      <c r="M2006" s="500"/>
      <c r="N2006" s="500"/>
      <c r="O2006" s="500"/>
    </row>
    <row r="2007" spans="1:15" ht="15" customHeight="1" x14ac:dyDescent="0.25">
      <c r="A2007" s="502"/>
      <c r="B2007" s="502"/>
      <c r="C2007" s="502"/>
      <c r="D2007" s="502"/>
      <c r="E2007" s="502"/>
      <c r="F2007" s="502"/>
      <c r="G2007" s="502"/>
      <c r="H2007" s="502"/>
      <c r="I2007" s="502"/>
      <c r="J2007" s="502"/>
      <c r="K2007" s="502"/>
      <c r="L2007" s="502"/>
      <c r="M2007" s="502"/>
      <c r="N2007" s="502"/>
      <c r="O2007" s="502"/>
    </row>
    <row r="2008" spans="1:15" ht="15" customHeight="1" x14ac:dyDescent="0.25">
      <c r="A2008" s="550"/>
      <c r="B2008" s="551"/>
      <c r="C2008" s="551"/>
      <c r="D2008" s="551"/>
      <c r="E2008" s="551"/>
      <c r="F2008" s="552"/>
      <c r="G2008" s="550" t="s">
        <v>296</v>
      </c>
      <c r="H2008" s="551"/>
      <c r="I2008" s="551"/>
      <c r="J2008" s="551" t="s">
        <v>993</v>
      </c>
      <c r="K2008" s="551"/>
      <c r="L2008" s="551"/>
      <c r="M2008" s="551"/>
      <c r="N2008" s="551"/>
      <c r="O2008" s="552"/>
    </row>
    <row r="2009" spans="1:15" ht="117" customHeight="1" x14ac:dyDescent="0.25">
      <c r="A2009" s="513" t="s">
        <v>298</v>
      </c>
      <c r="B2009" s="546"/>
      <c r="C2009" s="546"/>
      <c r="D2009" s="546"/>
      <c r="E2009" s="546"/>
      <c r="F2009" s="527"/>
      <c r="G2009" s="503" t="s">
        <v>299</v>
      </c>
      <c r="H2009" s="500"/>
      <c r="I2009" s="500"/>
      <c r="J2009" s="571" t="s">
        <v>1229</v>
      </c>
      <c r="K2009" s="571"/>
      <c r="L2009" s="571"/>
      <c r="M2009" s="571"/>
      <c r="N2009" s="571"/>
      <c r="O2009" s="572"/>
    </row>
    <row r="2010" spans="1:15" ht="15" customHeight="1" x14ac:dyDescent="0.25">
      <c r="A2010" s="514"/>
      <c r="B2010" s="548"/>
      <c r="C2010" s="548"/>
      <c r="D2010" s="548"/>
      <c r="E2010" s="548"/>
      <c r="F2010" s="549"/>
      <c r="G2010" s="515" t="s">
        <v>301</v>
      </c>
      <c r="H2010" s="502"/>
      <c r="I2010" s="502"/>
      <c r="J2010" s="502" t="s">
        <v>23</v>
      </c>
      <c r="K2010" s="502"/>
      <c r="L2010" s="502"/>
      <c r="M2010" s="502"/>
      <c r="N2010" s="502"/>
      <c r="O2010" s="516"/>
    </row>
    <row r="2011" spans="1:15" ht="15" customHeight="1" x14ac:dyDescent="0.25"/>
    <row r="2012" spans="1:15" ht="15" customHeight="1" x14ac:dyDescent="0.25">
      <c r="A2012" s="526" t="s">
        <v>302</v>
      </c>
      <c r="B2012" s="526"/>
      <c r="C2012" s="526" t="s">
        <v>303</v>
      </c>
      <c r="D2012" s="526"/>
    </row>
    <row r="2013" spans="1:15" ht="15" customHeight="1" x14ac:dyDescent="0.25"/>
    <row r="2014" spans="1:15" ht="15" customHeight="1" x14ac:dyDescent="0.25">
      <c r="A2014" s="541" t="s">
        <v>304</v>
      </c>
      <c r="B2014" s="542"/>
      <c r="C2014" s="542"/>
      <c r="D2014" s="542"/>
      <c r="E2014" s="543"/>
      <c r="F2014" s="544" t="s">
        <v>301</v>
      </c>
      <c r="G2014" s="545"/>
      <c r="H2014" s="545"/>
      <c r="I2014" s="545"/>
      <c r="J2014" s="509"/>
      <c r="K2014" s="544" t="s">
        <v>305</v>
      </c>
      <c r="L2014" s="509"/>
      <c r="M2014" s="544" t="s">
        <v>306</v>
      </c>
      <c r="N2014" s="509"/>
      <c r="O2014" s="291" t="s">
        <v>307</v>
      </c>
    </row>
    <row r="2015" spans="1:15" ht="15" customHeight="1" x14ac:dyDescent="0.25">
      <c r="A2015" s="541" t="s">
        <v>1086</v>
      </c>
      <c r="B2015" s="542"/>
      <c r="C2015" s="542"/>
      <c r="D2015" s="542"/>
      <c r="E2015" s="543"/>
      <c r="F2015" s="553" t="s">
        <v>309</v>
      </c>
      <c r="G2015" s="554"/>
      <c r="H2015" s="554"/>
      <c r="I2015" s="554"/>
      <c r="J2015" s="555"/>
      <c r="K2015" s="556" t="s">
        <v>820</v>
      </c>
      <c r="L2015" s="557"/>
      <c r="M2015" s="556" t="s">
        <v>775</v>
      </c>
      <c r="N2015" s="557"/>
      <c r="O2015" s="292" t="s">
        <v>536</v>
      </c>
    </row>
    <row r="2016" spans="1:15" ht="15" customHeight="1" x14ac:dyDescent="0.25">
      <c r="A2016" s="541" t="s">
        <v>1089</v>
      </c>
      <c r="B2016" s="542"/>
      <c r="C2016" s="542"/>
      <c r="D2016" s="542"/>
      <c r="E2016" s="543"/>
      <c r="F2016" s="553" t="s">
        <v>309</v>
      </c>
      <c r="G2016" s="554"/>
      <c r="H2016" s="554"/>
      <c r="I2016" s="554"/>
      <c r="J2016" s="555"/>
      <c r="K2016" s="556" t="s">
        <v>820</v>
      </c>
      <c r="L2016" s="557"/>
      <c r="M2016" s="556" t="s">
        <v>775</v>
      </c>
      <c r="N2016" s="557"/>
      <c r="O2016" s="292" t="s">
        <v>536</v>
      </c>
    </row>
    <row r="2017" spans="1:15" ht="15" customHeight="1" x14ac:dyDescent="0.25">
      <c r="A2017" s="541" t="s">
        <v>1161</v>
      </c>
      <c r="B2017" s="542"/>
      <c r="C2017" s="542"/>
      <c r="D2017" s="542"/>
      <c r="E2017" s="543"/>
      <c r="F2017" s="553" t="s">
        <v>412</v>
      </c>
      <c r="G2017" s="554"/>
      <c r="H2017" s="554"/>
      <c r="I2017" s="554"/>
      <c r="J2017" s="555"/>
      <c r="K2017" s="556" t="s">
        <v>1162</v>
      </c>
      <c r="L2017" s="557"/>
      <c r="M2017" s="556" t="s">
        <v>1163</v>
      </c>
      <c r="N2017" s="557"/>
      <c r="O2017" s="292" t="s">
        <v>1164</v>
      </c>
    </row>
    <row r="2018" spans="1:15" ht="15" customHeight="1" x14ac:dyDescent="0.25">
      <c r="A2018" s="541" t="s">
        <v>1165</v>
      </c>
      <c r="B2018" s="542"/>
      <c r="C2018" s="542"/>
      <c r="D2018" s="542"/>
      <c r="E2018" s="543"/>
      <c r="F2018" s="553" t="s">
        <v>755</v>
      </c>
      <c r="G2018" s="554"/>
      <c r="H2018" s="554"/>
      <c r="I2018" s="554"/>
      <c r="J2018" s="555"/>
      <c r="K2018" s="556" t="s">
        <v>1166</v>
      </c>
      <c r="L2018" s="557"/>
      <c r="M2018" s="556" t="s">
        <v>1167</v>
      </c>
      <c r="N2018" s="557"/>
      <c r="O2018" s="292" t="s">
        <v>1168</v>
      </c>
    </row>
    <row r="2019" spans="1:15" ht="15" customHeight="1" x14ac:dyDescent="0.25">
      <c r="A2019" s="541" t="s">
        <v>1171</v>
      </c>
      <c r="B2019" s="542"/>
      <c r="C2019" s="542"/>
      <c r="D2019" s="542"/>
      <c r="E2019" s="543"/>
      <c r="F2019" s="553" t="s">
        <v>309</v>
      </c>
      <c r="G2019" s="554"/>
      <c r="H2019" s="554"/>
      <c r="I2019" s="554"/>
      <c r="J2019" s="555"/>
      <c r="K2019" s="556" t="s">
        <v>1172</v>
      </c>
      <c r="L2019" s="557"/>
      <c r="M2019" s="556" t="s">
        <v>555</v>
      </c>
      <c r="N2019" s="557"/>
      <c r="O2019" s="292" t="s">
        <v>1172</v>
      </c>
    </row>
    <row r="2020" spans="1:15" ht="15" customHeight="1" x14ac:dyDescent="0.25">
      <c r="A2020" s="541" t="s">
        <v>1173</v>
      </c>
      <c r="B2020" s="542"/>
      <c r="C2020" s="542"/>
      <c r="D2020" s="542"/>
      <c r="E2020" s="543"/>
      <c r="F2020" s="553" t="s">
        <v>309</v>
      </c>
      <c r="G2020" s="554"/>
      <c r="H2020" s="554"/>
      <c r="I2020" s="554"/>
      <c r="J2020" s="555"/>
      <c r="K2020" s="556" t="s">
        <v>810</v>
      </c>
      <c r="L2020" s="557"/>
      <c r="M2020" s="556" t="s">
        <v>555</v>
      </c>
      <c r="N2020" s="557"/>
      <c r="O2020" s="292" t="s">
        <v>810</v>
      </c>
    </row>
    <row r="2021" spans="1:15" ht="15" customHeight="1" x14ac:dyDescent="0.25">
      <c r="A2021" s="541" t="s">
        <v>1174</v>
      </c>
      <c r="B2021" s="542"/>
      <c r="C2021" s="542"/>
      <c r="D2021" s="542"/>
      <c r="E2021" s="543"/>
      <c r="F2021" s="553" t="s">
        <v>755</v>
      </c>
      <c r="G2021" s="554"/>
      <c r="H2021" s="554"/>
      <c r="I2021" s="554"/>
      <c r="J2021" s="555"/>
      <c r="K2021" s="556" t="s">
        <v>1084</v>
      </c>
      <c r="L2021" s="557"/>
      <c r="M2021" s="556" t="s">
        <v>354</v>
      </c>
      <c r="N2021" s="557"/>
      <c r="O2021" s="292" t="s">
        <v>1230</v>
      </c>
    </row>
    <row r="2022" spans="1:15" ht="15" customHeight="1" x14ac:dyDescent="0.25">
      <c r="A2022" s="541" t="s">
        <v>1231</v>
      </c>
      <c r="B2022" s="542"/>
      <c r="C2022" s="542"/>
      <c r="D2022" s="542"/>
      <c r="E2022" s="543"/>
      <c r="F2022" s="553" t="s">
        <v>856</v>
      </c>
      <c r="G2022" s="554"/>
      <c r="H2022" s="554"/>
      <c r="I2022" s="554"/>
      <c r="J2022" s="555"/>
      <c r="K2022" s="556" t="s">
        <v>1232</v>
      </c>
      <c r="L2022" s="557"/>
      <c r="M2022" s="556" t="s">
        <v>555</v>
      </c>
      <c r="N2022" s="557"/>
      <c r="O2022" s="292" t="s">
        <v>1232</v>
      </c>
    </row>
    <row r="2023" spans="1:15" ht="15" customHeight="1" x14ac:dyDescent="0.25">
      <c r="A2023" s="541" t="s">
        <v>1233</v>
      </c>
      <c r="B2023" s="542"/>
      <c r="C2023" s="542"/>
      <c r="D2023" s="542"/>
      <c r="E2023" s="543"/>
      <c r="F2023" s="553" t="s">
        <v>309</v>
      </c>
      <c r="G2023" s="554"/>
      <c r="H2023" s="554"/>
      <c r="I2023" s="554"/>
      <c r="J2023" s="555"/>
      <c r="K2023" s="556" t="s">
        <v>1234</v>
      </c>
      <c r="L2023" s="557"/>
      <c r="M2023" s="556" t="s">
        <v>555</v>
      </c>
      <c r="N2023" s="557"/>
      <c r="O2023" s="292" t="s">
        <v>1234</v>
      </c>
    </row>
    <row r="2024" spans="1:15" ht="15" customHeight="1" x14ac:dyDescent="0.25">
      <c r="A2024" s="541" t="s">
        <v>1235</v>
      </c>
      <c r="B2024" s="542"/>
      <c r="C2024" s="542"/>
      <c r="D2024" s="542"/>
      <c r="E2024" s="543"/>
      <c r="F2024" s="553" t="s">
        <v>309</v>
      </c>
      <c r="G2024" s="554"/>
      <c r="H2024" s="554"/>
      <c r="I2024" s="554"/>
      <c r="J2024" s="555"/>
      <c r="K2024" s="556" t="s">
        <v>1236</v>
      </c>
      <c r="L2024" s="557"/>
      <c r="M2024" s="556" t="s">
        <v>555</v>
      </c>
      <c r="N2024" s="557"/>
      <c r="O2024" s="292" t="s">
        <v>1236</v>
      </c>
    </row>
    <row r="2025" spans="1:15" ht="15" customHeight="1" x14ac:dyDescent="0.25">
      <c r="A2025" s="541" t="s">
        <v>1144</v>
      </c>
      <c r="B2025" s="542"/>
      <c r="C2025" s="542"/>
      <c r="D2025" s="542"/>
      <c r="E2025" s="543"/>
      <c r="F2025" s="553" t="s">
        <v>412</v>
      </c>
      <c r="G2025" s="554"/>
      <c r="H2025" s="554"/>
      <c r="I2025" s="554"/>
      <c r="J2025" s="555"/>
      <c r="K2025" s="556" t="s">
        <v>1145</v>
      </c>
      <c r="L2025" s="557"/>
      <c r="M2025" s="556" t="s">
        <v>354</v>
      </c>
      <c r="N2025" s="557"/>
      <c r="O2025" s="292" t="s">
        <v>1237</v>
      </c>
    </row>
    <row r="2026" spans="1:15" ht="15" customHeight="1" x14ac:dyDescent="0.25">
      <c r="A2026" s="541" t="s">
        <v>763</v>
      </c>
      <c r="B2026" s="542"/>
      <c r="C2026" s="542"/>
      <c r="D2026" s="542"/>
      <c r="E2026" s="543"/>
      <c r="F2026" s="553" t="s">
        <v>309</v>
      </c>
      <c r="G2026" s="554"/>
      <c r="H2026" s="554"/>
      <c r="I2026" s="554"/>
      <c r="J2026" s="555"/>
      <c r="K2026" s="556" t="s">
        <v>764</v>
      </c>
      <c r="L2026" s="557"/>
      <c r="M2026" s="556" t="s">
        <v>505</v>
      </c>
      <c r="N2026" s="557"/>
      <c r="O2026" s="292" t="s">
        <v>1178</v>
      </c>
    </row>
    <row r="2027" spans="1:15" ht="15" customHeight="1" x14ac:dyDescent="0.25">
      <c r="A2027" s="541" t="s">
        <v>1152</v>
      </c>
      <c r="B2027" s="542"/>
      <c r="C2027" s="542"/>
      <c r="D2027" s="542"/>
      <c r="E2027" s="543"/>
      <c r="F2027" s="553" t="s">
        <v>309</v>
      </c>
      <c r="G2027" s="554"/>
      <c r="H2027" s="554"/>
      <c r="I2027" s="554"/>
      <c r="J2027" s="555"/>
      <c r="K2027" s="556" t="s">
        <v>1153</v>
      </c>
      <c r="L2027" s="557"/>
      <c r="M2027" s="556" t="s">
        <v>775</v>
      </c>
      <c r="N2027" s="557"/>
      <c r="O2027" s="292" t="s">
        <v>1179</v>
      </c>
    </row>
    <row r="2028" spans="1:15" ht="15" customHeight="1" x14ac:dyDescent="0.25">
      <c r="A2028" s="558"/>
      <c r="B2028" s="558"/>
      <c r="C2028" s="558"/>
      <c r="D2028" s="558"/>
      <c r="E2028" s="558"/>
      <c r="F2028" s="559"/>
      <c r="G2028" s="559"/>
      <c r="H2028" s="559"/>
      <c r="I2028" s="559"/>
      <c r="J2028" s="559"/>
      <c r="K2028" s="559"/>
      <c r="L2028" s="293" t="s">
        <v>313</v>
      </c>
      <c r="M2028" s="560" t="s">
        <v>303</v>
      </c>
      <c r="N2028" s="560"/>
      <c r="O2028" s="294" t="s">
        <v>1238</v>
      </c>
    </row>
    <row r="2029" spans="1:15" ht="15" customHeight="1" x14ac:dyDescent="0.25">
      <c r="A2029" s="526" t="s">
        <v>314</v>
      </c>
      <c r="B2029" s="526"/>
      <c r="C2029" s="526" t="s">
        <v>315</v>
      </c>
      <c r="D2029" s="526"/>
    </row>
    <row r="2030" spans="1:15" ht="15" customHeight="1" x14ac:dyDescent="0.25"/>
    <row r="2031" spans="1:15" ht="15" customHeight="1" x14ac:dyDescent="0.25">
      <c r="A2031" s="541" t="s">
        <v>304</v>
      </c>
      <c r="B2031" s="542"/>
      <c r="C2031" s="542"/>
      <c r="D2031" s="542"/>
      <c r="E2031" s="543"/>
      <c r="F2031" s="544" t="s">
        <v>301</v>
      </c>
      <c r="G2031" s="545"/>
      <c r="H2031" s="545"/>
      <c r="I2031" s="545"/>
      <c r="J2031" s="509"/>
      <c r="K2031" s="544" t="s">
        <v>305</v>
      </c>
      <c r="L2031" s="509"/>
      <c r="M2031" s="544" t="s">
        <v>306</v>
      </c>
      <c r="N2031" s="509"/>
      <c r="O2031" s="291" t="s">
        <v>307</v>
      </c>
    </row>
    <row r="2032" spans="1:15" ht="15" customHeight="1" x14ac:dyDescent="0.25">
      <c r="A2032" s="541" t="s">
        <v>316</v>
      </c>
      <c r="B2032" s="542"/>
      <c r="C2032" s="542"/>
      <c r="D2032" s="542"/>
      <c r="E2032" s="543"/>
      <c r="F2032" s="553" t="s">
        <v>317</v>
      </c>
      <c r="G2032" s="554"/>
      <c r="H2032" s="554"/>
      <c r="I2032" s="554"/>
      <c r="J2032" s="555"/>
      <c r="K2032" s="556" t="s">
        <v>1239</v>
      </c>
      <c r="L2032" s="557"/>
      <c r="M2032" s="556" t="s">
        <v>319</v>
      </c>
      <c r="N2032" s="557"/>
      <c r="O2032" s="292" t="s">
        <v>536</v>
      </c>
    </row>
    <row r="2033" spans="1:15" ht="15" customHeight="1" x14ac:dyDescent="0.25">
      <c r="A2033" s="558"/>
      <c r="B2033" s="558"/>
      <c r="C2033" s="558"/>
      <c r="D2033" s="558"/>
      <c r="E2033" s="558"/>
      <c r="F2033" s="559"/>
      <c r="G2033" s="559"/>
      <c r="H2033" s="559"/>
      <c r="I2033" s="559"/>
      <c r="J2033" s="559"/>
      <c r="K2033" s="559"/>
      <c r="L2033" s="293" t="s">
        <v>313</v>
      </c>
      <c r="M2033" s="560" t="s">
        <v>315</v>
      </c>
      <c r="N2033" s="560"/>
      <c r="O2033" s="294" t="s">
        <v>536</v>
      </c>
    </row>
    <row r="2034" spans="1:15" ht="15" customHeight="1" x14ac:dyDescent="0.25">
      <c r="A2034" s="526" t="s">
        <v>321</v>
      </c>
      <c r="B2034" s="526"/>
      <c r="C2034" s="526" t="s">
        <v>322</v>
      </c>
      <c r="D2034" s="526"/>
    </row>
    <row r="2035" spans="1:15" ht="15" customHeight="1" x14ac:dyDescent="0.25"/>
    <row r="2036" spans="1:15" ht="15" customHeight="1" x14ac:dyDescent="0.25">
      <c r="A2036" s="541" t="s">
        <v>304</v>
      </c>
      <c r="B2036" s="542"/>
      <c r="C2036" s="542"/>
      <c r="D2036" s="542"/>
      <c r="E2036" s="543"/>
      <c r="F2036" s="544" t="s">
        <v>301</v>
      </c>
      <c r="G2036" s="545"/>
      <c r="H2036" s="545"/>
      <c r="I2036" s="545"/>
      <c r="J2036" s="509"/>
      <c r="K2036" s="544" t="s">
        <v>305</v>
      </c>
      <c r="L2036" s="509"/>
      <c r="M2036" s="544" t="s">
        <v>306</v>
      </c>
      <c r="N2036" s="509"/>
      <c r="O2036" s="291" t="s">
        <v>307</v>
      </c>
    </row>
    <row r="2037" spans="1:15" ht="15" customHeight="1" x14ac:dyDescent="0.25">
      <c r="A2037" s="541" t="s">
        <v>1017</v>
      </c>
      <c r="B2037" s="542"/>
      <c r="C2037" s="542"/>
      <c r="D2037" s="542"/>
      <c r="E2037" s="543"/>
      <c r="F2037" s="553" t="s">
        <v>324</v>
      </c>
      <c r="G2037" s="554"/>
      <c r="H2037" s="554"/>
      <c r="I2037" s="554"/>
      <c r="J2037" s="555"/>
      <c r="K2037" s="556" t="s">
        <v>1038</v>
      </c>
      <c r="L2037" s="557"/>
      <c r="M2037" s="556" t="s">
        <v>775</v>
      </c>
      <c r="N2037" s="557"/>
      <c r="O2037" s="292" t="s">
        <v>1239</v>
      </c>
    </row>
    <row r="2038" spans="1:15" ht="15" customHeight="1" x14ac:dyDescent="0.25">
      <c r="A2038" s="558"/>
      <c r="B2038" s="558"/>
      <c r="C2038" s="558"/>
      <c r="D2038" s="558"/>
      <c r="E2038" s="558"/>
      <c r="F2038" s="559"/>
      <c r="G2038" s="559"/>
      <c r="H2038" s="559"/>
      <c r="I2038" s="559"/>
      <c r="J2038" s="559"/>
      <c r="K2038" s="559"/>
      <c r="L2038" s="293" t="s">
        <v>313</v>
      </c>
      <c r="M2038" s="560" t="s">
        <v>322</v>
      </c>
      <c r="N2038" s="560"/>
      <c r="O2038" s="294" t="s">
        <v>1239</v>
      </c>
    </row>
    <row r="2039" spans="1:15" ht="15" customHeight="1" x14ac:dyDescent="0.25">
      <c r="A2039" s="526" t="s">
        <v>327</v>
      </c>
      <c r="B2039" s="526"/>
      <c r="C2039" s="526" t="s">
        <v>328</v>
      </c>
      <c r="D2039" s="526"/>
    </row>
    <row r="2040" spans="1:15" ht="15" customHeight="1" x14ac:dyDescent="0.25"/>
    <row r="2041" spans="1:15" ht="15" customHeight="1" x14ac:dyDescent="0.25">
      <c r="A2041" s="541" t="s">
        <v>304</v>
      </c>
      <c r="B2041" s="542"/>
      <c r="C2041" s="542"/>
      <c r="D2041" s="542"/>
      <c r="E2041" s="543"/>
      <c r="F2041" s="544" t="s">
        <v>301</v>
      </c>
      <c r="G2041" s="545"/>
      <c r="H2041" s="545"/>
      <c r="I2041" s="545"/>
      <c r="J2041" s="509"/>
      <c r="K2041" s="544" t="s">
        <v>305</v>
      </c>
      <c r="L2041" s="509"/>
      <c r="M2041" s="544" t="s">
        <v>306</v>
      </c>
      <c r="N2041" s="509"/>
      <c r="O2041" s="291" t="s">
        <v>307</v>
      </c>
    </row>
    <row r="2042" spans="1:15" ht="15" customHeight="1" x14ac:dyDescent="0.25">
      <c r="A2042" s="541" t="s">
        <v>424</v>
      </c>
      <c r="B2042" s="542"/>
      <c r="C2042" s="542"/>
      <c r="D2042" s="542"/>
      <c r="E2042" s="543"/>
      <c r="F2042" s="553" t="s">
        <v>407</v>
      </c>
      <c r="G2042" s="554"/>
      <c r="H2042" s="554"/>
      <c r="I2042" s="554"/>
      <c r="J2042" s="555"/>
      <c r="K2042" s="556" t="s">
        <v>425</v>
      </c>
      <c r="L2042" s="557"/>
      <c r="M2042" s="556" t="s">
        <v>1240</v>
      </c>
      <c r="N2042" s="557"/>
      <c r="O2042" s="292" t="s">
        <v>1241</v>
      </c>
    </row>
    <row r="2043" spans="1:15" ht="15" customHeight="1" x14ac:dyDescent="0.25">
      <c r="A2043" s="558"/>
      <c r="B2043" s="558"/>
      <c r="C2043" s="558"/>
      <c r="D2043" s="558"/>
      <c r="E2043" s="558"/>
      <c r="F2043" s="559"/>
      <c r="G2043" s="559"/>
      <c r="H2043" s="559"/>
      <c r="I2043" s="559"/>
      <c r="J2043" s="559"/>
      <c r="K2043" s="559"/>
      <c r="L2043" s="293" t="s">
        <v>313</v>
      </c>
      <c r="M2043" s="560" t="s">
        <v>328</v>
      </c>
      <c r="N2043" s="560"/>
      <c r="O2043" s="294" t="s">
        <v>1241</v>
      </c>
    </row>
    <row r="2044" spans="1:15" ht="15" customHeight="1" x14ac:dyDescent="0.25"/>
    <row r="2045" spans="1:15" ht="15" customHeight="1" x14ac:dyDescent="0.25">
      <c r="I2045" s="565" t="s">
        <v>334</v>
      </c>
      <c r="J2045" s="566"/>
      <c r="K2045" s="566"/>
      <c r="L2045" s="566"/>
      <c r="M2045" s="567"/>
      <c r="N2045" s="564" t="s">
        <v>1242</v>
      </c>
      <c r="O2045" s="525"/>
    </row>
    <row r="2046" spans="1:15" ht="15" customHeight="1" x14ac:dyDescent="0.25">
      <c r="I2046" s="568" t="s">
        <v>335</v>
      </c>
      <c r="J2046" s="569"/>
      <c r="K2046" s="569"/>
      <c r="L2046" s="569"/>
      <c r="M2046" s="570"/>
      <c r="N2046" s="520">
        <f>+ROUND(N2045*(1+AIU!$G$69),0)</f>
        <v>380136</v>
      </c>
      <c r="O2046" s="521"/>
    </row>
    <row r="2047" spans="1:15" ht="15" customHeight="1" x14ac:dyDescent="0.25">
      <c r="A2047" s="287"/>
      <c r="B2047" s="500"/>
      <c r="C2047" s="500"/>
      <c r="D2047" s="500"/>
      <c r="E2047" s="500"/>
      <c r="F2047" s="500"/>
      <c r="G2047" s="500"/>
      <c r="H2047" s="500"/>
      <c r="I2047" s="500"/>
      <c r="J2047" s="500"/>
      <c r="K2047" s="500"/>
      <c r="L2047" s="500"/>
      <c r="M2047" s="500"/>
      <c r="N2047" s="500"/>
      <c r="O2047" s="500"/>
    </row>
    <row r="2048" spans="1:15" ht="15" customHeight="1" x14ac:dyDescent="0.25">
      <c r="A2048" s="287"/>
      <c r="B2048" s="501"/>
      <c r="C2048" s="501"/>
      <c r="D2048" s="500"/>
      <c r="E2048" s="500"/>
      <c r="F2048" s="500"/>
      <c r="G2048" s="500"/>
      <c r="H2048" s="500"/>
      <c r="I2048" s="500"/>
      <c r="J2048" s="500"/>
      <c r="K2048" s="500"/>
      <c r="L2048" s="500"/>
      <c r="M2048" s="500"/>
      <c r="N2048" s="500"/>
      <c r="O2048" s="500"/>
    </row>
    <row r="2049" spans="1:15" ht="15" customHeight="1" x14ac:dyDescent="0.25">
      <c r="A2049" s="502"/>
      <c r="B2049" s="502"/>
      <c r="C2049" s="502"/>
      <c r="D2049" s="502"/>
      <c r="E2049" s="502"/>
      <c r="F2049" s="502"/>
      <c r="G2049" s="502"/>
      <c r="H2049" s="502"/>
      <c r="I2049" s="502"/>
      <c r="J2049" s="502"/>
      <c r="K2049" s="502"/>
      <c r="L2049" s="502"/>
      <c r="M2049" s="502"/>
      <c r="N2049" s="502"/>
      <c r="O2049" s="502"/>
    </row>
    <row r="2050" spans="1:15" ht="15" customHeight="1" x14ac:dyDescent="0.25">
      <c r="A2050" s="550"/>
      <c r="B2050" s="551"/>
      <c r="C2050" s="551"/>
      <c r="D2050" s="551"/>
      <c r="E2050" s="551"/>
      <c r="F2050" s="552"/>
      <c r="G2050" s="550" t="s">
        <v>296</v>
      </c>
      <c r="H2050" s="551"/>
      <c r="I2050" s="551"/>
      <c r="J2050" s="551" t="s">
        <v>993</v>
      </c>
      <c r="K2050" s="551"/>
      <c r="L2050" s="551"/>
      <c r="M2050" s="551"/>
      <c r="N2050" s="551"/>
      <c r="O2050" s="552"/>
    </row>
    <row r="2051" spans="1:15" ht="70.5" customHeight="1" x14ac:dyDescent="0.25">
      <c r="A2051" s="513" t="s">
        <v>298</v>
      </c>
      <c r="B2051" s="546"/>
      <c r="C2051" s="546"/>
      <c r="D2051" s="546"/>
      <c r="E2051" s="546"/>
      <c r="F2051" s="527"/>
      <c r="G2051" s="503" t="s">
        <v>299</v>
      </c>
      <c r="H2051" s="500"/>
      <c r="I2051" s="500"/>
      <c r="J2051" s="547" t="s">
        <v>1243</v>
      </c>
      <c r="K2051" s="547"/>
      <c r="L2051" s="547"/>
      <c r="M2051" s="547"/>
      <c r="N2051" s="547"/>
      <c r="O2051" s="540"/>
    </row>
    <row r="2052" spans="1:15" ht="15" customHeight="1" x14ac:dyDescent="0.25">
      <c r="A2052" s="514"/>
      <c r="B2052" s="548"/>
      <c r="C2052" s="548"/>
      <c r="D2052" s="548"/>
      <c r="E2052" s="548"/>
      <c r="F2052" s="549"/>
      <c r="G2052" s="515" t="s">
        <v>301</v>
      </c>
      <c r="H2052" s="502"/>
      <c r="I2052" s="502"/>
      <c r="J2052" s="502" t="s">
        <v>23</v>
      </c>
      <c r="K2052" s="502"/>
      <c r="L2052" s="502"/>
      <c r="M2052" s="502"/>
      <c r="N2052" s="502"/>
      <c r="O2052" s="516"/>
    </row>
    <row r="2053" spans="1:15" ht="15" customHeight="1" x14ac:dyDescent="0.25"/>
    <row r="2054" spans="1:15" ht="15" customHeight="1" x14ac:dyDescent="0.25">
      <c r="A2054" s="526" t="s">
        <v>302</v>
      </c>
      <c r="B2054" s="526"/>
      <c r="C2054" s="526" t="s">
        <v>303</v>
      </c>
      <c r="D2054" s="526"/>
    </row>
    <row r="2055" spans="1:15" ht="15" customHeight="1" x14ac:dyDescent="0.25"/>
    <row r="2056" spans="1:15" ht="15" customHeight="1" x14ac:dyDescent="0.25">
      <c r="A2056" s="541" t="s">
        <v>304</v>
      </c>
      <c r="B2056" s="542"/>
      <c r="C2056" s="542"/>
      <c r="D2056" s="542"/>
      <c r="E2056" s="543"/>
      <c r="F2056" s="544" t="s">
        <v>301</v>
      </c>
      <c r="G2056" s="545"/>
      <c r="H2056" s="545"/>
      <c r="I2056" s="545"/>
      <c r="J2056" s="509"/>
      <c r="K2056" s="544" t="s">
        <v>305</v>
      </c>
      <c r="L2056" s="509"/>
      <c r="M2056" s="544" t="s">
        <v>306</v>
      </c>
      <c r="N2056" s="509"/>
      <c r="O2056" s="291" t="s">
        <v>307</v>
      </c>
    </row>
    <row r="2057" spans="1:15" ht="15" customHeight="1" x14ac:dyDescent="0.25">
      <c r="A2057" s="541" t="s">
        <v>1131</v>
      </c>
      <c r="B2057" s="542"/>
      <c r="C2057" s="542"/>
      <c r="D2057" s="542"/>
      <c r="E2057" s="543"/>
      <c r="F2057" s="553" t="s">
        <v>309</v>
      </c>
      <c r="G2057" s="554"/>
      <c r="H2057" s="554"/>
      <c r="I2057" s="554"/>
      <c r="J2057" s="555"/>
      <c r="K2057" s="556" t="s">
        <v>1132</v>
      </c>
      <c r="L2057" s="557"/>
      <c r="M2057" s="556" t="s">
        <v>775</v>
      </c>
      <c r="N2057" s="557"/>
      <c r="O2057" s="292" t="s">
        <v>1133</v>
      </c>
    </row>
    <row r="2058" spans="1:15" ht="15" customHeight="1" x14ac:dyDescent="0.25">
      <c r="A2058" s="541" t="s">
        <v>1244</v>
      </c>
      <c r="B2058" s="542"/>
      <c r="C2058" s="542"/>
      <c r="D2058" s="542"/>
      <c r="E2058" s="543"/>
      <c r="F2058" s="553" t="s">
        <v>309</v>
      </c>
      <c r="G2058" s="554"/>
      <c r="H2058" s="554"/>
      <c r="I2058" s="554"/>
      <c r="J2058" s="555"/>
      <c r="K2058" s="556" t="s">
        <v>1245</v>
      </c>
      <c r="L2058" s="557"/>
      <c r="M2058" s="556" t="s">
        <v>404</v>
      </c>
      <c r="N2058" s="557"/>
      <c r="O2058" s="292" t="s">
        <v>1246</v>
      </c>
    </row>
    <row r="2059" spans="1:15" ht="15" customHeight="1" x14ac:dyDescent="0.25">
      <c r="A2059" s="541" t="s">
        <v>1212</v>
      </c>
      <c r="B2059" s="542"/>
      <c r="C2059" s="542"/>
      <c r="D2059" s="542"/>
      <c r="E2059" s="543"/>
      <c r="F2059" s="553" t="s">
        <v>309</v>
      </c>
      <c r="G2059" s="554"/>
      <c r="H2059" s="554"/>
      <c r="I2059" s="554"/>
      <c r="J2059" s="555"/>
      <c r="K2059" s="556" t="s">
        <v>1213</v>
      </c>
      <c r="L2059" s="557"/>
      <c r="M2059" s="556" t="s">
        <v>555</v>
      </c>
      <c r="N2059" s="557"/>
      <c r="O2059" s="292" t="s">
        <v>1213</v>
      </c>
    </row>
    <row r="2060" spans="1:15" ht="15" customHeight="1" x14ac:dyDescent="0.25">
      <c r="A2060" s="541" t="s">
        <v>850</v>
      </c>
      <c r="B2060" s="542"/>
      <c r="C2060" s="542"/>
      <c r="D2060" s="542"/>
      <c r="E2060" s="543"/>
      <c r="F2060" s="553" t="s">
        <v>309</v>
      </c>
      <c r="G2060" s="554"/>
      <c r="H2060" s="554"/>
      <c r="I2060" s="554"/>
      <c r="J2060" s="555"/>
      <c r="K2060" s="556" t="s">
        <v>851</v>
      </c>
      <c r="L2060" s="557"/>
      <c r="M2060" s="556" t="s">
        <v>376</v>
      </c>
      <c r="N2060" s="557"/>
      <c r="O2060" s="292" t="s">
        <v>852</v>
      </c>
    </row>
    <row r="2061" spans="1:15" ht="15" customHeight="1" x14ac:dyDescent="0.25">
      <c r="A2061" s="541" t="s">
        <v>1140</v>
      </c>
      <c r="B2061" s="542"/>
      <c r="C2061" s="542"/>
      <c r="D2061" s="542"/>
      <c r="E2061" s="543"/>
      <c r="F2061" s="553" t="s">
        <v>309</v>
      </c>
      <c r="G2061" s="554"/>
      <c r="H2061" s="554"/>
      <c r="I2061" s="554"/>
      <c r="J2061" s="555"/>
      <c r="K2061" s="556" t="s">
        <v>410</v>
      </c>
      <c r="L2061" s="557"/>
      <c r="M2061" s="556" t="s">
        <v>775</v>
      </c>
      <c r="N2061" s="557"/>
      <c r="O2061" s="292" t="s">
        <v>1214</v>
      </c>
    </row>
    <row r="2062" spans="1:15" ht="15" customHeight="1" x14ac:dyDescent="0.25">
      <c r="A2062" s="541" t="s">
        <v>1161</v>
      </c>
      <c r="B2062" s="542"/>
      <c r="C2062" s="542"/>
      <c r="D2062" s="542"/>
      <c r="E2062" s="543"/>
      <c r="F2062" s="553" t="s">
        <v>412</v>
      </c>
      <c r="G2062" s="554"/>
      <c r="H2062" s="554"/>
      <c r="I2062" s="554"/>
      <c r="J2062" s="555"/>
      <c r="K2062" s="556" t="s">
        <v>1162</v>
      </c>
      <c r="L2062" s="557"/>
      <c r="M2062" s="556" t="s">
        <v>1247</v>
      </c>
      <c r="N2062" s="557"/>
      <c r="O2062" s="292" t="s">
        <v>1248</v>
      </c>
    </row>
    <row r="2063" spans="1:15" ht="15" customHeight="1" x14ac:dyDescent="0.25">
      <c r="A2063" s="541" t="s">
        <v>1165</v>
      </c>
      <c r="B2063" s="542"/>
      <c r="C2063" s="542"/>
      <c r="D2063" s="542"/>
      <c r="E2063" s="543"/>
      <c r="F2063" s="553" t="s">
        <v>755</v>
      </c>
      <c r="G2063" s="554"/>
      <c r="H2063" s="554"/>
      <c r="I2063" s="554"/>
      <c r="J2063" s="555"/>
      <c r="K2063" s="556" t="s">
        <v>1166</v>
      </c>
      <c r="L2063" s="557"/>
      <c r="M2063" s="556" t="s">
        <v>1167</v>
      </c>
      <c r="N2063" s="557"/>
      <c r="O2063" s="292" t="s">
        <v>1168</v>
      </c>
    </row>
    <row r="2064" spans="1:15" ht="15" customHeight="1" x14ac:dyDescent="0.25">
      <c r="A2064" s="541" t="s">
        <v>1067</v>
      </c>
      <c r="B2064" s="542"/>
      <c r="C2064" s="542"/>
      <c r="D2064" s="542"/>
      <c r="E2064" s="543"/>
      <c r="F2064" s="553" t="s">
        <v>309</v>
      </c>
      <c r="G2064" s="554"/>
      <c r="H2064" s="554"/>
      <c r="I2064" s="554"/>
      <c r="J2064" s="555"/>
      <c r="K2064" s="556" t="s">
        <v>1068</v>
      </c>
      <c r="L2064" s="557"/>
      <c r="M2064" s="556" t="s">
        <v>376</v>
      </c>
      <c r="N2064" s="557"/>
      <c r="O2064" s="292" t="s">
        <v>1069</v>
      </c>
    </row>
    <row r="2065" spans="1:15" ht="15" customHeight="1" x14ac:dyDescent="0.25">
      <c r="A2065" s="541" t="s">
        <v>1249</v>
      </c>
      <c r="B2065" s="542"/>
      <c r="C2065" s="542"/>
      <c r="D2065" s="542"/>
      <c r="E2065" s="543"/>
      <c r="F2065" s="553" t="s">
        <v>309</v>
      </c>
      <c r="G2065" s="554"/>
      <c r="H2065" s="554"/>
      <c r="I2065" s="554"/>
      <c r="J2065" s="555"/>
      <c r="K2065" s="556" t="s">
        <v>1250</v>
      </c>
      <c r="L2065" s="557"/>
      <c r="M2065" s="556" t="s">
        <v>555</v>
      </c>
      <c r="N2065" s="557"/>
      <c r="O2065" s="292" t="s">
        <v>1250</v>
      </c>
    </row>
    <row r="2066" spans="1:15" ht="15" customHeight="1" x14ac:dyDescent="0.25">
      <c r="A2066" s="541" t="s">
        <v>1144</v>
      </c>
      <c r="B2066" s="542"/>
      <c r="C2066" s="542"/>
      <c r="D2066" s="542"/>
      <c r="E2066" s="543"/>
      <c r="F2066" s="553" t="s">
        <v>412</v>
      </c>
      <c r="G2066" s="554"/>
      <c r="H2066" s="554"/>
      <c r="I2066" s="554"/>
      <c r="J2066" s="555"/>
      <c r="K2066" s="556" t="s">
        <v>1145</v>
      </c>
      <c r="L2066" s="557"/>
      <c r="M2066" s="556" t="s">
        <v>684</v>
      </c>
      <c r="N2066" s="557"/>
      <c r="O2066" s="292" t="s">
        <v>1146</v>
      </c>
    </row>
    <row r="2067" spans="1:15" ht="15" customHeight="1" x14ac:dyDescent="0.25">
      <c r="A2067" s="541" t="s">
        <v>1152</v>
      </c>
      <c r="B2067" s="542"/>
      <c r="C2067" s="542"/>
      <c r="D2067" s="542"/>
      <c r="E2067" s="543"/>
      <c r="F2067" s="553" t="s">
        <v>309</v>
      </c>
      <c r="G2067" s="554"/>
      <c r="H2067" s="554"/>
      <c r="I2067" s="554"/>
      <c r="J2067" s="555"/>
      <c r="K2067" s="556" t="s">
        <v>1153</v>
      </c>
      <c r="L2067" s="557"/>
      <c r="M2067" s="556" t="s">
        <v>684</v>
      </c>
      <c r="N2067" s="557"/>
      <c r="O2067" s="292" t="s">
        <v>1154</v>
      </c>
    </row>
    <row r="2068" spans="1:15" ht="15" customHeight="1" x14ac:dyDescent="0.25">
      <c r="A2068" s="558"/>
      <c r="B2068" s="558"/>
      <c r="C2068" s="558"/>
      <c r="D2068" s="558"/>
      <c r="E2068" s="558"/>
      <c r="F2068" s="559"/>
      <c r="G2068" s="559"/>
      <c r="H2068" s="559"/>
      <c r="I2068" s="559"/>
      <c r="J2068" s="559"/>
      <c r="K2068" s="559"/>
      <c r="L2068" s="293" t="s">
        <v>313</v>
      </c>
      <c r="M2068" s="560" t="s">
        <v>303</v>
      </c>
      <c r="N2068" s="560"/>
      <c r="O2068" s="294" t="s">
        <v>1251</v>
      </c>
    </row>
    <row r="2069" spans="1:15" ht="15" customHeight="1" x14ac:dyDescent="0.25">
      <c r="A2069" s="526" t="s">
        <v>314</v>
      </c>
      <c r="B2069" s="526"/>
      <c r="C2069" s="526" t="s">
        <v>315</v>
      </c>
      <c r="D2069" s="526"/>
    </row>
    <row r="2070" spans="1:15" ht="15" customHeight="1" x14ac:dyDescent="0.25"/>
    <row r="2071" spans="1:15" ht="15" customHeight="1" x14ac:dyDescent="0.25">
      <c r="A2071" s="541" t="s">
        <v>304</v>
      </c>
      <c r="B2071" s="542"/>
      <c r="C2071" s="542"/>
      <c r="D2071" s="542"/>
      <c r="E2071" s="543"/>
      <c r="F2071" s="544" t="s">
        <v>301</v>
      </c>
      <c r="G2071" s="545"/>
      <c r="H2071" s="545"/>
      <c r="I2071" s="545"/>
      <c r="J2071" s="509"/>
      <c r="K2071" s="544" t="s">
        <v>305</v>
      </c>
      <c r="L2071" s="509"/>
      <c r="M2071" s="544" t="s">
        <v>306</v>
      </c>
      <c r="N2071" s="509"/>
      <c r="O2071" s="291" t="s">
        <v>307</v>
      </c>
    </row>
    <row r="2072" spans="1:15" ht="15" customHeight="1" x14ac:dyDescent="0.25">
      <c r="A2072" s="541" t="s">
        <v>316</v>
      </c>
      <c r="B2072" s="542"/>
      <c r="C2072" s="542"/>
      <c r="D2072" s="542"/>
      <c r="E2072" s="543"/>
      <c r="F2072" s="553" t="s">
        <v>317</v>
      </c>
      <c r="G2072" s="554"/>
      <c r="H2072" s="554"/>
      <c r="I2072" s="554"/>
      <c r="J2072" s="555"/>
      <c r="K2072" s="556" t="s">
        <v>1038</v>
      </c>
      <c r="L2072" s="557"/>
      <c r="M2072" s="556" t="s">
        <v>319</v>
      </c>
      <c r="N2072" s="557"/>
      <c r="O2072" s="292" t="s">
        <v>820</v>
      </c>
    </row>
    <row r="2073" spans="1:15" ht="15" customHeight="1" x14ac:dyDescent="0.25">
      <c r="A2073" s="558"/>
      <c r="B2073" s="558"/>
      <c r="C2073" s="558"/>
      <c r="D2073" s="558"/>
      <c r="E2073" s="558"/>
      <c r="F2073" s="559"/>
      <c r="G2073" s="559"/>
      <c r="H2073" s="559"/>
      <c r="I2073" s="559"/>
      <c r="J2073" s="559"/>
      <c r="K2073" s="559"/>
      <c r="L2073" s="293" t="s">
        <v>313</v>
      </c>
      <c r="M2073" s="560" t="s">
        <v>315</v>
      </c>
      <c r="N2073" s="560"/>
      <c r="O2073" s="294" t="s">
        <v>820</v>
      </c>
    </row>
    <row r="2074" spans="1:15" ht="15" customHeight="1" x14ac:dyDescent="0.25">
      <c r="A2074" s="526" t="s">
        <v>321</v>
      </c>
      <c r="B2074" s="526"/>
      <c r="C2074" s="526" t="s">
        <v>322</v>
      </c>
      <c r="D2074" s="526"/>
    </row>
    <row r="2075" spans="1:15" ht="15" customHeight="1" x14ac:dyDescent="0.25"/>
    <row r="2076" spans="1:15" ht="15" customHeight="1" x14ac:dyDescent="0.25">
      <c r="A2076" s="541" t="s">
        <v>304</v>
      </c>
      <c r="B2076" s="542"/>
      <c r="C2076" s="542"/>
      <c r="D2076" s="542"/>
      <c r="E2076" s="543"/>
      <c r="F2076" s="544" t="s">
        <v>301</v>
      </c>
      <c r="G2076" s="545"/>
      <c r="H2076" s="545"/>
      <c r="I2076" s="545"/>
      <c r="J2076" s="509"/>
      <c r="K2076" s="544" t="s">
        <v>305</v>
      </c>
      <c r="L2076" s="509"/>
      <c r="M2076" s="544" t="s">
        <v>306</v>
      </c>
      <c r="N2076" s="509"/>
      <c r="O2076" s="291" t="s">
        <v>307</v>
      </c>
    </row>
    <row r="2077" spans="1:15" ht="15" customHeight="1" x14ac:dyDescent="0.25">
      <c r="A2077" s="541" t="s">
        <v>1017</v>
      </c>
      <c r="B2077" s="542"/>
      <c r="C2077" s="542"/>
      <c r="D2077" s="542"/>
      <c r="E2077" s="543"/>
      <c r="F2077" s="553" t="s">
        <v>324</v>
      </c>
      <c r="G2077" s="554"/>
      <c r="H2077" s="554"/>
      <c r="I2077" s="554"/>
      <c r="J2077" s="555"/>
      <c r="K2077" s="556" t="s">
        <v>1038</v>
      </c>
      <c r="L2077" s="557"/>
      <c r="M2077" s="556" t="s">
        <v>555</v>
      </c>
      <c r="N2077" s="557"/>
      <c r="O2077" s="292" t="s">
        <v>1038</v>
      </c>
    </row>
    <row r="2078" spans="1:15" ht="15" customHeight="1" x14ac:dyDescent="0.25">
      <c r="A2078" s="558"/>
      <c r="B2078" s="558"/>
      <c r="C2078" s="558"/>
      <c r="D2078" s="558"/>
      <c r="E2078" s="558"/>
      <c r="F2078" s="559"/>
      <c r="G2078" s="559"/>
      <c r="H2078" s="559"/>
      <c r="I2078" s="559"/>
      <c r="J2078" s="559"/>
      <c r="K2078" s="559"/>
      <c r="L2078" s="293" t="s">
        <v>313</v>
      </c>
      <c r="M2078" s="560" t="s">
        <v>322</v>
      </c>
      <c r="N2078" s="560"/>
      <c r="O2078" s="294" t="s">
        <v>1038</v>
      </c>
    </row>
    <row r="2079" spans="1:15" ht="15" customHeight="1" x14ac:dyDescent="0.25">
      <c r="A2079" s="526" t="s">
        <v>327</v>
      </c>
      <c r="B2079" s="526"/>
      <c r="C2079" s="526" t="s">
        <v>328</v>
      </c>
      <c r="D2079" s="526"/>
    </row>
    <row r="2080" spans="1:15" ht="15" customHeight="1" x14ac:dyDescent="0.25"/>
    <row r="2081" spans="1:15" ht="15" customHeight="1" x14ac:dyDescent="0.25">
      <c r="A2081" s="541" t="s">
        <v>304</v>
      </c>
      <c r="B2081" s="542"/>
      <c r="C2081" s="542"/>
      <c r="D2081" s="542"/>
      <c r="E2081" s="543"/>
      <c r="F2081" s="544" t="s">
        <v>301</v>
      </c>
      <c r="G2081" s="545"/>
      <c r="H2081" s="545"/>
      <c r="I2081" s="545"/>
      <c r="J2081" s="509"/>
      <c r="K2081" s="544" t="s">
        <v>305</v>
      </c>
      <c r="L2081" s="509"/>
      <c r="M2081" s="544" t="s">
        <v>306</v>
      </c>
      <c r="N2081" s="509"/>
      <c r="O2081" s="291" t="s">
        <v>307</v>
      </c>
    </row>
    <row r="2082" spans="1:15" ht="15" customHeight="1" x14ac:dyDescent="0.25">
      <c r="A2082" s="541" t="s">
        <v>424</v>
      </c>
      <c r="B2082" s="542"/>
      <c r="C2082" s="542"/>
      <c r="D2082" s="542"/>
      <c r="E2082" s="543"/>
      <c r="F2082" s="553" t="s">
        <v>407</v>
      </c>
      <c r="G2082" s="554"/>
      <c r="H2082" s="554"/>
      <c r="I2082" s="554"/>
      <c r="J2082" s="555"/>
      <c r="K2082" s="556" t="s">
        <v>425</v>
      </c>
      <c r="L2082" s="557"/>
      <c r="M2082" s="556" t="s">
        <v>1252</v>
      </c>
      <c r="N2082" s="557"/>
      <c r="O2082" s="292" t="s">
        <v>1253</v>
      </c>
    </row>
    <row r="2083" spans="1:15" ht="15" customHeight="1" x14ac:dyDescent="0.25">
      <c r="A2083" s="558"/>
      <c r="B2083" s="558"/>
      <c r="C2083" s="558"/>
      <c r="D2083" s="558"/>
      <c r="E2083" s="558"/>
      <c r="F2083" s="559"/>
      <c r="G2083" s="559"/>
      <c r="H2083" s="559"/>
      <c r="I2083" s="559"/>
      <c r="J2083" s="559"/>
      <c r="K2083" s="559"/>
      <c r="L2083" s="293" t="s">
        <v>313</v>
      </c>
      <c r="M2083" s="560" t="s">
        <v>328</v>
      </c>
      <c r="N2083" s="560"/>
      <c r="O2083" s="294" t="s">
        <v>1253</v>
      </c>
    </row>
    <row r="2084" spans="1:15" ht="15" customHeight="1" x14ac:dyDescent="0.25"/>
    <row r="2085" spans="1:15" ht="15" customHeight="1" x14ac:dyDescent="0.25">
      <c r="I2085" s="565" t="s">
        <v>334</v>
      </c>
      <c r="J2085" s="566"/>
      <c r="K2085" s="566"/>
      <c r="L2085" s="566"/>
      <c r="M2085" s="567"/>
      <c r="N2085" s="564" t="s">
        <v>1254</v>
      </c>
      <c r="O2085" s="525"/>
    </row>
    <row r="2086" spans="1:15" ht="15" customHeight="1" x14ac:dyDescent="0.25">
      <c r="I2086" s="568" t="s">
        <v>335</v>
      </c>
      <c r="J2086" s="569"/>
      <c r="K2086" s="569"/>
      <c r="L2086" s="569"/>
      <c r="M2086" s="570"/>
      <c r="N2086" s="520">
        <f>+ROUND(N2085*(1+AIU!$G$69),0)</f>
        <v>146583</v>
      </c>
      <c r="O2086" s="521"/>
    </row>
    <row r="2087" spans="1:15" ht="15" customHeight="1" x14ac:dyDescent="0.25">
      <c r="A2087" s="287"/>
      <c r="B2087" s="500"/>
      <c r="C2087" s="500"/>
      <c r="D2087" s="500"/>
      <c r="E2087" s="500"/>
      <c r="F2087" s="500"/>
      <c r="G2087" s="500"/>
      <c r="H2087" s="500"/>
      <c r="I2087" s="500"/>
      <c r="J2087" s="500"/>
      <c r="K2087" s="500"/>
      <c r="L2087" s="500"/>
      <c r="M2087" s="500"/>
      <c r="N2087" s="500"/>
      <c r="O2087" s="500"/>
    </row>
    <row r="2088" spans="1:15" ht="15" customHeight="1" x14ac:dyDescent="0.25">
      <c r="A2088" s="287"/>
      <c r="B2088" s="501"/>
      <c r="C2088" s="501"/>
      <c r="D2088" s="500"/>
      <c r="E2088" s="500"/>
      <c r="F2088" s="500"/>
      <c r="G2088" s="500"/>
      <c r="H2088" s="500"/>
      <c r="I2088" s="500"/>
      <c r="J2088" s="500"/>
      <c r="K2088" s="500"/>
      <c r="L2088" s="500"/>
      <c r="M2088" s="500"/>
      <c r="N2088" s="500"/>
      <c r="O2088" s="500"/>
    </row>
    <row r="2089" spans="1:15" ht="15" customHeight="1" x14ac:dyDescent="0.25">
      <c r="A2089" s="502"/>
      <c r="B2089" s="502"/>
      <c r="C2089" s="502"/>
      <c r="D2089" s="502"/>
      <c r="E2089" s="502"/>
      <c r="F2089" s="502"/>
      <c r="G2089" s="502"/>
      <c r="H2089" s="502"/>
      <c r="I2089" s="502"/>
      <c r="J2089" s="502"/>
      <c r="K2089" s="502"/>
      <c r="L2089" s="502"/>
      <c r="M2089" s="502"/>
      <c r="N2089" s="502"/>
      <c r="O2089" s="502"/>
    </row>
    <row r="2090" spans="1:15" ht="15" customHeight="1" x14ac:dyDescent="0.25">
      <c r="A2090" s="550"/>
      <c r="B2090" s="551"/>
      <c r="C2090" s="551"/>
      <c r="D2090" s="551"/>
      <c r="E2090" s="551"/>
      <c r="F2090" s="552"/>
      <c r="G2090" s="550" t="s">
        <v>296</v>
      </c>
      <c r="H2090" s="551"/>
      <c r="I2090" s="551"/>
      <c r="J2090" s="551" t="s">
        <v>993</v>
      </c>
      <c r="K2090" s="551"/>
      <c r="L2090" s="551"/>
      <c r="M2090" s="551"/>
      <c r="N2090" s="551"/>
      <c r="O2090" s="552"/>
    </row>
    <row r="2091" spans="1:15" ht="46.5" customHeight="1" x14ac:dyDescent="0.25">
      <c r="A2091" s="513" t="s">
        <v>298</v>
      </c>
      <c r="B2091" s="546"/>
      <c r="C2091" s="546"/>
      <c r="D2091" s="546"/>
      <c r="E2091" s="546"/>
      <c r="F2091" s="527"/>
      <c r="G2091" s="503" t="s">
        <v>299</v>
      </c>
      <c r="H2091" s="500"/>
      <c r="I2091" s="500"/>
      <c r="J2091" s="500" t="s">
        <v>1255</v>
      </c>
      <c r="K2091" s="500"/>
      <c r="L2091" s="500"/>
      <c r="M2091" s="500"/>
      <c r="N2091" s="500"/>
      <c r="O2091" s="504"/>
    </row>
    <row r="2092" spans="1:15" ht="15" customHeight="1" x14ac:dyDescent="0.25">
      <c r="A2092" s="514"/>
      <c r="B2092" s="548"/>
      <c r="C2092" s="548"/>
      <c r="D2092" s="548"/>
      <c r="E2092" s="548"/>
      <c r="F2092" s="549"/>
      <c r="G2092" s="515" t="s">
        <v>301</v>
      </c>
      <c r="H2092" s="502"/>
      <c r="I2092" s="502"/>
      <c r="J2092" s="502" t="s">
        <v>23</v>
      </c>
      <c r="K2092" s="502"/>
      <c r="L2092" s="502"/>
      <c r="M2092" s="502"/>
      <c r="N2092" s="502"/>
      <c r="O2092" s="516"/>
    </row>
    <row r="2093" spans="1:15" ht="15" customHeight="1" x14ac:dyDescent="0.25"/>
    <row r="2094" spans="1:15" ht="15" customHeight="1" x14ac:dyDescent="0.25">
      <c r="A2094" s="526" t="s">
        <v>302</v>
      </c>
      <c r="B2094" s="526"/>
      <c r="C2094" s="526" t="s">
        <v>303</v>
      </c>
      <c r="D2094" s="526"/>
    </row>
    <row r="2095" spans="1:15" ht="15" customHeight="1" x14ac:dyDescent="0.25"/>
    <row r="2096" spans="1:15" ht="15" customHeight="1" x14ac:dyDescent="0.25">
      <c r="A2096" s="541" t="s">
        <v>304</v>
      </c>
      <c r="B2096" s="542"/>
      <c r="C2096" s="542"/>
      <c r="D2096" s="542"/>
      <c r="E2096" s="543"/>
      <c r="F2096" s="544" t="s">
        <v>301</v>
      </c>
      <c r="G2096" s="545"/>
      <c r="H2096" s="545"/>
      <c r="I2096" s="545"/>
      <c r="J2096" s="509"/>
      <c r="K2096" s="544" t="s">
        <v>305</v>
      </c>
      <c r="L2096" s="509"/>
      <c r="M2096" s="544" t="s">
        <v>306</v>
      </c>
      <c r="N2096" s="509"/>
      <c r="O2096" s="291" t="s">
        <v>307</v>
      </c>
    </row>
    <row r="2097" spans="1:15" ht="15" customHeight="1" x14ac:dyDescent="0.25">
      <c r="A2097" s="541" t="s">
        <v>1256</v>
      </c>
      <c r="B2097" s="542"/>
      <c r="C2097" s="542"/>
      <c r="D2097" s="542"/>
      <c r="E2097" s="543"/>
      <c r="F2097" s="553" t="s">
        <v>309</v>
      </c>
      <c r="G2097" s="554"/>
      <c r="H2097" s="554"/>
      <c r="I2097" s="554"/>
      <c r="J2097" s="555"/>
      <c r="K2097" s="556" t="s">
        <v>1257</v>
      </c>
      <c r="L2097" s="557"/>
      <c r="M2097" s="556" t="s">
        <v>555</v>
      </c>
      <c r="N2097" s="557"/>
      <c r="O2097" s="292" t="s">
        <v>1257</v>
      </c>
    </row>
    <row r="2098" spans="1:15" ht="15" customHeight="1" x14ac:dyDescent="0.25">
      <c r="A2098" s="558"/>
      <c r="B2098" s="558"/>
      <c r="C2098" s="558"/>
      <c r="D2098" s="558"/>
      <c r="E2098" s="558"/>
      <c r="F2098" s="559"/>
      <c r="G2098" s="559"/>
      <c r="H2098" s="559"/>
      <c r="I2098" s="559"/>
      <c r="J2098" s="559"/>
      <c r="K2098" s="559"/>
      <c r="L2098" s="293" t="s">
        <v>313</v>
      </c>
      <c r="M2098" s="560" t="s">
        <v>303</v>
      </c>
      <c r="N2098" s="560"/>
      <c r="O2098" s="294" t="s">
        <v>1257</v>
      </c>
    </row>
    <row r="2099" spans="1:15" ht="15" customHeight="1" x14ac:dyDescent="0.25">
      <c r="A2099" s="526" t="s">
        <v>314</v>
      </c>
      <c r="B2099" s="526"/>
      <c r="C2099" s="526" t="s">
        <v>315</v>
      </c>
      <c r="D2099" s="526"/>
    </row>
    <row r="2100" spans="1:15" ht="15" customHeight="1" x14ac:dyDescent="0.25"/>
    <row r="2101" spans="1:15" ht="15" customHeight="1" x14ac:dyDescent="0.25">
      <c r="A2101" s="541" t="s">
        <v>304</v>
      </c>
      <c r="B2101" s="542"/>
      <c r="C2101" s="542"/>
      <c r="D2101" s="542"/>
      <c r="E2101" s="543"/>
      <c r="F2101" s="544" t="s">
        <v>301</v>
      </c>
      <c r="G2101" s="545"/>
      <c r="H2101" s="545"/>
      <c r="I2101" s="545"/>
      <c r="J2101" s="509"/>
      <c r="K2101" s="544" t="s">
        <v>305</v>
      </c>
      <c r="L2101" s="509"/>
      <c r="M2101" s="544" t="s">
        <v>306</v>
      </c>
      <c r="N2101" s="509"/>
      <c r="O2101" s="291" t="s">
        <v>307</v>
      </c>
    </row>
    <row r="2102" spans="1:15" ht="15" customHeight="1" x14ac:dyDescent="0.25">
      <c r="A2102" s="541" t="s">
        <v>316</v>
      </c>
      <c r="B2102" s="542"/>
      <c r="C2102" s="542"/>
      <c r="D2102" s="542"/>
      <c r="E2102" s="543"/>
      <c r="F2102" s="553" t="s">
        <v>317</v>
      </c>
      <c r="G2102" s="554"/>
      <c r="H2102" s="554"/>
      <c r="I2102" s="554"/>
      <c r="J2102" s="555"/>
      <c r="K2102" s="556" t="s">
        <v>457</v>
      </c>
      <c r="L2102" s="557"/>
      <c r="M2102" s="556" t="s">
        <v>319</v>
      </c>
      <c r="N2102" s="557"/>
      <c r="O2102" s="292" t="s">
        <v>458</v>
      </c>
    </row>
    <row r="2103" spans="1:15" ht="15" customHeight="1" x14ac:dyDescent="0.25">
      <c r="A2103" s="558"/>
      <c r="B2103" s="558"/>
      <c r="C2103" s="558"/>
      <c r="D2103" s="558"/>
      <c r="E2103" s="558"/>
      <c r="F2103" s="559"/>
      <c r="G2103" s="559"/>
      <c r="H2103" s="559"/>
      <c r="I2103" s="559"/>
      <c r="J2103" s="559"/>
      <c r="K2103" s="559"/>
      <c r="L2103" s="293" t="s">
        <v>313</v>
      </c>
      <c r="M2103" s="560" t="s">
        <v>315</v>
      </c>
      <c r="N2103" s="560"/>
      <c r="O2103" s="294" t="s">
        <v>458</v>
      </c>
    </row>
    <row r="2104" spans="1:15" ht="15" customHeight="1" x14ac:dyDescent="0.25">
      <c r="A2104" s="526" t="s">
        <v>321</v>
      </c>
      <c r="B2104" s="526"/>
      <c r="C2104" s="526" t="s">
        <v>322</v>
      </c>
      <c r="D2104" s="526"/>
    </row>
    <row r="2105" spans="1:15" ht="15" customHeight="1" x14ac:dyDescent="0.25"/>
    <row r="2106" spans="1:15" ht="15" customHeight="1" x14ac:dyDescent="0.25">
      <c r="A2106" s="541" t="s">
        <v>304</v>
      </c>
      <c r="B2106" s="542"/>
      <c r="C2106" s="542"/>
      <c r="D2106" s="542"/>
      <c r="E2106" s="543"/>
      <c r="F2106" s="544" t="s">
        <v>301</v>
      </c>
      <c r="G2106" s="545"/>
      <c r="H2106" s="545"/>
      <c r="I2106" s="545"/>
      <c r="J2106" s="509"/>
      <c r="K2106" s="544" t="s">
        <v>305</v>
      </c>
      <c r="L2106" s="509"/>
      <c r="M2106" s="544" t="s">
        <v>306</v>
      </c>
      <c r="N2106" s="509"/>
      <c r="O2106" s="291" t="s">
        <v>307</v>
      </c>
    </row>
    <row r="2107" spans="1:15" ht="15" customHeight="1" x14ac:dyDescent="0.25">
      <c r="A2107" s="541" t="s">
        <v>439</v>
      </c>
      <c r="B2107" s="542"/>
      <c r="C2107" s="542"/>
      <c r="D2107" s="542"/>
      <c r="E2107" s="543"/>
      <c r="F2107" s="553" t="s">
        <v>324</v>
      </c>
      <c r="G2107" s="554"/>
      <c r="H2107" s="554"/>
      <c r="I2107" s="554"/>
      <c r="J2107" s="555"/>
      <c r="K2107" s="556" t="s">
        <v>440</v>
      </c>
      <c r="L2107" s="557"/>
      <c r="M2107" s="556" t="s">
        <v>351</v>
      </c>
      <c r="N2107" s="557"/>
      <c r="O2107" s="292" t="s">
        <v>457</v>
      </c>
    </row>
    <row r="2108" spans="1:15" ht="15" customHeight="1" x14ac:dyDescent="0.25">
      <c r="A2108" s="558"/>
      <c r="B2108" s="558"/>
      <c r="C2108" s="558"/>
      <c r="D2108" s="558"/>
      <c r="E2108" s="558"/>
      <c r="F2108" s="559"/>
      <c r="G2108" s="559"/>
      <c r="H2108" s="559"/>
      <c r="I2108" s="559"/>
      <c r="J2108" s="559"/>
      <c r="K2108" s="559"/>
      <c r="L2108" s="293" t="s">
        <v>313</v>
      </c>
      <c r="M2108" s="560" t="s">
        <v>322</v>
      </c>
      <c r="N2108" s="560"/>
      <c r="O2108" s="294" t="s">
        <v>457</v>
      </c>
    </row>
    <row r="2109" spans="1:15" ht="15" customHeight="1" x14ac:dyDescent="0.25">
      <c r="A2109" s="526" t="s">
        <v>327</v>
      </c>
      <c r="B2109" s="526"/>
      <c r="C2109" s="526" t="s">
        <v>328</v>
      </c>
      <c r="D2109" s="526"/>
    </row>
    <row r="2110" spans="1:15" ht="15" customHeight="1" x14ac:dyDescent="0.25"/>
    <row r="2111" spans="1:15" ht="15" customHeight="1" x14ac:dyDescent="0.25">
      <c r="A2111" s="541" t="s">
        <v>304</v>
      </c>
      <c r="B2111" s="542"/>
      <c r="C2111" s="542"/>
      <c r="D2111" s="542"/>
      <c r="E2111" s="543"/>
      <c r="F2111" s="544" t="s">
        <v>301</v>
      </c>
      <c r="G2111" s="545"/>
      <c r="H2111" s="545"/>
      <c r="I2111" s="545"/>
      <c r="J2111" s="509"/>
      <c r="K2111" s="544" t="s">
        <v>305</v>
      </c>
      <c r="L2111" s="509"/>
      <c r="M2111" s="544" t="s">
        <v>306</v>
      </c>
      <c r="N2111" s="509"/>
      <c r="O2111" s="291" t="s">
        <v>307</v>
      </c>
    </row>
    <row r="2112" spans="1:15" ht="15" customHeight="1" x14ac:dyDescent="0.25">
      <c r="A2112" s="541" t="s">
        <v>424</v>
      </c>
      <c r="B2112" s="542"/>
      <c r="C2112" s="542"/>
      <c r="D2112" s="542"/>
      <c r="E2112" s="543"/>
      <c r="F2112" s="553" t="s">
        <v>407</v>
      </c>
      <c r="G2112" s="554"/>
      <c r="H2112" s="554"/>
      <c r="I2112" s="554"/>
      <c r="J2112" s="555"/>
      <c r="K2112" s="556" t="s">
        <v>425</v>
      </c>
      <c r="L2112" s="557"/>
      <c r="M2112" s="556" t="s">
        <v>351</v>
      </c>
      <c r="N2112" s="557"/>
      <c r="O2112" s="292" t="s">
        <v>1258</v>
      </c>
    </row>
    <row r="2113" spans="1:15" ht="15" customHeight="1" x14ac:dyDescent="0.25">
      <c r="A2113" s="558"/>
      <c r="B2113" s="558"/>
      <c r="C2113" s="558"/>
      <c r="D2113" s="558"/>
      <c r="E2113" s="558"/>
      <c r="F2113" s="559"/>
      <c r="G2113" s="559"/>
      <c r="H2113" s="559"/>
      <c r="I2113" s="559"/>
      <c r="J2113" s="559"/>
      <c r="K2113" s="559"/>
      <c r="L2113" s="293" t="s">
        <v>313</v>
      </c>
      <c r="M2113" s="560" t="s">
        <v>328</v>
      </c>
      <c r="N2113" s="560"/>
      <c r="O2113" s="294" t="s">
        <v>1258</v>
      </c>
    </row>
    <row r="2114" spans="1:15" ht="15" customHeight="1" x14ac:dyDescent="0.25"/>
    <row r="2115" spans="1:15" ht="15" customHeight="1" x14ac:dyDescent="0.25">
      <c r="I2115" s="565" t="s">
        <v>334</v>
      </c>
      <c r="J2115" s="566"/>
      <c r="K2115" s="566"/>
      <c r="L2115" s="566"/>
      <c r="M2115" s="567"/>
      <c r="N2115" s="564" t="s">
        <v>1259</v>
      </c>
      <c r="O2115" s="525"/>
    </row>
    <row r="2116" spans="1:15" ht="15" customHeight="1" x14ac:dyDescent="0.25">
      <c r="I2116" s="568" t="s">
        <v>335</v>
      </c>
      <c r="J2116" s="569"/>
      <c r="K2116" s="569"/>
      <c r="L2116" s="569"/>
      <c r="M2116" s="570"/>
      <c r="N2116" s="520">
        <f>+ROUND(N2115*(1+AIU!$G$69),0)</f>
        <v>39344</v>
      </c>
      <c r="O2116" s="521"/>
    </row>
    <row r="2117" spans="1:15" ht="15" customHeight="1" x14ac:dyDescent="0.25">
      <c r="A2117" s="287"/>
      <c r="B2117" s="500"/>
      <c r="C2117" s="500"/>
      <c r="D2117" s="500"/>
      <c r="E2117" s="500"/>
      <c r="F2117" s="500"/>
      <c r="G2117" s="500"/>
      <c r="H2117" s="500"/>
      <c r="I2117" s="500"/>
      <c r="J2117" s="500"/>
      <c r="K2117" s="500"/>
      <c r="L2117" s="500"/>
      <c r="M2117" s="500"/>
      <c r="N2117" s="500"/>
      <c r="O2117" s="500"/>
    </row>
    <row r="2118" spans="1:15" ht="15" customHeight="1" x14ac:dyDescent="0.25">
      <c r="A2118" s="287"/>
      <c r="B2118" s="501"/>
      <c r="C2118" s="501"/>
      <c r="D2118" s="500"/>
      <c r="E2118" s="500"/>
      <c r="F2118" s="500"/>
      <c r="G2118" s="500"/>
      <c r="H2118" s="500"/>
      <c r="I2118" s="500"/>
      <c r="J2118" s="500"/>
      <c r="K2118" s="500"/>
      <c r="L2118" s="500"/>
      <c r="M2118" s="500"/>
      <c r="N2118" s="500"/>
      <c r="O2118" s="500"/>
    </row>
    <row r="2119" spans="1:15" ht="15" customHeight="1" x14ac:dyDescent="0.25">
      <c r="A2119" s="502"/>
      <c r="B2119" s="502"/>
      <c r="C2119" s="502"/>
      <c r="D2119" s="502"/>
      <c r="E2119" s="502"/>
      <c r="F2119" s="502"/>
      <c r="G2119" s="502"/>
      <c r="H2119" s="502"/>
      <c r="I2119" s="502"/>
      <c r="J2119" s="502"/>
      <c r="K2119" s="502"/>
      <c r="L2119" s="502"/>
      <c r="M2119" s="502"/>
      <c r="N2119" s="502"/>
      <c r="O2119" s="502"/>
    </row>
    <row r="2120" spans="1:15" ht="15" customHeight="1" x14ac:dyDescent="0.25">
      <c r="A2120" s="550"/>
      <c r="B2120" s="551"/>
      <c r="C2120" s="551"/>
      <c r="D2120" s="551"/>
      <c r="E2120" s="551"/>
      <c r="F2120" s="552"/>
      <c r="G2120" s="550" t="s">
        <v>296</v>
      </c>
      <c r="H2120" s="551"/>
      <c r="I2120" s="551"/>
      <c r="J2120" s="551" t="s">
        <v>993</v>
      </c>
      <c r="K2120" s="551"/>
      <c r="L2120" s="551"/>
      <c r="M2120" s="551"/>
      <c r="N2120" s="551"/>
      <c r="O2120" s="552"/>
    </row>
    <row r="2121" spans="1:15" ht="46.5" customHeight="1" x14ac:dyDescent="0.25">
      <c r="A2121" s="513" t="s">
        <v>298</v>
      </c>
      <c r="B2121" s="546"/>
      <c r="C2121" s="546"/>
      <c r="D2121" s="546"/>
      <c r="E2121" s="546"/>
      <c r="F2121" s="527"/>
      <c r="G2121" s="503" t="s">
        <v>299</v>
      </c>
      <c r="H2121" s="500"/>
      <c r="I2121" s="500"/>
      <c r="J2121" s="547" t="s">
        <v>1260</v>
      </c>
      <c r="K2121" s="547"/>
      <c r="L2121" s="547"/>
      <c r="M2121" s="547"/>
      <c r="N2121" s="547"/>
      <c r="O2121" s="540"/>
    </row>
    <row r="2122" spans="1:15" ht="15" customHeight="1" x14ac:dyDescent="0.25">
      <c r="A2122" s="514"/>
      <c r="B2122" s="548"/>
      <c r="C2122" s="548"/>
      <c r="D2122" s="548"/>
      <c r="E2122" s="548"/>
      <c r="F2122" s="549"/>
      <c r="G2122" s="515" t="s">
        <v>301</v>
      </c>
      <c r="H2122" s="502"/>
      <c r="I2122" s="502"/>
      <c r="J2122" s="502" t="s">
        <v>23</v>
      </c>
      <c r="K2122" s="502"/>
      <c r="L2122" s="502"/>
      <c r="M2122" s="502"/>
      <c r="N2122" s="502"/>
      <c r="O2122" s="516"/>
    </row>
    <row r="2123" spans="1:15" ht="15" customHeight="1" x14ac:dyDescent="0.25"/>
    <row r="2124" spans="1:15" ht="15" customHeight="1" x14ac:dyDescent="0.25">
      <c r="A2124" s="526" t="s">
        <v>302</v>
      </c>
      <c r="B2124" s="526"/>
      <c r="C2124" s="526" t="s">
        <v>303</v>
      </c>
      <c r="D2124" s="526"/>
    </row>
    <row r="2125" spans="1:15" ht="15" customHeight="1" x14ac:dyDescent="0.25"/>
    <row r="2126" spans="1:15" ht="15" customHeight="1" x14ac:dyDescent="0.25">
      <c r="A2126" s="541" t="s">
        <v>304</v>
      </c>
      <c r="B2126" s="542"/>
      <c r="C2126" s="542"/>
      <c r="D2126" s="542"/>
      <c r="E2126" s="543"/>
      <c r="F2126" s="544" t="s">
        <v>301</v>
      </c>
      <c r="G2126" s="545"/>
      <c r="H2126" s="545"/>
      <c r="I2126" s="545"/>
      <c r="J2126" s="509"/>
      <c r="K2126" s="544" t="s">
        <v>305</v>
      </c>
      <c r="L2126" s="509"/>
      <c r="M2126" s="544" t="s">
        <v>306</v>
      </c>
      <c r="N2126" s="509"/>
      <c r="O2126" s="291" t="s">
        <v>307</v>
      </c>
    </row>
    <row r="2127" spans="1:15" ht="15" customHeight="1" x14ac:dyDescent="0.25">
      <c r="A2127" s="541" t="s">
        <v>1131</v>
      </c>
      <c r="B2127" s="542"/>
      <c r="C2127" s="542"/>
      <c r="D2127" s="542"/>
      <c r="E2127" s="543"/>
      <c r="F2127" s="553" t="s">
        <v>309</v>
      </c>
      <c r="G2127" s="554"/>
      <c r="H2127" s="554"/>
      <c r="I2127" s="554"/>
      <c r="J2127" s="555"/>
      <c r="K2127" s="556" t="s">
        <v>1132</v>
      </c>
      <c r="L2127" s="557"/>
      <c r="M2127" s="556" t="s">
        <v>775</v>
      </c>
      <c r="N2127" s="557"/>
      <c r="O2127" s="292" t="s">
        <v>1133</v>
      </c>
    </row>
    <row r="2128" spans="1:15" ht="15" customHeight="1" x14ac:dyDescent="0.25">
      <c r="A2128" s="541" t="s">
        <v>1136</v>
      </c>
      <c r="B2128" s="542"/>
      <c r="C2128" s="542"/>
      <c r="D2128" s="542"/>
      <c r="E2128" s="543"/>
      <c r="F2128" s="553" t="s">
        <v>1137</v>
      </c>
      <c r="G2128" s="554"/>
      <c r="H2128" s="554"/>
      <c r="I2128" s="554"/>
      <c r="J2128" s="555"/>
      <c r="K2128" s="556" t="s">
        <v>1138</v>
      </c>
      <c r="L2128" s="557"/>
      <c r="M2128" s="556" t="s">
        <v>404</v>
      </c>
      <c r="N2128" s="557"/>
      <c r="O2128" s="292" t="s">
        <v>1139</v>
      </c>
    </row>
    <row r="2129" spans="1:15" ht="15" customHeight="1" x14ac:dyDescent="0.25">
      <c r="A2129" s="541" t="s">
        <v>1212</v>
      </c>
      <c r="B2129" s="542"/>
      <c r="C2129" s="542"/>
      <c r="D2129" s="542"/>
      <c r="E2129" s="543"/>
      <c r="F2129" s="553" t="s">
        <v>309</v>
      </c>
      <c r="G2129" s="554"/>
      <c r="H2129" s="554"/>
      <c r="I2129" s="554"/>
      <c r="J2129" s="555"/>
      <c r="K2129" s="556" t="s">
        <v>1213</v>
      </c>
      <c r="L2129" s="557"/>
      <c r="M2129" s="556" t="s">
        <v>555</v>
      </c>
      <c r="N2129" s="557"/>
      <c r="O2129" s="292" t="s">
        <v>1213</v>
      </c>
    </row>
    <row r="2130" spans="1:15" ht="15" customHeight="1" x14ac:dyDescent="0.25">
      <c r="A2130" s="541" t="s">
        <v>850</v>
      </c>
      <c r="B2130" s="542"/>
      <c r="C2130" s="542"/>
      <c r="D2130" s="542"/>
      <c r="E2130" s="543"/>
      <c r="F2130" s="553" t="s">
        <v>309</v>
      </c>
      <c r="G2130" s="554"/>
      <c r="H2130" s="554"/>
      <c r="I2130" s="554"/>
      <c r="J2130" s="555"/>
      <c r="K2130" s="556" t="s">
        <v>851</v>
      </c>
      <c r="L2130" s="557"/>
      <c r="M2130" s="556" t="s">
        <v>376</v>
      </c>
      <c r="N2130" s="557"/>
      <c r="O2130" s="292" t="s">
        <v>852</v>
      </c>
    </row>
    <row r="2131" spans="1:15" ht="15" customHeight="1" x14ac:dyDescent="0.25">
      <c r="A2131" s="541" t="s">
        <v>1140</v>
      </c>
      <c r="B2131" s="542"/>
      <c r="C2131" s="542"/>
      <c r="D2131" s="542"/>
      <c r="E2131" s="543"/>
      <c r="F2131" s="553" t="s">
        <v>309</v>
      </c>
      <c r="G2131" s="554"/>
      <c r="H2131" s="554"/>
      <c r="I2131" s="554"/>
      <c r="J2131" s="555"/>
      <c r="K2131" s="556" t="s">
        <v>410</v>
      </c>
      <c r="L2131" s="557"/>
      <c r="M2131" s="556" t="s">
        <v>775</v>
      </c>
      <c r="N2131" s="557"/>
      <c r="O2131" s="292" t="s">
        <v>1214</v>
      </c>
    </row>
    <row r="2132" spans="1:15" ht="15" customHeight="1" x14ac:dyDescent="0.25">
      <c r="A2132" s="541" t="s">
        <v>1161</v>
      </c>
      <c r="B2132" s="542"/>
      <c r="C2132" s="542"/>
      <c r="D2132" s="542"/>
      <c r="E2132" s="543"/>
      <c r="F2132" s="553" t="s">
        <v>412</v>
      </c>
      <c r="G2132" s="554"/>
      <c r="H2132" s="554"/>
      <c r="I2132" s="554"/>
      <c r="J2132" s="555"/>
      <c r="K2132" s="556" t="s">
        <v>1162</v>
      </c>
      <c r="L2132" s="557"/>
      <c r="M2132" s="556" t="s">
        <v>354</v>
      </c>
      <c r="N2132" s="557"/>
      <c r="O2132" s="292" t="s">
        <v>1261</v>
      </c>
    </row>
    <row r="2133" spans="1:15" ht="15" customHeight="1" x14ac:dyDescent="0.25">
      <c r="A2133" s="541" t="s">
        <v>1165</v>
      </c>
      <c r="B2133" s="542"/>
      <c r="C2133" s="542"/>
      <c r="D2133" s="542"/>
      <c r="E2133" s="543"/>
      <c r="F2133" s="553" t="s">
        <v>755</v>
      </c>
      <c r="G2133" s="554"/>
      <c r="H2133" s="554"/>
      <c r="I2133" s="554"/>
      <c r="J2133" s="555"/>
      <c r="K2133" s="556" t="s">
        <v>1166</v>
      </c>
      <c r="L2133" s="557"/>
      <c r="M2133" s="556" t="s">
        <v>1215</v>
      </c>
      <c r="N2133" s="557"/>
      <c r="O2133" s="292" t="s">
        <v>1216</v>
      </c>
    </row>
    <row r="2134" spans="1:15" ht="15" customHeight="1" x14ac:dyDescent="0.25">
      <c r="A2134" s="541" t="s">
        <v>1262</v>
      </c>
      <c r="B2134" s="542"/>
      <c r="C2134" s="542"/>
      <c r="D2134" s="542"/>
      <c r="E2134" s="543"/>
      <c r="F2134" s="553" t="s">
        <v>309</v>
      </c>
      <c r="G2134" s="554"/>
      <c r="H2134" s="554"/>
      <c r="I2134" s="554"/>
      <c r="J2134" s="555"/>
      <c r="K2134" s="556" t="s">
        <v>1263</v>
      </c>
      <c r="L2134" s="557"/>
      <c r="M2134" s="556" t="s">
        <v>555</v>
      </c>
      <c r="N2134" s="557"/>
      <c r="O2134" s="292" t="s">
        <v>1263</v>
      </c>
    </row>
    <row r="2135" spans="1:15" ht="15" customHeight="1" x14ac:dyDescent="0.25">
      <c r="A2135" s="541" t="s">
        <v>1067</v>
      </c>
      <c r="B2135" s="542"/>
      <c r="C2135" s="542"/>
      <c r="D2135" s="542"/>
      <c r="E2135" s="543"/>
      <c r="F2135" s="553" t="s">
        <v>309</v>
      </c>
      <c r="G2135" s="554"/>
      <c r="H2135" s="554"/>
      <c r="I2135" s="554"/>
      <c r="J2135" s="555"/>
      <c r="K2135" s="556" t="s">
        <v>1068</v>
      </c>
      <c r="L2135" s="557"/>
      <c r="M2135" s="556" t="s">
        <v>376</v>
      </c>
      <c r="N2135" s="557"/>
      <c r="O2135" s="292" t="s">
        <v>1069</v>
      </c>
    </row>
    <row r="2136" spans="1:15" ht="15" customHeight="1" x14ac:dyDescent="0.25">
      <c r="A2136" s="541" t="s">
        <v>1144</v>
      </c>
      <c r="B2136" s="542"/>
      <c r="C2136" s="542"/>
      <c r="D2136" s="542"/>
      <c r="E2136" s="543"/>
      <c r="F2136" s="553" t="s">
        <v>412</v>
      </c>
      <c r="G2136" s="554"/>
      <c r="H2136" s="554"/>
      <c r="I2136" s="554"/>
      <c r="J2136" s="555"/>
      <c r="K2136" s="556" t="s">
        <v>1145</v>
      </c>
      <c r="L2136" s="557"/>
      <c r="M2136" s="556" t="s">
        <v>354</v>
      </c>
      <c r="N2136" s="557"/>
      <c r="O2136" s="292" t="s">
        <v>1237</v>
      </c>
    </row>
    <row r="2137" spans="1:15" ht="15" customHeight="1" x14ac:dyDescent="0.25">
      <c r="A2137" s="541" t="s">
        <v>1152</v>
      </c>
      <c r="B2137" s="542"/>
      <c r="C2137" s="542"/>
      <c r="D2137" s="542"/>
      <c r="E2137" s="543"/>
      <c r="F2137" s="553" t="s">
        <v>309</v>
      </c>
      <c r="G2137" s="554"/>
      <c r="H2137" s="554"/>
      <c r="I2137" s="554"/>
      <c r="J2137" s="555"/>
      <c r="K2137" s="556" t="s">
        <v>1153</v>
      </c>
      <c r="L2137" s="557"/>
      <c r="M2137" s="556" t="s">
        <v>684</v>
      </c>
      <c r="N2137" s="557"/>
      <c r="O2137" s="292" t="s">
        <v>1154</v>
      </c>
    </row>
    <row r="2138" spans="1:15" ht="15" customHeight="1" x14ac:dyDescent="0.25">
      <c r="A2138" s="558"/>
      <c r="B2138" s="558"/>
      <c r="C2138" s="558"/>
      <c r="D2138" s="558"/>
      <c r="E2138" s="558"/>
      <c r="F2138" s="559"/>
      <c r="G2138" s="559"/>
      <c r="H2138" s="559"/>
      <c r="I2138" s="559"/>
      <c r="J2138" s="559"/>
      <c r="K2138" s="559"/>
      <c r="L2138" s="293" t="s">
        <v>313</v>
      </c>
      <c r="M2138" s="560" t="s">
        <v>303</v>
      </c>
      <c r="N2138" s="560"/>
      <c r="O2138" s="294" t="s">
        <v>1264</v>
      </c>
    </row>
    <row r="2139" spans="1:15" ht="15" customHeight="1" x14ac:dyDescent="0.25">
      <c r="A2139" s="526" t="s">
        <v>314</v>
      </c>
      <c r="B2139" s="526"/>
      <c r="C2139" s="526" t="s">
        <v>315</v>
      </c>
      <c r="D2139" s="526"/>
    </row>
    <row r="2140" spans="1:15" ht="15" customHeight="1" x14ac:dyDescent="0.25"/>
    <row r="2141" spans="1:15" ht="15" customHeight="1" x14ac:dyDescent="0.25">
      <c r="A2141" s="541" t="s">
        <v>304</v>
      </c>
      <c r="B2141" s="542"/>
      <c r="C2141" s="542"/>
      <c r="D2141" s="542"/>
      <c r="E2141" s="543"/>
      <c r="F2141" s="544" t="s">
        <v>301</v>
      </c>
      <c r="G2141" s="545"/>
      <c r="H2141" s="545"/>
      <c r="I2141" s="545"/>
      <c r="J2141" s="509"/>
      <c r="K2141" s="544" t="s">
        <v>305</v>
      </c>
      <c r="L2141" s="509"/>
      <c r="M2141" s="544" t="s">
        <v>306</v>
      </c>
      <c r="N2141" s="509"/>
      <c r="O2141" s="291" t="s">
        <v>307</v>
      </c>
    </row>
    <row r="2142" spans="1:15" ht="15" customHeight="1" x14ac:dyDescent="0.25">
      <c r="A2142" s="541" t="s">
        <v>316</v>
      </c>
      <c r="B2142" s="542"/>
      <c r="C2142" s="542"/>
      <c r="D2142" s="542"/>
      <c r="E2142" s="543"/>
      <c r="F2142" s="553" t="s">
        <v>317</v>
      </c>
      <c r="G2142" s="554"/>
      <c r="H2142" s="554"/>
      <c r="I2142" s="554"/>
      <c r="J2142" s="555"/>
      <c r="K2142" s="556" t="s">
        <v>1265</v>
      </c>
      <c r="L2142" s="557"/>
      <c r="M2142" s="556" t="s">
        <v>319</v>
      </c>
      <c r="N2142" s="557"/>
      <c r="O2142" s="292" t="s">
        <v>565</v>
      </c>
    </row>
    <row r="2143" spans="1:15" ht="15" customHeight="1" x14ac:dyDescent="0.25">
      <c r="A2143" s="558"/>
      <c r="B2143" s="558"/>
      <c r="C2143" s="558"/>
      <c r="D2143" s="558"/>
      <c r="E2143" s="558"/>
      <c r="F2143" s="559"/>
      <c r="G2143" s="559"/>
      <c r="H2143" s="559"/>
      <c r="I2143" s="559"/>
      <c r="J2143" s="559"/>
      <c r="K2143" s="559"/>
      <c r="L2143" s="293" t="s">
        <v>313</v>
      </c>
      <c r="M2143" s="560" t="s">
        <v>315</v>
      </c>
      <c r="N2143" s="560"/>
      <c r="O2143" s="294" t="s">
        <v>565</v>
      </c>
    </row>
    <row r="2144" spans="1:15" ht="15" customHeight="1" x14ac:dyDescent="0.25">
      <c r="A2144" s="526" t="s">
        <v>321</v>
      </c>
      <c r="B2144" s="526"/>
      <c r="C2144" s="526" t="s">
        <v>322</v>
      </c>
      <c r="D2144" s="526"/>
    </row>
    <row r="2145" spans="1:15" ht="15" customHeight="1" x14ac:dyDescent="0.25"/>
    <row r="2146" spans="1:15" ht="15" customHeight="1" x14ac:dyDescent="0.25">
      <c r="A2146" s="541" t="s">
        <v>304</v>
      </c>
      <c r="B2146" s="542"/>
      <c r="C2146" s="542"/>
      <c r="D2146" s="542"/>
      <c r="E2146" s="543"/>
      <c r="F2146" s="544" t="s">
        <v>301</v>
      </c>
      <c r="G2146" s="545"/>
      <c r="H2146" s="545"/>
      <c r="I2146" s="545"/>
      <c r="J2146" s="509"/>
      <c r="K2146" s="544" t="s">
        <v>305</v>
      </c>
      <c r="L2146" s="509"/>
      <c r="M2146" s="544" t="s">
        <v>306</v>
      </c>
      <c r="N2146" s="509"/>
      <c r="O2146" s="291" t="s">
        <v>307</v>
      </c>
    </row>
    <row r="2147" spans="1:15" ht="15" customHeight="1" x14ac:dyDescent="0.25">
      <c r="A2147" s="541" t="s">
        <v>1017</v>
      </c>
      <c r="B2147" s="542"/>
      <c r="C2147" s="542"/>
      <c r="D2147" s="542"/>
      <c r="E2147" s="543"/>
      <c r="F2147" s="553" t="s">
        <v>1018</v>
      </c>
      <c r="G2147" s="554"/>
      <c r="H2147" s="554"/>
      <c r="I2147" s="554"/>
      <c r="J2147" s="555"/>
      <c r="K2147" s="556" t="s">
        <v>1019</v>
      </c>
      <c r="L2147" s="557"/>
      <c r="M2147" s="556" t="s">
        <v>1266</v>
      </c>
      <c r="N2147" s="557"/>
      <c r="O2147" s="292" t="s">
        <v>1265</v>
      </c>
    </row>
    <row r="2148" spans="1:15" ht="15" customHeight="1" x14ac:dyDescent="0.25">
      <c r="A2148" s="558"/>
      <c r="B2148" s="558"/>
      <c r="C2148" s="558"/>
      <c r="D2148" s="558"/>
      <c r="E2148" s="558"/>
      <c r="F2148" s="559"/>
      <c r="G2148" s="559"/>
      <c r="H2148" s="559"/>
      <c r="I2148" s="559"/>
      <c r="J2148" s="559"/>
      <c r="K2148" s="559"/>
      <c r="L2148" s="293" t="s">
        <v>313</v>
      </c>
      <c r="M2148" s="560" t="s">
        <v>322</v>
      </c>
      <c r="N2148" s="560"/>
      <c r="O2148" s="294" t="s">
        <v>1265</v>
      </c>
    </row>
    <row r="2149" spans="1:15" ht="15" customHeight="1" x14ac:dyDescent="0.25">
      <c r="A2149" s="526" t="s">
        <v>327</v>
      </c>
      <c r="B2149" s="526"/>
      <c r="C2149" s="526" t="s">
        <v>328</v>
      </c>
      <c r="D2149" s="526"/>
    </row>
    <row r="2150" spans="1:15" ht="15" customHeight="1" x14ac:dyDescent="0.25"/>
    <row r="2151" spans="1:15" ht="15" customHeight="1" x14ac:dyDescent="0.25">
      <c r="A2151" s="541" t="s">
        <v>304</v>
      </c>
      <c r="B2151" s="542"/>
      <c r="C2151" s="542"/>
      <c r="D2151" s="542"/>
      <c r="E2151" s="543"/>
      <c r="F2151" s="544" t="s">
        <v>301</v>
      </c>
      <c r="G2151" s="545"/>
      <c r="H2151" s="545"/>
      <c r="I2151" s="545"/>
      <c r="J2151" s="509"/>
      <c r="K2151" s="544" t="s">
        <v>305</v>
      </c>
      <c r="L2151" s="509"/>
      <c r="M2151" s="544" t="s">
        <v>306</v>
      </c>
      <c r="N2151" s="509"/>
      <c r="O2151" s="291" t="s">
        <v>307</v>
      </c>
    </row>
    <row r="2152" spans="1:15" ht="15" customHeight="1" x14ac:dyDescent="0.25">
      <c r="A2152" s="541" t="s">
        <v>424</v>
      </c>
      <c r="B2152" s="542"/>
      <c r="C2152" s="542"/>
      <c r="D2152" s="542"/>
      <c r="E2152" s="543"/>
      <c r="F2152" s="553" t="s">
        <v>407</v>
      </c>
      <c r="G2152" s="554"/>
      <c r="H2152" s="554"/>
      <c r="I2152" s="554"/>
      <c r="J2152" s="555"/>
      <c r="K2152" s="556" t="s">
        <v>425</v>
      </c>
      <c r="L2152" s="557"/>
      <c r="M2152" s="556" t="s">
        <v>1227</v>
      </c>
      <c r="N2152" s="557"/>
      <c r="O2152" s="292" t="s">
        <v>1092</v>
      </c>
    </row>
    <row r="2153" spans="1:15" ht="15" customHeight="1" x14ac:dyDescent="0.25">
      <c r="A2153" s="558"/>
      <c r="B2153" s="558"/>
      <c r="C2153" s="558"/>
      <c r="D2153" s="558"/>
      <c r="E2153" s="558"/>
      <c r="F2153" s="559"/>
      <c r="G2153" s="559"/>
      <c r="H2153" s="559"/>
      <c r="I2153" s="559"/>
      <c r="J2153" s="559"/>
      <c r="K2153" s="559"/>
      <c r="L2153" s="293" t="s">
        <v>313</v>
      </c>
      <c r="M2153" s="560" t="s">
        <v>328</v>
      </c>
      <c r="N2153" s="560"/>
      <c r="O2153" s="294" t="s">
        <v>1092</v>
      </c>
    </row>
    <row r="2154" spans="1:15" ht="15" customHeight="1" x14ac:dyDescent="0.25"/>
    <row r="2155" spans="1:15" ht="15" customHeight="1" x14ac:dyDescent="0.25">
      <c r="I2155" s="565" t="s">
        <v>334</v>
      </c>
      <c r="J2155" s="566"/>
      <c r="K2155" s="566"/>
      <c r="L2155" s="566"/>
      <c r="M2155" s="567"/>
      <c r="N2155" s="564" t="s">
        <v>1267</v>
      </c>
      <c r="O2155" s="525"/>
    </row>
    <row r="2156" spans="1:15" ht="15" customHeight="1" x14ac:dyDescent="0.25">
      <c r="I2156" s="568" t="s">
        <v>335</v>
      </c>
      <c r="J2156" s="569"/>
      <c r="K2156" s="569"/>
      <c r="L2156" s="569"/>
      <c r="M2156" s="570"/>
      <c r="N2156" s="520">
        <f>+ROUND(N2155*(1+AIU!$G$69),0)</f>
        <v>102561</v>
      </c>
      <c r="O2156" s="521"/>
    </row>
    <row r="2157" spans="1:15" ht="15" customHeight="1" x14ac:dyDescent="0.25">
      <c r="A2157" s="539"/>
      <c r="B2157" s="539"/>
      <c r="C2157" s="539"/>
      <c r="D2157" s="539"/>
      <c r="E2157" s="539"/>
      <c r="F2157" s="539"/>
      <c r="G2157" s="539"/>
      <c r="H2157" s="539"/>
      <c r="I2157" s="539"/>
      <c r="J2157" s="539"/>
      <c r="K2157" s="539"/>
      <c r="L2157" s="539"/>
      <c r="M2157" s="539"/>
      <c r="N2157" s="539"/>
      <c r="O2157" s="539"/>
    </row>
    <row r="2158" spans="1:15" ht="15" customHeight="1" x14ac:dyDescent="0.25">
      <c r="A2158" s="287"/>
      <c r="B2158" s="500"/>
      <c r="C2158" s="500"/>
      <c r="D2158" s="500"/>
      <c r="E2158" s="500"/>
      <c r="F2158" s="500"/>
      <c r="G2158" s="500"/>
      <c r="H2158" s="500"/>
      <c r="I2158" s="500"/>
      <c r="J2158" s="500"/>
      <c r="K2158" s="500"/>
      <c r="L2158" s="500"/>
      <c r="M2158" s="500"/>
      <c r="N2158" s="500"/>
      <c r="O2158" s="500"/>
    </row>
    <row r="2159" spans="1:15" ht="15" customHeight="1" x14ac:dyDescent="0.25">
      <c r="A2159" s="287"/>
      <c r="B2159" s="501"/>
      <c r="C2159" s="501"/>
      <c r="D2159" s="500"/>
      <c r="E2159" s="500"/>
      <c r="F2159" s="500"/>
      <c r="G2159" s="500"/>
      <c r="H2159" s="500"/>
      <c r="I2159" s="500"/>
      <c r="J2159" s="500"/>
      <c r="K2159" s="500"/>
      <c r="L2159" s="500"/>
      <c r="M2159" s="500"/>
      <c r="N2159" s="500"/>
      <c r="O2159" s="500"/>
    </row>
    <row r="2160" spans="1:15" ht="15" customHeight="1" x14ac:dyDescent="0.25">
      <c r="A2160" s="502"/>
      <c r="B2160" s="502"/>
      <c r="C2160" s="502"/>
      <c r="D2160" s="502"/>
      <c r="E2160" s="502"/>
      <c r="F2160" s="502"/>
      <c r="G2160" s="502"/>
      <c r="H2160" s="502"/>
      <c r="I2160" s="502"/>
      <c r="J2160" s="502"/>
      <c r="K2160" s="502"/>
      <c r="L2160" s="502"/>
      <c r="M2160" s="502"/>
      <c r="N2160" s="502"/>
      <c r="O2160" s="502"/>
    </row>
    <row r="2161" spans="1:15" ht="15" customHeight="1" x14ac:dyDescent="0.25">
      <c r="A2161" s="550"/>
      <c r="B2161" s="551"/>
      <c r="C2161" s="551"/>
      <c r="D2161" s="551"/>
      <c r="E2161" s="551"/>
      <c r="F2161" s="552"/>
      <c r="G2161" s="550" t="s">
        <v>296</v>
      </c>
      <c r="H2161" s="551"/>
      <c r="I2161" s="551"/>
      <c r="J2161" s="551" t="s">
        <v>993</v>
      </c>
      <c r="K2161" s="551"/>
      <c r="L2161" s="551"/>
      <c r="M2161" s="551"/>
      <c r="N2161" s="551"/>
      <c r="O2161" s="552"/>
    </row>
    <row r="2162" spans="1:15" ht="91.5" customHeight="1" x14ac:dyDescent="0.25">
      <c r="A2162" s="513" t="s">
        <v>298</v>
      </c>
      <c r="B2162" s="546"/>
      <c r="C2162" s="546"/>
      <c r="D2162" s="546"/>
      <c r="E2162" s="546"/>
      <c r="F2162" s="527"/>
      <c r="G2162" s="503" t="s">
        <v>299</v>
      </c>
      <c r="H2162" s="500"/>
      <c r="I2162" s="500"/>
      <c r="J2162" s="547" t="s">
        <v>1268</v>
      </c>
      <c r="K2162" s="547"/>
      <c r="L2162" s="547"/>
      <c r="M2162" s="547"/>
      <c r="N2162" s="547"/>
      <c r="O2162" s="540"/>
    </row>
    <row r="2163" spans="1:15" ht="15" customHeight="1" x14ac:dyDescent="0.25">
      <c r="A2163" s="514"/>
      <c r="B2163" s="548"/>
      <c r="C2163" s="548"/>
      <c r="D2163" s="548"/>
      <c r="E2163" s="548"/>
      <c r="F2163" s="549"/>
      <c r="G2163" s="515" t="s">
        <v>301</v>
      </c>
      <c r="H2163" s="502"/>
      <c r="I2163" s="502"/>
      <c r="J2163" s="502" t="s">
        <v>23</v>
      </c>
      <c r="K2163" s="502"/>
      <c r="L2163" s="502"/>
      <c r="M2163" s="502"/>
      <c r="N2163" s="502"/>
      <c r="O2163" s="516"/>
    </row>
    <row r="2164" spans="1:15" ht="15" customHeight="1" x14ac:dyDescent="0.25"/>
    <row r="2165" spans="1:15" ht="15" customHeight="1" x14ac:dyDescent="0.25">
      <c r="A2165" s="526" t="s">
        <v>302</v>
      </c>
      <c r="B2165" s="526"/>
      <c r="C2165" s="526" t="s">
        <v>303</v>
      </c>
      <c r="D2165" s="526"/>
    </row>
    <row r="2166" spans="1:15" ht="15" customHeight="1" x14ac:dyDescent="0.25"/>
    <row r="2167" spans="1:15" ht="15" customHeight="1" x14ac:dyDescent="0.25">
      <c r="A2167" s="541" t="s">
        <v>304</v>
      </c>
      <c r="B2167" s="542"/>
      <c r="C2167" s="542"/>
      <c r="D2167" s="542"/>
      <c r="E2167" s="543"/>
      <c r="F2167" s="544" t="s">
        <v>301</v>
      </c>
      <c r="G2167" s="545"/>
      <c r="H2167" s="545"/>
      <c r="I2167" s="545"/>
      <c r="J2167" s="509"/>
      <c r="K2167" s="544" t="s">
        <v>305</v>
      </c>
      <c r="L2167" s="509"/>
      <c r="M2167" s="544" t="s">
        <v>306</v>
      </c>
      <c r="N2167" s="509"/>
      <c r="O2167" s="291" t="s">
        <v>307</v>
      </c>
    </row>
    <row r="2168" spans="1:15" ht="15" customHeight="1" x14ac:dyDescent="0.25">
      <c r="A2168" s="541" t="s">
        <v>1269</v>
      </c>
      <c r="B2168" s="542"/>
      <c r="C2168" s="542"/>
      <c r="D2168" s="542"/>
      <c r="E2168" s="543"/>
      <c r="F2168" s="553" t="s">
        <v>309</v>
      </c>
      <c r="G2168" s="554"/>
      <c r="H2168" s="554"/>
      <c r="I2168" s="554"/>
      <c r="J2168" s="555"/>
      <c r="K2168" s="556" t="s">
        <v>1270</v>
      </c>
      <c r="L2168" s="557"/>
      <c r="M2168" s="556" t="s">
        <v>555</v>
      </c>
      <c r="N2168" s="557"/>
      <c r="O2168" s="292" t="s">
        <v>1270</v>
      </c>
    </row>
    <row r="2169" spans="1:15" ht="15" customHeight="1" x14ac:dyDescent="0.25">
      <c r="A2169" s="541" t="s">
        <v>1271</v>
      </c>
      <c r="B2169" s="542"/>
      <c r="C2169" s="542"/>
      <c r="D2169" s="542"/>
      <c r="E2169" s="543"/>
      <c r="F2169" s="553" t="s">
        <v>309</v>
      </c>
      <c r="G2169" s="554"/>
      <c r="H2169" s="554"/>
      <c r="I2169" s="554"/>
      <c r="J2169" s="555"/>
      <c r="K2169" s="556" t="s">
        <v>435</v>
      </c>
      <c r="L2169" s="557"/>
      <c r="M2169" s="556" t="s">
        <v>555</v>
      </c>
      <c r="N2169" s="557"/>
      <c r="O2169" s="292" t="s">
        <v>435</v>
      </c>
    </row>
    <row r="2170" spans="1:15" ht="15" customHeight="1" x14ac:dyDescent="0.25">
      <c r="A2170" s="541" t="s">
        <v>1272</v>
      </c>
      <c r="B2170" s="542"/>
      <c r="C2170" s="542"/>
      <c r="D2170" s="542"/>
      <c r="E2170" s="543"/>
      <c r="F2170" s="553" t="s">
        <v>309</v>
      </c>
      <c r="G2170" s="554"/>
      <c r="H2170" s="554"/>
      <c r="I2170" s="554"/>
      <c r="J2170" s="555"/>
      <c r="K2170" s="556" t="s">
        <v>1172</v>
      </c>
      <c r="L2170" s="557"/>
      <c r="M2170" s="556" t="s">
        <v>555</v>
      </c>
      <c r="N2170" s="557"/>
      <c r="O2170" s="292" t="s">
        <v>1172</v>
      </c>
    </row>
    <row r="2171" spans="1:15" ht="15" customHeight="1" x14ac:dyDescent="0.25">
      <c r="A2171" s="541" t="s">
        <v>1273</v>
      </c>
      <c r="B2171" s="542"/>
      <c r="C2171" s="542"/>
      <c r="D2171" s="542"/>
      <c r="E2171" s="543"/>
      <c r="F2171" s="553" t="s">
        <v>309</v>
      </c>
      <c r="G2171" s="554"/>
      <c r="H2171" s="554"/>
      <c r="I2171" s="554"/>
      <c r="J2171" s="555"/>
      <c r="K2171" s="556" t="s">
        <v>1274</v>
      </c>
      <c r="L2171" s="557"/>
      <c r="M2171" s="556" t="s">
        <v>555</v>
      </c>
      <c r="N2171" s="557"/>
      <c r="O2171" s="292" t="s">
        <v>1274</v>
      </c>
    </row>
    <row r="2172" spans="1:15" ht="15" customHeight="1" x14ac:dyDescent="0.25">
      <c r="A2172" s="558"/>
      <c r="B2172" s="558"/>
      <c r="C2172" s="558"/>
      <c r="D2172" s="558"/>
      <c r="E2172" s="558"/>
      <c r="F2172" s="559"/>
      <c r="G2172" s="559"/>
      <c r="H2172" s="559"/>
      <c r="I2172" s="559"/>
      <c r="J2172" s="559"/>
      <c r="K2172" s="559"/>
      <c r="L2172" s="293" t="s">
        <v>313</v>
      </c>
      <c r="M2172" s="560" t="s">
        <v>303</v>
      </c>
      <c r="N2172" s="560"/>
      <c r="O2172" s="294" t="s">
        <v>1275</v>
      </c>
    </row>
    <row r="2173" spans="1:15" ht="15" customHeight="1" x14ac:dyDescent="0.25">
      <c r="A2173" s="526" t="s">
        <v>314</v>
      </c>
      <c r="B2173" s="526"/>
      <c r="C2173" s="526" t="s">
        <v>315</v>
      </c>
      <c r="D2173" s="526"/>
    </row>
    <row r="2174" spans="1:15" ht="15" customHeight="1" x14ac:dyDescent="0.25"/>
    <row r="2175" spans="1:15" ht="15" customHeight="1" x14ac:dyDescent="0.25">
      <c r="A2175" s="541" t="s">
        <v>304</v>
      </c>
      <c r="B2175" s="542"/>
      <c r="C2175" s="542"/>
      <c r="D2175" s="542"/>
      <c r="E2175" s="543"/>
      <c r="F2175" s="544" t="s">
        <v>301</v>
      </c>
      <c r="G2175" s="545"/>
      <c r="H2175" s="545"/>
      <c r="I2175" s="545"/>
      <c r="J2175" s="509"/>
      <c r="K2175" s="544" t="s">
        <v>305</v>
      </c>
      <c r="L2175" s="509"/>
      <c r="M2175" s="544" t="s">
        <v>306</v>
      </c>
      <c r="N2175" s="509"/>
      <c r="O2175" s="291" t="s">
        <v>307</v>
      </c>
    </row>
    <row r="2176" spans="1:15" ht="15" customHeight="1" x14ac:dyDescent="0.25">
      <c r="A2176" s="541" t="s">
        <v>316</v>
      </c>
      <c r="B2176" s="542"/>
      <c r="C2176" s="542"/>
      <c r="D2176" s="542"/>
      <c r="E2176" s="543"/>
      <c r="F2176" s="553" t="s">
        <v>317</v>
      </c>
      <c r="G2176" s="554"/>
      <c r="H2176" s="554"/>
      <c r="I2176" s="554"/>
      <c r="J2176" s="555"/>
      <c r="K2176" s="556" t="s">
        <v>440</v>
      </c>
      <c r="L2176" s="557"/>
      <c r="M2176" s="556" t="s">
        <v>319</v>
      </c>
      <c r="N2176" s="557"/>
      <c r="O2176" s="292" t="s">
        <v>990</v>
      </c>
    </row>
    <row r="2177" spans="1:15" ht="15" customHeight="1" x14ac:dyDescent="0.25">
      <c r="A2177" s="558"/>
      <c r="B2177" s="558"/>
      <c r="C2177" s="558"/>
      <c r="D2177" s="558"/>
      <c r="E2177" s="558"/>
      <c r="F2177" s="559"/>
      <c r="G2177" s="559"/>
      <c r="H2177" s="559"/>
      <c r="I2177" s="559"/>
      <c r="J2177" s="559"/>
      <c r="K2177" s="559"/>
      <c r="L2177" s="293" t="s">
        <v>313</v>
      </c>
      <c r="M2177" s="560" t="s">
        <v>315</v>
      </c>
      <c r="N2177" s="560"/>
      <c r="O2177" s="294" t="s">
        <v>990</v>
      </c>
    </row>
    <row r="2178" spans="1:15" ht="15" customHeight="1" x14ac:dyDescent="0.25">
      <c r="A2178" s="526" t="s">
        <v>321</v>
      </c>
      <c r="B2178" s="526"/>
      <c r="C2178" s="526" t="s">
        <v>322</v>
      </c>
      <c r="D2178" s="526"/>
    </row>
    <row r="2179" spans="1:15" ht="15" customHeight="1" x14ac:dyDescent="0.25"/>
    <row r="2180" spans="1:15" ht="15" customHeight="1" x14ac:dyDescent="0.25">
      <c r="A2180" s="541" t="s">
        <v>304</v>
      </c>
      <c r="B2180" s="542"/>
      <c r="C2180" s="542"/>
      <c r="D2180" s="542"/>
      <c r="E2180" s="543"/>
      <c r="F2180" s="544" t="s">
        <v>301</v>
      </c>
      <c r="G2180" s="545"/>
      <c r="H2180" s="545"/>
      <c r="I2180" s="545"/>
      <c r="J2180" s="509"/>
      <c r="K2180" s="544" t="s">
        <v>305</v>
      </c>
      <c r="L2180" s="509"/>
      <c r="M2180" s="544" t="s">
        <v>306</v>
      </c>
      <c r="N2180" s="509"/>
      <c r="O2180" s="291" t="s">
        <v>307</v>
      </c>
    </row>
    <row r="2181" spans="1:15" ht="15" customHeight="1" x14ac:dyDescent="0.25">
      <c r="A2181" s="541" t="s">
        <v>439</v>
      </c>
      <c r="B2181" s="542"/>
      <c r="C2181" s="542"/>
      <c r="D2181" s="542"/>
      <c r="E2181" s="543"/>
      <c r="F2181" s="553" t="s">
        <v>324</v>
      </c>
      <c r="G2181" s="554"/>
      <c r="H2181" s="554"/>
      <c r="I2181" s="554"/>
      <c r="J2181" s="555"/>
      <c r="K2181" s="556" t="s">
        <v>440</v>
      </c>
      <c r="L2181" s="557"/>
      <c r="M2181" s="556" t="s">
        <v>555</v>
      </c>
      <c r="N2181" s="557"/>
      <c r="O2181" s="292" t="s">
        <v>440</v>
      </c>
    </row>
    <row r="2182" spans="1:15" ht="15" customHeight="1" x14ac:dyDescent="0.25">
      <c r="A2182" s="558"/>
      <c r="B2182" s="558"/>
      <c r="C2182" s="558"/>
      <c r="D2182" s="558"/>
      <c r="E2182" s="558"/>
      <c r="F2182" s="559"/>
      <c r="G2182" s="559"/>
      <c r="H2182" s="559"/>
      <c r="I2182" s="559"/>
      <c r="J2182" s="559"/>
      <c r="K2182" s="559"/>
      <c r="L2182" s="293" t="s">
        <v>313</v>
      </c>
      <c r="M2182" s="560" t="s">
        <v>322</v>
      </c>
      <c r="N2182" s="560"/>
      <c r="O2182" s="294" t="s">
        <v>440</v>
      </c>
    </row>
    <row r="2183" spans="1:15" ht="15" customHeight="1" x14ac:dyDescent="0.25">
      <c r="A2183" s="526" t="s">
        <v>327</v>
      </c>
      <c r="B2183" s="526"/>
      <c r="C2183" s="526" t="s">
        <v>328</v>
      </c>
      <c r="D2183" s="526"/>
    </row>
    <row r="2184" spans="1:15" ht="15" customHeight="1" x14ac:dyDescent="0.25"/>
    <row r="2185" spans="1:15" ht="15" customHeight="1" x14ac:dyDescent="0.25">
      <c r="A2185" s="541" t="s">
        <v>304</v>
      </c>
      <c r="B2185" s="542"/>
      <c r="C2185" s="542"/>
      <c r="D2185" s="542"/>
      <c r="E2185" s="543"/>
      <c r="F2185" s="544" t="s">
        <v>301</v>
      </c>
      <c r="G2185" s="545"/>
      <c r="H2185" s="545"/>
      <c r="I2185" s="545"/>
      <c r="J2185" s="509"/>
      <c r="K2185" s="544" t="s">
        <v>305</v>
      </c>
      <c r="L2185" s="509"/>
      <c r="M2185" s="544" t="s">
        <v>306</v>
      </c>
      <c r="N2185" s="509"/>
      <c r="O2185" s="291" t="s">
        <v>307</v>
      </c>
    </row>
    <row r="2186" spans="1:15" ht="15" customHeight="1" x14ac:dyDescent="0.25">
      <c r="A2186" s="541" t="s">
        <v>424</v>
      </c>
      <c r="B2186" s="542"/>
      <c r="C2186" s="542"/>
      <c r="D2186" s="542"/>
      <c r="E2186" s="543"/>
      <c r="F2186" s="553" t="s">
        <v>407</v>
      </c>
      <c r="G2186" s="554"/>
      <c r="H2186" s="554"/>
      <c r="I2186" s="554"/>
      <c r="J2186" s="555"/>
      <c r="K2186" s="556" t="s">
        <v>425</v>
      </c>
      <c r="L2186" s="557"/>
      <c r="M2186" s="556" t="s">
        <v>1024</v>
      </c>
      <c r="N2186" s="557"/>
      <c r="O2186" s="292" t="s">
        <v>1025</v>
      </c>
    </row>
    <row r="2187" spans="1:15" ht="15" customHeight="1" x14ac:dyDescent="0.25">
      <c r="A2187" s="558"/>
      <c r="B2187" s="558"/>
      <c r="C2187" s="558"/>
      <c r="D2187" s="558"/>
      <c r="E2187" s="558"/>
      <c r="F2187" s="559"/>
      <c r="G2187" s="559"/>
      <c r="H2187" s="559"/>
      <c r="I2187" s="559"/>
      <c r="J2187" s="559"/>
      <c r="K2187" s="559"/>
      <c r="L2187" s="293" t="s">
        <v>313</v>
      </c>
      <c r="M2187" s="560" t="s">
        <v>328</v>
      </c>
      <c r="N2187" s="560"/>
      <c r="O2187" s="294" t="s">
        <v>1025</v>
      </c>
    </row>
    <row r="2188" spans="1:15" ht="15" customHeight="1" x14ac:dyDescent="0.25"/>
    <row r="2189" spans="1:15" ht="15" customHeight="1" x14ac:dyDescent="0.25">
      <c r="I2189" s="561" t="s">
        <v>334</v>
      </c>
      <c r="J2189" s="562"/>
      <c r="K2189" s="562"/>
      <c r="L2189" s="562"/>
      <c r="M2189" s="563"/>
      <c r="N2189" s="564" t="s">
        <v>1276</v>
      </c>
      <c r="O2189" s="525"/>
    </row>
    <row r="2190" spans="1:15" ht="15" customHeight="1" x14ac:dyDescent="0.25">
      <c r="I2190" s="573" t="s">
        <v>335</v>
      </c>
      <c r="J2190" s="574"/>
      <c r="K2190" s="574"/>
      <c r="L2190" s="574"/>
      <c r="M2190" s="575"/>
      <c r="N2190" s="520">
        <f>+ROUND(N2189*(1+AIU!$G$69),0)</f>
        <v>517676</v>
      </c>
      <c r="O2190" s="521"/>
    </row>
    <row r="2191" spans="1:15" ht="15" customHeight="1" x14ac:dyDescent="0.25">
      <c r="A2191" s="287"/>
      <c r="B2191" s="500"/>
      <c r="C2191" s="500"/>
      <c r="D2191" s="500"/>
      <c r="E2191" s="500"/>
      <c r="F2191" s="500"/>
      <c r="G2191" s="500"/>
      <c r="H2191" s="500"/>
      <c r="I2191" s="500"/>
      <c r="J2191" s="500"/>
      <c r="K2191" s="500"/>
      <c r="L2191" s="500"/>
      <c r="M2191" s="500"/>
      <c r="N2191" s="500"/>
      <c r="O2191" s="500"/>
    </row>
    <row r="2192" spans="1:15" ht="15" customHeight="1" x14ac:dyDescent="0.25">
      <c r="A2192" s="287"/>
      <c r="B2192" s="501"/>
      <c r="C2192" s="501"/>
      <c r="D2192" s="500"/>
      <c r="E2192" s="500"/>
      <c r="F2192" s="500"/>
      <c r="G2192" s="500"/>
      <c r="H2192" s="500"/>
      <c r="I2192" s="500"/>
      <c r="J2192" s="500"/>
      <c r="K2192" s="500"/>
      <c r="L2192" s="500"/>
      <c r="M2192" s="500"/>
      <c r="N2192" s="500"/>
      <c r="O2192" s="500"/>
    </row>
    <row r="2193" spans="1:15" ht="15" customHeight="1" x14ac:dyDescent="0.25">
      <c r="A2193" s="502"/>
      <c r="B2193" s="502"/>
      <c r="C2193" s="502"/>
      <c r="D2193" s="502"/>
      <c r="E2193" s="502"/>
      <c r="F2193" s="502"/>
      <c r="G2193" s="502"/>
      <c r="H2193" s="502"/>
      <c r="I2193" s="502"/>
      <c r="J2193" s="502"/>
      <c r="K2193" s="502"/>
      <c r="L2193" s="502"/>
      <c r="M2193" s="502"/>
      <c r="N2193" s="502"/>
      <c r="O2193" s="502"/>
    </row>
    <row r="2194" spans="1:15" ht="15" customHeight="1" x14ac:dyDescent="0.25">
      <c r="A2194" s="550"/>
      <c r="B2194" s="551"/>
      <c r="C2194" s="551"/>
      <c r="D2194" s="551"/>
      <c r="E2194" s="551"/>
      <c r="F2194" s="552"/>
      <c r="G2194" s="550" t="s">
        <v>296</v>
      </c>
      <c r="H2194" s="551"/>
      <c r="I2194" s="551"/>
      <c r="J2194" s="551" t="s">
        <v>993</v>
      </c>
      <c r="K2194" s="551"/>
      <c r="L2194" s="551"/>
      <c r="M2194" s="551"/>
      <c r="N2194" s="551"/>
      <c r="O2194" s="552"/>
    </row>
    <row r="2195" spans="1:15" ht="72.75" customHeight="1" x14ac:dyDescent="0.25">
      <c r="A2195" s="513" t="s">
        <v>298</v>
      </c>
      <c r="B2195" s="546"/>
      <c r="C2195" s="546"/>
      <c r="D2195" s="546"/>
      <c r="E2195" s="546"/>
      <c r="F2195" s="527"/>
      <c r="G2195" s="503" t="s">
        <v>299</v>
      </c>
      <c r="H2195" s="500"/>
      <c r="I2195" s="500"/>
      <c r="J2195" s="547" t="s">
        <v>1277</v>
      </c>
      <c r="K2195" s="547"/>
      <c r="L2195" s="547"/>
      <c r="M2195" s="547"/>
      <c r="N2195" s="547"/>
      <c r="O2195" s="540"/>
    </row>
    <row r="2196" spans="1:15" ht="15" customHeight="1" x14ac:dyDescent="0.25">
      <c r="A2196" s="514"/>
      <c r="B2196" s="548"/>
      <c r="C2196" s="548"/>
      <c r="D2196" s="548"/>
      <c r="E2196" s="548"/>
      <c r="F2196" s="549"/>
      <c r="G2196" s="515" t="s">
        <v>301</v>
      </c>
      <c r="H2196" s="502"/>
      <c r="I2196" s="502"/>
      <c r="J2196" s="502" t="s">
        <v>23</v>
      </c>
      <c r="K2196" s="502"/>
      <c r="L2196" s="502"/>
      <c r="M2196" s="502"/>
      <c r="N2196" s="502"/>
      <c r="O2196" s="516"/>
    </row>
    <row r="2197" spans="1:15" ht="15" customHeight="1" x14ac:dyDescent="0.25"/>
    <row r="2198" spans="1:15" ht="15" customHeight="1" x14ac:dyDescent="0.25">
      <c r="A2198" s="526" t="s">
        <v>302</v>
      </c>
      <c r="B2198" s="526"/>
      <c r="C2198" s="526" t="s">
        <v>303</v>
      </c>
      <c r="D2198" s="526"/>
    </row>
    <row r="2199" spans="1:15" ht="15" customHeight="1" x14ac:dyDescent="0.25"/>
    <row r="2200" spans="1:15" ht="15" customHeight="1" x14ac:dyDescent="0.25">
      <c r="A2200" s="541" t="s">
        <v>304</v>
      </c>
      <c r="B2200" s="542"/>
      <c r="C2200" s="542"/>
      <c r="D2200" s="542"/>
      <c r="E2200" s="543"/>
      <c r="F2200" s="544" t="s">
        <v>301</v>
      </c>
      <c r="G2200" s="545"/>
      <c r="H2200" s="545"/>
      <c r="I2200" s="545"/>
      <c r="J2200" s="509"/>
      <c r="K2200" s="544" t="s">
        <v>305</v>
      </c>
      <c r="L2200" s="509"/>
      <c r="M2200" s="544" t="s">
        <v>306</v>
      </c>
      <c r="N2200" s="509"/>
      <c r="O2200" s="291" t="s">
        <v>307</v>
      </c>
    </row>
    <row r="2201" spans="1:15" ht="15" customHeight="1" x14ac:dyDescent="0.25">
      <c r="A2201" s="541" t="s">
        <v>1083</v>
      </c>
      <c r="B2201" s="542"/>
      <c r="C2201" s="542"/>
      <c r="D2201" s="542"/>
      <c r="E2201" s="543"/>
      <c r="F2201" s="553" t="s">
        <v>412</v>
      </c>
      <c r="G2201" s="554"/>
      <c r="H2201" s="554"/>
      <c r="I2201" s="554"/>
      <c r="J2201" s="555"/>
      <c r="K2201" s="556" t="s">
        <v>1084</v>
      </c>
      <c r="L2201" s="557"/>
      <c r="M2201" s="556" t="s">
        <v>1163</v>
      </c>
      <c r="N2201" s="557"/>
      <c r="O2201" s="292" t="s">
        <v>1278</v>
      </c>
    </row>
    <row r="2202" spans="1:15" ht="15" customHeight="1" x14ac:dyDescent="0.25">
      <c r="A2202" s="541" t="s">
        <v>1086</v>
      </c>
      <c r="B2202" s="542"/>
      <c r="C2202" s="542"/>
      <c r="D2202" s="542"/>
      <c r="E2202" s="543"/>
      <c r="F2202" s="553" t="s">
        <v>309</v>
      </c>
      <c r="G2202" s="554"/>
      <c r="H2202" s="554"/>
      <c r="I2202" s="554"/>
      <c r="J2202" s="555"/>
      <c r="K2202" s="556" t="s">
        <v>820</v>
      </c>
      <c r="L2202" s="557"/>
      <c r="M2202" s="556" t="s">
        <v>555</v>
      </c>
      <c r="N2202" s="557"/>
      <c r="O2202" s="292" t="s">
        <v>820</v>
      </c>
    </row>
    <row r="2203" spans="1:15" ht="15" customHeight="1" x14ac:dyDescent="0.25">
      <c r="A2203" s="541" t="s">
        <v>1089</v>
      </c>
      <c r="B2203" s="542"/>
      <c r="C2203" s="542"/>
      <c r="D2203" s="542"/>
      <c r="E2203" s="543"/>
      <c r="F2203" s="553" t="s">
        <v>309</v>
      </c>
      <c r="G2203" s="554"/>
      <c r="H2203" s="554"/>
      <c r="I2203" s="554"/>
      <c r="J2203" s="555"/>
      <c r="K2203" s="556" t="s">
        <v>820</v>
      </c>
      <c r="L2203" s="557"/>
      <c r="M2203" s="556" t="s">
        <v>775</v>
      </c>
      <c r="N2203" s="557"/>
      <c r="O2203" s="292" t="s">
        <v>536</v>
      </c>
    </row>
    <row r="2204" spans="1:15" ht="15" customHeight="1" x14ac:dyDescent="0.25">
      <c r="A2204" s="541" t="s">
        <v>1140</v>
      </c>
      <c r="B2204" s="542"/>
      <c r="C2204" s="542"/>
      <c r="D2204" s="542"/>
      <c r="E2204" s="543"/>
      <c r="F2204" s="553" t="s">
        <v>309</v>
      </c>
      <c r="G2204" s="554"/>
      <c r="H2204" s="554"/>
      <c r="I2204" s="554"/>
      <c r="J2204" s="555"/>
      <c r="K2204" s="556" t="s">
        <v>410</v>
      </c>
      <c r="L2204" s="557"/>
      <c r="M2204" s="556" t="s">
        <v>505</v>
      </c>
      <c r="N2204" s="557"/>
      <c r="O2204" s="292" t="s">
        <v>565</v>
      </c>
    </row>
    <row r="2205" spans="1:15" ht="15" customHeight="1" x14ac:dyDescent="0.25">
      <c r="A2205" s="541" t="s">
        <v>1165</v>
      </c>
      <c r="B2205" s="542"/>
      <c r="C2205" s="542"/>
      <c r="D2205" s="542"/>
      <c r="E2205" s="543"/>
      <c r="F2205" s="553" t="s">
        <v>755</v>
      </c>
      <c r="G2205" s="554"/>
      <c r="H2205" s="554"/>
      <c r="I2205" s="554"/>
      <c r="J2205" s="555"/>
      <c r="K2205" s="556" t="s">
        <v>1166</v>
      </c>
      <c r="L2205" s="557"/>
      <c r="M2205" s="556" t="s">
        <v>1247</v>
      </c>
      <c r="N2205" s="557"/>
      <c r="O2205" s="292" t="s">
        <v>1279</v>
      </c>
    </row>
    <row r="2206" spans="1:15" ht="15" customHeight="1" x14ac:dyDescent="0.25">
      <c r="A2206" s="541" t="s">
        <v>1217</v>
      </c>
      <c r="B2206" s="542"/>
      <c r="C2206" s="542"/>
      <c r="D2206" s="542"/>
      <c r="E2206" s="543"/>
      <c r="F2206" s="553" t="s">
        <v>755</v>
      </c>
      <c r="G2206" s="554"/>
      <c r="H2206" s="554"/>
      <c r="I2206" s="554"/>
      <c r="J2206" s="555"/>
      <c r="K2206" s="556" t="s">
        <v>1218</v>
      </c>
      <c r="L2206" s="557"/>
      <c r="M2206" s="556" t="s">
        <v>1280</v>
      </c>
      <c r="N2206" s="557"/>
      <c r="O2206" s="292" t="s">
        <v>1281</v>
      </c>
    </row>
    <row r="2207" spans="1:15" ht="15" customHeight="1" x14ac:dyDescent="0.25">
      <c r="A2207" s="541" t="s">
        <v>1169</v>
      </c>
      <c r="B2207" s="542"/>
      <c r="C2207" s="542"/>
      <c r="D2207" s="542"/>
      <c r="E2207" s="543"/>
      <c r="F2207" s="553" t="s">
        <v>309</v>
      </c>
      <c r="G2207" s="554"/>
      <c r="H2207" s="554"/>
      <c r="I2207" s="554"/>
      <c r="J2207" s="555"/>
      <c r="K2207" s="556" t="s">
        <v>1170</v>
      </c>
      <c r="L2207" s="557"/>
      <c r="M2207" s="556" t="s">
        <v>555</v>
      </c>
      <c r="N2207" s="557"/>
      <c r="O2207" s="292" t="s">
        <v>1170</v>
      </c>
    </row>
    <row r="2208" spans="1:15" ht="15" customHeight="1" x14ac:dyDescent="0.25">
      <c r="A2208" s="541" t="s">
        <v>1171</v>
      </c>
      <c r="B2208" s="542"/>
      <c r="C2208" s="542"/>
      <c r="D2208" s="542"/>
      <c r="E2208" s="543"/>
      <c r="F2208" s="553" t="s">
        <v>309</v>
      </c>
      <c r="G2208" s="554"/>
      <c r="H2208" s="554"/>
      <c r="I2208" s="554"/>
      <c r="J2208" s="555"/>
      <c r="K2208" s="556" t="s">
        <v>1172</v>
      </c>
      <c r="L2208" s="557"/>
      <c r="M2208" s="556" t="s">
        <v>555</v>
      </c>
      <c r="N2208" s="557"/>
      <c r="O2208" s="292" t="s">
        <v>1172</v>
      </c>
    </row>
    <row r="2209" spans="1:15" ht="15" customHeight="1" x14ac:dyDescent="0.25">
      <c r="A2209" s="541" t="s">
        <v>1282</v>
      </c>
      <c r="B2209" s="542"/>
      <c r="C2209" s="542"/>
      <c r="D2209" s="542"/>
      <c r="E2209" s="543"/>
      <c r="F2209" s="553" t="s">
        <v>309</v>
      </c>
      <c r="G2209" s="554"/>
      <c r="H2209" s="554"/>
      <c r="I2209" s="554"/>
      <c r="J2209" s="555"/>
      <c r="K2209" s="556" t="s">
        <v>1283</v>
      </c>
      <c r="L2209" s="557"/>
      <c r="M2209" s="556" t="s">
        <v>555</v>
      </c>
      <c r="N2209" s="557"/>
      <c r="O2209" s="292" t="s">
        <v>1283</v>
      </c>
    </row>
    <row r="2210" spans="1:15" ht="15" customHeight="1" x14ac:dyDescent="0.25">
      <c r="A2210" s="541" t="s">
        <v>1284</v>
      </c>
      <c r="B2210" s="542"/>
      <c r="C2210" s="542"/>
      <c r="D2210" s="542"/>
      <c r="E2210" s="543"/>
      <c r="F2210" s="553" t="s">
        <v>412</v>
      </c>
      <c r="G2210" s="554"/>
      <c r="H2210" s="554"/>
      <c r="I2210" s="554"/>
      <c r="J2210" s="555"/>
      <c r="K2210" s="556" t="s">
        <v>1285</v>
      </c>
      <c r="L2210" s="557"/>
      <c r="M2210" s="556" t="s">
        <v>398</v>
      </c>
      <c r="N2210" s="557"/>
      <c r="O2210" s="292" t="s">
        <v>1286</v>
      </c>
    </row>
    <row r="2211" spans="1:15" ht="15" customHeight="1" x14ac:dyDescent="0.25">
      <c r="A2211" s="541" t="s">
        <v>1287</v>
      </c>
      <c r="B2211" s="542"/>
      <c r="C2211" s="542"/>
      <c r="D2211" s="542"/>
      <c r="E2211" s="543"/>
      <c r="F2211" s="553" t="s">
        <v>309</v>
      </c>
      <c r="G2211" s="554"/>
      <c r="H2211" s="554"/>
      <c r="I2211" s="554"/>
      <c r="J2211" s="555"/>
      <c r="K2211" s="556" t="s">
        <v>1288</v>
      </c>
      <c r="L2211" s="557"/>
      <c r="M2211" s="556" t="s">
        <v>555</v>
      </c>
      <c r="N2211" s="557"/>
      <c r="O2211" s="292" t="s">
        <v>1288</v>
      </c>
    </row>
    <row r="2212" spans="1:15" ht="15" customHeight="1" x14ac:dyDescent="0.25">
      <c r="A2212" s="541" t="s">
        <v>1152</v>
      </c>
      <c r="B2212" s="542"/>
      <c r="C2212" s="542"/>
      <c r="D2212" s="542"/>
      <c r="E2212" s="543"/>
      <c r="F2212" s="553" t="s">
        <v>309</v>
      </c>
      <c r="G2212" s="554"/>
      <c r="H2212" s="554"/>
      <c r="I2212" s="554"/>
      <c r="J2212" s="555"/>
      <c r="K2212" s="556" t="s">
        <v>1153</v>
      </c>
      <c r="L2212" s="557"/>
      <c r="M2212" s="556" t="s">
        <v>505</v>
      </c>
      <c r="N2212" s="557"/>
      <c r="O2212" s="292" t="s">
        <v>1192</v>
      </c>
    </row>
    <row r="2213" spans="1:15" ht="15" customHeight="1" x14ac:dyDescent="0.25">
      <c r="A2213" s="558"/>
      <c r="B2213" s="558"/>
      <c r="C2213" s="558"/>
      <c r="D2213" s="558"/>
      <c r="E2213" s="558"/>
      <c r="F2213" s="559"/>
      <c r="G2213" s="559"/>
      <c r="H2213" s="559"/>
      <c r="I2213" s="559"/>
      <c r="J2213" s="559"/>
      <c r="K2213" s="559"/>
      <c r="L2213" s="293" t="s">
        <v>313</v>
      </c>
      <c r="M2213" s="560" t="s">
        <v>303</v>
      </c>
      <c r="N2213" s="560"/>
      <c r="O2213" s="294" t="s">
        <v>1289</v>
      </c>
    </row>
    <row r="2214" spans="1:15" ht="15" customHeight="1" x14ac:dyDescent="0.25">
      <c r="A2214" s="526" t="s">
        <v>314</v>
      </c>
      <c r="B2214" s="526"/>
      <c r="C2214" s="526" t="s">
        <v>315</v>
      </c>
      <c r="D2214" s="526"/>
    </row>
    <row r="2215" spans="1:15" ht="15" customHeight="1" x14ac:dyDescent="0.25"/>
    <row r="2216" spans="1:15" ht="15" customHeight="1" x14ac:dyDescent="0.25">
      <c r="A2216" s="541" t="s">
        <v>304</v>
      </c>
      <c r="B2216" s="542"/>
      <c r="C2216" s="542"/>
      <c r="D2216" s="542"/>
      <c r="E2216" s="543"/>
      <c r="F2216" s="544" t="s">
        <v>301</v>
      </c>
      <c r="G2216" s="545"/>
      <c r="H2216" s="545"/>
      <c r="I2216" s="545"/>
      <c r="J2216" s="509"/>
      <c r="K2216" s="544" t="s">
        <v>305</v>
      </c>
      <c r="L2216" s="509"/>
      <c r="M2216" s="544" t="s">
        <v>306</v>
      </c>
      <c r="N2216" s="509"/>
      <c r="O2216" s="291" t="s">
        <v>307</v>
      </c>
    </row>
    <row r="2217" spans="1:15" ht="15" customHeight="1" x14ac:dyDescent="0.25">
      <c r="A2217" s="541" t="s">
        <v>1290</v>
      </c>
      <c r="B2217" s="542"/>
      <c r="C2217" s="542"/>
      <c r="D2217" s="542"/>
      <c r="E2217" s="543"/>
      <c r="F2217" s="553" t="s">
        <v>518</v>
      </c>
      <c r="G2217" s="554"/>
      <c r="H2217" s="554"/>
      <c r="I2217" s="554"/>
      <c r="J2217" s="555"/>
      <c r="K2217" s="556" t="s">
        <v>1291</v>
      </c>
      <c r="L2217" s="557"/>
      <c r="M2217" s="556" t="s">
        <v>373</v>
      </c>
      <c r="N2217" s="557"/>
      <c r="O2217" s="292" t="s">
        <v>337</v>
      </c>
    </row>
    <row r="2218" spans="1:15" ht="15" customHeight="1" x14ac:dyDescent="0.25">
      <c r="A2218" s="541" t="s">
        <v>316</v>
      </c>
      <c r="B2218" s="542"/>
      <c r="C2218" s="542"/>
      <c r="D2218" s="542"/>
      <c r="E2218" s="543"/>
      <c r="F2218" s="553" t="s">
        <v>317</v>
      </c>
      <c r="G2218" s="554"/>
      <c r="H2218" s="554"/>
      <c r="I2218" s="554"/>
      <c r="J2218" s="555"/>
      <c r="K2218" s="556" t="s">
        <v>1292</v>
      </c>
      <c r="L2218" s="557"/>
      <c r="M2218" s="556" t="s">
        <v>319</v>
      </c>
      <c r="N2218" s="557"/>
      <c r="O2218" s="292" t="s">
        <v>1293</v>
      </c>
    </row>
    <row r="2219" spans="1:15" ht="15" customHeight="1" x14ac:dyDescent="0.25">
      <c r="A2219" s="558"/>
      <c r="B2219" s="558"/>
      <c r="C2219" s="558"/>
      <c r="D2219" s="558"/>
      <c r="E2219" s="558"/>
      <c r="F2219" s="559"/>
      <c r="G2219" s="559"/>
      <c r="H2219" s="559"/>
      <c r="I2219" s="559"/>
      <c r="J2219" s="559"/>
      <c r="K2219" s="559"/>
      <c r="L2219" s="293" t="s">
        <v>313</v>
      </c>
      <c r="M2219" s="560" t="s">
        <v>315</v>
      </c>
      <c r="N2219" s="560"/>
      <c r="O2219" s="294" t="s">
        <v>1293</v>
      </c>
    </row>
    <row r="2220" spans="1:15" ht="15" customHeight="1" x14ac:dyDescent="0.25">
      <c r="A2220" s="526" t="s">
        <v>321</v>
      </c>
      <c r="B2220" s="526"/>
      <c r="C2220" s="526" t="s">
        <v>322</v>
      </c>
      <c r="D2220" s="526"/>
    </row>
    <row r="2221" spans="1:15" ht="15" customHeight="1" x14ac:dyDescent="0.25"/>
    <row r="2222" spans="1:15" ht="15" customHeight="1" x14ac:dyDescent="0.25">
      <c r="A2222" s="541" t="s">
        <v>304</v>
      </c>
      <c r="B2222" s="542"/>
      <c r="C2222" s="542"/>
      <c r="D2222" s="542"/>
      <c r="E2222" s="543"/>
      <c r="F2222" s="544" t="s">
        <v>301</v>
      </c>
      <c r="G2222" s="545"/>
      <c r="H2222" s="545"/>
      <c r="I2222" s="545"/>
      <c r="J2222" s="509"/>
      <c r="K2222" s="544" t="s">
        <v>305</v>
      </c>
      <c r="L2222" s="509"/>
      <c r="M2222" s="544" t="s">
        <v>306</v>
      </c>
      <c r="N2222" s="509"/>
      <c r="O2222" s="291" t="s">
        <v>307</v>
      </c>
    </row>
    <row r="2223" spans="1:15" ht="15" customHeight="1" x14ac:dyDescent="0.25">
      <c r="A2223" s="541" t="s">
        <v>1017</v>
      </c>
      <c r="B2223" s="542"/>
      <c r="C2223" s="542"/>
      <c r="D2223" s="542"/>
      <c r="E2223" s="543"/>
      <c r="F2223" s="553" t="s">
        <v>1018</v>
      </c>
      <c r="G2223" s="554"/>
      <c r="H2223" s="554"/>
      <c r="I2223" s="554"/>
      <c r="J2223" s="555"/>
      <c r="K2223" s="556" t="s">
        <v>1019</v>
      </c>
      <c r="L2223" s="557"/>
      <c r="M2223" s="556" t="s">
        <v>354</v>
      </c>
      <c r="N2223" s="557"/>
      <c r="O2223" s="292" t="s">
        <v>1292</v>
      </c>
    </row>
    <row r="2224" spans="1:15" ht="15" customHeight="1" x14ac:dyDescent="0.25">
      <c r="A2224" s="558"/>
      <c r="B2224" s="558"/>
      <c r="C2224" s="558"/>
      <c r="D2224" s="558"/>
      <c r="E2224" s="558"/>
      <c r="F2224" s="559"/>
      <c r="G2224" s="559"/>
      <c r="H2224" s="559"/>
      <c r="I2224" s="559"/>
      <c r="J2224" s="559"/>
      <c r="K2224" s="559"/>
      <c r="L2224" s="293" t="s">
        <v>313</v>
      </c>
      <c r="M2224" s="560" t="s">
        <v>322</v>
      </c>
      <c r="N2224" s="560"/>
      <c r="O2224" s="294" t="s">
        <v>1292</v>
      </c>
    </row>
    <row r="2225" spans="1:15" ht="15" customHeight="1" x14ac:dyDescent="0.25">
      <c r="A2225" s="526" t="s">
        <v>327</v>
      </c>
      <c r="B2225" s="526"/>
      <c r="C2225" s="526" t="s">
        <v>328</v>
      </c>
      <c r="D2225" s="526"/>
    </row>
    <row r="2226" spans="1:15" ht="15" customHeight="1" x14ac:dyDescent="0.25"/>
    <row r="2227" spans="1:15" ht="15" customHeight="1" x14ac:dyDescent="0.25">
      <c r="A2227" s="541" t="s">
        <v>304</v>
      </c>
      <c r="B2227" s="542"/>
      <c r="C2227" s="542"/>
      <c r="D2227" s="542"/>
      <c r="E2227" s="543"/>
      <c r="F2227" s="544" t="s">
        <v>301</v>
      </c>
      <c r="G2227" s="545"/>
      <c r="H2227" s="545"/>
      <c r="I2227" s="545"/>
      <c r="J2227" s="509"/>
      <c r="K2227" s="544" t="s">
        <v>305</v>
      </c>
      <c r="L2227" s="509"/>
      <c r="M2227" s="544" t="s">
        <v>306</v>
      </c>
      <c r="N2227" s="509"/>
      <c r="O2227" s="291" t="s">
        <v>307</v>
      </c>
    </row>
    <row r="2228" spans="1:15" ht="15" customHeight="1" x14ac:dyDescent="0.25">
      <c r="A2228" s="541" t="s">
        <v>424</v>
      </c>
      <c r="B2228" s="542"/>
      <c r="C2228" s="542"/>
      <c r="D2228" s="542"/>
      <c r="E2228" s="543"/>
      <c r="F2228" s="553" t="s">
        <v>407</v>
      </c>
      <c r="G2228" s="554"/>
      <c r="H2228" s="554"/>
      <c r="I2228" s="554"/>
      <c r="J2228" s="555"/>
      <c r="K2228" s="556" t="s">
        <v>425</v>
      </c>
      <c r="L2228" s="557"/>
      <c r="M2228" s="556" t="s">
        <v>1294</v>
      </c>
      <c r="N2228" s="557"/>
      <c r="O2228" s="292" t="s">
        <v>1295</v>
      </c>
    </row>
    <row r="2229" spans="1:15" ht="15" customHeight="1" x14ac:dyDescent="0.25">
      <c r="A2229" s="558"/>
      <c r="B2229" s="558"/>
      <c r="C2229" s="558"/>
      <c r="D2229" s="558"/>
      <c r="E2229" s="558"/>
      <c r="F2229" s="559"/>
      <c r="G2229" s="559"/>
      <c r="H2229" s="559"/>
      <c r="I2229" s="559"/>
      <c r="J2229" s="559"/>
      <c r="K2229" s="559"/>
      <c r="L2229" s="293" t="s">
        <v>313</v>
      </c>
      <c r="M2229" s="560" t="s">
        <v>328</v>
      </c>
      <c r="N2229" s="560"/>
      <c r="O2229" s="294" t="s">
        <v>1295</v>
      </c>
    </row>
    <row r="2230" spans="1:15" ht="15" customHeight="1" x14ac:dyDescent="0.25"/>
    <row r="2231" spans="1:15" ht="15" customHeight="1" x14ac:dyDescent="0.25">
      <c r="I2231" s="561" t="s">
        <v>334</v>
      </c>
      <c r="J2231" s="562"/>
      <c r="K2231" s="562"/>
      <c r="L2231" s="562"/>
      <c r="M2231" s="563"/>
      <c r="N2231" s="564" t="s">
        <v>1296</v>
      </c>
      <c r="O2231" s="525"/>
    </row>
    <row r="2232" spans="1:15" ht="15" customHeight="1" x14ac:dyDescent="0.25">
      <c r="I2232" s="573" t="s">
        <v>335</v>
      </c>
      <c r="J2232" s="574"/>
      <c r="K2232" s="574"/>
      <c r="L2232" s="574"/>
      <c r="M2232" s="575"/>
      <c r="N2232" s="520">
        <f>+ROUND(N2231*(1+AIU!$G$69),0)</f>
        <v>231694</v>
      </c>
      <c r="O2232" s="521"/>
    </row>
    <row r="2233" spans="1:15" ht="15" customHeight="1" x14ac:dyDescent="0.25">
      <c r="A2233" s="287"/>
      <c r="B2233" s="500"/>
      <c r="C2233" s="500"/>
      <c r="D2233" s="500"/>
      <c r="E2233" s="500"/>
      <c r="F2233" s="500"/>
      <c r="G2233" s="500"/>
      <c r="H2233" s="500"/>
      <c r="I2233" s="500"/>
      <c r="J2233" s="500"/>
      <c r="K2233" s="500"/>
      <c r="L2233" s="500"/>
      <c r="M2233" s="500"/>
      <c r="N2233" s="500"/>
      <c r="O2233" s="500"/>
    </row>
    <row r="2234" spans="1:15" ht="15" customHeight="1" x14ac:dyDescent="0.25">
      <c r="A2234" s="287"/>
      <c r="B2234" s="501"/>
      <c r="C2234" s="501"/>
      <c r="D2234" s="500"/>
      <c r="E2234" s="500"/>
      <c r="F2234" s="500"/>
      <c r="G2234" s="500"/>
      <c r="H2234" s="500"/>
      <c r="I2234" s="500"/>
      <c r="J2234" s="500"/>
      <c r="K2234" s="500"/>
      <c r="L2234" s="500"/>
      <c r="M2234" s="500"/>
      <c r="N2234" s="500"/>
      <c r="O2234" s="500"/>
    </row>
    <row r="2235" spans="1:15" ht="15" customHeight="1" x14ac:dyDescent="0.25">
      <c r="A2235" s="502"/>
      <c r="B2235" s="502"/>
      <c r="C2235" s="502"/>
      <c r="D2235" s="502"/>
      <c r="E2235" s="502"/>
      <c r="F2235" s="502"/>
      <c r="G2235" s="502"/>
      <c r="H2235" s="502"/>
      <c r="I2235" s="502"/>
      <c r="J2235" s="502"/>
      <c r="K2235" s="502"/>
      <c r="L2235" s="502"/>
      <c r="M2235" s="502"/>
      <c r="N2235" s="502"/>
      <c r="O2235" s="502"/>
    </row>
    <row r="2236" spans="1:15" ht="15" customHeight="1" x14ac:dyDescent="0.25">
      <c r="A2236" s="550"/>
      <c r="B2236" s="551"/>
      <c r="C2236" s="551"/>
      <c r="D2236" s="551"/>
      <c r="E2236" s="551"/>
      <c r="F2236" s="552"/>
      <c r="G2236" s="550" t="s">
        <v>296</v>
      </c>
      <c r="H2236" s="551"/>
      <c r="I2236" s="551"/>
      <c r="J2236" s="551" t="s">
        <v>993</v>
      </c>
      <c r="K2236" s="551"/>
      <c r="L2236" s="551"/>
      <c r="M2236" s="551"/>
      <c r="N2236" s="551"/>
      <c r="O2236" s="552"/>
    </row>
    <row r="2237" spans="1:15" ht="69.75" customHeight="1" x14ac:dyDescent="0.25">
      <c r="A2237" s="513" t="s">
        <v>298</v>
      </c>
      <c r="B2237" s="546"/>
      <c r="C2237" s="546"/>
      <c r="D2237" s="546"/>
      <c r="E2237" s="546"/>
      <c r="F2237" s="527"/>
      <c r="G2237" s="503" t="s">
        <v>299</v>
      </c>
      <c r="H2237" s="500"/>
      <c r="I2237" s="500"/>
      <c r="J2237" s="547" t="s">
        <v>1297</v>
      </c>
      <c r="K2237" s="547"/>
      <c r="L2237" s="547"/>
      <c r="M2237" s="547"/>
      <c r="N2237" s="547"/>
      <c r="O2237" s="540"/>
    </row>
    <row r="2238" spans="1:15" ht="15" customHeight="1" x14ac:dyDescent="0.25">
      <c r="A2238" s="514"/>
      <c r="B2238" s="548"/>
      <c r="C2238" s="548"/>
      <c r="D2238" s="548"/>
      <c r="E2238" s="548"/>
      <c r="F2238" s="549"/>
      <c r="G2238" s="515" t="s">
        <v>301</v>
      </c>
      <c r="H2238" s="502"/>
      <c r="I2238" s="502"/>
      <c r="J2238" s="502" t="s">
        <v>23</v>
      </c>
      <c r="K2238" s="502"/>
      <c r="L2238" s="502"/>
      <c r="M2238" s="502"/>
      <c r="N2238" s="502"/>
      <c r="O2238" s="516"/>
    </row>
    <row r="2239" spans="1:15" ht="15" customHeight="1" x14ac:dyDescent="0.25"/>
    <row r="2240" spans="1:15" ht="15" customHeight="1" x14ac:dyDescent="0.25">
      <c r="A2240" s="526" t="s">
        <v>302</v>
      </c>
      <c r="B2240" s="526"/>
      <c r="C2240" s="526" t="s">
        <v>303</v>
      </c>
      <c r="D2240" s="526"/>
    </row>
    <row r="2241" spans="1:15" ht="15" customHeight="1" x14ac:dyDescent="0.25"/>
    <row r="2242" spans="1:15" ht="15" customHeight="1" x14ac:dyDescent="0.25">
      <c r="A2242" s="541" t="s">
        <v>304</v>
      </c>
      <c r="B2242" s="542"/>
      <c r="C2242" s="542"/>
      <c r="D2242" s="542"/>
      <c r="E2242" s="543"/>
      <c r="F2242" s="544" t="s">
        <v>301</v>
      </c>
      <c r="G2242" s="545"/>
      <c r="H2242" s="545"/>
      <c r="I2242" s="545"/>
      <c r="J2242" s="509"/>
      <c r="K2242" s="544" t="s">
        <v>305</v>
      </c>
      <c r="L2242" s="509"/>
      <c r="M2242" s="544" t="s">
        <v>306</v>
      </c>
      <c r="N2242" s="509"/>
      <c r="O2242" s="291" t="s">
        <v>307</v>
      </c>
    </row>
    <row r="2243" spans="1:15" ht="15" customHeight="1" x14ac:dyDescent="0.25">
      <c r="A2243" s="541" t="s">
        <v>1131</v>
      </c>
      <c r="B2243" s="542"/>
      <c r="C2243" s="542"/>
      <c r="D2243" s="542"/>
      <c r="E2243" s="543"/>
      <c r="F2243" s="553" t="s">
        <v>309</v>
      </c>
      <c r="G2243" s="554"/>
      <c r="H2243" s="554"/>
      <c r="I2243" s="554"/>
      <c r="J2243" s="555"/>
      <c r="K2243" s="556" t="s">
        <v>1132</v>
      </c>
      <c r="L2243" s="557"/>
      <c r="M2243" s="556" t="s">
        <v>775</v>
      </c>
      <c r="N2243" s="557"/>
      <c r="O2243" s="292" t="s">
        <v>1133</v>
      </c>
    </row>
    <row r="2244" spans="1:15" ht="15" customHeight="1" x14ac:dyDescent="0.25">
      <c r="A2244" s="541" t="s">
        <v>949</v>
      </c>
      <c r="B2244" s="542"/>
      <c r="C2244" s="542"/>
      <c r="D2244" s="542"/>
      <c r="E2244" s="543"/>
      <c r="F2244" s="553" t="s">
        <v>309</v>
      </c>
      <c r="G2244" s="554"/>
      <c r="H2244" s="554"/>
      <c r="I2244" s="554"/>
      <c r="J2244" s="555"/>
      <c r="K2244" s="556" t="s">
        <v>950</v>
      </c>
      <c r="L2244" s="557"/>
      <c r="M2244" s="556" t="s">
        <v>404</v>
      </c>
      <c r="N2244" s="557"/>
      <c r="O2244" s="292" t="s">
        <v>1298</v>
      </c>
    </row>
    <row r="2245" spans="1:15" ht="15" customHeight="1" x14ac:dyDescent="0.25">
      <c r="A2245" s="541" t="s">
        <v>952</v>
      </c>
      <c r="B2245" s="542"/>
      <c r="C2245" s="542"/>
      <c r="D2245" s="542"/>
      <c r="E2245" s="543"/>
      <c r="F2245" s="553" t="s">
        <v>309</v>
      </c>
      <c r="G2245" s="554"/>
      <c r="H2245" s="554"/>
      <c r="I2245" s="554"/>
      <c r="J2245" s="555"/>
      <c r="K2245" s="556" t="s">
        <v>953</v>
      </c>
      <c r="L2245" s="557"/>
      <c r="M2245" s="556" t="s">
        <v>404</v>
      </c>
      <c r="N2245" s="557"/>
      <c r="O2245" s="292" t="s">
        <v>1299</v>
      </c>
    </row>
    <row r="2246" spans="1:15" ht="15" customHeight="1" x14ac:dyDescent="0.25">
      <c r="A2246" s="541" t="s">
        <v>1161</v>
      </c>
      <c r="B2246" s="542"/>
      <c r="C2246" s="542"/>
      <c r="D2246" s="542"/>
      <c r="E2246" s="543"/>
      <c r="F2246" s="553" t="s">
        <v>412</v>
      </c>
      <c r="G2246" s="554"/>
      <c r="H2246" s="554"/>
      <c r="I2246" s="554"/>
      <c r="J2246" s="555"/>
      <c r="K2246" s="556" t="s">
        <v>1162</v>
      </c>
      <c r="L2246" s="557"/>
      <c r="M2246" s="556" t="s">
        <v>505</v>
      </c>
      <c r="N2246" s="557"/>
      <c r="O2246" s="292" t="s">
        <v>1300</v>
      </c>
    </row>
    <row r="2247" spans="1:15" ht="15" customHeight="1" x14ac:dyDescent="0.25">
      <c r="A2247" s="541" t="s">
        <v>1165</v>
      </c>
      <c r="B2247" s="542"/>
      <c r="C2247" s="542"/>
      <c r="D2247" s="542"/>
      <c r="E2247" s="543"/>
      <c r="F2247" s="553" t="s">
        <v>755</v>
      </c>
      <c r="G2247" s="554"/>
      <c r="H2247" s="554"/>
      <c r="I2247" s="554"/>
      <c r="J2247" s="555"/>
      <c r="K2247" s="556" t="s">
        <v>1166</v>
      </c>
      <c r="L2247" s="557"/>
      <c r="M2247" s="556" t="s">
        <v>1020</v>
      </c>
      <c r="N2247" s="557"/>
      <c r="O2247" s="292" t="s">
        <v>1301</v>
      </c>
    </row>
    <row r="2248" spans="1:15" ht="15" customHeight="1" x14ac:dyDescent="0.25">
      <c r="A2248" s="541" t="s">
        <v>1302</v>
      </c>
      <c r="B2248" s="542"/>
      <c r="C2248" s="542"/>
      <c r="D2248" s="542"/>
      <c r="E2248" s="543"/>
      <c r="F2248" s="553" t="s">
        <v>309</v>
      </c>
      <c r="G2248" s="554"/>
      <c r="H2248" s="554"/>
      <c r="I2248" s="554"/>
      <c r="J2248" s="555"/>
      <c r="K2248" s="556" t="s">
        <v>1303</v>
      </c>
      <c r="L2248" s="557"/>
      <c r="M2248" s="556" t="s">
        <v>555</v>
      </c>
      <c r="N2248" s="557"/>
      <c r="O2248" s="292" t="s">
        <v>1303</v>
      </c>
    </row>
    <row r="2249" spans="1:15" ht="15" customHeight="1" x14ac:dyDescent="0.25">
      <c r="A2249" s="541" t="s">
        <v>1144</v>
      </c>
      <c r="B2249" s="542"/>
      <c r="C2249" s="542"/>
      <c r="D2249" s="542"/>
      <c r="E2249" s="543"/>
      <c r="F2249" s="553" t="s">
        <v>412</v>
      </c>
      <c r="G2249" s="554"/>
      <c r="H2249" s="554"/>
      <c r="I2249" s="554"/>
      <c r="J2249" s="555"/>
      <c r="K2249" s="556" t="s">
        <v>1145</v>
      </c>
      <c r="L2249" s="557"/>
      <c r="M2249" s="556" t="s">
        <v>1304</v>
      </c>
      <c r="N2249" s="557"/>
      <c r="O2249" s="292" t="s">
        <v>1305</v>
      </c>
    </row>
    <row r="2250" spans="1:15" ht="15" customHeight="1" x14ac:dyDescent="0.25">
      <c r="A2250" s="541" t="s">
        <v>1306</v>
      </c>
      <c r="B2250" s="542"/>
      <c r="C2250" s="542"/>
      <c r="D2250" s="542"/>
      <c r="E2250" s="543"/>
      <c r="F2250" s="553" t="s">
        <v>309</v>
      </c>
      <c r="G2250" s="554"/>
      <c r="H2250" s="554"/>
      <c r="I2250" s="554"/>
      <c r="J2250" s="555"/>
      <c r="K2250" s="556" t="s">
        <v>1307</v>
      </c>
      <c r="L2250" s="557"/>
      <c r="M2250" s="556" t="s">
        <v>555</v>
      </c>
      <c r="N2250" s="557"/>
      <c r="O2250" s="292" t="s">
        <v>1307</v>
      </c>
    </row>
    <row r="2251" spans="1:15" ht="15" customHeight="1" x14ac:dyDescent="0.25">
      <c r="A2251" s="541" t="s">
        <v>1308</v>
      </c>
      <c r="B2251" s="542"/>
      <c r="C2251" s="542"/>
      <c r="D2251" s="542"/>
      <c r="E2251" s="543"/>
      <c r="F2251" s="553" t="s">
        <v>309</v>
      </c>
      <c r="G2251" s="554"/>
      <c r="H2251" s="554"/>
      <c r="I2251" s="554"/>
      <c r="J2251" s="555"/>
      <c r="K2251" s="556" t="s">
        <v>1309</v>
      </c>
      <c r="L2251" s="557"/>
      <c r="M2251" s="556" t="s">
        <v>555</v>
      </c>
      <c r="N2251" s="557"/>
      <c r="O2251" s="292" t="s">
        <v>1309</v>
      </c>
    </row>
    <row r="2252" spans="1:15" ht="15" customHeight="1" x14ac:dyDescent="0.25">
      <c r="A2252" s="541" t="s">
        <v>1152</v>
      </c>
      <c r="B2252" s="542"/>
      <c r="C2252" s="542"/>
      <c r="D2252" s="542"/>
      <c r="E2252" s="543"/>
      <c r="F2252" s="553" t="s">
        <v>309</v>
      </c>
      <c r="G2252" s="554"/>
      <c r="H2252" s="554"/>
      <c r="I2252" s="554"/>
      <c r="J2252" s="555"/>
      <c r="K2252" s="556" t="s">
        <v>1153</v>
      </c>
      <c r="L2252" s="557"/>
      <c r="M2252" s="556" t="s">
        <v>505</v>
      </c>
      <c r="N2252" s="557"/>
      <c r="O2252" s="292" t="s">
        <v>1192</v>
      </c>
    </row>
    <row r="2253" spans="1:15" ht="15" customHeight="1" x14ac:dyDescent="0.25">
      <c r="A2253" s="558"/>
      <c r="B2253" s="558"/>
      <c r="C2253" s="558"/>
      <c r="D2253" s="558"/>
      <c r="E2253" s="558"/>
      <c r="F2253" s="559"/>
      <c r="G2253" s="559"/>
      <c r="H2253" s="559"/>
      <c r="I2253" s="559"/>
      <c r="J2253" s="559"/>
      <c r="K2253" s="559"/>
      <c r="L2253" s="293" t="s">
        <v>313</v>
      </c>
      <c r="M2253" s="560" t="s">
        <v>303</v>
      </c>
      <c r="N2253" s="560"/>
      <c r="O2253" s="294" t="s">
        <v>1310</v>
      </c>
    </row>
    <row r="2254" spans="1:15" ht="15" customHeight="1" x14ac:dyDescent="0.25">
      <c r="A2254" s="526" t="s">
        <v>314</v>
      </c>
      <c r="B2254" s="526"/>
      <c r="C2254" s="526" t="s">
        <v>315</v>
      </c>
      <c r="D2254" s="526"/>
    </row>
    <row r="2255" spans="1:15" ht="15" customHeight="1" x14ac:dyDescent="0.25"/>
    <row r="2256" spans="1:15" ht="15" customHeight="1" x14ac:dyDescent="0.25">
      <c r="A2256" s="541" t="s">
        <v>304</v>
      </c>
      <c r="B2256" s="542"/>
      <c r="C2256" s="542"/>
      <c r="D2256" s="542"/>
      <c r="E2256" s="543"/>
      <c r="F2256" s="544" t="s">
        <v>301</v>
      </c>
      <c r="G2256" s="545"/>
      <c r="H2256" s="545"/>
      <c r="I2256" s="545"/>
      <c r="J2256" s="509"/>
      <c r="K2256" s="544" t="s">
        <v>305</v>
      </c>
      <c r="L2256" s="509"/>
      <c r="M2256" s="544" t="s">
        <v>306</v>
      </c>
      <c r="N2256" s="509"/>
      <c r="O2256" s="291" t="s">
        <v>307</v>
      </c>
    </row>
    <row r="2257" spans="1:15" ht="15" customHeight="1" x14ac:dyDescent="0.25">
      <c r="A2257" s="541" t="s">
        <v>316</v>
      </c>
      <c r="B2257" s="542"/>
      <c r="C2257" s="542"/>
      <c r="D2257" s="542"/>
      <c r="E2257" s="543"/>
      <c r="F2257" s="553" t="s">
        <v>317</v>
      </c>
      <c r="G2257" s="554"/>
      <c r="H2257" s="554"/>
      <c r="I2257" s="554"/>
      <c r="J2257" s="555"/>
      <c r="K2257" s="556" t="s">
        <v>1311</v>
      </c>
      <c r="L2257" s="557"/>
      <c r="M2257" s="556" t="s">
        <v>319</v>
      </c>
      <c r="N2257" s="557"/>
      <c r="O2257" s="292" t="s">
        <v>1312</v>
      </c>
    </row>
    <row r="2258" spans="1:15" ht="15" customHeight="1" x14ac:dyDescent="0.25">
      <c r="A2258" s="558"/>
      <c r="B2258" s="558"/>
      <c r="C2258" s="558"/>
      <c r="D2258" s="558"/>
      <c r="E2258" s="558"/>
      <c r="F2258" s="559"/>
      <c r="G2258" s="559"/>
      <c r="H2258" s="559"/>
      <c r="I2258" s="559"/>
      <c r="J2258" s="559"/>
      <c r="K2258" s="559"/>
      <c r="L2258" s="293" t="s">
        <v>313</v>
      </c>
      <c r="M2258" s="560" t="s">
        <v>315</v>
      </c>
      <c r="N2258" s="560"/>
      <c r="O2258" s="294" t="s">
        <v>1312</v>
      </c>
    </row>
    <row r="2259" spans="1:15" ht="15" customHeight="1" x14ac:dyDescent="0.25">
      <c r="A2259" s="526" t="s">
        <v>321</v>
      </c>
      <c r="B2259" s="526"/>
      <c r="C2259" s="526" t="s">
        <v>322</v>
      </c>
      <c r="D2259" s="526"/>
    </row>
    <row r="2260" spans="1:15" ht="15" customHeight="1" x14ac:dyDescent="0.25"/>
    <row r="2261" spans="1:15" ht="15" customHeight="1" x14ac:dyDescent="0.25">
      <c r="A2261" s="541" t="s">
        <v>304</v>
      </c>
      <c r="B2261" s="542"/>
      <c r="C2261" s="542"/>
      <c r="D2261" s="542"/>
      <c r="E2261" s="543"/>
      <c r="F2261" s="544" t="s">
        <v>301</v>
      </c>
      <c r="G2261" s="545"/>
      <c r="H2261" s="545"/>
      <c r="I2261" s="545"/>
      <c r="J2261" s="509"/>
      <c r="K2261" s="544" t="s">
        <v>305</v>
      </c>
      <c r="L2261" s="509"/>
      <c r="M2261" s="544" t="s">
        <v>306</v>
      </c>
      <c r="N2261" s="509"/>
      <c r="O2261" s="291" t="s">
        <v>307</v>
      </c>
    </row>
    <row r="2262" spans="1:15" ht="15" customHeight="1" x14ac:dyDescent="0.25">
      <c r="A2262" s="541" t="s">
        <v>1017</v>
      </c>
      <c r="B2262" s="542"/>
      <c r="C2262" s="542"/>
      <c r="D2262" s="542"/>
      <c r="E2262" s="543"/>
      <c r="F2262" s="553" t="s">
        <v>324</v>
      </c>
      <c r="G2262" s="554"/>
      <c r="H2262" s="554"/>
      <c r="I2262" s="554"/>
      <c r="J2262" s="555"/>
      <c r="K2262" s="556" t="s">
        <v>1038</v>
      </c>
      <c r="L2262" s="557"/>
      <c r="M2262" s="556" t="s">
        <v>1313</v>
      </c>
      <c r="N2262" s="557"/>
      <c r="O2262" s="292" t="s">
        <v>1311</v>
      </c>
    </row>
    <row r="2263" spans="1:15" ht="15" customHeight="1" x14ac:dyDescent="0.25">
      <c r="A2263" s="558"/>
      <c r="B2263" s="558"/>
      <c r="C2263" s="558"/>
      <c r="D2263" s="558"/>
      <c r="E2263" s="558"/>
      <c r="F2263" s="559"/>
      <c r="G2263" s="559"/>
      <c r="H2263" s="559"/>
      <c r="I2263" s="559"/>
      <c r="J2263" s="559"/>
      <c r="K2263" s="559"/>
      <c r="L2263" s="293" t="s">
        <v>313</v>
      </c>
      <c r="M2263" s="560" t="s">
        <v>322</v>
      </c>
      <c r="N2263" s="560"/>
      <c r="O2263" s="294" t="s">
        <v>1311</v>
      </c>
    </row>
    <row r="2264" spans="1:15" ht="15" customHeight="1" x14ac:dyDescent="0.25">
      <c r="A2264" s="526" t="s">
        <v>327</v>
      </c>
      <c r="B2264" s="526"/>
      <c r="C2264" s="526" t="s">
        <v>328</v>
      </c>
      <c r="D2264" s="526"/>
    </row>
    <row r="2265" spans="1:15" ht="15" customHeight="1" x14ac:dyDescent="0.25"/>
    <row r="2266" spans="1:15" ht="15" customHeight="1" x14ac:dyDescent="0.25">
      <c r="A2266" s="541" t="s">
        <v>304</v>
      </c>
      <c r="B2266" s="542"/>
      <c r="C2266" s="542"/>
      <c r="D2266" s="542"/>
      <c r="E2266" s="543"/>
      <c r="F2266" s="544" t="s">
        <v>301</v>
      </c>
      <c r="G2266" s="545"/>
      <c r="H2266" s="545"/>
      <c r="I2266" s="545"/>
      <c r="J2266" s="509"/>
      <c r="K2266" s="544" t="s">
        <v>305</v>
      </c>
      <c r="L2266" s="509"/>
      <c r="M2266" s="544" t="s">
        <v>306</v>
      </c>
      <c r="N2266" s="509"/>
      <c r="O2266" s="291" t="s">
        <v>307</v>
      </c>
    </row>
    <row r="2267" spans="1:15" ht="15" customHeight="1" x14ac:dyDescent="0.25">
      <c r="A2267" s="541" t="s">
        <v>424</v>
      </c>
      <c r="B2267" s="542"/>
      <c r="C2267" s="542"/>
      <c r="D2267" s="542"/>
      <c r="E2267" s="543"/>
      <c r="F2267" s="553" t="s">
        <v>407</v>
      </c>
      <c r="G2267" s="554"/>
      <c r="H2267" s="554"/>
      <c r="I2267" s="554"/>
      <c r="J2267" s="555"/>
      <c r="K2267" s="556" t="s">
        <v>425</v>
      </c>
      <c r="L2267" s="557"/>
      <c r="M2267" s="556" t="s">
        <v>1167</v>
      </c>
      <c r="N2267" s="557"/>
      <c r="O2267" s="292" t="s">
        <v>1314</v>
      </c>
    </row>
    <row r="2268" spans="1:15" ht="15" customHeight="1" x14ac:dyDescent="0.25">
      <c r="A2268" s="558"/>
      <c r="B2268" s="558"/>
      <c r="C2268" s="558"/>
      <c r="D2268" s="558"/>
      <c r="E2268" s="558"/>
      <c r="F2268" s="559"/>
      <c r="G2268" s="559"/>
      <c r="H2268" s="559"/>
      <c r="I2268" s="559"/>
      <c r="J2268" s="559"/>
      <c r="K2268" s="559"/>
      <c r="L2268" s="293" t="s">
        <v>313</v>
      </c>
      <c r="M2268" s="560" t="s">
        <v>328</v>
      </c>
      <c r="N2268" s="560"/>
      <c r="O2268" s="294" t="s">
        <v>1314</v>
      </c>
    </row>
    <row r="2269" spans="1:15" ht="15" customHeight="1" x14ac:dyDescent="0.25"/>
    <row r="2270" spans="1:15" ht="15" customHeight="1" x14ac:dyDescent="0.25">
      <c r="I2270" s="561" t="s">
        <v>334</v>
      </c>
      <c r="J2270" s="562"/>
      <c r="K2270" s="562"/>
      <c r="L2270" s="562"/>
      <c r="M2270" s="563"/>
      <c r="N2270" s="564" t="s">
        <v>1315</v>
      </c>
      <c r="O2270" s="525"/>
    </row>
    <row r="2271" spans="1:15" ht="15" customHeight="1" x14ac:dyDescent="0.25">
      <c r="I2271" s="573" t="s">
        <v>335</v>
      </c>
      <c r="J2271" s="574"/>
      <c r="K2271" s="574"/>
      <c r="L2271" s="574"/>
      <c r="M2271" s="575"/>
      <c r="N2271" s="520">
        <f>+ROUND(N2270*(1+AIU!$G$69),0)</f>
        <v>276248</v>
      </c>
      <c r="O2271" s="521"/>
    </row>
    <row r="2272" spans="1:15" ht="15" customHeight="1" x14ac:dyDescent="0.25">
      <c r="A2272" s="287"/>
      <c r="B2272" s="500"/>
      <c r="C2272" s="500"/>
      <c r="D2272" s="500"/>
      <c r="E2272" s="500"/>
      <c r="F2272" s="500"/>
      <c r="G2272" s="500"/>
      <c r="H2272" s="500"/>
      <c r="I2272" s="500"/>
      <c r="J2272" s="500"/>
      <c r="K2272" s="500"/>
      <c r="L2272" s="500"/>
      <c r="M2272" s="500"/>
      <c r="N2272" s="500"/>
      <c r="O2272" s="500"/>
    </row>
    <row r="2273" spans="1:15" ht="15" customHeight="1" x14ac:dyDescent="0.25">
      <c r="A2273" s="287"/>
      <c r="B2273" s="501"/>
      <c r="C2273" s="501"/>
      <c r="D2273" s="500"/>
      <c r="E2273" s="500"/>
      <c r="F2273" s="500"/>
      <c r="G2273" s="500"/>
      <c r="H2273" s="500"/>
      <c r="I2273" s="500"/>
      <c r="J2273" s="500"/>
      <c r="K2273" s="500"/>
      <c r="L2273" s="500"/>
      <c r="M2273" s="500"/>
      <c r="N2273" s="500"/>
      <c r="O2273" s="500"/>
    </row>
    <row r="2274" spans="1:15" ht="15" customHeight="1" x14ac:dyDescent="0.25">
      <c r="A2274" s="502"/>
      <c r="B2274" s="502"/>
      <c r="C2274" s="502"/>
      <c r="D2274" s="502"/>
      <c r="E2274" s="502"/>
      <c r="F2274" s="502"/>
      <c r="G2274" s="502"/>
      <c r="H2274" s="502"/>
      <c r="I2274" s="502"/>
      <c r="J2274" s="502"/>
      <c r="K2274" s="502"/>
      <c r="L2274" s="502"/>
      <c r="M2274" s="502"/>
      <c r="N2274" s="502"/>
      <c r="O2274" s="502"/>
    </row>
    <row r="2275" spans="1:15" ht="15" customHeight="1" x14ac:dyDescent="0.25">
      <c r="A2275" s="550"/>
      <c r="B2275" s="551"/>
      <c r="C2275" s="551"/>
      <c r="D2275" s="551"/>
      <c r="E2275" s="551"/>
      <c r="F2275" s="552"/>
      <c r="G2275" s="550" t="s">
        <v>296</v>
      </c>
      <c r="H2275" s="551"/>
      <c r="I2275" s="551"/>
      <c r="J2275" s="551" t="s">
        <v>993</v>
      </c>
      <c r="K2275" s="551"/>
      <c r="L2275" s="551"/>
      <c r="M2275" s="551"/>
      <c r="N2275" s="551"/>
      <c r="O2275" s="552"/>
    </row>
    <row r="2276" spans="1:15" ht="99.75" customHeight="1" x14ac:dyDescent="0.25">
      <c r="A2276" s="513" t="s">
        <v>298</v>
      </c>
      <c r="B2276" s="546"/>
      <c r="C2276" s="546"/>
      <c r="D2276" s="546"/>
      <c r="E2276" s="546"/>
      <c r="F2276" s="527"/>
      <c r="G2276" s="503" t="s">
        <v>299</v>
      </c>
      <c r="H2276" s="500"/>
      <c r="I2276" s="500"/>
      <c r="J2276" s="547" t="s">
        <v>1316</v>
      </c>
      <c r="K2276" s="547"/>
      <c r="L2276" s="547"/>
      <c r="M2276" s="547"/>
      <c r="N2276" s="547"/>
      <c r="O2276" s="540"/>
    </row>
    <row r="2277" spans="1:15" ht="15" customHeight="1" x14ac:dyDescent="0.25">
      <c r="A2277" s="514"/>
      <c r="B2277" s="548"/>
      <c r="C2277" s="548"/>
      <c r="D2277" s="548"/>
      <c r="E2277" s="548"/>
      <c r="F2277" s="549"/>
      <c r="G2277" s="515" t="s">
        <v>301</v>
      </c>
      <c r="H2277" s="502"/>
      <c r="I2277" s="502"/>
      <c r="J2277" s="502" t="s">
        <v>23</v>
      </c>
      <c r="K2277" s="502"/>
      <c r="L2277" s="502"/>
      <c r="M2277" s="502"/>
      <c r="N2277" s="502"/>
      <c r="O2277" s="516"/>
    </row>
    <row r="2278" spans="1:15" ht="15" customHeight="1" x14ac:dyDescent="0.25"/>
    <row r="2279" spans="1:15" ht="15" customHeight="1" x14ac:dyDescent="0.25">
      <c r="A2279" s="526" t="s">
        <v>302</v>
      </c>
      <c r="B2279" s="526"/>
      <c r="C2279" s="526" t="s">
        <v>303</v>
      </c>
      <c r="D2279" s="526"/>
    </row>
    <row r="2280" spans="1:15" ht="15" customHeight="1" x14ac:dyDescent="0.25"/>
    <row r="2281" spans="1:15" ht="15" customHeight="1" x14ac:dyDescent="0.25">
      <c r="A2281" s="541" t="s">
        <v>304</v>
      </c>
      <c r="B2281" s="542"/>
      <c r="C2281" s="542"/>
      <c r="D2281" s="542"/>
      <c r="E2281" s="543"/>
      <c r="F2281" s="544" t="s">
        <v>301</v>
      </c>
      <c r="G2281" s="545"/>
      <c r="H2281" s="545"/>
      <c r="I2281" s="545"/>
      <c r="J2281" s="509"/>
      <c r="K2281" s="544" t="s">
        <v>305</v>
      </c>
      <c r="L2281" s="509"/>
      <c r="M2281" s="544" t="s">
        <v>306</v>
      </c>
      <c r="N2281" s="509"/>
      <c r="O2281" s="291" t="s">
        <v>307</v>
      </c>
    </row>
    <row r="2282" spans="1:15" ht="15" customHeight="1" x14ac:dyDescent="0.25">
      <c r="A2282" s="541" t="s">
        <v>1083</v>
      </c>
      <c r="B2282" s="542"/>
      <c r="C2282" s="542"/>
      <c r="D2282" s="542"/>
      <c r="E2282" s="543"/>
      <c r="F2282" s="553" t="s">
        <v>412</v>
      </c>
      <c r="G2282" s="554"/>
      <c r="H2282" s="554"/>
      <c r="I2282" s="554"/>
      <c r="J2282" s="555"/>
      <c r="K2282" s="556" t="s">
        <v>1084</v>
      </c>
      <c r="L2282" s="557"/>
      <c r="M2282" s="556" t="s">
        <v>684</v>
      </c>
      <c r="N2282" s="557"/>
      <c r="O2282" s="292" t="s">
        <v>1175</v>
      </c>
    </row>
    <row r="2283" spans="1:15" ht="15" customHeight="1" x14ac:dyDescent="0.25">
      <c r="A2283" s="541" t="s">
        <v>1086</v>
      </c>
      <c r="B2283" s="542"/>
      <c r="C2283" s="542"/>
      <c r="D2283" s="542"/>
      <c r="E2283" s="543"/>
      <c r="F2283" s="553" t="s">
        <v>309</v>
      </c>
      <c r="G2283" s="554"/>
      <c r="H2283" s="554"/>
      <c r="I2283" s="554"/>
      <c r="J2283" s="555"/>
      <c r="K2283" s="556" t="s">
        <v>820</v>
      </c>
      <c r="L2283" s="557"/>
      <c r="M2283" s="556" t="s">
        <v>555</v>
      </c>
      <c r="N2283" s="557"/>
      <c r="O2283" s="292" t="s">
        <v>820</v>
      </c>
    </row>
    <row r="2284" spans="1:15" ht="15" customHeight="1" x14ac:dyDescent="0.25">
      <c r="A2284" s="541" t="s">
        <v>1136</v>
      </c>
      <c r="B2284" s="542"/>
      <c r="C2284" s="542"/>
      <c r="D2284" s="542"/>
      <c r="E2284" s="543"/>
      <c r="F2284" s="553" t="s">
        <v>1137</v>
      </c>
      <c r="G2284" s="554"/>
      <c r="H2284" s="554"/>
      <c r="I2284" s="554"/>
      <c r="J2284" s="555"/>
      <c r="K2284" s="556" t="s">
        <v>1138</v>
      </c>
      <c r="L2284" s="557"/>
      <c r="M2284" s="556" t="s">
        <v>404</v>
      </c>
      <c r="N2284" s="557"/>
      <c r="O2284" s="292" t="s">
        <v>1139</v>
      </c>
    </row>
    <row r="2285" spans="1:15" ht="15" customHeight="1" x14ac:dyDescent="0.25">
      <c r="A2285" s="541" t="s">
        <v>1089</v>
      </c>
      <c r="B2285" s="542"/>
      <c r="C2285" s="542"/>
      <c r="D2285" s="542"/>
      <c r="E2285" s="543"/>
      <c r="F2285" s="553" t="s">
        <v>309</v>
      </c>
      <c r="G2285" s="554"/>
      <c r="H2285" s="554"/>
      <c r="I2285" s="554"/>
      <c r="J2285" s="555"/>
      <c r="K2285" s="556" t="s">
        <v>820</v>
      </c>
      <c r="L2285" s="557"/>
      <c r="M2285" s="556" t="s">
        <v>775</v>
      </c>
      <c r="N2285" s="557"/>
      <c r="O2285" s="292" t="s">
        <v>536</v>
      </c>
    </row>
    <row r="2286" spans="1:15" ht="15" customHeight="1" x14ac:dyDescent="0.25">
      <c r="A2286" s="541" t="s">
        <v>1140</v>
      </c>
      <c r="B2286" s="542"/>
      <c r="C2286" s="542"/>
      <c r="D2286" s="542"/>
      <c r="E2286" s="543"/>
      <c r="F2286" s="553" t="s">
        <v>309</v>
      </c>
      <c r="G2286" s="554"/>
      <c r="H2286" s="554"/>
      <c r="I2286" s="554"/>
      <c r="J2286" s="555"/>
      <c r="K2286" s="556" t="s">
        <v>410</v>
      </c>
      <c r="L2286" s="557"/>
      <c r="M2286" s="556" t="s">
        <v>775</v>
      </c>
      <c r="N2286" s="557"/>
      <c r="O2286" s="292" t="s">
        <v>1214</v>
      </c>
    </row>
    <row r="2287" spans="1:15" ht="15" customHeight="1" x14ac:dyDescent="0.25">
      <c r="A2287" s="541" t="s">
        <v>1165</v>
      </c>
      <c r="B2287" s="542"/>
      <c r="C2287" s="542"/>
      <c r="D2287" s="542"/>
      <c r="E2287" s="543"/>
      <c r="F2287" s="553" t="s">
        <v>755</v>
      </c>
      <c r="G2287" s="554"/>
      <c r="H2287" s="554"/>
      <c r="I2287" s="554"/>
      <c r="J2287" s="555"/>
      <c r="K2287" s="556" t="s">
        <v>1166</v>
      </c>
      <c r="L2287" s="557"/>
      <c r="M2287" s="556" t="s">
        <v>1167</v>
      </c>
      <c r="N2287" s="557"/>
      <c r="O2287" s="292" t="s">
        <v>1168</v>
      </c>
    </row>
    <row r="2288" spans="1:15" ht="15" customHeight="1" x14ac:dyDescent="0.25">
      <c r="A2288" s="541" t="s">
        <v>1217</v>
      </c>
      <c r="B2288" s="542"/>
      <c r="C2288" s="542"/>
      <c r="D2288" s="542"/>
      <c r="E2288" s="543"/>
      <c r="F2288" s="553" t="s">
        <v>755</v>
      </c>
      <c r="G2288" s="554"/>
      <c r="H2288" s="554"/>
      <c r="I2288" s="554"/>
      <c r="J2288" s="555"/>
      <c r="K2288" s="556" t="s">
        <v>1218</v>
      </c>
      <c r="L2288" s="557"/>
      <c r="M2288" s="556" t="s">
        <v>1163</v>
      </c>
      <c r="N2288" s="557"/>
      <c r="O2288" s="292" t="s">
        <v>1317</v>
      </c>
    </row>
    <row r="2289" spans="1:15" ht="15" customHeight="1" x14ac:dyDescent="0.25">
      <c r="A2289" s="541" t="s">
        <v>1187</v>
      </c>
      <c r="B2289" s="542"/>
      <c r="C2289" s="542"/>
      <c r="D2289" s="542"/>
      <c r="E2289" s="543"/>
      <c r="F2289" s="553" t="s">
        <v>309</v>
      </c>
      <c r="G2289" s="554"/>
      <c r="H2289" s="554"/>
      <c r="I2289" s="554"/>
      <c r="J2289" s="555"/>
      <c r="K2289" s="556" t="s">
        <v>1188</v>
      </c>
      <c r="L2289" s="557"/>
      <c r="M2289" s="556" t="s">
        <v>555</v>
      </c>
      <c r="N2289" s="557"/>
      <c r="O2289" s="292" t="s">
        <v>1188</v>
      </c>
    </row>
    <row r="2290" spans="1:15" ht="15" customHeight="1" x14ac:dyDescent="0.25">
      <c r="A2290" s="541" t="s">
        <v>1302</v>
      </c>
      <c r="B2290" s="542"/>
      <c r="C2290" s="542"/>
      <c r="D2290" s="542"/>
      <c r="E2290" s="543"/>
      <c r="F2290" s="553" t="s">
        <v>309</v>
      </c>
      <c r="G2290" s="554"/>
      <c r="H2290" s="554"/>
      <c r="I2290" s="554"/>
      <c r="J2290" s="555"/>
      <c r="K2290" s="556" t="s">
        <v>1303</v>
      </c>
      <c r="L2290" s="557"/>
      <c r="M2290" s="556" t="s">
        <v>555</v>
      </c>
      <c r="N2290" s="557"/>
      <c r="O2290" s="292" t="s">
        <v>1303</v>
      </c>
    </row>
    <row r="2291" spans="1:15" ht="15" customHeight="1" x14ac:dyDescent="0.25">
      <c r="A2291" s="541" t="s">
        <v>1152</v>
      </c>
      <c r="B2291" s="542"/>
      <c r="C2291" s="542"/>
      <c r="D2291" s="542"/>
      <c r="E2291" s="543"/>
      <c r="F2291" s="553" t="s">
        <v>309</v>
      </c>
      <c r="G2291" s="554"/>
      <c r="H2291" s="554"/>
      <c r="I2291" s="554"/>
      <c r="J2291" s="555"/>
      <c r="K2291" s="556" t="s">
        <v>1153</v>
      </c>
      <c r="L2291" s="557"/>
      <c r="M2291" s="556" t="s">
        <v>505</v>
      </c>
      <c r="N2291" s="557"/>
      <c r="O2291" s="292" t="s">
        <v>1192</v>
      </c>
    </row>
    <row r="2292" spans="1:15" ht="15" customHeight="1" x14ac:dyDescent="0.25">
      <c r="A2292" s="558"/>
      <c r="B2292" s="558"/>
      <c r="C2292" s="558"/>
      <c r="D2292" s="558"/>
      <c r="E2292" s="558"/>
      <c r="F2292" s="559"/>
      <c r="G2292" s="559"/>
      <c r="H2292" s="559"/>
      <c r="I2292" s="559"/>
      <c r="J2292" s="559"/>
      <c r="K2292" s="559"/>
      <c r="L2292" s="293" t="s">
        <v>313</v>
      </c>
      <c r="M2292" s="560" t="s">
        <v>303</v>
      </c>
      <c r="N2292" s="560"/>
      <c r="O2292" s="294" t="s">
        <v>1318</v>
      </c>
    </row>
    <row r="2293" spans="1:15" ht="15" customHeight="1" x14ac:dyDescent="0.25">
      <c r="A2293" s="526" t="s">
        <v>314</v>
      </c>
      <c r="B2293" s="526"/>
      <c r="C2293" s="526" t="s">
        <v>315</v>
      </c>
      <c r="D2293" s="526"/>
    </row>
    <row r="2294" spans="1:15" ht="15" customHeight="1" x14ac:dyDescent="0.25"/>
    <row r="2295" spans="1:15" ht="15" customHeight="1" x14ac:dyDescent="0.25">
      <c r="A2295" s="541" t="s">
        <v>304</v>
      </c>
      <c r="B2295" s="542"/>
      <c r="C2295" s="542"/>
      <c r="D2295" s="542"/>
      <c r="E2295" s="543"/>
      <c r="F2295" s="544" t="s">
        <v>301</v>
      </c>
      <c r="G2295" s="545"/>
      <c r="H2295" s="545"/>
      <c r="I2295" s="545"/>
      <c r="J2295" s="509"/>
      <c r="K2295" s="544" t="s">
        <v>305</v>
      </c>
      <c r="L2295" s="509"/>
      <c r="M2295" s="544" t="s">
        <v>306</v>
      </c>
      <c r="N2295" s="509"/>
      <c r="O2295" s="291" t="s">
        <v>307</v>
      </c>
    </row>
    <row r="2296" spans="1:15" ht="15" customHeight="1" x14ac:dyDescent="0.25">
      <c r="A2296" s="541" t="s">
        <v>316</v>
      </c>
      <c r="B2296" s="542"/>
      <c r="C2296" s="542"/>
      <c r="D2296" s="542"/>
      <c r="E2296" s="543"/>
      <c r="F2296" s="553" t="s">
        <v>317</v>
      </c>
      <c r="G2296" s="554"/>
      <c r="H2296" s="554"/>
      <c r="I2296" s="554"/>
      <c r="J2296" s="555"/>
      <c r="K2296" s="556" t="s">
        <v>1239</v>
      </c>
      <c r="L2296" s="557"/>
      <c r="M2296" s="556" t="s">
        <v>319</v>
      </c>
      <c r="N2296" s="557"/>
      <c r="O2296" s="292" t="s">
        <v>536</v>
      </c>
    </row>
    <row r="2297" spans="1:15" ht="15" customHeight="1" x14ac:dyDescent="0.25">
      <c r="A2297" s="558"/>
      <c r="B2297" s="558"/>
      <c r="C2297" s="558"/>
      <c r="D2297" s="558"/>
      <c r="E2297" s="558"/>
      <c r="F2297" s="559"/>
      <c r="G2297" s="559"/>
      <c r="H2297" s="559"/>
      <c r="I2297" s="559"/>
      <c r="J2297" s="559"/>
      <c r="K2297" s="559"/>
      <c r="L2297" s="293" t="s">
        <v>313</v>
      </c>
      <c r="M2297" s="560" t="s">
        <v>315</v>
      </c>
      <c r="N2297" s="560"/>
      <c r="O2297" s="294" t="s">
        <v>536</v>
      </c>
    </row>
    <row r="2298" spans="1:15" ht="15" customHeight="1" x14ac:dyDescent="0.25">
      <c r="A2298" s="526" t="s">
        <v>321</v>
      </c>
      <c r="B2298" s="526"/>
      <c r="C2298" s="526" t="s">
        <v>322</v>
      </c>
      <c r="D2298" s="526"/>
    </row>
    <row r="2299" spans="1:15" ht="15" customHeight="1" x14ac:dyDescent="0.25"/>
    <row r="2300" spans="1:15" ht="15" customHeight="1" x14ac:dyDescent="0.25">
      <c r="A2300" s="541" t="s">
        <v>304</v>
      </c>
      <c r="B2300" s="542"/>
      <c r="C2300" s="542"/>
      <c r="D2300" s="542"/>
      <c r="E2300" s="543"/>
      <c r="F2300" s="544" t="s">
        <v>301</v>
      </c>
      <c r="G2300" s="545"/>
      <c r="H2300" s="545"/>
      <c r="I2300" s="545"/>
      <c r="J2300" s="509"/>
      <c r="K2300" s="544" t="s">
        <v>305</v>
      </c>
      <c r="L2300" s="509"/>
      <c r="M2300" s="544" t="s">
        <v>306</v>
      </c>
      <c r="N2300" s="509"/>
      <c r="O2300" s="291" t="s">
        <v>307</v>
      </c>
    </row>
    <row r="2301" spans="1:15" ht="15" customHeight="1" x14ac:dyDescent="0.25">
      <c r="A2301" s="541" t="s">
        <v>1017</v>
      </c>
      <c r="B2301" s="542"/>
      <c r="C2301" s="542"/>
      <c r="D2301" s="542"/>
      <c r="E2301" s="543"/>
      <c r="F2301" s="553" t="s">
        <v>324</v>
      </c>
      <c r="G2301" s="554"/>
      <c r="H2301" s="554"/>
      <c r="I2301" s="554"/>
      <c r="J2301" s="555"/>
      <c r="K2301" s="556" t="s">
        <v>1038</v>
      </c>
      <c r="L2301" s="557"/>
      <c r="M2301" s="556" t="s">
        <v>775</v>
      </c>
      <c r="N2301" s="557"/>
      <c r="O2301" s="292" t="s">
        <v>1239</v>
      </c>
    </row>
    <row r="2302" spans="1:15" ht="15" customHeight="1" x14ac:dyDescent="0.25">
      <c r="A2302" s="558"/>
      <c r="B2302" s="558"/>
      <c r="C2302" s="558"/>
      <c r="D2302" s="558"/>
      <c r="E2302" s="558"/>
      <c r="F2302" s="559"/>
      <c r="G2302" s="559"/>
      <c r="H2302" s="559"/>
      <c r="I2302" s="559"/>
      <c r="J2302" s="559"/>
      <c r="K2302" s="559"/>
      <c r="L2302" s="293" t="s">
        <v>313</v>
      </c>
      <c r="M2302" s="560" t="s">
        <v>322</v>
      </c>
      <c r="N2302" s="560"/>
      <c r="O2302" s="294" t="s">
        <v>1239</v>
      </c>
    </row>
    <row r="2303" spans="1:15" ht="15" customHeight="1" x14ac:dyDescent="0.25">
      <c r="A2303" s="526" t="s">
        <v>327</v>
      </c>
      <c r="B2303" s="526"/>
      <c r="C2303" s="526" t="s">
        <v>328</v>
      </c>
      <c r="D2303" s="526"/>
    </row>
    <row r="2304" spans="1:15" ht="15" customHeight="1" x14ac:dyDescent="0.25"/>
    <row r="2305" spans="1:15" ht="15" customHeight="1" x14ac:dyDescent="0.25">
      <c r="A2305" s="541" t="s">
        <v>304</v>
      </c>
      <c r="B2305" s="542"/>
      <c r="C2305" s="542"/>
      <c r="D2305" s="542"/>
      <c r="E2305" s="543"/>
      <c r="F2305" s="544" t="s">
        <v>301</v>
      </c>
      <c r="G2305" s="545"/>
      <c r="H2305" s="545"/>
      <c r="I2305" s="545"/>
      <c r="J2305" s="509"/>
      <c r="K2305" s="544" t="s">
        <v>305</v>
      </c>
      <c r="L2305" s="509"/>
      <c r="M2305" s="544" t="s">
        <v>306</v>
      </c>
      <c r="N2305" s="509"/>
      <c r="O2305" s="291" t="s">
        <v>307</v>
      </c>
    </row>
    <row r="2306" spans="1:15" ht="15" customHeight="1" x14ac:dyDescent="0.25">
      <c r="A2306" s="541" t="s">
        <v>424</v>
      </c>
      <c r="B2306" s="542"/>
      <c r="C2306" s="542"/>
      <c r="D2306" s="542"/>
      <c r="E2306" s="543"/>
      <c r="F2306" s="553" t="s">
        <v>407</v>
      </c>
      <c r="G2306" s="554"/>
      <c r="H2306" s="554"/>
      <c r="I2306" s="554"/>
      <c r="J2306" s="555"/>
      <c r="K2306" s="556" t="s">
        <v>425</v>
      </c>
      <c r="L2306" s="557"/>
      <c r="M2306" s="556" t="s">
        <v>1319</v>
      </c>
      <c r="N2306" s="557"/>
      <c r="O2306" s="292" t="s">
        <v>1320</v>
      </c>
    </row>
    <row r="2307" spans="1:15" ht="15" customHeight="1" x14ac:dyDescent="0.25">
      <c r="A2307" s="558"/>
      <c r="B2307" s="558"/>
      <c r="C2307" s="558"/>
      <c r="D2307" s="558"/>
      <c r="E2307" s="558"/>
      <c r="F2307" s="559"/>
      <c r="G2307" s="559"/>
      <c r="H2307" s="559"/>
      <c r="I2307" s="559"/>
      <c r="J2307" s="559"/>
      <c r="K2307" s="559"/>
      <c r="L2307" s="293" t="s">
        <v>313</v>
      </c>
      <c r="M2307" s="560" t="s">
        <v>328</v>
      </c>
      <c r="N2307" s="560"/>
      <c r="O2307" s="294" t="s">
        <v>1320</v>
      </c>
    </row>
    <row r="2308" spans="1:15" ht="15" customHeight="1" x14ac:dyDescent="0.25"/>
    <row r="2309" spans="1:15" ht="15" customHeight="1" x14ac:dyDescent="0.25">
      <c r="I2309" s="561" t="s">
        <v>334</v>
      </c>
      <c r="J2309" s="562"/>
      <c r="K2309" s="562"/>
      <c r="L2309" s="562"/>
      <c r="M2309" s="563"/>
      <c r="N2309" s="564" t="s">
        <v>1321</v>
      </c>
      <c r="O2309" s="525"/>
    </row>
    <row r="2310" spans="1:15" ht="15" customHeight="1" x14ac:dyDescent="0.25">
      <c r="I2310" s="573" t="s">
        <v>335</v>
      </c>
      <c r="J2310" s="574"/>
      <c r="K2310" s="574"/>
      <c r="L2310" s="574"/>
      <c r="M2310" s="575"/>
      <c r="N2310" s="520">
        <f>+ROUND(N2309*(1+AIU!$G$69),0)</f>
        <v>317893</v>
      </c>
      <c r="O2310" s="521"/>
    </row>
    <row r="2311" spans="1:15" ht="15" customHeight="1" x14ac:dyDescent="0.25">
      <c r="A2311" s="287"/>
      <c r="B2311" s="500"/>
      <c r="C2311" s="500"/>
      <c r="D2311" s="500"/>
      <c r="E2311" s="500"/>
      <c r="F2311" s="500"/>
      <c r="G2311" s="500"/>
      <c r="H2311" s="500"/>
      <c r="I2311" s="500"/>
      <c r="J2311" s="500"/>
      <c r="K2311" s="500"/>
      <c r="L2311" s="500"/>
      <c r="M2311" s="500"/>
      <c r="N2311" s="500"/>
      <c r="O2311" s="500"/>
    </row>
    <row r="2312" spans="1:15" ht="15" customHeight="1" x14ac:dyDescent="0.25">
      <c r="A2312" s="287"/>
      <c r="B2312" s="501"/>
      <c r="C2312" s="501"/>
      <c r="D2312" s="500"/>
      <c r="E2312" s="500"/>
      <c r="F2312" s="500"/>
      <c r="G2312" s="500"/>
      <c r="H2312" s="500"/>
      <c r="I2312" s="500"/>
      <c r="J2312" s="500"/>
      <c r="K2312" s="500"/>
      <c r="L2312" s="500"/>
      <c r="M2312" s="500"/>
      <c r="N2312" s="500"/>
      <c r="O2312" s="500"/>
    </row>
    <row r="2313" spans="1:15" ht="15" customHeight="1" x14ac:dyDescent="0.25">
      <c r="A2313" s="502"/>
      <c r="B2313" s="502"/>
      <c r="C2313" s="502"/>
      <c r="D2313" s="502"/>
      <c r="E2313" s="502"/>
      <c r="F2313" s="502"/>
      <c r="G2313" s="502"/>
      <c r="H2313" s="502"/>
      <c r="I2313" s="502"/>
      <c r="J2313" s="502"/>
      <c r="K2313" s="502"/>
      <c r="L2313" s="502"/>
      <c r="M2313" s="502"/>
      <c r="N2313" s="502"/>
      <c r="O2313" s="502"/>
    </row>
    <row r="2314" spans="1:15" ht="15" customHeight="1" x14ac:dyDescent="0.25">
      <c r="A2314" s="550"/>
      <c r="B2314" s="551"/>
      <c r="C2314" s="551"/>
      <c r="D2314" s="551"/>
      <c r="E2314" s="551"/>
      <c r="F2314" s="552"/>
      <c r="G2314" s="550" t="s">
        <v>296</v>
      </c>
      <c r="H2314" s="551"/>
      <c r="I2314" s="551"/>
      <c r="J2314" s="551" t="s">
        <v>993</v>
      </c>
      <c r="K2314" s="551"/>
      <c r="L2314" s="551"/>
      <c r="M2314" s="551"/>
      <c r="N2314" s="551"/>
      <c r="O2314" s="552"/>
    </row>
    <row r="2315" spans="1:15" ht="93.75" customHeight="1" x14ac:dyDescent="0.25">
      <c r="A2315" s="513" t="s">
        <v>298</v>
      </c>
      <c r="B2315" s="546"/>
      <c r="C2315" s="546"/>
      <c r="D2315" s="546"/>
      <c r="E2315" s="546"/>
      <c r="F2315" s="527"/>
      <c r="G2315" s="503" t="s">
        <v>299</v>
      </c>
      <c r="H2315" s="500"/>
      <c r="I2315" s="500"/>
      <c r="J2315" s="547" t="s">
        <v>1322</v>
      </c>
      <c r="K2315" s="547"/>
      <c r="L2315" s="547"/>
      <c r="M2315" s="547"/>
      <c r="N2315" s="547"/>
      <c r="O2315" s="540"/>
    </row>
    <row r="2316" spans="1:15" ht="15" customHeight="1" x14ac:dyDescent="0.25">
      <c r="A2316" s="514"/>
      <c r="B2316" s="548"/>
      <c r="C2316" s="548"/>
      <c r="D2316" s="548"/>
      <c r="E2316" s="548"/>
      <c r="F2316" s="549"/>
      <c r="G2316" s="515" t="s">
        <v>301</v>
      </c>
      <c r="H2316" s="502"/>
      <c r="I2316" s="502"/>
      <c r="J2316" s="502" t="s">
        <v>23</v>
      </c>
      <c r="K2316" s="502"/>
      <c r="L2316" s="502"/>
      <c r="M2316" s="502"/>
      <c r="N2316" s="502"/>
      <c r="O2316" s="516"/>
    </row>
    <row r="2317" spans="1:15" ht="15" customHeight="1" x14ac:dyDescent="0.25"/>
    <row r="2318" spans="1:15" ht="15" customHeight="1" x14ac:dyDescent="0.25">
      <c r="A2318" s="526" t="s">
        <v>302</v>
      </c>
      <c r="B2318" s="526"/>
      <c r="C2318" s="526" t="s">
        <v>303</v>
      </c>
      <c r="D2318" s="526"/>
    </row>
    <row r="2319" spans="1:15" ht="15" customHeight="1" x14ac:dyDescent="0.25"/>
    <row r="2320" spans="1:15" ht="15" customHeight="1" x14ac:dyDescent="0.25">
      <c r="A2320" s="541" t="s">
        <v>304</v>
      </c>
      <c r="B2320" s="542"/>
      <c r="C2320" s="542"/>
      <c r="D2320" s="542"/>
      <c r="E2320" s="543"/>
      <c r="F2320" s="544" t="s">
        <v>301</v>
      </c>
      <c r="G2320" s="545"/>
      <c r="H2320" s="545"/>
      <c r="I2320" s="545"/>
      <c r="J2320" s="509"/>
      <c r="K2320" s="544" t="s">
        <v>305</v>
      </c>
      <c r="L2320" s="509"/>
      <c r="M2320" s="544" t="s">
        <v>306</v>
      </c>
      <c r="N2320" s="509"/>
      <c r="O2320" s="291" t="s">
        <v>307</v>
      </c>
    </row>
    <row r="2321" spans="1:15" ht="15" customHeight="1" x14ac:dyDescent="0.25">
      <c r="A2321" s="541" t="s">
        <v>1083</v>
      </c>
      <c r="B2321" s="542"/>
      <c r="C2321" s="542"/>
      <c r="D2321" s="542"/>
      <c r="E2321" s="543"/>
      <c r="F2321" s="553" t="s">
        <v>412</v>
      </c>
      <c r="G2321" s="554"/>
      <c r="H2321" s="554"/>
      <c r="I2321" s="554"/>
      <c r="J2321" s="555"/>
      <c r="K2321" s="556" t="s">
        <v>1084</v>
      </c>
      <c r="L2321" s="557"/>
      <c r="M2321" s="556" t="s">
        <v>684</v>
      </c>
      <c r="N2321" s="557"/>
      <c r="O2321" s="292" t="s">
        <v>1175</v>
      </c>
    </row>
    <row r="2322" spans="1:15" ht="15" customHeight="1" x14ac:dyDescent="0.25">
      <c r="A2322" s="541" t="s">
        <v>1086</v>
      </c>
      <c r="B2322" s="542"/>
      <c r="C2322" s="542"/>
      <c r="D2322" s="542"/>
      <c r="E2322" s="543"/>
      <c r="F2322" s="553" t="s">
        <v>309</v>
      </c>
      <c r="G2322" s="554"/>
      <c r="H2322" s="554"/>
      <c r="I2322" s="554"/>
      <c r="J2322" s="555"/>
      <c r="K2322" s="556" t="s">
        <v>820</v>
      </c>
      <c r="L2322" s="557"/>
      <c r="M2322" s="556" t="s">
        <v>555</v>
      </c>
      <c r="N2322" s="557"/>
      <c r="O2322" s="292" t="s">
        <v>820</v>
      </c>
    </row>
    <row r="2323" spans="1:15" ht="15" customHeight="1" x14ac:dyDescent="0.25">
      <c r="A2323" s="541" t="s">
        <v>1136</v>
      </c>
      <c r="B2323" s="542"/>
      <c r="C2323" s="542"/>
      <c r="D2323" s="542"/>
      <c r="E2323" s="543"/>
      <c r="F2323" s="553" t="s">
        <v>1137</v>
      </c>
      <c r="G2323" s="554"/>
      <c r="H2323" s="554"/>
      <c r="I2323" s="554"/>
      <c r="J2323" s="555"/>
      <c r="K2323" s="556" t="s">
        <v>1138</v>
      </c>
      <c r="L2323" s="557"/>
      <c r="M2323" s="556" t="s">
        <v>404</v>
      </c>
      <c r="N2323" s="557"/>
      <c r="O2323" s="292" t="s">
        <v>1139</v>
      </c>
    </row>
    <row r="2324" spans="1:15" ht="15" customHeight="1" x14ac:dyDescent="0.25">
      <c r="A2324" s="541" t="s">
        <v>1089</v>
      </c>
      <c r="B2324" s="542"/>
      <c r="C2324" s="542"/>
      <c r="D2324" s="542"/>
      <c r="E2324" s="543"/>
      <c r="F2324" s="553" t="s">
        <v>309</v>
      </c>
      <c r="G2324" s="554"/>
      <c r="H2324" s="554"/>
      <c r="I2324" s="554"/>
      <c r="J2324" s="555"/>
      <c r="K2324" s="556" t="s">
        <v>820</v>
      </c>
      <c r="L2324" s="557"/>
      <c r="M2324" s="556" t="s">
        <v>775</v>
      </c>
      <c r="N2324" s="557"/>
      <c r="O2324" s="292" t="s">
        <v>536</v>
      </c>
    </row>
    <row r="2325" spans="1:15" ht="15" customHeight="1" x14ac:dyDescent="0.25">
      <c r="A2325" s="541" t="s">
        <v>1140</v>
      </c>
      <c r="B2325" s="542"/>
      <c r="C2325" s="542"/>
      <c r="D2325" s="542"/>
      <c r="E2325" s="543"/>
      <c r="F2325" s="553" t="s">
        <v>309</v>
      </c>
      <c r="G2325" s="554"/>
      <c r="H2325" s="554"/>
      <c r="I2325" s="554"/>
      <c r="J2325" s="555"/>
      <c r="K2325" s="556" t="s">
        <v>410</v>
      </c>
      <c r="L2325" s="557"/>
      <c r="M2325" s="556" t="s">
        <v>775</v>
      </c>
      <c r="N2325" s="557"/>
      <c r="O2325" s="292" t="s">
        <v>1214</v>
      </c>
    </row>
    <row r="2326" spans="1:15" ht="15" customHeight="1" x14ac:dyDescent="0.25">
      <c r="A2326" s="541" t="s">
        <v>1323</v>
      </c>
      <c r="B2326" s="542"/>
      <c r="C2326" s="542"/>
      <c r="D2326" s="542"/>
      <c r="E2326" s="543"/>
      <c r="F2326" s="553" t="s">
        <v>412</v>
      </c>
      <c r="G2326" s="554"/>
      <c r="H2326" s="554"/>
      <c r="I2326" s="554"/>
      <c r="J2326" s="555"/>
      <c r="K2326" s="556" t="s">
        <v>1324</v>
      </c>
      <c r="L2326" s="557"/>
      <c r="M2326" s="556" t="s">
        <v>1163</v>
      </c>
      <c r="N2326" s="557"/>
      <c r="O2326" s="292" t="s">
        <v>1325</v>
      </c>
    </row>
    <row r="2327" spans="1:15" ht="15" customHeight="1" x14ac:dyDescent="0.25">
      <c r="A2327" s="541" t="s">
        <v>1141</v>
      </c>
      <c r="B2327" s="542"/>
      <c r="C2327" s="542"/>
      <c r="D2327" s="542"/>
      <c r="E2327" s="543"/>
      <c r="F2327" s="553" t="s">
        <v>412</v>
      </c>
      <c r="G2327" s="554"/>
      <c r="H2327" s="554"/>
      <c r="I2327" s="554"/>
      <c r="J2327" s="555"/>
      <c r="K2327" s="556" t="s">
        <v>1142</v>
      </c>
      <c r="L2327" s="557"/>
      <c r="M2327" s="556" t="s">
        <v>1167</v>
      </c>
      <c r="N2327" s="557"/>
      <c r="O2327" s="292" t="s">
        <v>1326</v>
      </c>
    </row>
    <row r="2328" spans="1:15" ht="15" customHeight="1" x14ac:dyDescent="0.25">
      <c r="A2328" s="541" t="s">
        <v>1187</v>
      </c>
      <c r="B2328" s="542"/>
      <c r="C2328" s="542"/>
      <c r="D2328" s="542"/>
      <c r="E2328" s="543"/>
      <c r="F2328" s="553" t="s">
        <v>309</v>
      </c>
      <c r="G2328" s="554"/>
      <c r="H2328" s="554"/>
      <c r="I2328" s="554"/>
      <c r="J2328" s="555"/>
      <c r="K2328" s="556" t="s">
        <v>1188</v>
      </c>
      <c r="L2328" s="557"/>
      <c r="M2328" s="556" t="s">
        <v>555</v>
      </c>
      <c r="N2328" s="557"/>
      <c r="O2328" s="292" t="s">
        <v>1188</v>
      </c>
    </row>
    <row r="2329" spans="1:15" ht="15" customHeight="1" x14ac:dyDescent="0.25">
      <c r="A2329" s="541" t="s">
        <v>1287</v>
      </c>
      <c r="B2329" s="542"/>
      <c r="C2329" s="542"/>
      <c r="D2329" s="542"/>
      <c r="E2329" s="543"/>
      <c r="F2329" s="553" t="s">
        <v>309</v>
      </c>
      <c r="G2329" s="554"/>
      <c r="H2329" s="554"/>
      <c r="I2329" s="554"/>
      <c r="J2329" s="555"/>
      <c r="K2329" s="556" t="s">
        <v>1288</v>
      </c>
      <c r="L2329" s="557"/>
      <c r="M2329" s="556" t="s">
        <v>555</v>
      </c>
      <c r="N2329" s="557"/>
      <c r="O2329" s="292" t="s">
        <v>1288</v>
      </c>
    </row>
    <row r="2330" spans="1:15" ht="15" customHeight="1" x14ac:dyDescent="0.25">
      <c r="A2330" s="541" t="s">
        <v>1152</v>
      </c>
      <c r="B2330" s="542"/>
      <c r="C2330" s="542"/>
      <c r="D2330" s="542"/>
      <c r="E2330" s="543"/>
      <c r="F2330" s="553" t="s">
        <v>309</v>
      </c>
      <c r="G2330" s="554"/>
      <c r="H2330" s="554"/>
      <c r="I2330" s="554"/>
      <c r="J2330" s="555"/>
      <c r="K2330" s="556" t="s">
        <v>1153</v>
      </c>
      <c r="L2330" s="557"/>
      <c r="M2330" s="556" t="s">
        <v>505</v>
      </c>
      <c r="N2330" s="557"/>
      <c r="O2330" s="292" t="s">
        <v>1192</v>
      </c>
    </row>
    <row r="2331" spans="1:15" ht="15" customHeight="1" x14ac:dyDescent="0.25">
      <c r="A2331" s="558"/>
      <c r="B2331" s="558"/>
      <c r="C2331" s="558"/>
      <c r="D2331" s="558"/>
      <c r="E2331" s="558"/>
      <c r="F2331" s="559"/>
      <c r="G2331" s="559"/>
      <c r="H2331" s="559"/>
      <c r="I2331" s="559"/>
      <c r="J2331" s="559"/>
      <c r="K2331" s="559"/>
      <c r="L2331" s="293" t="s">
        <v>313</v>
      </c>
      <c r="M2331" s="560" t="s">
        <v>303</v>
      </c>
      <c r="N2331" s="560"/>
      <c r="O2331" s="294" t="s">
        <v>1327</v>
      </c>
    </row>
    <row r="2332" spans="1:15" ht="15" customHeight="1" x14ac:dyDescent="0.25">
      <c r="A2332" s="526" t="s">
        <v>314</v>
      </c>
      <c r="B2332" s="526"/>
      <c r="C2332" s="526" t="s">
        <v>315</v>
      </c>
      <c r="D2332" s="526"/>
    </row>
    <row r="2333" spans="1:15" ht="15" customHeight="1" x14ac:dyDescent="0.25"/>
    <row r="2334" spans="1:15" ht="15" customHeight="1" x14ac:dyDescent="0.25">
      <c r="A2334" s="541" t="s">
        <v>304</v>
      </c>
      <c r="B2334" s="542"/>
      <c r="C2334" s="542"/>
      <c r="D2334" s="542"/>
      <c r="E2334" s="543"/>
      <c r="F2334" s="544" t="s">
        <v>301</v>
      </c>
      <c r="G2334" s="545"/>
      <c r="H2334" s="545"/>
      <c r="I2334" s="545"/>
      <c r="J2334" s="509"/>
      <c r="K2334" s="544" t="s">
        <v>305</v>
      </c>
      <c r="L2334" s="509"/>
      <c r="M2334" s="544" t="s">
        <v>306</v>
      </c>
      <c r="N2334" s="509"/>
      <c r="O2334" s="291" t="s">
        <v>307</v>
      </c>
    </row>
    <row r="2335" spans="1:15" ht="15" customHeight="1" x14ac:dyDescent="0.25">
      <c r="A2335" s="541" t="s">
        <v>316</v>
      </c>
      <c r="B2335" s="542"/>
      <c r="C2335" s="542"/>
      <c r="D2335" s="542"/>
      <c r="E2335" s="543"/>
      <c r="F2335" s="553" t="s">
        <v>317</v>
      </c>
      <c r="G2335" s="554"/>
      <c r="H2335" s="554"/>
      <c r="I2335" s="554"/>
      <c r="J2335" s="555"/>
      <c r="K2335" s="556" t="s">
        <v>1156</v>
      </c>
      <c r="L2335" s="557"/>
      <c r="M2335" s="556" t="s">
        <v>319</v>
      </c>
      <c r="N2335" s="557"/>
      <c r="O2335" s="292" t="s">
        <v>1078</v>
      </c>
    </row>
    <row r="2336" spans="1:15" ht="15" customHeight="1" x14ac:dyDescent="0.25">
      <c r="A2336" s="558"/>
      <c r="B2336" s="558"/>
      <c r="C2336" s="558"/>
      <c r="D2336" s="558"/>
      <c r="E2336" s="558"/>
      <c r="F2336" s="559"/>
      <c r="G2336" s="559"/>
      <c r="H2336" s="559"/>
      <c r="I2336" s="559"/>
      <c r="J2336" s="559"/>
      <c r="K2336" s="559"/>
      <c r="L2336" s="293" t="s">
        <v>313</v>
      </c>
      <c r="M2336" s="560" t="s">
        <v>315</v>
      </c>
      <c r="N2336" s="560"/>
      <c r="O2336" s="294" t="s">
        <v>1078</v>
      </c>
    </row>
    <row r="2337" spans="1:15" ht="15" customHeight="1" x14ac:dyDescent="0.25">
      <c r="A2337" s="526" t="s">
        <v>321</v>
      </c>
      <c r="B2337" s="526"/>
      <c r="C2337" s="526" t="s">
        <v>322</v>
      </c>
      <c r="D2337" s="526"/>
    </row>
    <row r="2338" spans="1:15" ht="15" customHeight="1" x14ac:dyDescent="0.25"/>
    <row r="2339" spans="1:15" ht="15" customHeight="1" x14ac:dyDescent="0.25">
      <c r="A2339" s="541" t="s">
        <v>304</v>
      </c>
      <c r="B2339" s="542"/>
      <c r="C2339" s="542"/>
      <c r="D2339" s="542"/>
      <c r="E2339" s="543"/>
      <c r="F2339" s="544" t="s">
        <v>301</v>
      </c>
      <c r="G2339" s="545"/>
      <c r="H2339" s="545"/>
      <c r="I2339" s="545"/>
      <c r="J2339" s="509"/>
      <c r="K2339" s="544" t="s">
        <v>305</v>
      </c>
      <c r="L2339" s="509"/>
      <c r="M2339" s="544" t="s">
        <v>306</v>
      </c>
      <c r="N2339" s="509"/>
      <c r="O2339" s="291" t="s">
        <v>307</v>
      </c>
    </row>
    <row r="2340" spans="1:15" ht="15" customHeight="1" x14ac:dyDescent="0.25">
      <c r="A2340" s="541" t="s">
        <v>439</v>
      </c>
      <c r="B2340" s="542"/>
      <c r="C2340" s="542"/>
      <c r="D2340" s="542"/>
      <c r="E2340" s="543"/>
      <c r="F2340" s="553" t="s">
        <v>324</v>
      </c>
      <c r="G2340" s="554"/>
      <c r="H2340" s="554"/>
      <c r="I2340" s="554"/>
      <c r="J2340" s="555"/>
      <c r="K2340" s="556" t="s">
        <v>440</v>
      </c>
      <c r="L2340" s="557"/>
      <c r="M2340" s="556" t="s">
        <v>775</v>
      </c>
      <c r="N2340" s="557"/>
      <c r="O2340" s="292" t="s">
        <v>1156</v>
      </c>
    </row>
    <row r="2341" spans="1:15" ht="15" customHeight="1" x14ac:dyDescent="0.25">
      <c r="A2341" s="558"/>
      <c r="B2341" s="558"/>
      <c r="C2341" s="558"/>
      <c r="D2341" s="558"/>
      <c r="E2341" s="558"/>
      <c r="F2341" s="559"/>
      <c r="G2341" s="559"/>
      <c r="H2341" s="559"/>
      <c r="I2341" s="559"/>
      <c r="J2341" s="559"/>
      <c r="K2341" s="559"/>
      <c r="L2341" s="293" t="s">
        <v>313</v>
      </c>
      <c r="M2341" s="560" t="s">
        <v>322</v>
      </c>
      <c r="N2341" s="560"/>
      <c r="O2341" s="294" t="s">
        <v>1156</v>
      </c>
    </row>
    <row r="2342" spans="1:15" ht="15" customHeight="1" x14ac:dyDescent="0.25">
      <c r="A2342" s="526" t="s">
        <v>327</v>
      </c>
      <c r="B2342" s="526"/>
      <c r="C2342" s="526" t="s">
        <v>328</v>
      </c>
      <c r="D2342" s="526"/>
    </row>
    <row r="2343" spans="1:15" ht="15" customHeight="1" x14ac:dyDescent="0.25"/>
    <row r="2344" spans="1:15" ht="15" customHeight="1" x14ac:dyDescent="0.25">
      <c r="A2344" s="541" t="s">
        <v>304</v>
      </c>
      <c r="B2344" s="542"/>
      <c r="C2344" s="542"/>
      <c r="D2344" s="542"/>
      <c r="E2344" s="543"/>
      <c r="F2344" s="544" t="s">
        <v>301</v>
      </c>
      <c r="G2344" s="545"/>
      <c r="H2344" s="545"/>
      <c r="I2344" s="545"/>
      <c r="J2344" s="509"/>
      <c r="K2344" s="544" t="s">
        <v>305</v>
      </c>
      <c r="L2344" s="509"/>
      <c r="M2344" s="544" t="s">
        <v>306</v>
      </c>
      <c r="N2344" s="509"/>
      <c r="O2344" s="291" t="s">
        <v>307</v>
      </c>
    </row>
    <row r="2345" spans="1:15" ht="15" customHeight="1" x14ac:dyDescent="0.25">
      <c r="A2345" s="541" t="s">
        <v>424</v>
      </c>
      <c r="B2345" s="542"/>
      <c r="C2345" s="542"/>
      <c r="D2345" s="542"/>
      <c r="E2345" s="543"/>
      <c r="F2345" s="553" t="s">
        <v>407</v>
      </c>
      <c r="G2345" s="554"/>
      <c r="H2345" s="554"/>
      <c r="I2345" s="554"/>
      <c r="J2345" s="555"/>
      <c r="K2345" s="556" t="s">
        <v>425</v>
      </c>
      <c r="L2345" s="557"/>
      <c r="M2345" s="556" t="s">
        <v>1319</v>
      </c>
      <c r="N2345" s="557"/>
      <c r="O2345" s="292" t="s">
        <v>1320</v>
      </c>
    </row>
    <row r="2346" spans="1:15" ht="15" customHeight="1" x14ac:dyDescent="0.25">
      <c r="A2346" s="558"/>
      <c r="B2346" s="558"/>
      <c r="C2346" s="558"/>
      <c r="D2346" s="558"/>
      <c r="E2346" s="558"/>
      <c r="F2346" s="559"/>
      <c r="G2346" s="559"/>
      <c r="H2346" s="559"/>
      <c r="I2346" s="559"/>
      <c r="J2346" s="559"/>
      <c r="K2346" s="559"/>
      <c r="L2346" s="293" t="s">
        <v>313</v>
      </c>
      <c r="M2346" s="560" t="s">
        <v>328</v>
      </c>
      <c r="N2346" s="560"/>
      <c r="O2346" s="294" t="s">
        <v>1320</v>
      </c>
    </row>
    <row r="2347" spans="1:15" ht="15" customHeight="1" x14ac:dyDescent="0.25"/>
    <row r="2348" spans="1:15" ht="15" customHeight="1" x14ac:dyDescent="0.25">
      <c r="I2348" s="561" t="s">
        <v>334</v>
      </c>
      <c r="J2348" s="562"/>
      <c r="K2348" s="562"/>
      <c r="L2348" s="562"/>
      <c r="M2348" s="563"/>
      <c r="N2348" s="564" t="s">
        <v>1328</v>
      </c>
      <c r="O2348" s="525"/>
    </row>
    <row r="2349" spans="1:15" ht="15" customHeight="1" x14ac:dyDescent="0.25">
      <c r="I2349" s="573" t="s">
        <v>335</v>
      </c>
      <c r="J2349" s="574"/>
      <c r="K2349" s="574"/>
      <c r="L2349" s="574"/>
      <c r="M2349" s="575"/>
      <c r="N2349" s="520">
        <f>+ROUND(N2348*(1+AIU!$G$69),0)</f>
        <v>249132</v>
      </c>
      <c r="O2349" s="521"/>
    </row>
    <row r="2350" spans="1:15" ht="15" customHeight="1" x14ac:dyDescent="0.25">
      <c r="A2350" s="287"/>
      <c r="B2350" s="500"/>
      <c r="C2350" s="500"/>
      <c r="D2350" s="500"/>
      <c r="E2350" s="500"/>
      <c r="F2350" s="500"/>
      <c r="G2350" s="500"/>
      <c r="H2350" s="500"/>
      <c r="I2350" s="500"/>
      <c r="J2350" s="500"/>
      <c r="K2350" s="500"/>
      <c r="L2350" s="500"/>
      <c r="M2350" s="500"/>
      <c r="N2350" s="500"/>
      <c r="O2350" s="500"/>
    </row>
    <row r="2351" spans="1:15" ht="15" customHeight="1" x14ac:dyDescent="0.25">
      <c r="A2351" s="287"/>
      <c r="B2351" s="501"/>
      <c r="C2351" s="501"/>
      <c r="D2351" s="500"/>
      <c r="E2351" s="500"/>
      <c r="F2351" s="500"/>
      <c r="G2351" s="500"/>
      <c r="H2351" s="500"/>
      <c r="I2351" s="500"/>
      <c r="J2351" s="500"/>
      <c r="K2351" s="500"/>
      <c r="L2351" s="500"/>
      <c r="M2351" s="500"/>
      <c r="N2351" s="500"/>
      <c r="O2351" s="500"/>
    </row>
    <row r="2352" spans="1:15" ht="15" customHeight="1" x14ac:dyDescent="0.25">
      <c r="A2352" s="502"/>
      <c r="B2352" s="502"/>
      <c r="C2352" s="502"/>
      <c r="D2352" s="502"/>
      <c r="E2352" s="502"/>
      <c r="F2352" s="502"/>
      <c r="G2352" s="502"/>
      <c r="H2352" s="502"/>
      <c r="I2352" s="502"/>
      <c r="J2352" s="502"/>
      <c r="K2352" s="502"/>
      <c r="L2352" s="502"/>
      <c r="M2352" s="502"/>
      <c r="N2352" s="502"/>
      <c r="O2352" s="502"/>
    </row>
    <row r="2353" spans="1:15" ht="15" customHeight="1" x14ac:dyDescent="0.25">
      <c r="A2353" s="550"/>
      <c r="B2353" s="551"/>
      <c r="C2353" s="551"/>
      <c r="D2353" s="551"/>
      <c r="E2353" s="551"/>
      <c r="F2353" s="552"/>
      <c r="G2353" s="550" t="s">
        <v>296</v>
      </c>
      <c r="H2353" s="551"/>
      <c r="I2353" s="551"/>
      <c r="J2353" s="551" t="s">
        <v>993</v>
      </c>
      <c r="K2353" s="551"/>
      <c r="L2353" s="551"/>
      <c r="M2353" s="551"/>
      <c r="N2353" s="551"/>
      <c r="O2353" s="552"/>
    </row>
    <row r="2354" spans="1:15" ht="79.5" customHeight="1" x14ac:dyDescent="0.25">
      <c r="A2354" s="513" t="s">
        <v>298</v>
      </c>
      <c r="B2354" s="546"/>
      <c r="C2354" s="546"/>
      <c r="D2354" s="546"/>
      <c r="E2354" s="546"/>
      <c r="F2354" s="527"/>
      <c r="G2354" s="503" t="s">
        <v>299</v>
      </c>
      <c r="H2354" s="500"/>
      <c r="I2354" s="500"/>
      <c r="J2354" s="547" t="s">
        <v>1329</v>
      </c>
      <c r="K2354" s="547"/>
      <c r="L2354" s="547"/>
      <c r="M2354" s="547"/>
      <c r="N2354" s="547"/>
      <c r="O2354" s="540"/>
    </row>
    <row r="2355" spans="1:15" ht="15" customHeight="1" x14ac:dyDescent="0.25">
      <c r="A2355" s="514"/>
      <c r="B2355" s="548"/>
      <c r="C2355" s="548"/>
      <c r="D2355" s="548"/>
      <c r="E2355" s="548"/>
      <c r="F2355" s="549"/>
      <c r="G2355" s="515" t="s">
        <v>301</v>
      </c>
      <c r="H2355" s="502"/>
      <c r="I2355" s="502"/>
      <c r="J2355" s="502" t="s">
        <v>29</v>
      </c>
      <c r="K2355" s="502"/>
      <c r="L2355" s="502"/>
      <c r="M2355" s="502"/>
      <c r="N2355" s="502"/>
      <c r="O2355" s="516"/>
    </row>
    <row r="2356" spans="1:15" ht="15" customHeight="1" x14ac:dyDescent="0.25"/>
    <row r="2357" spans="1:15" ht="15" customHeight="1" x14ac:dyDescent="0.25">
      <c r="A2357" s="526" t="s">
        <v>302</v>
      </c>
      <c r="B2357" s="526"/>
      <c r="C2357" s="526" t="s">
        <v>303</v>
      </c>
      <c r="D2357" s="526"/>
    </row>
    <row r="2358" spans="1:15" ht="15" customHeight="1" x14ac:dyDescent="0.25"/>
    <row r="2359" spans="1:15" ht="15" customHeight="1" x14ac:dyDescent="0.25">
      <c r="A2359" s="541" t="s">
        <v>304</v>
      </c>
      <c r="B2359" s="542"/>
      <c r="C2359" s="542"/>
      <c r="D2359" s="542"/>
      <c r="E2359" s="543"/>
      <c r="F2359" s="544" t="s">
        <v>301</v>
      </c>
      <c r="G2359" s="545"/>
      <c r="H2359" s="545"/>
      <c r="I2359" s="545"/>
      <c r="J2359" s="509"/>
      <c r="K2359" s="544" t="s">
        <v>305</v>
      </c>
      <c r="L2359" s="509"/>
      <c r="M2359" s="544" t="s">
        <v>306</v>
      </c>
      <c r="N2359" s="509"/>
      <c r="O2359" s="291" t="s">
        <v>307</v>
      </c>
    </row>
    <row r="2360" spans="1:15" ht="15" customHeight="1" x14ac:dyDescent="0.25">
      <c r="A2360" s="541" t="s">
        <v>1330</v>
      </c>
      <c r="B2360" s="542"/>
      <c r="C2360" s="542"/>
      <c r="D2360" s="542"/>
      <c r="E2360" s="543"/>
      <c r="F2360" s="553" t="s">
        <v>412</v>
      </c>
      <c r="G2360" s="554"/>
      <c r="H2360" s="554"/>
      <c r="I2360" s="554"/>
      <c r="J2360" s="555"/>
      <c r="K2360" s="556" t="s">
        <v>1331</v>
      </c>
      <c r="L2360" s="557"/>
      <c r="M2360" s="556" t="s">
        <v>654</v>
      </c>
      <c r="N2360" s="557"/>
      <c r="O2360" s="292" t="s">
        <v>1332</v>
      </c>
    </row>
    <row r="2361" spans="1:15" ht="15" customHeight="1" x14ac:dyDescent="0.25">
      <c r="A2361" s="541" t="s">
        <v>1333</v>
      </c>
      <c r="B2361" s="542"/>
      <c r="C2361" s="542"/>
      <c r="D2361" s="542"/>
      <c r="E2361" s="543"/>
      <c r="F2361" s="553" t="s">
        <v>309</v>
      </c>
      <c r="G2361" s="554"/>
      <c r="H2361" s="554"/>
      <c r="I2361" s="554"/>
      <c r="J2361" s="555"/>
      <c r="K2361" s="556" t="s">
        <v>1334</v>
      </c>
      <c r="L2361" s="557"/>
      <c r="M2361" s="556" t="s">
        <v>446</v>
      </c>
      <c r="N2361" s="557"/>
      <c r="O2361" s="292" t="s">
        <v>1335</v>
      </c>
    </row>
    <row r="2362" spans="1:15" ht="15" customHeight="1" x14ac:dyDescent="0.25">
      <c r="A2362" s="541" t="s">
        <v>1336</v>
      </c>
      <c r="B2362" s="542"/>
      <c r="C2362" s="542"/>
      <c r="D2362" s="542"/>
      <c r="E2362" s="543"/>
      <c r="F2362" s="553" t="s">
        <v>856</v>
      </c>
      <c r="G2362" s="554"/>
      <c r="H2362" s="554"/>
      <c r="I2362" s="554"/>
      <c r="J2362" s="555"/>
      <c r="K2362" s="556" t="s">
        <v>1337</v>
      </c>
      <c r="L2362" s="557"/>
      <c r="M2362" s="556" t="s">
        <v>434</v>
      </c>
      <c r="N2362" s="557"/>
      <c r="O2362" s="292" t="s">
        <v>1338</v>
      </c>
    </row>
    <row r="2363" spans="1:15" ht="15" customHeight="1" x14ac:dyDescent="0.25">
      <c r="A2363" s="558"/>
      <c r="B2363" s="558"/>
      <c r="C2363" s="558"/>
      <c r="D2363" s="558"/>
      <c r="E2363" s="558"/>
      <c r="F2363" s="559"/>
      <c r="G2363" s="559"/>
      <c r="H2363" s="559"/>
      <c r="I2363" s="559"/>
      <c r="J2363" s="559"/>
      <c r="K2363" s="559"/>
      <c r="L2363" s="293" t="s">
        <v>313</v>
      </c>
      <c r="M2363" s="560" t="s">
        <v>303</v>
      </c>
      <c r="N2363" s="560"/>
      <c r="O2363" s="294" t="s">
        <v>1339</v>
      </c>
    </row>
    <row r="2364" spans="1:15" ht="15" customHeight="1" x14ac:dyDescent="0.25">
      <c r="A2364" s="526" t="s">
        <v>314</v>
      </c>
      <c r="B2364" s="526"/>
      <c r="C2364" s="526" t="s">
        <v>315</v>
      </c>
      <c r="D2364" s="526"/>
    </row>
    <row r="2365" spans="1:15" ht="15" customHeight="1" x14ac:dyDescent="0.25"/>
    <row r="2366" spans="1:15" ht="15" customHeight="1" x14ac:dyDescent="0.25">
      <c r="A2366" s="541" t="s">
        <v>304</v>
      </c>
      <c r="B2366" s="542"/>
      <c r="C2366" s="542"/>
      <c r="D2366" s="542"/>
      <c r="E2366" s="543"/>
      <c r="F2366" s="544" t="s">
        <v>301</v>
      </c>
      <c r="G2366" s="545"/>
      <c r="H2366" s="545"/>
      <c r="I2366" s="545"/>
      <c r="J2366" s="509"/>
      <c r="K2366" s="544" t="s">
        <v>305</v>
      </c>
      <c r="L2366" s="509"/>
      <c r="M2366" s="544" t="s">
        <v>306</v>
      </c>
      <c r="N2366" s="509"/>
      <c r="O2366" s="291" t="s">
        <v>307</v>
      </c>
    </row>
    <row r="2367" spans="1:15" ht="15" customHeight="1" x14ac:dyDescent="0.25">
      <c r="A2367" s="541" t="s">
        <v>316</v>
      </c>
      <c r="B2367" s="542"/>
      <c r="C2367" s="542"/>
      <c r="D2367" s="542"/>
      <c r="E2367" s="543"/>
      <c r="F2367" s="553" t="s">
        <v>317</v>
      </c>
      <c r="G2367" s="554"/>
      <c r="H2367" s="554"/>
      <c r="I2367" s="554"/>
      <c r="J2367" s="555"/>
      <c r="K2367" s="556" t="s">
        <v>1340</v>
      </c>
      <c r="L2367" s="557"/>
      <c r="M2367" s="556" t="s">
        <v>319</v>
      </c>
      <c r="N2367" s="557"/>
      <c r="O2367" s="292" t="s">
        <v>1341</v>
      </c>
    </row>
    <row r="2368" spans="1:15" ht="15" customHeight="1" x14ac:dyDescent="0.25">
      <c r="A2368" s="558"/>
      <c r="B2368" s="558"/>
      <c r="C2368" s="558"/>
      <c r="D2368" s="558"/>
      <c r="E2368" s="558"/>
      <c r="F2368" s="559"/>
      <c r="G2368" s="559"/>
      <c r="H2368" s="559"/>
      <c r="I2368" s="559"/>
      <c r="J2368" s="559"/>
      <c r="K2368" s="559"/>
      <c r="L2368" s="293" t="s">
        <v>313</v>
      </c>
      <c r="M2368" s="560" t="s">
        <v>315</v>
      </c>
      <c r="N2368" s="560"/>
      <c r="O2368" s="294" t="s">
        <v>1341</v>
      </c>
    </row>
    <row r="2369" spans="1:15" ht="15" customHeight="1" x14ac:dyDescent="0.25">
      <c r="A2369" s="526" t="s">
        <v>321</v>
      </c>
      <c r="B2369" s="526"/>
      <c r="C2369" s="526" t="s">
        <v>322</v>
      </c>
      <c r="D2369" s="526"/>
    </row>
    <row r="2370" spans="1:15" ht="15" customHeight="1" x14ac:dyDescent="0.25"/>
    <row r="2371" spans="1:15" ht="15" customHeight="1" x14ac:dyDescent="0.25">
      <c r="A2371" s="541" t="s">
        <v>304</v>
      </c>
      <c r="B2371" s="542"/>
      <c r="C2371" s="542"/>
      <c r="D2371" s="542"/>
      <c r="E2371" s="543"/>
      <c r="F2371" s="544" t="s">
        <v>301</v>
      </c>
      <c r="G2371" s="545"/>
      <c r="H2371" s="545"/>
      <c r="I2371" s="545"/>
      <c r="J2371" s="509"/>
      <c r="K2371" s="544" t="s">
        <v>305</v>
      </c>
      <c r="L2371" s="509"/>
      <c r="M2371" s="544" t="s">
        <v>306</v>
      </c>
      <c r="N2371" s="509"/>
      <c r="O2371" s="291" t="s">
        <v>307</v>
      </c>
    </row>
    <row r="2372" spans="1:15" ht="15" customHeight="1" x14ac:dyDescent="0.25">
      <c r="A2372" s="541" t="s">
        <v>1017</v>
      </c>
      <c r="B2372" s="542"/>
      <c r="C2372" s="542"/>
      <c r="D2372" s="542"/>
      <c r="E2372" s="543"/>
      <c r="F2372" s="553" t="s">
        <v>1018</v>
      </c>
      <c r="G2372" s="554"/>
      <c r="H2372" s="554"/>
      <c r="I2372" s="554"/>
      <c r="J2372" s="555"/>
      <c r="K2372" s="556" t="s">
        <v>1019</v>
      </c>
      <c r="L2372" s="557"/>
      <c r="M2372" s="556" t="s">
        <v>1342</v>
      </c>
      <c r="N2372" s="557"/>
      <c r="O2372" s="292" t="s">
        <v>1340</v>
      </c>
    </row>
    <row r="2373" spans="1:15" ht="15" customHeight="1" x14ac:dyDescent="0.25">
      <c r="A2373" s="558"/>
      <c r="B2373" s="558"/>
      <c r="C2373" s="558"/>
      <c r="D2373" s="558"/>
      <c r="E2373" s="558"/>
      <c r="F2373" s="559"/>
      <c r="G2373" s="559"/>
      <c r="H2373" s="559"/>
      <c r="I2373" s="559"/>
      <c r="J2373" s="559"/>
      <c r="K2373" s="559"/>
      <c r="L2373" s="293" t="s">
        <v>313</v>
      </c>
      <c r="M2373" s="560" t="s">
        <v>322</v>
      </c>
      <c r="N2373" s="560"/>
      <c r="O2373" s="294" t="s">
        <v>1340</v>
      </c>
    </row>
    <row r="2374" spans="1:15" ht="15" customHeight="1" x14ac:dyDescent="0.25">
      <c r="A2374" s="526" t="s">
        <v>327</v>
      </c>
      <c r="B2374" s="526"/>
      <c r="C2374" s="526" t="s">
        <v>328</v>
      </c>
      <c r="D2374" s="526"/>
    </row>
    <row r="2375" spans="1:15" ht="15" customHeight="1" x14ac:dyDescent="0.25"/>
    <row r="2376" spans="1:15" ht="15" customHeight="1" x14ac:dyDescent="0.25">
      <c r="A2376" s="541" t="s">
        <v>304</v>
      </c>
      <c r="B2376" s="542"/>
      <c r="C2376" s="542"/>
      <c r="D2376" s="542"/>
      <c r="E2376" s="543"/>
      <c r="F2376" s="544" t="s">
        <v>301</v>
      </c>
      <c r="G2376" s="545"/>
      <c r="H2376" s="545"/>
      <c r="I2376" s="545"/>
      <c r="J2376" s="509"/>
      <c r="K2376" s="544" t="s">
        <v>305</v>
      </c>
      <c r="L2376" s="509"/>
      <c r="M2376" s="544" t="s">
        <v>306</v>
      </c>
      <c r="N2376" s="509"/>
      <c r="O2376" s="291" t="s">
        <v>307</v>
      </c>
    </row>
    <row r="2377" spans="1:15" ht="15" customHeight="1" x14ac:dyDescent="0.25">
      <c r="A2377" s="541" t="s">
        <v>424</v>
      </c>
      <c r="B2377" s="542"/>
      <c r="C2377" s="542"/>
      <c r="D2377" s="542"/>
      <c r="E2377" s="543"/>
      <c r="F2377" s="553" t="s">
        <v>407</v>
      </c>
      <c r="G2377" s="554"/>
      <c r="H2377" s="554"/>
      <c r="I2377" s="554"/>
      <c r="J2377" s="555"/>
      <c r="K2377" s="556" t="s">
        <v>425</v>
      </c>
      <c r="L2377" s="557"/>
      <c r="M2377" s="556" t="s">
        <v>1343</v>
      </c>
      <c r="N2377" s="557"/>
      <c r="O2377" s="292" t="s">
        <v>1344</v>
      </c>
    </row>
    <row r="2378" spans="1:15" ht="15" customHeight="1" x14ac:dyDescent="0.25">
      <c r="A2378" s="558"/>
      <c r="B2378" s="558"/>
      <c r="C2378" s="558"/>
      <c r="D2378" s="558"/>
      <c r="E2378" s="558"/>
      <c r="F2378" s="559"/>
      <c r="G2378" s="559"/>
      <c r="H2378" s="559"/>
      <c r="I2378" s="559"/>
      <c r="J2378" s="559"/>
      <c r="K2378" s="559"/>
      <c r="L2378" s="293" t="s">
        <v>313</v>
      </c>
      <c r="M2378" s="560" t="s">
        <v>328</v>
      </c>
      <c r="N2378" s="560"/>
      <c r="O2378" s="294" t="s">
        <v>1344</v>
      </c>
    </row>
    <row r="2379" spans="1:15" ht="15" customHeight="1" x14ac:dyDescent="0.25"/>
    <row r="2380" spans="1:15" ht="15" customHeight="1" x14ac:dyDescent="0.25">
      <c r="I2380" s="561" t="s">
        <v>334</v>
      </c>
      <c r="J2380" s="562"/>
      <c r="K2380" s="562"/>
      <c r="L2380" s="562"/>
      <c r="M2380" s="563"/>
      <c r="N2380" s="564" t="s">
        <v>1345</v>
      </c>
      <c r="O2380" s="525"/>
    </row>
    <row r="2381" spans="1:15" ht="15" customHeight="1" x14ac:dyDescent="0.25">
      <c r="I2381" s="573" t="s">
        <v>335</v>
      </c>
      <c r="J2381" s="574"/>
      <c r="K2381" s="574"/>
      <c r="L2381" s="574"/>
      <c r="M2381" s="575"/>
      <c r="N2381" s="520">
        <f>+ROUND(N2380*(1+AIU!$G$69),0)</f>
        <v>100683</v>
      </c>
      <c r="O2381" s="521"/>
    </row>
    <row r="2382" spans="1:15" ht="15" customHeight="1" x14ac:dyDescent="0.25">
      <c r="A2382" s="287"/>
      <c r="B2382" s="500"/>
      <c r="C2382" s="500"/>
      <c r="D2382" s="500"/>
      <c r="E2382" s="500"/>
      <c r="F2382" s="500"/>
      <c r="G2382" s="500"/>
      <c r="H2382" s="500"/>
      <c r="I2382" s="500"/>
      <c r="J2382" s="500"/>
      <c r="K2382" s="500"/>
      <c r="L2382" s="500"/>
      <c r="M2382" s="500"/>
      <c r="N2382" s="500"/>
      <c r="O2382" s="500"/>
    </row>
    <row r="2383" spans="1:15" ht="15" customHeight="1" x14ac:dyDescent="0.25">
      <c r="A2383" s="287"/>
      <c r="B2383" s="501"/>
      <c r="C2383" s="501"/>
      <c r="D2383" s="500"/>
      <c r="E2383" s="500"/>
      <c r="F2383" s="500"/>
      <c r="G2383" s="500"/>
      <c r="H2383" s="500"/>
      <c r="I2383" s="500"/>
      <c r="J2383" s="500"/>
      <c r="K2383" s="500"/>
      <c r="L2383" s="500"/>
      <c r="M2383" s="500"/>
      <c r="N2383" s="500"/>
      <c r="O2383" s="500"/>
    </row>
    <row r="2384" spans="1:15" ht="15" customHeight="1" x14ac:dyDescent="0.25">
      <c r="A2384" s="502"/>
      <c r="B2384" s="502"/>
      <c r="C2384" s="502"/>
      <c r="D2384" s="502"/>
      <c r="E2384" s="502"/>
      <c r="F2384" s="502"/>
      <c r="G2384" s="502"/>
      <c r="H2384" s="502"/>
      <c r="I2384" s="502"/>
      <c r="J2384" s="502"/>
      <c r="K2384" s="502"/>
      <c r="L2384" s="502"/>
      <c r="M2384" s="502"/>
      <c r="N2384" s="502"/>
      <c r="O2384" s="502"/>
    </row>
    <row r="2385" spans="1:15" ht="15" customHeight="1" x14ac:dyDescent="0.25">
      <c r="A2385" s="550"/>
      <c r="B2385" s="551"/>
      <c r="C2385" s="551"/>
      <c r="D2385" s="551"/>
      <c r="E2385" s="551"/>
      <c r="F2385" s="552"/>
      <c r="G2385" s="550" t="s">
        <v>296</v>
      </c>
      <c r="H2385" s="551"/>
      <c r="I2385" s="551"/>
      <c r="J2385" s="551" t="s">
        <v>993</v>
      </c>
      <c r="K2385" s="551"/>
      <c r="L2385" s="551"/>
      <c r="M2385" s="551"/>
      <c r="N2385" s="551"/>
      <c r="O2385" s="552"/>
    </row>
    <row r="2386" spans="1:15" ht="46.5" customHeight="1" x14ac:dyDescent="0.25">
      <c r="A2386" s="513" t="s">
        <v>298</v>
      </c>
      <c r="B2386" s="546"/>
      <c r="C2386" s="546"/>
      <c r="D2386" s="546"/>
      <c r="E2386" s="546"/>
      <c r="F2386" s="527"/>
      <c r="G2386" s="503" t="s">
        <v>299</v>
      </c>
      <c r="H2386" s="500"/>
      <c r="I2386" s="500"/>
      <c r="J2386" s="547" t="s">
        <v>1346</v>
      </c>
      <c r="K2386" s="547"/>
      <c r="L2386" s="547"/>
      <c r="M2386" s="547"/>
      <c r="N2386" s="547"/>
      <c r="O2386" s="540"/>
    </row>
    <row r="2387" spans="1:15" ht="15" customHeight="1" x14ac:dyDescent="0.25">
      <c r="A2387" s="514"/>
      <c r="B2387" s="548"/>
      <c r="C2387" s="548"/>
      <c r="D2387" s="548"/>
      <c r="E2387" s="548"/>
      <c r="F2387" s="549"/>
      <c r="G2387" s="515" t="s">
        <v>301</v>
      </c>
      <c r="H2387" s="502"/>
      <c r="I2387" s="502"/>
      <c r="J2387" s="502" t="s">
        <v>23</v>
      </c>
      <c r="K2387" s="502"/>
      <c r="L2387" s="502"/>
      <c r="M2387" s="502"/>
      <c r="N2387" s="502"/>
      <c r="O2387" s="516"/>
    </row>
    <row r="2388" spans="1:15" ht="15" customHeight="1" x14ac:dyDescent="0.25"/>
    <row r="2389" spans="1:15" ht="15" customHeight="1" x14ac:dyDescent="0.25">
      <c r="A2389" s="526" t="s">
        <v>302</v>
      </c>
      <c r="B2389" s="526"/>
      <c r="C2389" s="526" t="s">
        <v>303</v>
      </c>
      <c r="D2389" s="526"/>
    </row>
    <row r="2390" spans="1:15" ht="15" customHeight="1" x14ac:dyDescent="0.25"/>
    <row r="2391" spans="1:15" ht="15" customHeight="1" x14ac:dyDescent="0.25">
      <c r="A2391" s="541" t="s">
        <v>304</v>
      </c>
      <c r="B2391" s="542"/>
      <c r="C2391" s="542"/>
      <c r="D2391" s="542"/>
      <c r="E2391" s="543"/>
      <c r="F2391" s="544" t="s">
        <v>301</v>
      </c>
      <c r="G2391" s="545"/>
      <c r="H2391" s="545"/>
      <c r="I2391" s="545"/>
      <c r="J2391" s="509"/>
      <c r="K2391" s="544" t="s">
        <v>305</v>
      </c>
      <c r="L2391" s="509"/>
      <c r="M2391" s="544" t="s">
        <v>306</v>
      </c>
      <c r="N2391" s="509"/>
      <c r="O2391" s="291" t="s">
        <v>307</v>
      </c>
    </row>
    <row r="2392" spans="1:15" ht="15" customHeight="1" x14ac:dyDescent="0.25">
      <c r="A2392" s="541" t="s">
        <v>1347</v>
      </c>
      <c r="B2392" s="542"/>
      <c r="C2392" s="542"/>
      <c r="D2392" s="542"/>
      <c r="E2392" s="543"/>
      <c r="F2392" s="553" t="s">
        <v>309</v>
      </c>
      <c r="G2392" s="554"/>
      <c r="H2392" s="554"/>
      <c r="I2392" s="554"/>
      <c r="J2392" s="555"/>
      <c r="K2392" s="556" t="s">
        <v>1348</v>
      </c>
      <c r="L2392" s="557"/>
      <c r="M2392" s="556" t="s">
        <v>505</v>
      </c>
      <c r="N2392" s="557"/>
      <c r="O2392" s="292" t="s">
        <v>705</v>
      </c>
    </row>
    <row r="2393" spans="1:15" ht="15" customHeight="1" x14ac:dyDescent="0.25">
      <c r="A2393" s="541" t="s">
        <v>1349</v>
      </c>
      <c r="B2393" s="542"/>
      <c r="C2393" s="542"/>
      <c r="D2393" s="542"/>
      <c r="E2393" s="543"/>
      <c r="F2393" s="553" t="s">
        <v>309</v>
      </c>
      <c r="G2393" s="554"/>
      <c r="H2393" s="554"/>
      <c r="I2393" s="554"/>
      <c r="J2393" s="555"/>
      <c r="K2393" s="556" t="s">
        <v>1350</v>
      </c>
      <c r="L2393" s="557"/>
      <c r="M2393" s="556" t="s">
        <v>555</v>
      </c>
      <c r="N2393" s="557"/>
      <c r="O2393" s="292" t="s">
        <v>1350</v>
      </c>
    </row>
    <row r="2394" spans="1:15" ht="15" customHeight="1" x14ac:dyDescent="0.25">
      <c r="A2394" s="558"/>
      <c r="B2394" s="558"/>
      <c r="C2394" s="558"/>
      <c r="D2394" s="558"/>
      <c r="E2394" s="558"/>
      <c r="F2394" s="559"/>
      <c r="G2394" s="559"/>
      <c r="H2394" s="559"/>
      <c r="I2394" s="559"/>
      <c r="J2394" s="559"/>
      <c r="K2394" s="559"/>
      <c r="L2394" s="293" t="s">
        <v>313</v>
      </c>
      <c r="M2394" s="560" t="s">
        <v>303</v>
      </c>
      <c r="N2394" s="560"/>
      <c r="O2394" s="294" t="s">
        <v>1351</v>
      </c>
    </row>
    <row r="2395" spans="1:15" ht="15" customHeight="1" x14ac:dyDescent="0.25">
      <c r="A2395" s="526" t="s">
        <v>314</v>
      </c>
      <c r="B2395" s="526"/>
      <c r="C2395" s="526" t="s">
        <v>315</v>
      </c>
      <c r="D2395" s="526"/>
    </row>
    <row r="2396" spans="1:15" ht="15" customHeight="1" x14ac:dyDescent="0.25"/>
    <row r="2397" spans="1:15" ht="15" customHeight="1" x14ac:dyDescent="0.25">
      <c r="A2397" s="541" t="s">
        <v>304</v>
      </c>
      <c r="B2397" s="542"/>
      <c r="C2397" s="542"/>
      <c r="D2397" s="542"/>
      <c r="E2397" s="543"/>
      <c r="F2397" s="544" t="s">
        <v>301</v>
      </c>
      <c r="G2397" s="545"/>
      <c r="H2397" s="545"/>
      <c r="I2397" s="545"/>
      <c r="J2397" s="509"/>
      <c r="K2397" s="544" t="s">
        <v>305</v>
      </c>
      <c r="L2397" s="509"/>
      <c r="M2397" s="544" t="s">
        <v>306</v>
      </c>
      <c r="N2397" s="509"/>
      <c r="O2397" s="291" t="s">
        <v>307</v>
      </c>
    </row>
    <row r="2398" spans="1:15" ht="15" customHeight="1" x14ac:dyDescent="0.25">
      <c r="A2398" s="541" t="s">
        <v>478</v>
      </c>
      <c r="B2398" s="542"/>
      <c r="C2398" s="542"/>
      <c r="D2398" s="542"/>
      <c r="E2398" s="543"/>
      <c r="F2398" s="553" t="s">
        <v>357</v>
      </c>
      <c r="G2398" s="554"/>
      <c r="H2398" s="554"/>
      <c r="I2398" s="554"/>
      <c r="J2398" s="555"/>
      <c r="K2398" s="556" t="s">
        <v>479</v>
      </c>
      <c r="L2398" s="557"/>
      <c r="M2398" s="556" t="s">
        <v>376</v>
      </c>
      <c r="N2398" s="557"/>
      <c r="O2398" s="292" t="s">
        <v>410</v>
      </c>
    </row>
    <row r="2399" spans="1:15" ht="15" customHeight="1" x14ac:dyDescent="0.25">
      <c r="A2399" s="541" t="s">
        <v>316</v>
      </c>
      <c r="B2399" s="542"/>
      <c r="C2399" s="542"/>
      <c r="D2399" s="542"/>
      <c r="E2399" s="543"/>
      <c r="F2399" s="553" t="s">
        <v>317</v>
      </c>
      <c r="G2399" s="554"/>
      <c r="H2399" s="554"/>
      <c r="I2399" s="554"/>
      <c r="J2399" s="555"/>
      <c r="K2399" s="556" t="s">
        <v>1038</v>
      </c>
      <c r="L2399" s="557"/>
      <c r="M2399" s="556" t="s">
        <v>319</v>
      </c>
      <c r="N2399" s="557"/>
      <c r="O2399" s="292" t="s">
        <v>820</v>
      </c>
    </row>
    <row r="2400" spans="1:15" ht="15" customHeight="1" x14ac:dyDescent="0.25">
      <c r="A2400" s="558"/>
      <c r="B2400" s="558"/>
      <c r="C2400" s="558"/>
      <c r="D2400" s="558"/>
      <c r="E2400" s="558"/>
      <c r="F2400" s="559"/>
      <c r="G2400" s="559"/>
      <c r="H2400" s="559"/>
      <c r="I2400" s="559"/>
      <c r="J2400" s="559"/>
      <c r="K2400" s="559"/>
      <c r="L2400" s="293" t="s">
        <v>313</v>
      </c>
      <c r="M2400" s="560" t="s">
        <v>315</v>
      </c>
      <c r="N2400" s="560"/>
      <c r="O2400" s="294" t="s">
        <v>1232</v>
      </c>
    </row>
    <row r="2401" spans="1:15" ht="15" customHeight="1" x14ac:dyDescent="0.25">
      <c r="A2401" s="526" t="s">
        <v>321</v>
      </c>
      <c r="B2401" s="526"/>
      <c r="C2401" s="526" t="s">
        <v>322</v>
      </c>
      <c r="D2401" s="526"/>
    </row>
    <row r="2402" spans="1:15" ht="15" customHeight="1" x14ac:dyDescent="0.25"/>
    <row r="2403" spans="1:15" ht="15" customHeight="1" x14ac:dyDescent="0.25">
      <c r="A2403" s="541" t="s">
        <v>304</v>
      </c>
      <c r="B2403" s="542"/>
      <c r="C2403" s="542"/>
      <c r="D2403" s="542"/>
      <c r="E2403" s="543"/>
      <c r="F2403" s="544" t="s">
        <v>301</v>
      </c>
      <c r="G2403" s="545"/>
      <c r="H2403" s="545"/>
      <c r="I2403" s="545"/>
      <c r="J2403" s="509"/>
      <c r="K2403" s="544" t="s">
        <v>305</v>
      </c>
      <c r="L2403" s="509"/>
      <c r="M2403" s="544" t="s">
        <v>306</v>
      </c>
      <c r="N2403" s="509"/>
      <c r="O2403" s="291" t="s">
        <v>307</v>
      </c>
    </row>
    <row r="2404" spans="1:15" ht="15" customHeight="1" x14ac:dyDescent="0.25">
      <c r="A2404" s="541" t="s">
        <v>1352</v>
      </c>
      <c r="B2404" s="542"/>
      <c r="C2404" s="542"/>
      <c r="D2404" s="542"/>
      <c r="E2404" s="543"/>
      <c r="F2404" s="553" t="s">
        <v>1018</v>
      </c>
      <c r="G2404" s="554"/>
      <c r="H2404" s="554"/>
      <c r="I2404" s="554"/>
      <c r="J2404" s="555"/>
      <c r="K2404" s="556" t="s">
        <v>1239</v>
      </c>
      <c r="L2404" s="557"/>
      <c r="M2404" s="556" t="s">
        <v>398</v>
      </c>
      <c r="N2404" s="557"/>
      <c r="O2404" s="292" t="s">
        <v>1038</v>
      </c>
    </row>
    <row r="2405" spans="1:15" ht="15" customHeight="1" x14ac:dyDescent="0.25">
      <c r="A2405" s="558"/>
      <c r="B2405" s="558"/>
      <c r="C2405" s="558"/>
      <c r="D2405" s="558"/>
      <c r="E2405" s="558"/>
      <c r="F2405" s="559"/>
      <c r="G2405" s="559"/>
      <c r="H2405" s="559"/>
      <c r="I2405" s="559"/>
      <c r="J2405" s="559"/>
      <c r="K2405" s="559"/>
      <c r="L2405" s="293" t="s">
        <v>313</v>
      </c>
      <c r="M2405" s="560" t="s">
        <v>322</v>
      </c>
      <c r="N2405" s="560"/>
      <c r="O2405" s="294" t="s">
        <v>1038</v>
      </c>
    </row>
    <row r="2406" spans="1:15" ht="15" customHeight="1" x14ac:dyDescent="0.25">
      <c r="A2406" s="526" t="s">
        <v>327</v>
      </c>
      <c r="B2406" s="526"/>
      <c r="C2406" s="526" t="s">
        <v>328</v>
      </c>
      <c r="D2406" s="526"/>
    </row>
    <row r="2407" spans="1:15" ht="15" customHeight="1" x14ac:dyDescent="0.25"/>
    <row r="2408" spans="1:15" ht="15" customHeight="1" x14ac:dyDescent="0.25">
      <c r="A2408" s="541" t="s">
        <v>304</v>
      </c>
      <c r="B2408" s="542"/>
      <c r="C2408" s="542"/>
      <c r="D2408" s="542"/>
      <c r="E2408" s="543"/>
      <c r="F2408" s="544" t="s">
        <v>301</v>
      </c>
      <c r="G2408" s="545"/>
      <c r="H2408" s="545"/>
      <c r="I2408" s="545"/>
      <c r="J2408" s="509"/>
      <c r="K2408" s="544" t="s">
        <v>305</v>
      </c>
      <c r="L2408" s="509"/>
      <c r="M2408" s="544" t="s">
        <v>306</v>
      </c>
      <c r="N2408" s="509"/>
      <c r="O2408" s="291" t="s">
        <v>307</v>
      </c>
    </row>
    <row r="2409" spans="1:15" ht="15" customHeight="1" x14ac:dyDescent="0.25">
      <c r="A2409" s="541" t="s">
        <v>424</v>
      </c>
      <c r="B2409" s="542"/>
      <c r="C2409" s="542"/>
      <c r="D2409" s="542"/>
      <c r="E2409" s="543"/>
      <c r="F2409" s="553" t="s">
        <v>407</v>
      </c>
      <c r="G2409" s="554"/>
      <c r="H2409" s="554"/>
      <c r="I2409" s="554"/>
      <c r="J2409" s="555"/>
      <c r="K2409" s="556" t="s">
        <v>425</v>
      </c>
      <c r="L2409" s="557"/>
      <c r="M2409" s="556" t="s">
        <v>1024</v>
      </c>
      <c r="N2409" s="557"/>
      <c r="O2409" s="292" t="s">
        <v>1025</v>
      </c>
    </row>
    <row r="2410" spans="1:15" ht="15" customHeight="1" x14ac:dyDescent="0.25">
      <c r="A2410" s="558"/>
      <c r="B2410" s="558"/>
      <c r="C2410" s="558"/>
      <c r="D2410" s="558"/>
      <c r="E2410" s="558"/>
      <c r="F2410" s="559"/>
      <c r="G2410" s="559"/>
      <c r="H2410" s="559"/>
      <c r="I2410" s="559"/>
      <c r="J2410" s="559"/>
      <c r="K2410" s="559"/>
      <c r="L2410" s="293" t="s">
        <v>313</v>
      </c>
      <c r="M2410" s="560" t="s">
        <v>328</v>
      </c>
      <c r="N2410" s="560"/>
      <c r="O2410" s="294" t="s">
        <v>1025</v>
      </c>
    </row>
    <row r="2411" spans="1:15" ht="15" customHeight="1" x14ac:dyDescent="0.25"/>
    <row r="2412" spans="1:15" ht="15" customHeight="1" x14ac:dyDescent="0.25">
      <c r="I2412" s="565" t="s">
        <v>334</v>
      </c>
      <c r="J2412" s="566"/>
      <c r="K2412" s="566"/>
      <c r="L2412" s="566"/>
      <c r="M2412" s="567"/>
      <c r="N2412" s="564" t="s">
        <v>1353</v>
      </c>
      <c r="O2412" s="525"/>
    </row>
    <row r="2413" spans="1:15" ht="15" customHeight="1" x14ac:dyDescent="0.25">
      <c r="I2413" s="568" t="s">
        <v>335</v>
      </c>
      <c r="J2413" s="569"/>
      <c r="K2413" s="569"/>
      <c r="L2413" s="569"/>
      <c r="M2413" s="570"/>
      <c r="N2413" s="520">
        <f>+ROUND(N2412*(1+AIU!$G$69),0)</f>
        <v>630350</v>
      </c>
      <c r="O2413" s="521"/>
    </row>
    <row r="2414" spans="1:15" ht="15" customHeight="1" x14ac:dyDescent="0.25">
      <c r="A2414" s="287"/>
      <c r="B2414" s="500"/>
      <c r="C2414" s="500"/>
      <c r="D2414" s="500"/>
      <c r="E2414" s="500"/>
      <c r="F2414" s="500"/>
      <c r="G2414" s="500"/>
      <c r="H2414" s="500"/>
      <c r="I2414" s="500"/>
      <c r="J2414" s="500"/>
      <c r="K2414" s="500"/>
      <c r="L2414" s="500"/>
      <c r="M2414" s="500"/>
      <c r="N2414" s="500"/>
      <c r="O2414" s="500"/>
    </row>
    <row r="2415" spans="1:15" ht="15" customHeight="1" x14ac:dyDescent="0.25">
      <c r="A2415" s="287"/>
      <c r="B2415" s="501"/>
      <c r="C2415" s="501"/>
      <c r="D2415" s="500"/>
      <c r="E2415" s="500"/>
      <c r="F2415" s="500"/>
      <c r="G2415" s="500"/>
      <c r="H2415" s="500"/>
      <c r="I2415" s="500"/>
      <c r="J2415" s="500"/>
      <c r="K2415" s="500"/>
      <c r="L2415" s="500"/>
      <c r="M2415" s="500"/>
      <c r="N2415" s="500"/>
      <c r="O2415" s="500"/>
    </row>
    <row r="2416" spans="1:15" ht="15" customHeight="1" x14ac:dyDescent="0.25">
      <c r="A2416" s="502"/>
      <c r="B2416" s="502"/>
      <c r="C2416" s="502"/>
      <c r="D2416" s="502"/>
      <c r="E2416" s="502"/>
      <c r="F2416" s="502"/>
      <c r="G2416" s="502"/>
      <c r="H2416" s="502"/>
      <c r="I2416" s="502"/>
      <c r="J2416" s="502"/>
      <c r="K2416" s="502"/>
      <c r="L2416" s="502"/>
      <c r="M2416" s="502"/>
      <c r="N2416" s="502"/>
      <c r="O2416" s="502"/>
    </row>
    <row r="2417" spans="1:15" ht="15" customHeight="1" x14ac:dyDescent="0.25">
      <c r="A2417" s="550"/>
      <c r="B2417" s="551"/>
      <c r="C2417" s="551"/>
      <c r="D2417" s="551"/>
      <c r="E2417" s="551"/>
      <c r="F2417" s="552"/>
      <c r="G2417" s="550" t="s">
        <v>296</v>
      </c>
      <c r="H2417" s="551"/>
      <c r="I2417" s="551"/>
      <c r="J2417" s="551" t="s">
        <v>993</v>
      </c>
      <c r="K2417" s="551"/>
      <c r="L2417" s="551"/>
      <c r="M2417" s="551"/>
      <c r="N2417" s="551"/>
      <c r="O2417" s="552"/>
    </row>
    <row r="2418" spans="1:15" ht="46.5" customHeight="1" x14ac:dyDescent="0.25">
      <c r="A2418" s="513" t="s">
        <v>298</v>
      </c>
      <c r="B2418" s="546"/>
      <c r="C2418" s="546"/>
      <c r="D2418" s="546"/>
      <c r="E2418" s="546"/>
      <c r="F2418" s="527"/>
      <c r="G2418" s="503" t="s">
        <v>299</v>
      </c>
      <c r="H2418" s="500"/>
      <c r="I2418" s="500"/>
      <c r="J2418" s="547" t="s">
        <v>1354</v>
      </c>
      <c r="K2418" s="547"/>
      <c r="L2418" s="547"/>
      <c r="M2418" s="547"/>
      <c r="N2418" s="547"/>
      <c r="O2418" s="540"/>
    </row>
    <row r="2419" spans="1:15" ht="15" customHeight="1" x14ac:dyDescent="0.25">
      <c r="A2419" s="514"/>
      <c r="B2419" s="548"/>
      <c r="C2419" s="548"/>
      <c r="D2419" s="548"/>
      <c r="E2419" s="548"/>
      <c r="F2419" s="549"/>
      <c r="G2419" s="515" t="s">
        <v>301</v>
      </c>
      <c r="H2419" s="502"/>
      <c r="I2419" s="502"/>
      <c r="J2419" s="502" t="s">
        <v>23</v>
      </c>
      <c r="K2419" s="502"/>
      <c r="L2419" s="502"/>
      <c r="M2419" s="502"/>
      <c r="N2419" s="502"/>
      <c r="O2419" s="516"/>
    </row>
    <row r="2420" spans="1:15" ht="15" customHeight="1" x14ac:dyDescent="0.25"/>
    <row r="2421" spans="1:15" ht="15" customHeight="1" x14ac:dyDescent="0.25">
      <c r="A2421" s="526" t="s">
        <v>302</v>
      </c>
      <c r="B2421" s="526"/>
      <c r="C2421" s="526" t="s">
        <v>303</v>
      </c>
      <c r="D2421" s="526"/>
    </row>
    <row r="2422" spans="1:15" ht="15" customHeight="1" x14ac:dyDescent="0.25"/>
    <row r="2423" spans="1:15" ht="15" customHeight="1" x14ac:dyDescent="0.25">
      <c r="A2423" s="541" t="s">
        <v>304</v>
      </c>
      <c r="B2423" s="542"/>
      <c r="C2423" s="542"/>
      <c r="D2423" s="542"/>
      <c r="E2423" s="543"/>
      <c r="F2423" s="544" t="s">
        <v>301</v>
      </c>
      <c r="G2423" s="545"/>
      <c r="H2423" s="545"/>
      <c r="I2423" s="545"/>
      <c r="J2423" s="509"/>
      <c r="K2423" s="544" t="s">
        <v>305</v>
      </c>
      <c r="L2423" s="509"/>
      <c r="M2423" s="544" t="s">
        <v>306</v>
      </c>
      <c r="N2423" s="509"/>
      <c r="O2423" s="291" t="s">
        <v>307</v>
      </c>
    </row>
    <row r="2424" spans="1:15" ht="15" customHeight="1" x14ac:dyDescent="0.25">
      <c r="A2424" s="541" t="s">
        <v>1347</v>
      </c>
      <c r="B2424" s="542"/>
      <c r="C2424" s="542"/>
      <c r="D2424" s="542"/>
      <c r="E2424" s="543"/>
      <c r="F2424" s="553" t="s">
        <v>309</v>
      </c>
      <c r="G2424" s="554"/>
      <c r="H2424" s="554"/>
      <c r="I2424" s="554"/>
      <c r="J2424" s="555"/>
      <c r="K2424" s="556" t="s">
        <v>1348</v>
      </c>
      <c r="L2424" s="557"/>
      <c r="M2424" s="556" t="s">
        <v>775</v>
      </c>
      <c r="N2424" s="557"/>
      <c r="O2424" s="292" t="s">
        <v>1355</v>
      </c>
    </row>
    <row r="2425" spans="1:15" ht="15" customHeight="1" x14ac:dyDescent="0.25">
      <c r="A2425" s="541" t="s">
        <v>1356</v>
      </c>
      <c r="B2425" s="542"/>
      <c r="C2425" s="542"/>
      <c r="D2425" s="542"/>
      <c r="E2425" s="543"/>
      <c r="F2425" s="553" t="s">
        <v>309</v>
      </c>
      <c r="G2425" s="554"/>
      <c r="H2425" s="554"/>
      <c r="I2425" s="554"/>
      <c r="J2425" s="555"/>
      <c r="K2425" s="556" t="s">
        <v>1357</v>
      </c>
      <c r="L2425" s="557"/>
      <c r="M2425" s="556" t="s">
        <v>555</v>
      </c>
      <c r="N2425" s="557"/>
      <c r="O2425" s="292" t="s">
        <v>1357</v>
      </c>
    </row>
    <row r="2426" spans="1:15" ht="15" customHeight="1" x14ac:dyDescent="0.25">
      <c r="A2426" s="558"/>
      <c r="B2426" s="558"/>
      <c r="C2426" s="558"/>
      <c r="D2426" s="558"/>
      <c r="E2426" s="558"/>
      <c r="F2426" s="559"/>
      <c r="G2426" s="559"/>
      <c r="H2426" s="559"/>
      <c r="I2426" s="559"/>
      <c r="J2426" s="559"/>
      <c r="K2426" s="559"/>
      <c r="L2426" s="293" t="s">
        <v>313</v>
      </c>
      <c r="M2426" s="560" t="s">
        <v>303</v>
      </c>
      <c r="N2426" s="560"/>
      <c r="O2426" s="294" t="s">
        <v>1358</v>
      </c>
    </row>
    <row r="2427" spans="1:15" ht="15" customHeight="1" x14ac:dyDescent="0.25">
      <c r="A2427" s="526" t="s">
        <v>314</v>
      </c>
      <c r="B2427" s="526"/>
      <c r="C2427" s="526" t="s">
        <v>315</v>
      </c>
      <c r="D2427" s="526"/>
    </row>
    <row r="2428" spans="1:15" ht="15" customHeight="1" x14ac:dyDescent="0.25"/>
    <row r="2429" spans="1:15" ht="15" customHeight="1" x14ac:dyDescent="0.25">
      <c r="A2429" s="541" t="s">
        <v>304</v>
      </c>
      <c r="B2429" s="542"/>
      <c r="C2429" s="542"/>
      <c r="D2429" s="542"/>
      <c r="E2429" s="543"/>
      <c r="F2429" s="544" t="s">
        <v>301</v>
      </c>
      <c r="G2429" s="545"/>
      <c r="H2429" s="545"/>
      <c r="I2429" s="545"/>
      <c r="J2429" s="509"/>
      <c r="K2429" s="544" t="s">
        <v>305</v>
      </c>
      <c r="L2429" s="509"/>
      <c r="M2429" s="544" t="s">
        <v>306</v>
      </c>
      <c r="N2429" s="509"/>
      <c r="O2429" s="291" t="s">
        <v>307</v>
      </c>
    </row>
    <row r="2430" spans="1:15" ht="15" customHeight="1" x14ac:dyDescent="0.25">
      <c r="A2430" s="541" t="s">
        <v>316</v>
      </c>
      <c r="B2430" s="542"/>
      <c r="C2430" s="542"/>
      <c r="D2430" s="542"/>
      <c r="E2430" s="543"/>
      <c r="F2430" s="553" t="s">
        <v>317</v>
      </c>
      <c r="G2430" s="554"/>
      <c r="H2430" s="554"/>
      <c r="I2430" s="554"/>
      <c r="J2430" s="555"/>
      <c r="K2430" s="556" t="s">
        <v>1239</v>
      </c>
      <c r="L2430" s="557"/>
      <c r="M2430" s="556" t="s">
        <v>319</v>
      </c>
      <c r="N2430" s="557"/>
      <c r="O2430" s="292" t="s">
        <v>536</v>
      </c>
    </row>
    <row r="2431" spans="1:15" ht="15" customHeight="1" x14ac:dyDescent="0.25">
      <c r="A2431" s="558"/>
      <c r="B2431" s="558"/>
      <c r="C2431" s="558"/>
      <c r="D2431" s="558"/>
      <c r="E2431" s="558"/>
      <c r="F2431" s="559"/>
      <c r="G2431" s="559"/>
      <c r="H2431" s="559"/>
      <c r="I2431" s="559"/>
      <c r="J2431" s="559"/>
      <c r="K2431" s="559"/>
      <c r="L2431" s="293" t="s">
        <v>313</v>
      </c>
      <c r="M2431" s="560" t="s">
        <v>315</v>
      </c>
      <c r="N2431" s="560"/>
      <c r="O2431" s="294" t="s">
        <v>536</v>
      </c>
    </row>
    <row r="2432" spans="1:15" ht="15" customHeight="1" x14ac:dyDescent="0.25">
      <c r="A2432" s="526" t="s">
        <v>321</v>
      </c>
      <c r="B2432" s="526"/>
      <c r="C2432" s="526" t="s">
        <v>322</v>
      </c>
      <c r="D2432" s="526"/>
    </row>
    <row r="2433" spans="1:15" ht="15" customHeight="1" x14ac:dyDescent="0.25"/>
    <row r="2434" spans="1:15" ht="15" customHeight="1" x14ac:dyDescent="0.25">
      <c r="A2434" s="541" t="s">
        <v>304</v>
      </c>
      <c r="B2434" s="542"/>
      <c r="C2434" s="542"/>
      <c r="D2434" s="542"/>
      <c r="E2434" s="543"/>
      <c r="F2434" s="544" t="s">
        <v>301</v>
      </c>
      <c r="G2434" s="545"/>
      <c r="H2434" s="545"/>
      <c r="I2434" s="545"/>
      <c r="J2434" s="509"/>
      <c r="K2434" s="544" t="s">
        <v>305</v>
      </c>
      <c r="L2434" s="509"/>
      <c r="M2434" s="544" t="s">
        <v>306</v>
      </c>
      <c r="N2434" s="509"/>
      <c r="O2434" s="291" t="s">
        <v>307</v>
      </c>
    </row>
    <row r="2435" spans="1:15" ht="15" customHeight="1" x14ac:dyDescent="0.25">
      <c r="A2435" s="541" t="s">
        <v>1352</v>
      </c>
      <c r="B2435" s="542"/>
      <c r="C2435" s="542"/>
      <c r="D2435" s="542"/>
      <c r="E2435" s="543"/>
      <c r="F2435" s="553" t="s">
        <v>1018</v>
      </c>
      <c r="G2435" s="554"/>
      <c r="H2435" s="554"/>
      <c r="I2435" s="554"/>
      <c r="J2435" s="555"/>
      <c r="K2435" s="556" t="s">
        <v>1239</v>
      </c>
      <c r="L2435" s="557"/>
      <c r="M2435" s="556" t="s">
        <v>555</v>
      </c>
      <c r="N2435" s="557"/>
      <c r="O2435" s="292" t="s">
        <v>1239</v>
      </c>
    </row>
    <row r="2436" spans="1:15" ht="15" customHeight="1" x14ac:dyDescent="0.25">
      <c r="A2436" s="558"/>
      <c r="B2436" s="558"/>
      <c r="C2436" s="558"/>
      <c r="D2436" s="558"/>
      <c r="E2436" s="558"/>
      <c r="F2436" s="559"/>
      <c r="G2436" s="559"/>
      <c r="H2436" s="559"/>
      <c r="I2436" s="559"/>
      <c r="J2436" s="559"/>
      <c r="K2436" s="559"/>
      <c r="L2436" s="293" t="s">
        <v>313</v>
      </c>
      <c r="M2436" s="560" t="s">
        <v>322</v>
      </c>
      <c r="N2436" s="560"/>
      <c r="O2436" s="294" t="s">
        <v>1239</v>
      </c>
    </row>
    <row r="2437" spans="1:15" ht="15" customHeight="1" x14ac:dyDescent="0.25">
      <c r="A2437" s="526" t="s">
        <v>327</v>
      </c>
      <c r="B2437" s="526"/>
      <c r="C2437" s="526" t="s">
        <v>328</v>
      </c>
      <c r="D2437" s="526"/>
    </row>
    <row r="2438" spans="1:15" ht="15" customHeight="1" x14ac:dyDescent="0.25"/>
    <row r="2439" spans="1:15" ht="15" customHeight="1" x14ac:dyDescent="0.25">
      <c r="A2439" s="541" t="s">
        <v>304</v>
      </c>
      <c r="B2439" s="542"/>
      <c r="C2439" s="542"/>
      <c r="D2439" s="542"/>
      <c r="E2439" s="543"/>
      <c r="F2439" s="544" t="s">
        <v>301</v>
      </c>
      <c r="G2439" s="545"/>
      <c r="H2439" s="545"/>
      <c r="I2439" s="545"/>
      <c r="J2439" s="509"/>
      <c r="K2439" s="544" t="s">
        <v>305</v>
      </c>
      <c r="L2439" s="509"/>
      <c r="M2439" s="544" t="s">
        <v>306</v>
      </c>
      <c r="N2439" s="509"/>
      <c r="O2439" s="291" t="s">
        <v>307</v>
      </c>
    </row>
    <row r="2440" spans="1:15" ht="15" customHeight="1" x14ac:dyDescent="0.25">
      <c r="A2440" s="541" t="s">
        <v>424</v>
      </c>
      <c r="B2440" s="542"/>
      <c r="C2440" s="542"/>
      <c r="D2440" s="542"/>
      <c r="E2440" s="543"/>
      <c r="F2440" s="553" t="s">
        <v>407</v>
      </c>
      <c r="G2440" s="554"/>
      <c r="H2440" s="554"/>
      <c r="I2440" s="554"/>
      <c r="J2440" s="555"/>
      <c r="K2440" s="556" t="s">
        <v>425</v>
      </c>
      <c r="L2440" s="557"/>
      <c r="M2440" s="556" t="s">
        <v>342</v>
      </c>
      <c r="N2440" s="557"/>
      <c r="O2440" s="292" t="s">
        <v>1359</v>
      </c>
    </row>
    <row r="2441" spans="1:15" ht="15" customHeight="1" x14ac:dyDescent="0.25">
      <c r="A2441" s="558"/>
      <c r="B2441" s="558"/>
      <c r="C2441" s="558"/>
      <c r="D2441" s="558"/>
      <c r="E2441" s="558"/>
      <c r="F2441" s="559"/>
      <c r="G2441" s="559"/>
      <c r="H2441" s="559"/>
      <c r="I2441" s="559"/>
      <c r="J2441" s="559"/>
      <c r="K2441" s="559"/>
      <c r="L2441" s="293" t="s">
        <v>313</v>
      </c>
      <c r="M2441" s="560" t="s">
        <v>328</v>
      </c>
      <c r="N2441" s="560"/>
      <c r="O2441" s="294" t="s">
        <v>1359</v>
      </c>
    </row>
    <row r="2442" spans="1:15" ht="15" customHeight="1" x14ac:dyDescent="0.25"/>
    <row r="2443" spans="1:15" ht="15" customHeight="1" x14ac:dyDescent="0.25">
      <c r="I2443" s="561" t="s">
        <v>334</v>
      </c>
      <c r="J2443" s="562"/>
      <c r="K2443" s="562"/>
      <c r="L2443" s="562"/>
      <c r="M2443" s="563"/>
      <c r="N2443" s="564" t="s">
        <v>1360</v>
      </c>
      <c r="O2443" s="525"/>
    </row>
    <row r="2444" spans="1:15" ht="15" customHeight="1" x14ac:dyDescent="0.25">
      <c r="I2444" s="573" t="s">
        <v>335</v>
      </c>
      <c r="J2444" s="574"/>
      <c r="K2444" s="574"/>
      <c r="L2444" s="574"/>
      <c r="M2444" s="575"/>
      <c r="N2444" s="520">
        <f>+ROUND(N2443*(1+AIU!$G$69),0)</f>
        <v>558651</v>
      </c>
      <c r="O2444" s="521"/>
    </row>
    <row r="2445" spans="1:15" ht="15" customHeight="1" x14ac:dyDescent="0.25">
      <c r="A2445" s="287"/>
      <c r="B2445" s="500"/>
      <c r="C2445" s="500"/>
      <c r="D2445" s="500"/>
      <c r="E2445" s="500"/>
      <c r="F2445" s="500"/>
      <c r="G2445" s="500"/>
      <c r="H2445" s="500"/>
      <c r="I2445" s="500"/>
      <c r="J2445" s="500"/>
      <c r="K2445" s="500"/>
      <c r="L2445" s="500"/>
      <c r="M2445" s="500"/>
      <c r="N2445" s="500"/>
      <c r="O2445" s="500"/>
    </row>
    <row r="2446" spans="1:15" ht="15" customHeight="1" x14ac:dyDescent="0.25">
      <c r="A2446" s="287"/>
      <c r="B2446" s="501"/>
      <c r="C2446" s="501"/>
      <c r="D2446" s="500"/>
      <c r="E2446" s="500"/>
      <c r="F2446" s="500"/>
      <c r="G2446" s="500"/>
      <c r="H2446" s="500"/>
      <c r="I2446" s="500"/>
      <c r="J2446" s="500"/>
      <c r="K2446" s="500"/>
      <c r="L2446" s="500"/>
      <c r="M2446" s="500"/>
      <c r="N2446" s="500"/>
      <c r="O2446" s="500"/>
    </row>
    <row r="2447" spans="1:15" ht="15" customHeight="1" x14ac:dyDescent="0.25">
      <c r="A2447" s="502"/>
      <c r="B2447" s="502"/>
      <c r="C2447" s="502"/>
      <c r="D2447" s="502"/>
      <c r="E2447" s="502"/>
      <c r="F2447" s="502"/>
      <c r="G2447" s="502"/>
      <c r="H2447" s="502"/>
      <c r="I2447" s="502"/>
      <c r="J2447" s="502"/>
      <c r="K2447" s="502"/>
      <c r="L2447" s="502"/>
      <c r="M2447" s="502"/>
      <c r="N2447" s="502"/>
      <c r="O2447" s="502"/>
    </row>
    <row r="2448" spans="1:15" ht="15" customHeight="1" x14ac:dyDescent="0.25">
      <c r="A2448" s="550"/>
      <c r="B2448" s="551"/>
      <c r="C2448" s="551"/>
      <c r="D2448" s="551"/>
      <c r="E2448" s="551"/>
      <c r="F2448" s="552"/>
      <c r="G2448" s="550" t="s">
        <v>296</v>
      </c>
      <c r="H2448" s="551"/>
      <c r="I2448" s="551"/>
      <c r="J2448" s="551" t="s">
        <v>993</v>
      </c>
      <c r="K2448" s="551"/>
      <c r="L2448" s="551"/>
      <c r="M2448" s="551"/>
      <c r="N2448" s="551"/>
      <c r="O2448" s="552"/>
    </row>
    <row r="2449" spans="1:15" ht="53.25" customHeight="1" x14ac:dyDescent="0.25">
      <c r="A2449" s="513" t="s">
        <v>298</v>
      </c>
      <c r="B2449" s="546"/>
      <c r="C2449" s="546"/>
      <c r="D2449" s="546"/>
      <c r="E2449" s="546"/>
      <c r="F2449" s="527"/>
      <c r="G2449" s="503" t="s">
        <v>299</v>
      </c>
      <c r="H2449" s="500"/>
      <c r="I2449" s="500"/>
      <c r="J2449" s="547" t="s">
        <v>1361</v>
      </c>
      <c r="K2449" s="547"/>
      <c r="L2449" s="547"/>
      <c r="M2449" s="547"/>
      <c r="N2449" s="547"/>
      <c r="O2449" s="540"/>
    </row>
    <row r="2450" spans="1:15" ht="15" customHeight="1" x14ac:dyDescent="0.25">
      <c r="A2450" s="514"/>
      <c r="B2450" s="548"/>
      <c r="C2450" s="548"/>
      <c r="D2450" s="548"/>
      <c r="E2450" s="548"/>
      <c r="F2450" s="549"/>
      <c r="G2450" s="515" t="s">
        <v>301</v>
      </c>
      <c r="H2450" s="502"/>
      <c r="I2450" s="502"/>
      <c r="J2450" s="502" t="s">
        <v>23</v>
      </c>
      <c r="K2450" s="502"/>
      <c r="L2450" s="502"/>
      <c r="M2450" s="502"/>
      <c r="N2450" s="502"/>
      <c r="O2450" s="516"/>
    </row>
    <row r="2451" spans="1:15" ht="15" customHeight="1" x14ac:dyDescent="0.25"/>
    <row r="2452" spans="1:15" ht="15" customHeight="1" x14ac:dyDescent="0.25">
      <c r="A2452" s="526" t="s">
        <v>302</v>
      </c>
      <c r="B2452" s="526"/>
      <c r="C2452" s="526" t="s">
        <v>303</v>
      </c>
      <c r="D2452" s="526"/>
    </row>
    <row r="2453" spans="1:15" ht="15" customHeight="1" x14ac:dyDescent="0.25"/>
    <row r="2454" spans="1:15" ht="15" customHeight="1" x14ac:dyDescent="0.25">
      <c r="A2454" s="541" t="s">
        <v>304</v>
      </c>
      <c r="B2454" s="542"/>
      <c r="C2454" s="542"/>
      <c r="D2454" s="542"/>
      <c r="E2454" s="543"/>
      <c r="F2454" s="544" t="s">
        <v>301</v>
      </c>
      <c r="G2454" s="545"/>
      <c r="H2454" s="545"/>
      <c r="I2454" s="545"/>
      <c r="J2454" s="509"/>
      <c r="K2454" s="544" t="s">
        <v>305</v>
      </c>
      <c r="L2454" s="509"/>
      <c r="M2454" s="544" t="s">
        <v>306</v>
      </c>
      <c r="N2454" s="509"/>
      <c r="O2454" s="291" t="s">
        <v>307</v>
      </c>
    </row>
    <row r="2455" spans="1:15" ht="15" customHeight="1" x14ac:dyDescent="0.25">
      <c r="A2455" s="541" t="s">
        <v>1347</v>
      </c>
      <c r="B2455" s="542"/>
      <c r="C2455" s="542"/>
      <c r="D2455" s="542"/>
      <c r="E2455" s="543"/>
      <c r="F2455" s="553" t="s">
        <v>309</v>
      </c>
      <c r="G2455" s="554"/>
      <c r="H2455" s="554"/>
      <c r="I2455" s="554"/>
      <c r="J2455" s="555"/>
      <c r="K2455" s="556" t="s">
        <v>1348</v>
      </c>
      <c r="L2455" s="557"/>
      <c r="M2455" s="556" t="s">
        <v>775</v>
      </c>
      <c r="N2455" s="557"/>
      <c r="O2455" s="292" t="s">
        <v>1355</v>
      </c>
    </row>
    <row r="2456" spans="1:15" ht="15" customHeight="1" x14ac:dyDescent="0.25">
      <c r="A2456" s="541" t="s">
        <v>1362</v>
      </c>
      <c r="B2456" s="542"/>
      <c r="C2456" s="542"/>
      <c r="D2456" s="542"/>
      <c r="E2456" s="543"/>
      <c r="F2456" s="553" t="s">
        <v>309</v>
      </c>
      <c r="G2456" s="554"/>
      <c r="H2456" s="554"/>
      <c r="I2456" s="554"/>
      <c r="J2456" s="555"/>
      <c r="K2456" s="556" t="s">
        <v>1363</v>
      </c>
      <c r="L2456" s="557"/>
      <c r="M2456" s="556" t="s">
        <v>555</v>
      </c>
      <c r="N2456" s="557"/>
      <c r="O2456" s="292" t="s">
        <v>1363</v>
      </c>
    </row>
    <row r="2457" spans="1:15" ht="15" customHeight="1" x14ac:dyDescent="0.25">
      <c r="A2457" s="541" t="s">
        <v>1364</v>
      </c>
      <c r="B2457" s="542"/>
      <c r="C2457" s="542"/>
      <c r="D2457" s="542"/>
      <c r="E2457" s="543"/>
      <c r="F2457" s="553" t="s">
        <v>309</v>
      </c>
      <c r="G2457" s="554"/>
      <c r="H2457" s="554"/>
      <c r="I2457" s="554"/>
      <c r="J2457" s="555"/>
      <c r="K2457" s="556" t="s">
        <v>1365</v>
      </c>
      <c r="L2457" s="557"/>
      <c r="M2457" s="556" t="s">
        <v>555</v>
      </c>
      <c r="N2457" s="557"/>
      <c r="O2457" s="292" t="s">
        <v>1365</v>
      </c>
    </row>
    <row r="2458" spans="1:15" ht="15" customHeight="1" x14ac:dyDescent="0.25">
      <c r="A2458" s="558"/>
      <c r="B2458" s="558"/>
      <c r="C2458" s="558"/>
      <c r="D2458" s="558"/>
      <c r="E2458" s="558"/>
      <c r="F2458" s="559"/>
      <c r="G2458" s="559"/>
      <c r="H2458" s="559"/>
      <c r="I2458" s="559"/>
      <c r="J2458" s="559"/>
      <c r="K2458" s="559"/>
      <c r="L2458" s="293" t="s">
        <v>313</v>
      </c>
      <c r="M2458" s="560" t="s">
        <v>303</v>
      </c>
      <c r="N2458" s="560"/>
      <c r="O2458" s="294" t="s">
        <v>1366</v>
      </c>
    </row>
    <row r="2459" spans="1:15" ht="15" customHeight="1" x14ac:dyDescent="0.25">
      <c r="A2459" s="526" t="s">
        <v>314</v>
      </c>
      <c r="B2459" s="526"/>
      <c r="C2459" s="526" t="s">
        <v>315</v>
      </c>
      <c r="D2459" s="526"/>
    </row>
    <row r="2460" spans="1:15" ht="15" customHeight="1" x14ac:dyDescent="0.25"/>
    <row r="2461" spans="1:15" ht="15" customHeight="1" x14ac:dyDescent="0.25">
      <c r="A2461" s="541" t="s">
        <v>304</v>
      </c>
      <c r="B2461" s="542"/>
      <c r="C2461" s="542"/>
      <c r="D2461" s="542"/>
      <c r="E2461" s="543"/>
      <c r="F2461" s="544" t="s">
        <v>301</v>
      </c>
      <c r="G2461" s="545"/>
      <c r="H2461" s="545"/>
      <c r="I2461" s="545"/>
      <c r="J2461" s="509"/>
      <c r="K2461" s="544" t="s">
        <v>305</v>
      </c>
      <c r="L2461" s="509"/>
      <c r="M2461" s="544" t="s">
        <v>306</v>
      </c>
      <c r="N2461" s="509"/>
      <c r="O2461" s="291" t="s">
        <v>307</v>
      </c>
    </row>
    <row r="2462" spans="1:15" ht="15" customHeight="1" x14ac:dyDescent="0.25">
      <c r="A2462" s="541" t="s">
        <v>316</v>
      </c>
      <c r="B2462" s="542"/>
      <c r="C2462" s="542"/>
      <c r="D2462" s="542"/>
      <c r="E2462" s="543"/>
      <c r="F2462" s="553" t="s">
        <v>317</v>
      </c>
      <c r="G2462" s="554"/>
      <c r="H2462" s="554"/>
      <c r="I2462" s="554"/>
      <c r="J2462" s="555"/>
      <c r="K2462" s="556" t="s">
        <v>1123</v>
      </c>
      <c r="L2462" s="557"/>
      <c r="M2462" s="556" t="s">
        <v>319</v>
      </c>
      <c r="N2462" s="557"/>
      <c r="O2462" s="292" t="s">
        <v>1124</v>
      </c>
    </row>
    <row r="2463" spans="1:15" ht="15" customHeight="1" x14ac:dyDescent="0.25">
      <c r="A2463" s="558"/>
      <c r="B2463" s="558"/>
      <c r="C2463" s="558"/>
      <c r="D2463" s="558"/>
      <c r="E2463" s="558"/>
      <c r="F2463" s="559"/>
      <c r="G2463" s="559"/>
      <c r="H2463" s="559"/>
      <c r="I2463" s="559"/>
      <c r="J2463" s="559"/>
      <c r="K2463" s="559"/>
      <c r="L2463" s="293" t="s">
        <v>313</v>
      </c>
      <c r="M2463" s="560" t="s">
        <v>315</v>
      </c>
      <c r="N2463" s="560"/>
      <c r="O2463" s="294" t="s">
        <v>1124</v>
      </c>
    </row>
    <row r="2464" spans="1:15" ht="15" customHeight="1" x14ac:dyDescent="0.25">
      <c r="A2464" s="526" t="s">
        <v>321</v>
      </c>
      <c r="B2464" s="526"/>
      <c r="C2464" s="526" t="s">
        <v>322</v>
      </c>
      <c r="D2464" s="526"/>
    </row>
    <row r="2465" spans="1:15" ht="15" customHeight="1" x14ac:dyDescent="0.25"/>
    <row r="2466" spans="1:15" ht="15" customHeight="1" x14ac:dyDescent="0.25">
      <c r="A2466" s="541" t="s">
        <v>304</v>
      </c>
      <c r="B2466" s="542"/>
      <c r="C2466" s="542"/>
      <c r="D2466" s="542"/>
      <c r="E2466" s="543"/>
      <c r="F2466" s="544" t="s">
        <v>301</v>
      </c>
      <c r="G2466" s="545"/>
      <c r="H2466" s="545"/>
      <c r="I2466" s="545"/>
      <c r="J2466" s="509"/>
      <c r="K2466" s="544" t="s">
        <v>305</v>
      </c>
      <c r="L2466" s="509"/>
      <c r="M2466" s="544" t="s">
        <v>306</v>
      </c>
      <c r="N2466" s="509"/>
      <c r="O2466" s="291" t="s">
        <v>307</v>
      </c>
    </row>
    <row r="2467" spans="1:15" ht="15" customHeight="1" x14ac:dyDescent="0.25">
      <c r="A2467" s="541" t="s">
        <v>1352</v>
      </c>
      <c r="B2467" s="542"/>
      <c r="C2467" s="542"/>
      <c r="D2467" s="542"/>
      <c r="E2467" s="543"/>
      <c r="F2467" s="553" t="s">
        <v>1018</v>
      </c>
      <c r="G2467" s="554"/>
      <c r="H2467" s="554"/>
      <c r="I2467" s="554"/>
      <c r="J2467" s="555"/>
      <c r="K2467" s="556" t="s">
        <v>1239</v>
      </c>
      <c r="L2467" s="557"/>
      <c r="M2467" s="556" t="s">
        <v>342</v>
      </c>
      <c r="N2467" s="557"/>
      <c r="O2467" s="292" t="s">
        <v>1123</v>
      </c>
    </row>
    <row r="2468" spans="1:15" ht="15" customHeight="1" x14ac:dyDescent="0.25">
      <c r="A2468" s="558"/>
      <c r="B2468" s="558"/>
      <c r="C2468" s="558"/>
      <c r="D2468" s="558"/>
      <c r="E2468" s="558"/>
      <c r="F2468" s="559"/>
      <c r="G2468" s="559"/>
      <c r="H2468" s="559"/>
      <c r="I2468" s="559"/>
      <c r="J2468" s="559"/>
      <c r="K2468" s="559"/>
      <c r="L2468" s="293" t="s">
        <v>313</v>
      </c>
      <c r="M2468" s="560" t="s">
        <v>322</v>
      </c>
      <c r="N2468" s="560"/>
      <c r="O2468" s="294" t="s">
        <v>1123</v>
      </c>
    </row>
    <row r="2469" spans="1:15" ht="15" customHeight="1" x14ac:dyDescent="0.25">
      <c r="A2469" s="526" t="s">
        <v>327</v>
      </c>
      <c r="B2469" s="526"/>
      <c r="C2469" s="526" t="s">
        <v>328</v>
      </c>
      <c r="D2469" s="526"/>
    </row>
    <row r="2470" spans="1:15" ht="15" customHeight="1" x14ac:dyDescent="0.25"/>
    <row r="2471" spans="1:15" ht="15" customHeight="1" x14ac:dyDescent="0.25">
      <c r="A2471" s="541" t="s">
        <v>304</v>
      </c>
      <c r="B2471" s="542"/>
      <c r="C2471" s="542"/>
      <c r="D2471" s="542"/>
      <c r="E2471" s="543"/>
      <c r="F2471" s="544" t="s">
        <v>301</v>
      </c>
      <c r="G2471" s="545"/>
      <c r="H2471" s="545"/>
      <c r="I2471" s="545"/>
      <c r="J2471" s="509"/>
      <c r="K2471" s="544" t="s">
        <v>305</v>
      </c>
      <c r="L2471" s="509"/>
      <c r="M2471" s="544" t="s">
        <v>306</v>
      </c>
      <c r="N2471" s="509"/>
      <c r="O2471" s="291" t="s">
        <v>307</v>
      </c>
    </row>
    <row r="2472" spans="1:15" ht="15" customHeight="1" x14ac:dyDescent="0.25">
      <c r="A2472" s="541" t="s">
        <v>424</v>
      </c>
      <c r="B2472" s="542"/>
      <c r="C2472" s="542"/>
      <c r="D2472" s="542"/>
      <c r="E2472" s="543"/>
      <c r="F2472" s="553" t="s">
        <v>407</v>
      </c>
      <c r="G2472" s="554"/>
      <c r="H2472" s="554"/>
      <c r="I2472" s="554"/>
      <c r="J2472" s="555"/>
      <c r="K2472" s="556" t="s">
        <v>425</v>
      </c>
      <c r="L2472" s="557"/>
      <c r="M2472" s="556" t="s">
        <v>398</v>
      </c>
      <c r="N2472" s="557"/>
      <c r="O2472" s="292" t="s">
        <v>1125</v>
      </c>
    </row>
    <row r="2473" spans="1:15" ht="15" customHeight="1" x14ac:dyDescent="0.25">
      <c r="A2473" s="558"/>
      <c r="B2473" s="558"/>
      <c r="C2473" s="558"/>
      <c r="D2473" s="558"/>
      <c r="E2473" s="558"/>
      <c r="F2473" s="559"/>
      <c r="G2473" s="559"/>
      <c r="H2473" s="559"/>
      <c r="I2473" s="559"/>
      <c r="J2473" s="559"/>
      <c r="K2473" s="559"/>
      <c r="L2473" s="293" t="s">
        <v>313</v>
      </c>
      <c r="M2473" s="560" t="s">
        <v>328</v>
      </c>
      <c r="N2473" s="560"/>
      <c r="O2473" s="294" t="s">
        <v>1125</v>
      </c>
    </row>
    <row r="2474" spans="1:15" ht="15" customHeight="1" x14ac:dyDescent="0.25"/>
    <row r="2475" spans="1:15" ht="15" customHeight="1" x14ac:dyDescent="0.25">
      <c r="I2475" s="561" t="s">
        <v>334</v>
      </c>
      <c r="J2475" s="562"/>
      <c r="K2475" s="562"/>
      <c r="L2475" s="562"/>
      <c r="M2475" s="563"/>
      <c r="N2475" s="564" t="s">
        <v>1367</v>
      </c>
      <c r="O2475" s="525"/>
    </row>
    <row r="2476" spans="1:15" ht="15" customHeight="1" x14ac:dyDescent="0.25">
      <c r="I2476" s="573" t="s">
        <v>335</v>
      </c>
      <c r="J2476" s="574"/>
      <c r="K2476" s="574"/>
      <c r="L2476" s="574"/>
      <c r="M2476" s="575"/>
      <c r="N2476" s="520">
        <f>+ROUND(N2475*(1+AIU!$G$69),0)</f>
        <v>637645</v>
      </c>
      <c r="O2476" s="521"/>
    </row>
    <row r="2477" spans="1:15" ht="15" customHeight="1" x14ac:dyDescent="0.25">
      <c r="A2477" s="287"/>
      <c r="B2477" s="500"/>
      <c r="C2477" s="500"/>
      <c r="D2477" s="500"/>
      <c r="E2477" s="500"/>
      <c r="F2477" s="500"/>
      <c r="G2477" s="500"/>
      <c r="H2477" s="500"/>
      <c r="I2477" s="500"/>
      <c r="J2477" s="500"/>
      <c r="K2477" s="500"/>
      <c r="L2477" s="500"/>
      <c r="M2477" s="500"/>
      <c r="N2477" s="500"/>
      <c r="O2477" s="500"/>
    </row>
    <row r="2478" spans="1:15" ht="15" customHeight="1" x14ac:dyDescent="0.25">
      <c r="A2478" s="287"/>
      <c r="B2478" s="501"/>
      <c r="C2478" s="501"/>
      <c r="D2478" s="500"/>
      <c r="E2478" s="500"/>
      <c r="F2478" s="500"/>
      <c r="G2478" s="500"/>
      <c r="H2478" s="500"/>
      <c r="I2478" s="500"/>
      <c r="J2478" s="500"/>
      <c r="K2478" s="500"/>
      <c r="L2478" s="500"/>
      <c r="M2478" s="500"/>
      <c r="N2478" s="500"/>
      <c r="O2478" s="500"/>
    </row>
    <row r="2479" spans="1:15" ht="15" customHeight="1" x14ac:dyDescent="0.25">
      <c r="A2479" s="502"/>
      <c r="B2479" s="502"/>
      <c r="C2479" s="502"/>
      <c r="D2479" s="502"/>
      <c r="E2479" s="502"/>
      <c r="F2479" s="502"/>
      <c r="G2479" s="502"/>
      <c r="H2479" s="502"/>
      <c r="I2479" s="502"/>
      <c r="J2479" s="502"/>
      <c r="K2479" s="502"/>
      <c r="L2479" s="502"/>
      <c r="M2479" s="502"/>
      <c r="N2479" s="502"/>
      <c r="O2479" s="502"/>
    </row>
    <row r="2480" spans="1:15" ht="15" customHeight="1" x14ac:dyDescent="0.25">
      <c r="A2480" s="550"/>
      <c r="B2480" s="551"/>
      <c r="C2480" s="551"/>
      <c r="D2480" s="551"/>
      <c r="E2480" s="551"/>
      <c r="F2480" s="552"/>
      <c r="G2480" s="550" t="s">
        <v>296</v>
      </c>
      <c r="H2480" s="551"/>
      <c r="I2480" s="551"/>
      <c r="J2480" s="551" t="s">
        <v>993</v>
      </c>
      <c r="K2480" s="551"/>
      <c r="L2480" s="551"/>
      <c r="M2480" s="551"/>
      <c r="N2480" s="551"/>
      <c r="O2480" s="552"/>
    </row>
    <row r="2481" spans="1:15" ht="49.5" customHeight="1" x14ac:dyDescent="0.25">
      <c r="A2481" s="513" t="s">
        <v>298</v>
      </c>
      <c r="B2481" s="546"/>
      <c r="C2481" s="546"/>
      <c r="D2481" s="546"/>
      <c r="E2481" s="546"/>
      <c r="F2481" s="527"/>
      <c r="G2481" s="503" t="s">
        <v>299</v>
      </c>
      <c r="H2481" s="500"/>
      <c r="I2481" s="500"/>
      <c r="J2481" s="547" t="s">
        <v>1368</v>
      </c>
      <c r="K2481" s="547"/>
      <c r="L2481" s="547"/>
      <c r="M2481" s="547"/>
      <c r="N2481" s="547"/>
      <c r="O2481" s="540"/>
    </row>
    <row r="2482" spans="1:15" ht="15" customHeight="1" x14ac:dyDescent="0.25">
      <c r="A2482" s="514"/>
      <c r="B2482" s="548"/>
      <c r="C2482" s="548"/>
      <c r="D2482" s="548"/>
      <c r="E2482" s="548"/>
      <c r="F2482" s="549"/>
      <c r="G2482" s="515" t="s">
        <v>301</v>
      </c>
      <c r="H2482" s="502"/>
      <c r="I2482" s="502"/>
      <c r="J2482" s="502" t="s">
        <v>23</v>
      </c>
      <c r="K2482" s="502"/>
      <c r="L2482" s="502"/>
      <c r="M2482" s="502"/>
      <c r="N2482" s="502"/>
      <c r="O2482" s="516"/>
    </row>
    <row r="2483" spans="1:15" ht="15" customHeight="1" x14ac:dyDescent="0.25"/>
    <row r="2484" spans="1:15" ht="15" customHeight="1" x14ac:dyDescent="0.25">
      <c r="A2484" s="526" t="s">
        <v>302</v>
      </c>
      <c r="B2484" s="526"/>
      <c r="C2484" s="526" t="s">
        <v>303</v>
      </c>
      <c r="D2484" s="526"/>
    </row>
    <row r="2485" spans="1:15" ht="15" customHeight="1" x14ac:dyDescent="0.25"/>
    <row r="2486" spans="1:15" ht="15" customHeight="1" x14ac:dyDescent="0.25">
      <c r="A2486" s="541" t="s">
        <v>304</v>
      </c>
      <c r="B2486" s="542"/>
      <c r="C2486" s="542"/>
      <c r="D2486" s="542"/>
      <c r="E2486" s="543"/>
      <c r="F2486" s="544" t="s">
        <v>301</v>
      </c>
      <c r="G2486" s="545"/>
      <c r="H2486" s="545"/>
      <c r="I2486" s="545"/>
      <c r="J2486" s="509"/>
      <c r="K2486" s="544" t="s">
        <v>305</v>
      </c>
      <c r="L2486" s="509"/>
      <c r="M2486" s="544" t="s">
        <v>306</v>
      </c>
      <c r="N2486" s="509"/>
      <c r="O2486" s="291" t="s">
        <v>307</v>
      </c>
    </row>
    <row r="2487" spans="1:15" ht="15" customHeight="1" x14ac:dyDescent="0.25">
      <c r="A2487" s="541" t="s">
        <v>1369</v>
      </c>
      <c r="B2487" s="542"/>
      <c r="C2487" s="542"/>
      <c r="D2487" s="542"/>
      <c r="E2487" s="543"/>
      <c r="F2487" s="553" t="s">
        <v>309</v>
      </c>
      <c r="G2487" s="554"/>
      <c r="H2487" s="554"/>
      <c r="I2487" s="554"/>
      <c r="J2487" s="555"/>
      <c r="K2487" s="556" t="s">
        <v>1370</v>
      </c>
      <c r="L2487" s="557"/>
      <c r="M2487" s="556" t="s">
        <v>555</v>
      </c>
      <c r="N2487" s="557"/>
      <c r="O2487" s="292" t="s">
        <v>1370</v>
      </c>
    </row>
    <row r="2488" spans="1:15" ht="15" customHeight="1" x14ac:dyDescent="0.25">
      <c r="A2488" s="541" t="s">
        <v>1371</v>
      </c>
      <c r="B2488" s="542"/>
      <c r="C2488" s="542"/>
      <c r="D2488" s="542"/>
      <c r="E2488" s="543"/>
      <c r="F2488" s="553" t="s">
        <v>309</v>
      </c>
      <c r="G2488" s="554"/>
      <c r="H2488" s="554"/>
      <c r="I2488" s="554"/>
      <c r="J2488" s="555"/>
      <c r="K2488" s="556" t="s">
        <v>1372</v>
      </c>
      <c r="L2488" s="557"/>
      <c r="M2488" s="556" t="s">
        <v>555</v>
      </c>
      <c r="N2488" s="557"/>
      <c r="O2488" s="292" t="s">
        <v>1372</v>
      </c>
    </row>
    <row r="2489" spans="1:15" ht="15" customHeight="1" x14ac:dyDescent="0.25">
      <c r="A2489" s="558"/>
      <c r="B2489" s="558"/>
      <c r="C2489" s="558"/>
      <c r="D2489" s="558"/>
      <c r="E2489" s="558"/>
      <c r="F2489" s="559"/>
      <c r="G2489" s="559"/>
      <c r="H2489" s="559"/>
      <c r="I2489" s="559"/>
      <c r="J2489" s="559"/>
      <c r="K2489" s="559"/>
      <c r="L2489" s="293" t="s">
        <v>313</v>
      </c>
      <c r="M2489" s="560" t="s">
        <v>303</v>
      </c>
      <c r="N2489" s="560"/>
      <c r="O2489" s="294" t="s">
        <v>1373</v>
      </c>
    </row>
    <row r="2490" spans="1:15" ht="15" customHeight="1" x14ac:dyDescent="0.25">
      <c r="A2490" s="526" t="s">
        <v>314</v>
      </c>
      <c r="B2490" s="526"/>
      <c r="C2490" s="526" t="s">
        <v>315</v>
      </c>
      <c r="D2490" s="526"/>
    </row>
    <row r="2491" spans="1:15" ht="15" customHeight="1" x14ac:dyDescent="0.25"/>
    <row r="2492" spans="1:15" ht="15" customHeight="1" x14ac:dyDescent="0.25">
      <c r="A2492" s="541" t="s">
        <v>304</v>
      </c>
      <c r="B2492" s="542"/>
      <c r="C2492" s="542"/>
      <c r="D2492" s="542"/>
      <c r="E2492" s="543"/>
      <c r="F2492" s="544" t="s">
        <v>301</v>
      </c>
      <c r="G2492" s="545"/>
      <c r="H2492" s="545"/>
      <c r="I2492" s="545"/>
      <c r="J2492" s="509"/>
      <c r="K2492" s="544" t="s">
        <v>305</v>
      </c>
      <c r="L2492" s="509"/>
      <c r="M2492" s="544" t="s">
        <v>306</v>
      </c>
      <c r="N2492" s="509"/>
      <c r="O2492" s="291" t="s">
        <v>307</v>
      </c>
    </row>
    <row r="2493" spans="1:15" ht="15" customHeight="1" x14ac:dyDescent="0.25">
      <c r="A2493" s="541" t="s">
        <v>316</v>
      </c>
      <c r="B2493" s="542"/>
      <c r="C2493" s="542"/>
      <c r="D2493" s="542"/>
      <c r="E2493" s="543"/>
      <c r="F2493" s="553" t="s">
        <v>317</v>
      </c>
      <c r="G2493" s="554"/>
      <c r="H2493" s="554"/>
      <c r="I2493" s="554"/>
      <c r="J2493" s="555"/>
      <c r="K2493" s="556" t="s">
        <v>1374</v>
      </c>
      <c r="L2493" s="557"/>
      <c r="M2493" s="556" t="s">
        <v>319</v>
      </c>
      <c r="N2493" s="557"/>
      <c r="O2493" s="292" t="s">
        <v>1375</v>
      </c>
    </row>
    <row r="2494" spans="1:15" ht="15" customHeight="1" x14ac:dyDescent="0.25">
      <c r="A2494" s="558"/>
      <c r="B2494" s="558"/>
      <c r="C2494" s="558"/>
      <c r="D2494" s="558"/>
      <c r="E2494" s="558"/>
      <c r="F2494" s="559"/>
      <c r="G2494" s="559"/>
      <c r="H2494" s="559"/>
      <c r="I2494" s="559"/>
      <c r="J2494" s="559"/>
      <c r="K2494" s="559"/>
      <c r="L2494" s="293" t="s">
        <v>313</v>
      </c>
      <c r="M2494" s="560" t="s">
        <v>315</v>
      </c>
      <c r="N2494" s="560"/>
      <c r="O2494" s="294" t="s">
        <v>1375</v>
      </c>
    </row>
    <row r="2495" spans="1:15" ht="15" customHeight="1" x14ac:dyDescent="0.25">
      <c r="A2495" s="526" t="s">
        <v>321</v>
      </c>
      <c r="B2495" s="526"/>
      <c r="C2495" s="526" t="s">
        <v>322</v>
      </c>
      <c r="D2495" s="526"/>
    </row>
    <row r="2496" spans="1:15" ht="15" customHeight="1" x14ac:dyDescent="0.25"/>
    <row r="2497" spans="1:15" ht="15" customHeight="1" x14ac:dyDescent="0.25">
      <c r="A2497" s="541" t="s">
        <v>304</v>
      </c>
      <c r="B2497" s="542"/>
      <c r="C2497" s="542"/>
      <c r="D2497" s="542"/>
      <c r="E2497" s="543"/>
      <c r="F2497" s="544" t="s">
        <v>301</v>
      </c>
      <c r="G2497" s="545"/>
      <c r="H2497" s="545"/>
      <c r="I2497" s="545"/>
      <c r="J2497" s="509"/>
      <c r="K2497" s="544" t="s">
        <v>305</v>
      </c>
      <c r="L2497" s="509"/>
      <c r="M2497" s="544" t="s">
        <v>306</v>
      </c>
      <c r="N2497" s="509"/>
      <c r="O2497" s="291" t="s">
        <v>307</v>
      </c>
    </row>
    <row r="2498" spans="1:15" ht="15" customHeight="1" x14ac:dyDescent="0.25">
      <c r="A2498" s="541" t="s">
        <v>1352</v>
      </c>
      <c r="B2498" s="542"/>
      <c r="C2498" s="542"/>
      <c r="D2498" s="542"/>
      <c r="E2498" s="543"/>
      <c r="F2498" s="553" t="s">
        <v>1018</v>
      </c>
      <c r="G2498" s="554"/>
      <c r="H2498" s="554"/>
      <c r="I2498" s="554"/>
      <c r="J2498" s="555"/>
      <c r="K2498" s="556" t="s">
        <v>1239</v>
      </c>
      <c r="L2498" s="557"/>
      <c r="M2498" s="556" t="s">
        <v>1033</v>
      </c>
      <c r="N2498" s="557"/>
      <c r="O2498" s="292" t="s">
        <v>1374</v>
      </c>
    </row>
    <row r="2499" spans="1:15" ht="15" customHeight="1" x14ac:dyDescent="0.25">
      <c r="A2499" s="558"/>
      <c r="B2499" s="558"/>
      <c r="C2499" s="558"/>
      <c r="D2499" s="558"/>
      <c r="E2499" s="558"/>
      <c r="F2499" s="559"/>
      <c r="G2499" s="559"/>
      <c r="H2499" s="559"/>
      <c r="I2499" s="559"/>
      <c r="J2499" s="559"/>
      <c r="K2499" s="559"/>
      <c r="L2499" s="293" t="s">
        <v>313</v>
      </c>
      <c r="M2499" s="560" t="s">
        <v>322</v>
      </c>
      <c r="N2499" s="560"/>
      <c r="O2499" s="294" t="s">
        <v>1374</v>
      </c>
    </row>
    <row r="2500" spans="1:15" ht="15" customHeight="1" x14ac:dyDescent="0.25">
      <c r="A2500" s="526" t="s">
        <v>327</v>
      </c>
      <c r="B2500" s="526"/>
      <c r="C2500" s="526" t="s">
        <v>328</v>
      </c>
      <c r="D2500" s="526"/>
    </row>
    <row r="2501" spans="1:15" ht="15" customHeight="1" x14ac:dyDescent="0.25"/>
    <row r="2502" spans="1:15" ht="15" customHeight="1" x14ac:dyDescent="0.25">
      <c r="A2502" s="541" t="s">
        <v>304</v>
      </c>
      <c r="B2502" s="542"/>
      <c r="C2502" s="542"/>
      <c r="D2502" s="542"/>
      <c r="E2502" s="543"/>
      <c r="F2502" s="544" t="s">
        <v>301</v>
      </c>
      <c r="G2502" s="545"/>
      <c r="H2502" s="545"/>
      <c r="I2502" s="545"/>
      <c r="J2502" s="509"/>
      <c r="K2502" s="544" t="s">
        <v>305</v>
      </c>
      <c r="L2502" s="509"/>
      <c r="M2502" s="544" t="s">
        <v>306</v>
      </c>
      <c r="N2502" s="509"/>
      <c r="O2502" s="291" t="s">
        <v>307</v>
      </c>
    </row>
    <row r="2503" spans="1:15" ht="15" customHeight="1" x14ac:dyDescent="0.25">
      <c r="A2503" s="541" t="s">
        <v>424</v>
      </c>
      <c r="B2503" s="542"/>
      <c r="C2503" s="542"/>
      <c r="D2503" s="542"/>
      <c r="E2503" s="543"/>
      <c r="F2503" s="553" t="s">
        <v>407</v>
      </c>
      <c r="G2503" s="554"/>
      <c r="H2503" s="554"/>
      <c r="I2503" s="554"/>
      <c r="J2503" s="555"/>
      <c r="K2503" s="556" t="s">
        <v>425</v>
      </c>
      <c r="L2503" s="557"/>
      <c r="M2503" s="556" t="s">
        <v>1003</v>
      </c>
      <c r="N2503" s="557"/>
      <c r="O2503" s="292" t="s">
        <v>830</v>
      </c>
    </row>
    <row r="2504" spans="1:15" ht="15" customHeight="1" x14ac:dyDescent="0.25">
      <c r="A2504" s="558"/>
      <c r="B2504" s="558"/>
      <c r="C2504" s="558"/>
      <c r="D2504" s="558"/>
      <c r="E2504" s="558"/>
      <c r="F2504" s="559"/>
      <c r="G2504" s="559"/>
      <c r="H2504" s="559"/>
      <c r="I2504" s="559"/>
      <c r="J2504" s="559"/>
      <c r="K2504" s="559"/>
      <c r="L2504" s="293" t="s">
        <v>313</v>
      </c>
      <c r="M2504" s="560" t="s">
        <v>328</v>
      </c>
      <c r="N2504" s="560"/>
      <c r="O2504" s="294" t="s">
        <v>830</v>
      </c>
    </row>
    <row r="2505" spans="1:15" ht="15" customHeight="1" x14ac:dyDescent="0.25"/>
    <row r="2506" spans="1:15" ht="15" customHeight="1" x14ac:dyDescent="0.25">
      <c r="I2506" s="561" t="s">
        <v>334</v>
      </c>
      <c r="J2506" s="562"/>
      <c r="K2506" s="562"/>
      <c r="L2506" s="562"/>
      <c r="M2506" s="563"/>
      <c r="N2506" s="564" t="s">
        <v>1376</v>
      </c>
      <c r="O2506" s="525"/>
    </row>
    <row r="2507" spans="1:15" ht="15" customHeight="1" x14ac:dyDescent="0.25">
      <c r="I2507" s="573" t="s">
        <v>335</v>
      </c>
      <c r="J2507" s="574"/>
      <c r="K2507" s="574"/>
      <c r="L2507" s="574"/>
      <c r="M2507" s="575"/>
      <c r="N2507" s="520">
        <f>+ROUND(N2506*(1+AIU!$G$69),0)</f>
        <v>14595664</v>
      </c>
      <c r="O2507" s="521"/>
    </row>
    <row r="2508" spans="1:15" ht="15" customHeight="1" x14ac:dyDescent="0.25">
      <c r="A2508" s="287"/>
      <c r="B2508" s="500"/>
      <c r="C2508" s="500"/>
      <c r="D2508" s="500"/>
      <c r="E2508" s="500"/>
      <c r="F2508" s="500"/>
      <c r="G2508" s="500"/>
      <c r="H2508" s="500"/>
      <c r="I2508" s="500"/>
      <c r="J2508" s="500"/>
      <c r="K2508" s="500"/>
      <c r="L2508" s="500"/>
      <c r="M2508" s="500"/>
      <c r="N2508" s="500"/>
      <c r="O2508" s="500"/>
    </row>
    <row r="2509" spans="1:15" ht="15" customHeight="1" x14ac:dyDescent="0.25">
      <c r="A2509" s="287"/>
      <c r="B2509" s="501"/>
      <c r="C2509" s="501"/>
      <c r="D2509" s="500"/>
      <c r="E2509" s="500"/>
      <c r="F2509" s="500"/>
      <c r="G2509" s="500"/>
      <c r="H2509" s="500"/>
      <c r="I2509" s="500"/>
      <c r="J2509" s="500"/>
      <c r="K2509" s="500"/>
      <c r="L2509" s="500"/>
      <c r="M2509" s="500"/>
      <c r="N2509" s="500"/>
      <c r="O2509" s="500"/>
    </row>
    <row r="2510" spans="1:15" ht="15" customHeight="1" x14ac:dyDescent="0.25">
      <c r="A2510" s="502"/>
      <c r="B2510" s="502"/>
      <c r="C2510" s="502"/>
      <c r="D2510" s="502"/>
      <c r="E2510" s="502"/>
      <c r="F2510" s="502"/>
      <c r="G2510" s="502"/>
      <c r="H2510" s="502"/>
      <c r="I2510" s="502"/>
      <c r="J2510" s="502"/>
      <c r="K2510" s="502"/>
      <c r="L2510" s="502"/>
      <c r="M2510" s="502"/>
      <c r="N2510" s="502"/>
      <c r="O2510" s="502"/>
    </row>
    <row r="2511" spans="1:15" ht="15" customHeight="1" x14ac:dyDescent="0.25">
      <c r="A2511" s="550"/>
      <c r="B2511" s="551"/>
      <c r="C2511" s="551"/>
      <c r="D2511" s="551"/>
      <c r="E2511" s="551"/>
      <c r="F2511" s="552"/>
      <c r="G2511" s="550" t="s">
        <v>296</v>
      </c>
      <c r="H2511" s="551"/>
      <c r="I2511" s="551"/>
      <c r="J2511" s="551" t="s">
        <v>993</v>
      </c>
      <c r="K2511" s="551"/>
      <c r="L2511" s="551"/>
      <c r="M2511" s="551"/>
      <c r="N2511" s="551"/>
      <c r="O2511" s="552"/>
    </row>
    <row r="2512" spans="1:15" ht="46.5" customHeight="1" x14ac:dyDescent="0.25">
      <c r="A2512" s="513" t="s">
        <v>298</v>
      </c>
      <c r="B2512" s="546"/>
      <c r="C2512" s="546"/>
      <c r="D2512" s="546"/>
      <c r="E2512" s="546"/>
      <c r="F2512" s="527"/>
      <c r="G2512" s="503" t="s">
        <v>299</v>
      </c>
      <c r="H2512" s="500"/>
      <c r="I2512" s="500"/>
      <c r="J2512" s="547" t="s">
        <v>1377</v>
      </c>
      <c r="K2512" s="547"/>
      <c r="L2512" s="547"/>
      <c r="M2512" s="547"/>
      <c r="N2512" s="547"/>
      <c r="O2512" s="540"/>
    </row>
    <row r="2513" spans="1:15" ht="15" customHeight="1" x14ac:dyDescent="0.25">
      <c r="A2513" s="514"/>
      <c r="B2513" s="548"/>
      <c r="C2513" s="548"/>
      <c r="D2513" s="548"/>
      <c r="E2513" s="548"/>
      <c r="F2513" s="549"/>
      <c r="G2513" s="515" t="s">
        <v>301</v>
      </c>
      <c r="H2513" s="502"/>
      <c r="I2513" s="502"/>
      <c r="J2513" s="502" t="s">
        <v>25</v>
      </c>
      <c r="K2513" s="502"/>
      <c r="L2513" s="502"/>
      <c r="M2513" s="502"/>
      <c r="N2513" s="502"/>
      <c r="O2513" s="516"/>
    </row>
    <row r="2514" spans="1:15" ht="15" customHeight="1" x14ac:dyDescent="0.25"/>
    <row r="2515" spans="1:15" ht="15" customHeight="1" x14ac:dyDescent="0.25">
      <c r="A2515" s="526" t="s">
        <v>302</v>
      </c>
      <c r="B2515" s="526"/>
      <c r="C2515" s="526" t="s">
        <v>303</v>
      </c>
      <c r="D2515" s="526"/>
    </row>
    <row r="2516" spans="1:15" ht="15" customHeight="1" x14ac:dyDescent="0.25"/>
    <row r="2517" spans="1:15" ht="15" customHeight="1" x14ac:dyDescent="0.25">
      <c r="A2517" s="541" t="s">
        <v>304</v>
      </c>
      <c r="B2517" s="542"/>
      <c r="C2517" s="542"/>
      <c r="D2517" s="542"/>
      <c r="E2517" s="543"/>
      <c r="F2517" s="544" t="s">
        <v>301</v>
      </c>
      <c r="G2517" s="545"/>
      <c r="H2517" s="545"/>
      <c r="I2517" s="545"/>
      <c r="J2517" s="509"/>
      <c r="K2517" s="544" t="s">
        <v>305</v>
      </c>
      <c r="L2517" s="509"/>
      <c r="M2517" s="544" t="s">
        <v>306</v>
      </c>
      <c r="N2517" s="509"/>
      <c r="O2517" s="291" t="s">
        <v>307</v>
      </c>
    </row>
    <row r="2518" spans="1:15" ht="15" customHeight="1" x14ac:dyDescent="0.25">
      <c r="A2518" s="541" t="s">
        <v>1378</v>
      </c>
      <c r="B2518" s="542"/>
      <c r="C2518" s="542"/>
      <c r="D2518" s="542"/>
      <c r="E2518" s="543"/>
      <c r="F2518" s="553" t="s">
        <v>1137</v>
      </c>
      <c r="G2518" s="554"/>
      <c r="H2518" s="554"/>
      <c r="I2518" s="554"/>
      <c r="J2518" s="555"/>
      <c r="K2518" s="556" t="s">
        <v>1379</v>
      </c>
      <c r="L2518" s="557"/>
      <c r="M2518" s="556" t="s">
        <v>376</v>
      </c>
      <c r="N2518" s="557"/>
      <c r="O2518" s="292" t="s">
        <v>1380</v>
      </c>
    </row>
    <row r="2519" spans="1:15" ht="15" customHeight="1" x14ac:dyDescent="0.25">
      <c r="A2519" s="541" t="s">
        <v>1381</v>
      </c>
      <c r="B2519" s="542"/>
      <c r="C2519" s="542"/>
      <c r="D2519" s="542"/>
      <c r="E2519" s="543"/>
      <c r="F2519" s="553" t="s">
        <v>755</v>
      </c>
      <c r="G2519" s="554"/>
      <c r="H2519" s="554"/>
      <c r="I2519" s="554"/>
      <c r="J2519" s="555"/>
      <c r="K2519" s="556" t="s">
        <v>1382</v>
      </c>
      <c r="L2519" s="557"/>
      <c r="M2519" s="556" t="s">
        <v>555</v>
      </c>
      <c r="N2519" s="557"/>
      <c r="O2519" s="292" t="s">
        <v>1382</v>
      </c>
    </row>
    <row r="2520" spans="1:15" ht="15" customHeight="1" x14ac:dyDescent="0.25">
      <c r="A2520" s="541" t="s">
        <v>1152</v>
      </c>
      <c r="B2520" s="542"/>
      <c r="C2520" s="542"/>
      <c r="D2520" s="542"/>
      <c r="E2520" s="543"/>
      <c r="F2520" s="553" t="s">
        <v>309</v>
      </c>
      <c r="G2520" s="554"/>
      <c r="H2520" s="554"/>
      <c r="I2520" s="554"/>
      <c r="J2520" s="555"/>
      <c r="K2520" s="556" t="s">
        <v>1153</v>
      </c>
      <c r="L2520" s="557"/>
      <c r="M2520" s="556" t="s">
        <v>376</v>
      </c>
      <c r="N2520" s="557"/>
      <c r="O2520" s="292" t="s">
        <v>1383</v>
      </c>
    </row>
    <row r="2521" spans="1:15" ht="15" customHeight="1" x14ac:dyDescent="0.25">
      <c r="A2521" s="558"/>
      <c r="B2521" s="558"/>
      <c r="C2521" s="558"/>
      <c r="D2521" s="558"/>
      <c r="E2521" s="558"/>
      <c r="F2521" s="559"/>
      <c r="G2521" s="559"/>
      <c r="H2521" s="559"/>
      <c r="I2521" s="559"/>
      <c r="J2521" s="559"/>
      <c r="K2521" s="559"/>
      <c r="L2521" s="293" t="s">
        <v>313</v>
      </c>
      <c r="M2521" s="560" t="s">
        <v>303</v>
      </c>
      <c r="N2521" s="560"/>
      <c r="O2521" s="294" t="s">
        <v>1384</v>
      </c>
    </row>
    <row r="2522" spans="1:15" ht="15" customHeight="1" x14ac:dyDescent="0.25">
      <c r="A2522" s="526" t="s">
        <v>314</v>
      </c>
      <c r="B2522" s="526"/>
      <c r="C2522" s="526" t="s">
        <v>315</v>
      </c>
      <c r="D2522" s="526"/>
    </row>
    <row r="2523" spans="1:15" ht="15" customHeight="1" x14ac:dyDescent="0.25"/>
    <row r="2524" spans="1:15" ht="15" customHeight="1" x14ac:dyDescent="0.25">
      <c r="A2524" s="541" t="s">
        <v>304</v>
      </c>
      <c r="B2524" s="542"/>
      <c r="C2524" s="542"/>
      <c r="D2524" s="542"/>
      <c r="E2524" s="543"/>
      <c r="F2524" s="544" t="s">
        <v>301</v>
      </c>
      <c r="G2524" s="545"/>
      <c r="H2524" s="545"/>
      <c r="I2524" s="545"/>
      <c r="J2524" s="509"/>
      <c r="K2524" s="544" t="s">
        <v>305</v>
      </c>
      <c r="L2524" s="509"/>
      <c r="M2524" s="544" t="s">
        <v>306</v>
      </c>
      <c r="N2524" s="509"/>
      <c r="O2524" s="291" t="s">
        <v>307</v>
      </c>
    </row>
    <row r="2525" spans="1:15" ht="15" customHeight="1" x14ac:dyDescent="0.25">
      <c r="A2525" s="541" t="s">
        <v>1290</v>
      </c>
      <c r="B2525" s="542"/>
      <c r="C2525" s="542"/>
      <c r="D2525" s="542"/>
      <c r="E2525" s="543"/>
      <c r="F2525" s="553" t="s">
        <v>518</v>
      </c>
      <c r="G2525" s="554"/>
      <c r="H2525" s="554"/>
      <c r="I2525" s="554"/>
      <c r="J2525" s="555"/>
      <c r="K2525" s="556" t="s">
        <v>1291</v>
      </c>
      <c r="L2525" s="557"/>
      <c r="M2525" s="556" t="s">
        <v>373</v>
      </c>
      <c r="N2525" s="557"/>
      <c r="O2525" s="292" t="s">
        <v>337</v>
      </c>
    </row>
    <row r="2526" spans="1:15" ht="15" customHeight="1" x14ac:dyDescent="0.25">
      <c r="A2526" s="541" t="s">
        <v>316</v>
      </c>
      <c r="B2526" s="542"/>
      <c r="C2526" s="542"/>
      <c r="D2526" s="542"/>
      <c r="E2526" s="543"/>
      <c r="F2526" s="553" t="s">
        <v>317</v>
      </c>
      <c r="G2526" s="554"/>
      <c r="H2526" s="554"/>
      <c r="I2526" s="554"/>
      <c r="J2526" s="555"/>
      <c r="K2526" s="556" t="s">
        <v>536</v>
      </c>
      <c r="L2526" s="557"/>
      <c r="M2526" s="556" t="s">
        <v>319</v>
      </c>
      <c r="N2526" s="557"/>
      <c r="O2526" s="292" t="s">
        <v>1385</v>
      </c>
    </row>
    <row r="2527" spans="1:15" ht="15" customHeight="1" x14ac:dyDescent="0.25">
      <c r="A2527" s="558"/>
      <c r="B2527" s="558"/>
      <c r="C2527" s="558"/>
      <c r="D2527" s="558"/>
      <c r="E2527" s="558"/>
      <c r="F2527" s="559"/>
      <c r="G2527" s="559"/>
      <c r="H2527" s="559"/>
      <c r="I2527" s="559"/>
      <c r="J2527" s="559"/>
      <c r="K2527" s="559"/>
      <c r="L2527" s="293" t="s">
        <v>313</v>
      </c>
      <c r="M2527" s="560" t="s">
        <v>315</v>
      </c>
      <c r="N2527" s="560"/>
      <c r="O2527" s="294" t="s">
        <v>1385</v>
      </c>
    </row>
    <row r="2528" spans="1:15" ht="15" customHeight="1" x14ac:dyDescent="0.25">
      <c r="A2528" s="526" t="s">
        <v>321</v>
      </c>
      <c r="B2528" s="526"/>
      <c r="C2528" s="526" t="s">
        <v>322</v>
      </c>
      <c r="D2528" s="526"/>
    </row>
    <row r="2529" spans="1:15" ht="15" customHeight="1" x14ac:dyDescent="0.25"/>
    <row r="2530" spans="1:15" ht="15" customHeight="1" x14ac:dyDescent="0.25">
      <c r="A2530" s="541" t="s">
        <v>304</v>
      </c>
      <c r="B2530" s="542"/>
      <c r="C2530" s="542"/>
      <c r="D2530" s="542"/>
      <c r="E2530" s="543"/>
      <c r="F2530" s="544" t="s">
        <v>301</v>
      </c>
      <c r="G2530" s="545"/>
      <c r="H2530" s="545"/>
      <c r="I2530" s="545"/>
      <c r="J2530" s="509"/>
      <c r="K2530" s="544" t="s">
        <v>305</v>
      </c>
      <c r="L2530" s="509"/>
      <c r="M2530" s="544" t="s">
        <v>306</v>
      </c>
      <c r="N2530" s="509"/>
      <c r="O2530" s="291" t="s">
        <v>307</v>
      </c>
    </row>
    <row r="2531" spans="1:15" ht="15" customHeight="1" x14ac:dyDescent="0.25">
      <c r="A2531" s="541" t="s">
        <v>1352</v>
      </c>
      <c r="B2531" s="542"/>
      <c r="C2531" s="542"/>
      <c r="D2531" s="542"/>
      <c r="E2531" s="543"/>
      <c r="F2531" s="553" t="s">
        <v>1018</v>
      </c>
      <c r="G2531" s="554"/>
      <c r="H2531" s="554"/>
      <c r="I2531" s="554"/>
      <c r="J2531" s="555"/>
      <c r="K2531" s="556" t="s">
        <v>1239</v>
      </c>
      <c r="L2531" s="557"/>
      <c r="M2531" s="556" t="s">
        <v>409</v>
      </c>
      <c r="N2531" s="557"/>
      <c r="O2531" s="292" t="s">
        <v>536</v>
      </c>
    </row>
    <row r="2532" spans="1:15" ht="15" customHeight="1" x14ac:dyDescent="0.25">
      <c r="A2532" s="558"/>
      <c r="B2532" s="558"/>
      <c r="C2532" s="558"/>
      <c r="D2532" s="558"/>
      <c r="E2532" s="558"/>
      <c r="F2532" s="559"/>
      <c r="G2532" s="559"/>
      <c r="H2532" s="559"/>
      <c r="I2532" s="559"/>
      <c r="J2532" s="559"/>
      <c r="K2532" s="559"/>
      <c r="L2532" s="293" t="s">
        <v>313</v>
      </c>
      <c r="M2532" s="560" t="s">
        <v>322</v>
      </c>
      <c r="N2532" s="560"/>
      <c r="O2532" s="294" t="s">
        <v>536</v>
      </c>
    </row>
    <row r="2533" spans="1:15" ht="15" customHeight="1" x14ac:dyDescent="0.25">
      <c r="A2533" s="526" t="s">
        <v>327</v>
      </c>
      <c r="B2533" s="526"/>
      <c r="C2533" s="526" t="s">
        <v>328</v>
      </c>
      <c r="D2533" s="526"/>
    </row>
    <row r="2534" spans="1:15" ht="15" customHeight="1" x14ac:dyDescent="0.25"/>
    <row r="2535" spans="1:15" ht="15" customHeight="1" x14ac:dyDescent="0.25">
      <c r="A2535" s="541" t="s">
        <v>304</v>
      </c>
      <c r="B2535" s="542"/>
      <c r="C2535" s="542"/>
      <c r="D2535" s="542"/>
      <c r="E2535" s="543"/>
      <c r="F2535" s="544" t="s">
        <v>301</v>
      </c>
      <c r="G2535" s="545"/>
      <c r="H2535" s="545"/>
      <c r="I2535" s="545"/>
      <c r="J2535" s="509"/>
      <c r="K2535" s="544" t="s">
        <v>305</v>
      </c>
      <c r="L2535" s="509"/>
      <c r="M2535" s="544" t="s">
        <v>306</v>
      </c>
      <c r="N2535" s="509"/>
      <c r="O2535" s="291" t="s">
        <v>307</v>
      </c>
    </row>
    <row r="2536" spans="1:15" ht="15" customHeight="1" x14ac:dyDescent="0.25">
      <c r="A2536" s="541" t="s">
        <v>424</v>
      </c>
      <c r="B2536" s="542"/>
      <c r="C2536" s="542"/>
      <c r="D2536" s="542"/>
      <c r="E2536" s="543"/>
      <c r="F2536" s="553" t="s">
        <v>407</v>
      </c>
      <c r="G2536" s="554"/>
      <c r="H2536" s="554"/>
      <c r="I2536" s="554"/>
      <c r="J2536" s="555"/>
      <c r="K2536" s="556" t="s">
        <v>425</v>
      </c>
      <c r="L2536" s="557"/>
      <c r="M2536" s="556" t="s">
        <v>376</v>
      </c>
      <c r="N2536" s="557"/>
      <c r="O2536" s="292" t="s">
        <v>302</v>
      </c>
    </row>
    <row r="2537" spans="1:15" ht="15" customHeight="1" x14ac:dyDescent="0.25">
      <c r="A2537" s="558"/>
      <c r="B2537" s="558"/>
      <c r="C2537" s="558"/>
      <c r="D2537" s="558"/>
      <c r="E2537" s="558"/>
      <c r="F2537" s="559"/>
      <c r="G2537" s="559"/>
      <c r="H2537" s="559"/>
      <c r="I2537" s="559"/>
      <c r="J2537" s="559"/>
      <c r="K2537" s="559"/>
      <c r="L2537" s="293" t="s">
        <v>313</v>
      </c>
      <c r="M2537" s="560" t="s">
        <v>328</v>
      </c>
      <c r="N2537" s="560"/>
      <c r="O2537" s="294" t="s">
        <v>302</v>
      </c>
    </row>
    <row r="2538" spans="1:15" ht="15" customHeight="1" x14ac:dyDescent="0.25"/>
    <row r="2539" spans="1:15" ht="15" customHeight="1" x14ac:dyDescent="0.25">
      <c r="I2539" s="561" t="s">
        <v>334</v>
      </c>
      <c r="J2539" s="562"/>
      <c r="K2539" s="562"/>
      <c r="L2539" s="562"/>
      <c r="M2539" s="563"/>
      <c r="N2539" s="564" t="s">
        <v>1386</v>
      </c>
      <c r="O2539" s="525"/>
    </row>
    <row r="2540" spans="1:15" ht="15" customHeight="1" x14ac:dyDescent="0.25">
      <c r="I2540" s="573" t="s">
        <v>335</v>
      </c>
      <c r="J2540" s="574"/>
      <c r="K2540" s="574"/>
      <c r="L2540" s="574"/>
      <c r="M2540" s="575"/>
      <c r="N2540" s="520">
        <f>+ROUND(N2539*(1+AIU!$G$69),0)</f>
        <v>16009</v>
      </c>
      <c r="O2540" s="521"/>
    </row>
    <row r="2541" spans="1:15" ht="15" customHeight="1" x14ac:dyDescent="0.25">
      <c r="A2541" s="287"/>
      <c r="B2541" s="500"/>
      <c r="C2541" s="500"/>
      <c r="D2541" s="500"/>
      <c r="E2541" s="500"/>
      <c r="F2541" s="500"/>
      <c r="G2541" s="500"/>
      <c r="H2541" s="500"/>
      <c r="I2541" s="500"/>
      <c r="J2541" s="500"/>
      <c r="K2541" s="500"/>
      <c r="L2541" s="500"/>
      <c r="M2541" s="500"/>
      <c r="N2541" s="500"/>
      <c r="O2541" s="500"/>
    </row>
    <row r="2542" spans="1:15" ht="15" customHeight="1" x14ac:dyDescent="0.25">
      <c r="A2542" s="287"/>
      <c r="B2542" s="501"/>
      <c r="C2542" s="501"/>
      <c r="D2542" s="500"/>
      <c r="E2542" s="500"/>
      <c r="F2542" s="500"/>
      <c r="G2542" s="500"/>
      <c r="H2542" s="500"/>
      <c r="I2542" s="500"/>
      <c r="J2542" s="500"/>
      <c r="K2542" s="500"/>
      <c r="L2542" s="500"/>
      <c r="M2542" s="500"/>
      <c r="N2542" s="500"/>
      <c r="O2542" s="500"/>
    </row>
    <row r="2543" spans="1:15" ht="15" customHeight="1" x14ac:dyDescent="0.25">
      <c r="A2543" s="502"/>
      <c r="B2543" s="502"/>
      <c r="C2543" s="502"/>
      <c r="D2543" s="502"/>
      <c r="E2543" s="502"/>
      <c r="F2543" s="502"/>
      <c r="G2543" s="502"/>
      <c r="H2543" s="502"/>
      <c r="I2543" s="502"/>
      <c r="J2543" s="502"/>
      <c r="K2543" s="502"/>
      <c r="L2543" s="502"/>
      <c r="M2543" s="502"/>
      <c r="N2543" s="502"/>
      <c r="O2543" s="502"/>
    </row>
    <row r="2544" spans="1:15" ht="15" customHeight="1" x14ac:dyDescent="0.25">
      <c r="A2544" s="550"/>
      <c r="B2544" s="551"/>
      <c r="C2544" s="551"/>
      <c r="D2544" s="551"/>
      <c r="E2544" s="551"/>
      <c r="F2544" s="552"/>
      <c r="G2544" s="550" t="s">
        <v>296</v>
      </c>
      <c r="H2544" s="551"/>
      <c r="I2544" s="551"/>
      <c r="J2544" s="551" t="s">
        <v>1387</v>
      </c>
      <c r="K2544" s="551"/>
      <c r="L2544" s="551"/>
      <c r="M2544" s="551"/>
      <c r="N2544" s="551"/>
      <c r="O2544" s="552"/>
    </row>
    <row r="2545" spans="1:15" ht="46.5" customHeight="1" x14ac:dyDescent="0.25">
      <c r="A2545" s="513" t="s">
        <v>298</v>
      </c>
      <c r="B2545" s="546"/>
      <c r="C2545" s="546"/>
      <c r="D2545" s="546"/>
      <c r="E2545" s="546"/>
      <c r="F2545" s="527"/>
      <c r="G2545" s="503" t="s">
        <v>299</v>
      </c>
      <c r="H2545" s="500"/>
      <c r="I2545" s="500"/>
      <c r="J2545" s="547" t="s">
        <v>1388</v>
      </c>
      <c r="K2545" s="547"/>
      <c r="L2545" s="547"/>
      <c r="M2545" s="547"/>
      <c r="N2545" s="547"/>
      <c r="O2545" s="540"/>
    </row>
    <row r="2546" spans="1:15" ht="15" customHeight="1" x14ac:dyDescent="0.25">
      <c r="A2546" s="514"/>
      <c r="B2546" s="548"/>
      <c r="C2546" s="548"/>
      <c r="D2546" s="548"/>
      <c r="E2546" s="548"/>
      <c r="F2546" s="549"/>
      <c r="G2546" s="515" t="s">
        <v>301</v>
      </c>
      <c r="H2546" s="502"/>
      <c r="I2546" s="502"/>
      <c r="J2546" s="502" t="s">
        <v>21</v>
      </c>
      <c r="K2546" s="502"/>
      <c r="L2546" s="502"/>
      <c r="M2546" s="502"/>
      <c r="N2546" s="502"/>
      <c r="O2546" s="516"/>
    </row>
    <row r="2547" spans="1:15" ht="15" customHeight="1" x14ac:dyDescent="0.25"/>
    <row r="2548" spans="1:15" ht="15" customHeight="1" x14ac:dyDescent="0.25">
      <c r="A2548" s="526" t="s">
        <v>302</v>
      </c>
      <c r="B2548" s="526"/>
      <c r="C2548" s="526" t="s">
        <v>303</v>
      </c>
      <c r="D2548" s="526"/>
    </row>
    <row r="2549" spans="1:15" ht="15" customHeight="1" x14ac:dyDescent="0.25"/>
    <row r="2550" spans="1:15" ht="15" customHeight="1" x14ac:dyDescent="0.25">
      <c r="A2550" s="541" t="s">
        <v>304</v>
      </c>
      <c r="B2550" s="542"/>
      <c r="C2550" s="542"/>
      <c r="D2550" s="542"/>
      <c r="E2550" s="543"/>
      <c r="F2550" s="544" t="s">
        <v>301</v>
      </c>
      <c r="G2550" s="545"/>
      <c r="H2550" s="545"/>
      <c r="I2550" s="545"/>
      <c r="J2550" s="509"/>
      <c r="K2550" s="544" t="s">
        <v>305</v>
      </c>
      <c r="L2550" s="509"/>
      <c r="M2550" s="544" t="s">
        <v>306</v>
      </c>
      <c r="N2550" s="509"/>
      <c r="O2550" s="291" t="s">
        <v>307</v>
      </c>
    </row>
    <row r="2551" spans="1:15" ht="15" customHeight="1" x14ac:dyDescent="0.25">
      <c r="A2551" s="541" t="s">
        <v>1389</v>
      </c>
      <c r="B2551" s="542"/>
      <c r="C2551" s="542"/>
      <c r="D2551" s="542"/>
      <c r="E2551" s="543"/>
      <c r="F2551" s="553" t="s">
        <v>330</v>
      </c>
      <c r="G2551" s="554"/>
      <c r="H2551" s="554"/>
      <c r="I2551" s="554"/>
      <c r="J2551" s="555"/>
      <c r="K2551" s="556" t="s">
        <v>1390</v>
      </c>
      <c r="L2551" s="557"/>
      <c r="M2551" s="556" t="s">
        <v>404</v>
      </c>
      <c r="N2551" s="557"/>
      <c r="O2551" s="292" t="s">
        <v>1391</v>
      </c>
    </row>
    <row r="2552" spans="1:15" ht="15" customHeight="1" x14ac:dyDescent="0.25">
      <c r="A2552" s="558"/>
      <c r="B2552" s="558"/>
      <c r="C2552" s="558"/>
      <c r="D2552" s="558"/>
      <c r="E2552" s="558"/>
      <c r="F2552" s="559"/>
      <c r="G2552" s="559"/>
      <c r="H2552" s="559"/>
      <c r="I2552" s="559"/>
      <c r="J2552" s="559"/>
      <c r="K2552" s="559"/>
      <c r="L2552" s="293" t="s">
        <v>313</v>
      </c>
      <c r="M2552" s="560" t="s">
        <v>303</v>
      </c>
      <c r="N2552" s="560"/>
      <c r="O2552" s="294" t="s">
        <v>1391</v>
      </c>
    </row>
    <row r="2553" spans="1:15" ht="15" customHeight="1" x14ac:dyDescent="0.25">
      <c r="A2553" s="526" t="s">
        <v>314</v>
      </c>
      <c r="B2553" s="526"/>
      <c r="C2553" s="526" t="s">
        <v>315</v>
      </c>
      <c r="D2553" s="526"/>
    </row>
    <row r="2554" spans="1:15" ht="15" customHeight="1" x14ac:dyDescent="0.25"/>
    <row r="2555" spans="1:15" ht="15" customHeight="1" x14ac:dyDescent="0.25">
      <c r="A2555" s="541" t="s">
        <v>304</v>
      </c>
      <c r="B2555" s="542"/>
      <c r="C2555" s="542"/>
      <c r="D2555" s="542"/>
      <c r="E2555" s="543"/>
      <c r="F2555" s="544" t="s">
        <v>301</v>
      </c>
      <c r="G2555" s="545"/>
      <c r="H2555" s="545"/>
      <c r="I2555" s="545"/>
      <c r="J2555" s="509"/>
      <c r="K2555" s="544" t="s">
        <v>305</v>
      </c>
      <c r="L2555" s="509"/>
      <c r="M2555" s="544" t="s">
        <v>306</v>
      </c>
      <c r="N2555" s="509"/>
      <c r="O2555" s="291" t="s">
        <v>307</v>
      </c>
    </row>
    <row r="2556" spans="1:15" ht="15" customHeight="1" x14ac:dyDescent="0.25">
      <c r="A2556" s="541" t="s">
        <v>1290</v>
      </c>
      <c r="B2556" s="542"/>
      <c r="C2556" s="542"/>
      <c r="D2556" s="542"/>
      <c r="E2556" s="543"/>
      <c r="F2556" s="553" t="s">
        <v>518</v>
      </c>
      <c r="G2556" s="554"/>
      <c r="H2556" s="554"/>
      <c r="I2556" s="554"/>
      <c r="J2556" s="555"/>
      <c r="K2556" s="556" t="s">
        <v>1291</v>
      </c>
      <c r="L2556" s="557"/>
      <c r="M2556" s="556" t="s">
        <v>373</v>
      </c>
      <c r="N2556" s="557"/>
      <c r="O2556" s="292" t="s">
        <v>337</v>
      </c>
    </row>
    <row r="2557" spans="1:15" ht="15" customHeight="1" x14ac:dyDescent="0.25">
      <c r="A2557" s="541" t="s">
        <v>316</v>
      </c>
      <c r="B2557" s="542"/>
      <c r="C2557" s="542"/>
      <c r="D2557" s="542"/>
      <c r="E2557" s="543"/>
      <c r="F2557" s="553" t="s">
        <v>317</v>
      </c>
      <c r="G2557" s="554"/>
      <c r="H2557" s="554"/>
      <c r="I2557" s="554"/>
      <c r="J2557" s="555"/>
      <c r="K2557" s="556" t="s">
        <v>1392</v>
      </c>
      <c r="L2557" s="557"/>
      <c r="M2557" s="556" t="s">
        <v>319</v>
      </c>
      <c r="N2557" s="557"/>
      <c r="O2557" s="292" t="s">
        <v>1393</v>
      </c>
    </row>
    <row r="2558" spans="1:15" ht="15" customHeight="1" x14ac:dyDescent="0.25">
      <c r="A2558" s="558"/>
      <c r="B2558" s="558"/>
      <c r="C2558" s="558"/>
      <c r="D2558" s="558"/>
      <c r="E2558" s="558"/>
      <c r="F2558" s="559"/>
      <c r="G2558" s="559"/>
      <c r="H2558" s="559"/>
      <c r="I2558" s="559"/>
      <c r="J2558" s="559"/>
      <c r="K2558" s="559"/>
      <c r="L2558" s="293" t="s">
        <v>313</v>
      </c>
      <c r="M2558" s="560" t="s">
        <v>315</v>
      </c>
      <c r="N2558" s="560"/>
      <c r="O2558" s="294" t="s">
        <v>1393</v>
      </c>
    </row>
    <row r="2559" spans="1:15" ht="15" customHeight="1" x14ac:dyDescent="0.25">
      <c r="A2559" s="526" t="s">
        <v>321</v>
      </c>
      <c r="B2559" s="526"/>
      <c r="C2559" s="526" t="s">
        <v>322</v>
      </c>
      <c r="D2559" s="526"/>
    </row>
    <row r="2560" spans="1:15" ht="15" customHeight="1" x14ac:dyDescent="0.25"/>
    <row r="2561" spans="1:15" ht="15" customHeight="1" x14ac:dyDescent="0.25">
      <c r="A2561" s="541" t="s">
        <v>304</v>
      </c>
      <c r="B2561" s="542"/>
      <c r="C2561" s="542"/>
      <c r="D2561" s="542"/>
      <c r="E2561" s="543"/>
      <c r="F2561" s="544" t="s">
        <v>301</v>
      </c>
      <c r="G2561" s="545"/>
      <c r="H2561" s="545"/>
      <c r="I2561" s="545"/>
      <c r="J2561" s="509"/>
      <c r="K2561" s="544" t="s">
        <v>305</v>
      </c>
      <c r="L2561" s="509"/>
      <c r="M2561" s="544" t="s">
        <v>306</v>
      </c>
      <c r="N2561" s="509"/>
      <c r="O2561" s="291" t="s">
        <v>307</v>
      </c>
    </row>
    <row r="2562" spans="1:15" ht="15" customHeight="1" x14ac:dyDescent="0.25">
      <c r="A2562" s="541" t="s">
        <v>422</v>
      </c>
      <c r="B2562" s="542"/>
      <c r="C2562" s="542"/>
      <c r="D2562" s="542"/>
      <c r="E2562" s="543"/>
      <c r="F2562" s="553" t="s">
        <v>324</v>
      </c>
      <c r="G2562" s="554"/>
      <c r="H2562" s="554"/>
      <c r="I2562" s="554"/>
      <c r="J2562" s="555"/>
      <c r="K2562" s="556" t="s">
        <v>423</v>
      </c>
      <c r="L2562" s="557"/>
      <c r="M2562" s="556" t="s">
        <v>1394</v>
      </c>
      <c r="N2562" s="557"/>
      <c r="O2562" s="292" t="s">
        <v>1395</v>
      </c>
    </row>
    <row r="2563" spans="1:15" ht="15" customHeight="1" x14ac:dyDescent="0.25">
      <c r="A2563" s="558"/>
      <c r="B2563" s="558"/>
      <c r="C2563" s="558"/>
      <c r="D2563" s="558"/>
      <c r="E2563" s="558"/>
      <c r="F2563" s="559"/>
      <c r="G2563" s="559"/>
      <c r="H2563" s="559"/>
      <c r="I2563" s="559"/>
      <c r="J2563" s="559"/>
      <c r="K2563" s="559"/>
      <c r="L2563" s="293" t="s">
        <v>313</v>
      </c>
      <c r="M2563" s="560" t="s">
        <v>322</v>
      </c>
      <c r="N2563" s="560"/>
      <c r="O2563" s="294" t="s">
        <v>1395</v>
      </c>
    </row>
    <row r="2564" spans="1:15" ht="15" customHeight="1" x14ac:dyDescent="0.25">
      <c r="A2564" s="526" t="s">
        <v>327</v>
      </c>
      <c r="B2564" s="526"/>
      <c r="C2564" s="526" t="s">
        <v>328</v>
      </c>
      <c r="D2564" s="526"/>
    </row>
    <row r="2565" spans="1:15" ht="15" customHeight="1" x14ac:dyDescent="0.25"/>
    <row r="2566" spans="1:15" ht="15" customHeight="1" x14ac:dyDescent="0.25">
      <c r="A2566" s="541" t="s">
        <v>304</v>
      </c>
      <c r="B2566" s="542"/>
      <c r="C2566" s="542"/>
      <c r="D2566" s="542"/>
      <c r="E2566" s="543"/>
      <c r="F2566" s="544" t="s">
        <v>301</v>
      </c>
      <c r="G2566" s="545"/>
      <c r="H2566" s="545"/>
      <c r="I2566" s="545"/>
      <c r="J2566" s="509"/>
      <c r="K2566" s="544" t="s">
        <v>305</v>
      </c>
      <c r="L2566" s="509"/>
      <c r="M2566" s="544" t="s">
        <v>306</v>
      </c>
      <c r="N2566" s="509"/>
      <c r="O2566" s="291" t="s">
        <v>307</v>
      </c>
    </row>
    <row r="2567" spans="1:15" ht="15" customHeight="1" x14ac:dyDescent="0.25">
      <c r="A2567" s="541" t="s">
        <v>424</v>
      </c>
      <c r="B2567" s="542"/>
      <c r="C2567" s="542"/>
      <c r="D2567" s="542"/>
      <c r="E2567" s="543"/>
      <c r="F2567" s="553" t="s">
        <v>407</v>
      </c>
      <c r="G2567" s="554"/>
      <c r="H2567" s="554"/>
      <c r="I2567" s="554"/>
      <c r="J2567" s="555"/>
      <c r="K2567" s="556" t="s">
        <v>425</v>
      </c>
      <c r="L2567" s="557"/>
      <c r="M2567" s="556" t="s">
        <v>1396</v>
      </c>
      <c r="N2567" s="557"/>
      <c r="O2567" s="292" t="s">
        <v>1397</v>
      </c>
    </row>
    <row r="2568" spans="1:15" ht="15" customHeight="1" x14ac:dyDescent="0.25">
      <c r="A2568" s="558"/>
      <c r="B2568" s="558"/>
      <c r="C2568" s="558"/>
      <c r="D2568" s="558"/>
      <c r="E2568" s="558"/>
      <c r="F2568" s="559"/>
      <c r="G2568" s="559"/>
      <c r="H2568" s="559"/>
      <c r="I2568" s="559"/>
      <c r="J2568" s="559"/>
      <c r="K2568" s="559"/>
      <c r="L2568" s="293" t="s">
        <v>313</v>
      </c>
      <c r="M2568" s="560" t="s">
        <v>328</v>
      </c>
      <c r="N2568" s="560"/>
      <c r="O2568" s="294" t="s">
        <v>1397</v>
      </c>
    </row>
    <row r="2569" spans="1:15" ht="15" customHeight="1" x14ac:dyDescent="0.25"/>
    <row r="2570" spans="1:15" ht="15" customHeight="1" x14ac:dyDescent="0.25">
      <c r="I2570" s="561" t="s">
        <v>334</v>
      </c>
      <c r="J2570" s="562"/>
      <c r="K2570" s="562"/>
      <c r="L2570" s="562"/>
      <c r="M2570" s="563"/>
      <c r="N2570" s="564" t="s">
        <v>1398</v>
      </c>
      <c r="O2570" s="525"/>
    </row>
    <row r="2571" spans="1:15" ht="15" customHeight="1" x14ac:dyDescent="0.25">
      <c r="I2571" s="573" t="s">
        <v>335</v>
      </c>
      <c r="J2571" s="574"/>
      <c r="K2571" s="574"/>
      <c r="L2571" s="574"/>
      <c r="M2571" s="575"/>
      <c r="N2571" s="520">
        <f>+ROUND(N2570*(1+AIU!$G$69),0)</f>
        <v>38068</v>
      </c>
      <c r="O2571" s="521"/>
    </row>
    <row r="2572" spans="1:15" ht="15" customHeight="1" x14ac:dyDescent="0.25">
      <c r="A2572" s="539"/>
      <c r="B2572" s="539"/>
      <c r="C2572" s="539"/>
      <c r="D2572" s="539"/>
      <c r="E2572" s="539"/>
      <c r="F2572" s="539"/>
      <c r="G2572" s="539"/>
      <c r="H2572" s="539"/>
      <c r="I2572" s="539"/>
      <c r="J2572" s="539"/>
      <c r="K2572" s="539"/>
      <c r="L2572" s="539"/>
      <c r="M2572" s="539"/>
      <c r="N2572" s="539"/>
      <c r="O2572" s="539"/>
    </row>
    <row r="2573" spans="1:15" ht="15" customHeight="1" x14ac:dyDescent="0.25">
      <c r="A2573" s="287"/>
      <c r="B2573" s="500"/>
      <c r="C2573" s="500"/>
      <c r="D2573" s="500"/>
      <c r="E2573" s="500"/>
      <c r="F2573" s="500"/>
      <c r="G2573" s="500"/>
      <c r="H2573" s="500"/>
      <c r="I2573" s="500"/>
      <c r="J2573" s="500"/>
      <c r="K2573" s="500"/>
      <c r="L2573" s="500"/>
      <c r="M2573" s="500"/>
      <c r="N2573" s="500"/>
      <c r="O2573" s="500"/>
    </row>
    <row r="2574" spans="1:15" ht="15" customHeight="1" x14ac:dyDescent="0.25">
      <c r="A2574" s="287"/>
      <c r="B2574" s="501"/>
      <c r="C2574" s="501"/>
      <c r="D2574" s="500"/>
      <c r="E2574" s="500"/>
      <c r="F2574" s="500"/>
      <c r="G2574" s="500"/>
      <c r="H2574" s="500"/>
      <c r="I2574" s="500"/>
      <c r="J2574" s="500"/>
      <c r="K2574" s="500"/>
      <c r="L2574" s="500"/>
      <c r="M2574" s="500"/>
      <c r="N2574" s="500"/>
      <c r="O2574" s="500"/>
    </row>
    <row r="2575" spans="1:15" ht="15" customHeight="1" x14ac:dyDescent="0.25">
      <c r="A2575" s="502"/>
      <c r="B2575" s="502"/>
      <c r="C2575" s="502"/>
      <c r="D2575" s="502"/>
      <c r="E2575" s="502"/>
      <c r="F2575" s="502"/>
      <c r="G2575" s="502"/>
      <c r="H2575" s="502"/>
      <c r="I2575" s="502"/>
      <c r="J2575" s="502"/>
      <c r="K2575" s="502"/>
      <c r="L2575" s="502"/>
      <c r="M2575" s="502"/>
      <c r="N2575" s="502"/>
      <c r="O2575" s="502"/>
    </row>
    <row r="2576" spans="1:15" ht="15" customHeight="1" x14ac:dyDescent="0.25">
      <c r="A2576" s="550"/>
      <c r="B2576" s="551"/>
      <c r="C2576" s="551"/>
      <c r="D2576" s="551"/>
      <c r="E2576" s="551"/>
      <c r="F2576" s="552"/>
      <c r="G2576" s="550" t="s">
        <v>296</v>
      </c>
      <c r="H2576" s="551"/>
      <c r="I2576" s="551"/>
      <c r="J2576" s="551" t="s">
        <v>1399</v>
      </c>
      <c r="K2576" s="551"/>
      <c r="L2576" s="551"/>
      <c r="M2576" s="551"/>
      <c r="N2576" s="551"/>
      <c r="O2576" s="552"/>
    </row>
    <row r="2577" spans="1:15" ht="46.5" customHeight="1" x14ac:dyDescent="0.25">
      <c r="A2577" s="513" t="s">
        <v>298</v>
      </c>
      <c r="B2577" s="546"/>
      <c r="C2577" s="546"/>
      <c r="D2577" s="546"/>
      <c r="E2577" s="546"/>
      <c r="F2577" s="527"/>
      <c r="G2577" s="503" t="s">
        <v>299</v>
      </c>
      <c r="H2577" s="500"/>
      <c r="I2577" s="500"/>
      <c r="J2577" s="547" t="s">
        <v>1400</v>
      </c>
      <c r="K2577" s="547"/>
      <c r="L2577" s="547"/>
      <c r="M2577" s="547"/>
      <c r="N2577" s="547"/>
      <c r="O2577" s="540"/>
    </row>
    <row r="2578" spans="1:15" ht="15" customHeight="1" x14ac:dyDescent="0.25">
      <c r="A2578" s="514"/>
      <c r="B2578" s="548"/>
      <c r="C2578" s="548"/>
      <c r="D2578" s="548"/>
      <c r="E2578" s="548"/>
      <c r="F2578" s="549"/>
      <c r="G2578" s="515" t="s">
        <v>301</v>
      </c>
      <c r="H2578" s="502"/>
      <c r="I2578" s="502"/>
      <c r="J2578" s="502" t="s">
        <v>21</v>
      </c>
      <c r="K2578" s="502"/>
      <c r="L2578" s="502"/>
      <c r="M2578" s="502"/>
      <c r="N2578" s="502"/>
      <c r="O2578" s="516"/>
    </row>
    <row r="2579" spans="1:15" ht="15" customHeight="1" x14ac:dyDescent="0.25"/>
    <row r="2580" spans="1:15" ht="15" customHeight="1" x14ac:dyDescent="0.25">
      <c r="A2580" s="526" t="s">
        <v>302</v>
      </c>
      <c r="B2580" s="526"/>
      <c r="C2580" s="526" t="s">
        <v>303</v>
      </c>
      <c r="D2580" s="526"/>
    </row>
    <row r="2581" spans="1:15" ht="15" customHeight="1" x14ac:dyDescent="0.25"/>
    <row r="2582" spans="1:15" ht="15" customHeight="1" x14ac:dyDescent="0.25">
      <c r="A2582" s="541" t="s">
        <v>304</v>
      </c>
      <c r="B2582" s="542"/>
      <c r="C2582" s="542"/>
      <c r="D2582" s="542"/>
      <c r="E2582" s="543"/>
      <c r="F2582" s="544" t="s">
        <v>301</v>
      </c>
      <c r="G2582" s="545"/>
      <c r="H2582" s="545"/>
      <c r="I2582" s="545"/>
      <c r="J2582" s="509"/>
      <c r="K2582" s="544" t="s">
        <v>305</v>
      </c>
      <c r="L2582" s="509"/>
      <c r="M2582" s="544" t="s">
        <v>306</v>
      </c>
      <c r="N2582" s="509"/>
      <c r="O2582" s="291" t="s">
        <v>307</v>
      </c>
    </row>
    <row r="2583" spans="1:15" ht="15" customHeight="1" x14ac:dyDescent="0.25">
      <c r="A2583" s="541" t="s">
        <v>1401</v>
      </c>
      <c r="B2583" s="542"/>
      <c r="C2583" s="542"/>
      <c r="D2583" s="542"/>
      <c r="E2583" s="543"/>
      <c r="F2583" s="553" t="s">
        <v>412</v>
      </c>
      <c r="G2583" s="554"/>
      <c r="H2583" s="554"/>
      <c r="I2583" s="554"/>
      <c r="J2583" s="555"/>
      <c r="K2583" s="556" t="s">
        <v>1402</v>
      </c>
      <c r="L2583" s="557"/>
      <c r="M2583" s="556" t="s">
        <v>1403</v>
      </c>
      <c r="N2583" s="557"/>
      <c r="O2583" s="292" t="s">
        <v>1404</v>
      </c>
    </row>
    <row r="2584" spans="1:15" ht="15" customHeight="1" x14ac:dyDescent="0.25">
      <c r="A2584" s="541" t="s">
        <v>1405</v>
      </c>
      <c r="B2584" s="542"/>
      <c r="C2584" s="542"/>
      <c r="D2584" s="542"/>
      <c r="E2584" s="543"/>
      <c r="F2584" s="553" t="s">
        <v>309</v>
      </c>
      <c r="G2584" s="554"/>
      <c r="H2584" s="554"/>
      <c r="I2584" s="554"/>
      <c r="J2584" s="555"/>
      <c r="K2584" s="556" t="s">
        <v>1406</v>
      </c>
      <c r="L2584" s="557"/>
      <c r="M2584" s="556" t="s">
        <v>505</v>
      </c>
      <c r="N2584" s="557"/>
      <c r="O2584" s="292" t="s">
        <v>1407</v>
      </c>
    </row>
    <row r="2585" spans="1:15" ht="15" customHeight="1" x14ac:dyDescent="0.25">
      <c r="A2585" s="541" t="s">
        <v>1408</v>
      </c>
      <c r="B2585" s="542"/>
      <c r="C2585" s="542"/>
      <c r="D2585" s="542"/>
      <c r="E2585" s="543"/>
      <c r="F2585" s="553" t="s">
        <v>750</v>
      </c>
      <c r="G2585" s="554"/>
      <c r="H2585" s="554"/>
      <c r="I2585" s="554"/>
      <c r="J2585" s="555"/>
      <c r="K2585" s="556" t="s">
        <v>1409</v>
      </c>
      <c r="L2585" s="557"/>
      <c r="M2585" s="556" t="s">
        <v>843</v>
      </c>
      <c r="N2585" s="557"/>
      <c r="O2585" s="292" t="s">
        <v>1410</v>
      </c>
    </row>
    <row r="2586" spans="1:15" ht="15" customHeight="1" x14ac:dyDescent="0.25">
      <c r="A2586" s="541" t="s">
        <v>1411</v>
      </c>
      <c r="B2586" s="542"/>
      <c r="C2586" s="542"/>
      <c r="D2586" s="542"/>
      <c r="E2586" s="543"/>
      <c r="F2586" s="553" t="s">
        <v>412</v>
      </c>
      <c r="G2586" s="554"/>
      <c r="H2586" s="554"/>
      <c r="I2586" s="554"/>
      <c r="J2586" s="555"/>
      <c r="K2586" s="556" t="s">
        <v>1412</v>
      </c>
      <c r="L2586" s="557"/>
      <c r="M2586" s="556" t="s">
        <v>1403</v>
      </c>
      <c r="N2586" s="557"/>
      <c r="O2586" s="292" t="s">
        <v>1413</v>
      </c>
    </row>
    <row r="2587" spans="1:15" ht="15" customHeight="1" x14ac:dyDescent="0.25">
      <c r="A2587" s="541" t="s">
        <v>1414</v>
      </c>
      <c r="B2587" s="542"/>
      <c r="C2587" s="542"/>
      <c r="D2587" s="542"/>
      <c r="E2587" s="543"/>
      <c r="F2587" s="553" t="s">
        <v>309</v>
      </c>
      <c r="G2587" s="554"/>
      <c r="H2587" s="554"/>
      <c r="I2587" s="554"/>
      <c r="J2587" s="555"/>
      <c r="K2587" s="556" t="s">
        <v>1415</v>
      </c>
      <c r="L2587" s="557"/>
      <c r="M2587" s="556" t="s">
        <v>684</v>
      </c>
      <c r="N2587" s="557"/>
      <c r="O2587" s="292" t="s">
        <v>1416</v>
      </c>
    </row>
    <row r="2588" spans="1:15" ht="15" customHeight="1" x14ac:dyDescent="0.25">
      <c r="A2588" s="541" t="s">
        <v>1417</v>
      </c>
      <c r="B2588" s="542"/>
      <c r="C2588" s="542"/>
      <c r="D2588" s="542"/>
      <c r="E2588" s="543"/>
      <c r="F2588" s="553" t="s">
        <v>412</v>
      </c>
      <c r="G2588" s="554"/>
      <c r="H2588" s="554"/>
      <c r="I2588" s="554"/>
      <c r="J2588" s="555"/>
      <c r="K2588" s="556" t="s">
        <v>1418</v>
      </c>
      <c r="L2588" s="557"/>
      <c r="M2588" s="556" t="s">
        <v>1394</v>
      </c>
      <c r="N2588" s="557"/>
      <c r="O2588" s="292" t="s">
        <v>1419</v>
      </c>
    </row>
    <row r="2589" spans="1:15" ht="15" customHeight="1" x14ac:dyDescent="0.25">
      <c r="A2589" s="541" t="s">
        <v>1420</v>
      </c>
      <c r="B2589" s="542"/>
      <c r="C2589" s="542"/>
      <c r="D2589" s="542"/>
      <c r="E2589" s="543"/>
      <c r="F2589" s="553" t="s">
        <v>412</v>
      </c>
      <c r="G2589" s="554"/>
      <c r="H2589" s="554"/>
      <c r="I2589" s="554"/>
      <c r="J2589" s="555"/>
      <c r="K2589" s="556" t="s">
        <v>1421</v>
      </c>
      <c r="L2589" s="557"/>
      <c r="M2589" s="556" t="s">
        <v>703</v>
      </c>
      <c r="N2589" s="557"/>
      <c r="O2589" s="292" t="s">
        <v>1422</v>
      </c>
    </row>
    <row r="2590" spans="1:15" ht="15" customHeight="1" x14ac:dyDescent="0.25">
      <c r="A2590" s="541" t="s">
        <v>1423</v>
      </c>
      <c r="B2590" s="542"/>
      <c r="C2590" s="542"/>
      <c r="D2590" s="542"/>
      <c r="E2590" s="543"/>
      <c r="F2590" s="553" t="s">
        <v>309</v>
      </c>
      <c r="G2590" s="554"/>
      <c r="H2590" s="554"/>
      <c r="I2590" s="554"/>
      <c r="J2590" s="555"/>
      <c r="K2590" s="556" t="s">
        <v>1424</v>
      </c>
      <c r="L2590" s="557"/>
      <c r="M2590" s="556" t="s">
        <v>1425</v>
      </c>
      <c r="N2590" s="557"/>
      <c r="O2590" s="292" t="s">
        <v>1426</v>
      </c>
    </row>
    <row r="2591" spans="1:15" ht="15" customHeight="1" x14ac:dyDescent="0.25">
      <c r="A2591" s="541" t="s">
        <v>1427</v>
      </c>
      <c r="B2591" s="542"/>
      <c r="C2591" s="542"/>
      <c r="D2591" s="542"/>
      <c r="E2591" s="543"/>
      <c r="F2591" s="553" t="s">
        <v>309</v>
      </c>
      <c r="G2591" s="554"/>
      <c r="H2591" s="554"/>
      <c r="I2591" s="554"/>
      <c r="J2591" s="555"/>
      <c r="K2591" s="556" t="s">
        <v>1428</v>
      </c>
      <c r="L2591" s="557"/>
      <c r="M2591" s="556" t="s">
        <v>607</v>
      </c>
      <c r="N2591" s="557"/>
      <c r="O2591" s="292" t="s">
        <v>1429</v>
      </c>
    </row>
    <row r="2592" spans="1:15" ht="15" customHeight="1" x14ac:dyDescent="0.25">
      <c r="A2592" s="558"/>
      <c r="B2592" s="558"/>
      <c r="C2592" s="558"/>
      <c r="D2592" s="558"/>
      <c r="E2592" s="558"/>
      <c r="F2592" s="559"/>
      <c r="G2592" s="559"/>
      <c r="H2592" s="559"/>
      <c r="I2592" s="559"/>
      <c r="J2592" s="559"/>
      <c r="K2592" s="559"/>
      <c r="L2592" s="293" t="s">
        <v>313</v>
      </c>
      <c r="M2592" s="560" t="s">
        <v>303</v>
      </c>
      <c r="N2592" s="560"/>
      <c r="O2592" s="294" t="s">
        <v>1430</v>
      </c>
    </row>
    <row r="2593" spans="1:15" ht="15" customHeight="1" x14ac:dyDescent="0.25">
      <c r="A2593" s="526" t="s">
        <v>314</v>
      </c>
      <c r="B2593" s="526"/>
      <c r="C2593" s="526" t="s">
        <v>315</v>
      </c>
      <c r="D2593" s="526"/>
    </row>
    <row r="2594" spans="1:15" ht="15" customHeight="1" x14ac:dyDescent="0.25"/>
    <row r="2595" spans="1:15" ht="15" customHeight="1" x14ac:dyDescent="0.25">
      <c r="A2595" s="541" t="s">
        <v>304</v>
      </c>
      <c r="B2595" s="542"/>
      <c r="C2595" s="542"/>
      <c r="D2595" s="542"/>
      <c r="E2595" s="543"/>
      <c r="F2595" s="544" t="s">
        <v>301</v>
      </c>
      <c r="G2595" s="545"/>
      <c r="H2595" s="545"/>
      <c r="I2595" s="545"/>
      <c r="J2595" s="509"/>
      <c r="K2595" s="544" t="s">
        <v>305</v>
      </c>
      <c r="L2595" s="509"/>
      <c r="M2595" s="544" t="s">
        <v>306</v>
      </c>
      <c r="N2595" s="509"/>
      <c r="O2595" s="291" t="s">
        <v>307</v>
      </c>
    </row>
    <row r="2596" spans="1:15" ht="15" customHeight="1" x14ac:dyDescent="0.25">
      <c r="A2596" s="541" t="s">
        <v>1290</v>
      </c>
      <c r="B2596" s="542"/>
      <c r="C2596" s="542"/>
      <c r="D2596" s="542"/>
      <c r="E2596" s="543"/>
      <c r="F2596" s="553" t="s">
        <v>518</v>
      </c>
      <c r="G2596" s="554"/>
      <c r="H2596" s="554"/>
      <c r="I2596" s="554"/>
      <c r="J2596" s="555"/>
      <c r="K2596" s="556" t="s">
        <v>1291</v>
      </c>
      <c r="L2596" s="557"/>
      <c r="M2596" s="556" t="s">
        <v>373</v>
      </c>
      <c r="N2596" s="557"/>
      <c r="O2596" s="292" t="s">
        <v>337</v>
      </c>
    </row>
    <row r="2597" spans="1:15" ht="15" customHeight="1" x14ac:dyDescent="0.25">
      <c r="A2597" s="541" t="s">
        <v>316</v>
      </c>
      <c r="B2597" s="542"/>
      <c r="C2597" s="542"/>
      <c r="D2597" s="542"/>
      <c r="E2597" s="543"/>
      <c r="F2597" s="553" t="s">
        <v>317</v>
      </c>
      <c r="G2597" s="554"/>
      <c r="H2597" s="554"/>
      <c r="I2597" s="554"/>
      <c r="J2597" s="555"/>
      <c r="K2597" s="556" t="s">
        <v>562</v>
      </c>
      <c r="L2597" s="557"/>
      <c r="M2597" s="556" t="s">
        <v>319</v>
      </c>
      <c r="N2597" s="557"/>
      <c r="O2597" s="292" t="s">
        <v>713</v>
      </c>
    </row>
    <row r="2598" spans="1:15" ht="15" customHeight="1" x14ac:dyDescent="0.25">
      <c r="A2598" s="558"/>
      <c r="B2598" s="558"/>
      <c r="C2598" s="558"/>
      <c r="D2598" s="558"/>
      <c r="E2598" s="558"/>
      <c r="F2598" s="559"/>
      <c r="G2598" s="559"/>
      <c r="H2598" s="559"/>
      <c r="I2598" s="559"/>
      <c r="J2598" s="559"/>
      <c r="K2598" s="559"/>
      <c r="L2598" s="293" t="s">
        <v>313</v>
      </c>
      <c r="M2598" s="560" t="s">
        <v>315</v>
      </c>
      <c r="N2598" s="560"/>
      <c r="O2598" s="294" t="s">
        <v>713</v>
      </c>
    </row>
    <row r="2599" spans="1:15" ht="15" customHeight="1" x14ac:dyDescent="0.25">
      <c r="A2599" s="526" t="s">
        <v>321</v>
      </c>
      <c r="B2599" s="526"/>
      <c r="C2599" s="526" t="s">
        <v>322</v>
      </c>
      <c r="D2599" s="526"/>
    </row>
    <row r="2600" spans="1:15" ht="15" customHeight="1" x14ac:dyDescent="0.25"/>
    <row r="2601" spans="1:15" ht="15" customHeight="1" x14ac:dyDescent="0.25">
      <c r="A2601" s="541" t="s">
        <v>304</v>
      </c>
      <c r="B2601" s="542"/>
      <c r="C2601" s="542"/>
      <c r="D2601" s="542"/>
      <c r="E2601" s="543"/>
      <c r="F2601" s="544" t="s">
        <v>301</v>
      </c>
      <c r="G2601" s="545"/>
      <c r="H2601" s="545"/>
      <c r="I2601" s="545"/>
      <c r="J2601" s="509"/>
      <c r="K2601" s="544" t="s">
        <v>305</v>
      </c>
      <c r="L2601" s="509"/>
      <c r="M2601" s="544" t="s">
        <v>306</v>
      </c>
      <c r="N2601" s="509"/>
      <c r="O2601" s="291" t="s">
        <v>307</v>
      </c>
    </row>
    <row r="2602" spans="1:15" ht="15" customHeight="1" x14ac:dyDescent="0.25">
      <c r="A2602" s="541" t="s">
        <v>1431</v>
      </c>
      <c r="B2602" s="542"/>
      <c r="C2602" s="542"/>
      <c r="D2602" s="542"/>
      <c r="E2602" s="543"/>
      <c r="F2602" s="553" t="s">
        <v>324</v>
      </c>
      <c r="G2602" s="554"/>
      <c r="H2602" s="554"/>
      <c r="I2602" s="554"/>
      <c r="J2602" s="555"/>
      <c r="K2602" s="556" t="s">
        <v>440</v>
      </c>
      <c r="L2602" s="557"/>
      <c r="M2602" s="556" t="s">
        <v>398</v>
      </c>
      <c r="N2602" s="557"/>
      <c r="O2602" s="292" t="s">
        <v>562</v>
      </c>
    </row>
    <row r="2603" spans="1:15" ht="15" customHeight="1" x14ac:dyDescent="0.25">
      <c r="A2603" s="558"/>
      <c r="B2603" s="558"/>
      <c r="C2603" s="558"/>
      <c r="D2603" s="558"/>
      <c r="E2603" s="558"/>
      <c r="F2603" s="559"/>
      <c r="G2603" s="559"/>
      <c r="H2603" s="559"/>
      <c r="I2603" s="559"/>
      <c r="J2603" s="559"/>
      <c r="K2603" s="559"/>
      <c r="L2603" s="293" t="s">
        <v>313</v>
      </c>
      <c r="M2603" s="560" t="s">
        <v>322</v>
      </c>
      <c r="N2603" s="560"/>
      <c r="O2603" s="294" t="s">
        <v>562</v>
      </c>
    </row>
    <row r="2604" spans="1:15" ht="15" customHeight="1" x14ac:dyDescent="0.25">
      <c r="A2604" s="526" t="s">
        <v>327</v>
      </c>
      <c r="B2604" s="526"/>
      <c r="C2604" s="526" t="s">
        <v>328</v>
      </c>
      <c r="D2604" s="526"/>
    </row>
    <row r="2605" spans="1:15" ht="15" customHeight="1" x14ac:dyDescent="0.25"/>
    <row r="2606" spans="1:15" ht="15" customHeight="1" x14ac:dyDescent="0.25">
      <c r="A2606" s="541" t="s">
        <v>304</v>
      </c>
      <c r="B2606" s="542"/>
      <c r="C2606" s="542"/>
      <c r="D2606" s="542"/>
      <c r="E2606" s="543"/>
      <c r="F2606" s="544" t="s">
        <v>301</v>
      </c>
      <c r="G2606" s="545"/>
      <c r="H2606" s="545"/>
      <c r="I2606" s="545"/>
      <c r="J2606" s="509"/>
      <c r="K2606" s="544" t="s">
        <v>305</v>
      </c>
      <c r="L2606" s="509"/>
      <c r="M2606" s="544" t="s">
        <v>306</v>
      </c>
      <c r="N2606" s="509"/>
      <c r="O2606" s="291" t="s">
        <v>307</v>
      </c>
    </row>
    <row r="2607" spans="1:15" ht="15" customHeight="1" x14ac:dyDescent="0.25">
      <c r="A2607" s="541" t="s">
        <v>424</v>
      </c>
      <c r="B2607" s="542"/>
      <c r="C2607" s="542"/>
      <c r="D2607" s="542"/>
      <c r="E2607" s="543"/>
      <c r="F2607" s="553" t="s">
        <v>407</v>
      </c>
      <c r="G2607" s="554"/>
      <c r="H2607" s="554"/>
      <c r="I2607" s="554"/>
      <c r="J2607" s="555"/>
      <c r="K2607" s="556" t="s">
        <v>425</v>
      </c>
      <c r="L2607" s="557"/>
      <c r="M2607" s="556" t="s">
        <v>1432</v>
      </c>
      <c r="N2607" s="557"/>
      <c r="O2607" s="292" t="s">
        <v>1433</v>
      </c>
    </row>
    <row r="2608" spans="1:15" ht="15" customHeight="1" x14ac:dyDescent="0.25">
      <c r="A2608" s="558"/>
      <c r="B2608" s="558"/>
      <c r="C2608" s="558"/>
      <c r="D2608" s="558"/>
      <c r="E2608" s="558"/>
      <c r="F2608" s="559"/>
      <c r="G2608" s="559"/>
      <c r="H2608" s="559"/>
      <c r="I2608" s="559"/>
      <c r="J2608" s="559"/>
      <c r="K2608" s="559"/>
      <c r="L2608" s="293" t="s">
        <v>313</v>
      </c>
      <c r="M2608" s="560" t="s">
        <v>328</v>
      </c>
      <c r="N2608" s="560"/>
      <c r="O2608" s="294" t="s">
        <v>1433</v>
      </c>
    </row>
    <row r="2609" spans="1:15" ht="15" customHeight="1" x14ac:dyDescent="0.25"/>
    <row r="2610" spans="1:15" ht="15" customHeight="1" x14ac:dyDescent="0.25">
      <c r="I2610" s="561" t="s">
        <v>334</v>
      </c>
      <c r="J2610" s="562"/>
      <c r="K2610" s="562"/>
      <c r="L2610" s="562"/>
      <c r="M2610" s="563"/>
      <c r="N2610" s="564" t="s">
        <v>1434</v>
      </c>
      <c r="O2610" s="525"/>
    </row>
    <row r="2611" spans="1:15" ht="15" customHeight="1" x14ac:dyDescent="0.25">
      <c r="I2611" s="573" t="s">
        <v>335</v>
      </c>
      <c r="J2611" s="574"/>
      <c r="K2611" s="574"/>
      <c r="L2611" s="574"/>
      <c r="M2611" s="575"/>
      <c r="N2611" s="520">
        <f>+ROUND(N2610*(1+AIU!$G$69),0)</f>
        <v>117963</v>
      </c>
      <c r="O2611" s="521"/>
    </row>
    <row r="2612" spans="1:15" ht="15" customHeight="1" x14ac:dyDescent="0.25">
      <c r="A2612" s="539"/>
      <c r="B2612" s="539"/>
      <c r="C2612" s="539"/>
      <c r="D2612" s="539"/>
      <c r="E2612" s="539"/>
      <c r="F2612" s="539"/>
      <c r="G2612" s="539"/>
      <c r="H2612" s="539"/>
      <c r="I2612" s="539"/>
      <c r="J2612" s="539"/>
      <c r="K2612" s="539"/>
      <c r="L2612" s="539"/>
      <c r="M2612" s="539"/>
      <c r="N2612" s="539"/>
      <c r="O2612" s="539"/>
    </row>
    <row r="2613" spans="1:15" ht="15" customHeight="1" x14ac:dyDescent="0.25">
      <c r="A2613" s="287"/>
      <c r="B2613" s="500"/>
      <c r="C2613" s="500"/>
      <c r="D2613" s="500"/>
      <c r="E2613" s="500"/>
      <c r="F2613" s="500"/>
      <c r="G2613" s="500"/>
      <c r="H2613" s="500"/>
      <c r="I2613" s="500"/>
      <c r="J2613" s="500"/>
      <c r="K2613" s="500"/>
      <c r="L2613" s="500"/>
      <c r="M2613" s="500"/>
      <c r="N2613" s="500"/>
      <c r="O2613" s="500"/>
    </row>
    <row r="2614" spans="1:15" ht="15" customHeight="1" x14ac:dyDescent="0.25">
      <c r="A2614" s="287"/>
      <c r="B2614" s="501"/>
      <c r="C2614" s="501"/>
      <c r="D2614" s="500"/>
      <c r="E2614" s="500"/>
      <c r="F2614" s="500"/>
      <c r="G2614" s="500"/>
      <c r="H2614" s="500"/>
      <c r="I2614" s="500"/>
      <c r="J2614" s="500"/>
      <c r="K2614" s="500"/>
      <c r="L2614" s="500"/>
      <c r="M2614" s="500"/>
      <c r="N2614" s="500"/>
      <c r="O2614" s="500"/>
    </row>
    <row r="2615" spans="1:15" ht="15" customHeight="1" x14ac:dyDescent="0.25">
      <c r="A2615" s="502"/>
      <c r="B2615" s="502"/>
      <c r="C2615" s="502"/>
      <c r="D2615" s="502"/>
      <c r="E2615" s="502"/>
      <c r="F2615" s="502"/>
      <c r="G2615" s="502"/>
      <c r="H2615" s="502"/>
      <c r="I2615" s="502"/>
      <c r="J2615" s="502"/>
      <c r="K2615" s="502"/>
      <c r="L2615" s="502"/>
      <c r="M2615" s="502"/>
      <c r="N2615" s="502"/>
      <c r="O2615" s="502"/>
    </row>
    <row r="2616" spans="1:15" ht="15" customHeight="1" x14ac:dyDescent="0.25">
      <c r="A2616" s="550"/>
      <c r="B2616" s="551"/>
      <c r="C2616" s="551"/>
      <c r="D2616" s="551"/>
      <c r="E2616" s="551"/>
      <c r="F2616" s="552"/>
      <c r="G2616" s="550" t="s">
        <v>296</v>
      </c>
      <c r="H2616" s="551"/>
      <c r="I2616" s="551"/>
      <c r="J2616" s="551" t="s">
        <v>1435</v>
      </c>
      <c r="K2616" s="551"/>
      <c r="L2616" s="551"/>
      <c r="M2616" s="551"/>
      <c r="N2616" s="551"/>
      <c r="O2616" s="552"/>
    </row>
    <row r="2617" spans="1:15" ht="46.5" customHeight="1" x14ac:dyDescent="0.25">
      <c r="A2617" s="513" t="s">
        <v>298</v>
      </c>
      <c r="B2617" s="546"/>
      <c r="C2617" s="546"/>
      <c r="D2617" s="546"/>
      <c r="E2617" s="546"/>
      <c r="F2617" s="527"/>
      <c r="G2617" s="503" t="s">
        <v>299</v>
      </c>
      <c r="H2617" s="500"/>
      <c r="I2617" s="500"/>
      <c r="J2617" s="547" t="s">
        <v>1436</v>
      </c>
      <c r="K2617" s="547"/>
      <c r="L2617" s="547"/>
      <c r="M2617" s="547"/>
      <c r="N2617" s="547"/>
      <c r="O2617" s="540"/>
    </row>
    <row r="2618" spans="1:15" ht="15" customHeight="1" x14ac:dyDescent="0.25">
      <c r="A2618" s="514"/>
      <c r="B2618" s="548"/>
      <c r="C2618" s="548"/>
      <c r="D2618" s="548"/>
      <c r="E2618" s="548"/>
      <c r="F2618" s="549"/>
      <c r="G2618" s="515" t="s">
        <v>301</v>
      </c>
      <c r="H2618" s="502"/>
      <c r="I2618" s="502"/>
      <c r="J2618" s="502" t="s">
        <v>21</v>
      </c>
      <c r="K2618" s="502"/>
      <c r="L2618" s="502"/>
      <c r="M2618" s="502"/>
      <c r="N2618" s="502"/>
      <c r="O2618" s="516"/>
    </row>
    <row r="2619" spans="1:15" ht="15" customHeight="1" x14ac:dyDescent="0.25"/>
    <row r="2620" spans="1:15" ht="15" customHeight="1" x14ac:dyDescent="0.25">
      <c r="A2620" s="526" t="s">
        <v>302</v>
      </c>
      <c r="B2620" s="526"/>
      <c r="C2620" s="526" t="s">
        <v>303</v>
      </c>
      <c r="D2620" s="526"/>
    </row>
    <row r="2621" spans="1:15" ht="15" customHeight="1" x14ac:dyDescent="0.25"/>
    <row r="2622" spans="1:15" ht="15" customHeight="1" x14ac:dyDescent="0.25">
      <c r="A2622" s="541" t="s">
        <v>304</v>
      </c>
      <c r="B2622" s="542"/>
      <c r="C2622" s="542"/>
      <c r="D2622" s="542"/>
      <c r="E2622" s="543"/>
      <c r="F2622" s="544" t="s">
        <v>301</v>
      </c>
      <c r="G2622" s="545"/>
      <c r="H2622" s="545"/>
      <c r="I2622" s="545"/>
      <c r="J2622" s="509"/>
      <c r="K2622" s="544" t="s">
        <v>305</v>
      </c>
      <c r="L2622" s="509"/>
      <c r="M2622" s="544" t="s">
        <v>306</v>
      </c>
      <c r="N2622" s="509"/>
      <c r="O2622" s="291" t="s">
        <v>307</v>
      </c>
    </row>
    <row r="2623" spans="1:15" ht="15" customHeight="1" x14ac:dyDescent="0.25">
      <c r="A2623" s="541" t="s">
        <v>1437</v>
      </c>
      <c r="B2623" s="542"/>
      <c r="C2623" s="542"/>
      <c r="D2623" s="542"/>
      <c r="E2623" s="543"/>
      <c r="F2623" s="553" t="s">
        <v>330</v>
      </c>
      <c r="G2623" s="554"/>
      <c r="H2623" s="554"/>
      <c r="I2623" s="554"/>
      <c r="J2623" s="555"/>
      <c r="K2623" s="556" t="s">
        <v>1438</v>
      </c>
      <c r="L2623" s="557"/>
      <c r="M2623" s="556" t="s">
        <v>409</v>
      </c>
      <c r="N2623" s="557"/>
      <c r="O2623" s="292" t="s">
        <v>1439</v>
      </c>
    </row>
    <row r="2624" spans="1:15" ht="15" customHeight="1" x14ac:dyDescent="0.25">
      <c r="A2624" s="558"/>
      <c r="B2624" s="558"/>
      <c r="C2624" s="558"/>
      <c r="D2624" s="558"/>
      <c r="E2624" s="558"/>
      <c r="F2624" s="559"/>
      <c r="G2624" s="559"/>
      <c r="H2624" s="559"/>
      <c r="I2624" s="559"/>
      <c r="J2624" s="559"/>
      <c r="K2624" s="559"/>
      <c r="L2624" s="293" t="s">
        <v>313</v>
      </c>
      <c r="M2624" s="560" t="s">
        <v>303</v>
      </c>
      <c r="N2624" s="560"/>
      <c r="O2624" s="294" t="s">
        <v>1439</v>
      </c>
    </row>
    <row r="2625" spans="1:15" ht="15" customHeight="1" x14ac:dyDescent="0.25">
      <c r="A2625" s="526" t="s">
        <v>314</v>
      </c>
      <c r="B2625" s="526"/>
      <c r="C2625" s="526" t="s">
        <v>315</v>
      </c>
      <c r="D2625" s="526"/>
    </row>
    <row r="2626" spans="1:15" ht="15" customHeight="1" x14ac:dyDescent="0.25"/>
    <row r="2627" spans="1:15" ht="15" customHeight="1" x14ac:dyDescent="0.25">
      <c r="A2627" s="541" t="s">
        <v>304</v>
      </c>
      <c r="B2627" s="542"/>
      <c r="C2627" s="542"/>
      <c r="D2627" s="542"/>
      <c r="E2627" s="543"/>
      <c r="F2627" s="544" t="s">
        <v>301</v>
      </c>
      <c r="G2627" s="545"/>
      <c r="H2627" s="545"/>
      <c r="I2627" s="545"/>
      <c r="J2627" s="509"/>
      <c r="K2627" s="544" t="s">
        <v>305</v>
      </c>
      <c r="L2627" s="509"/>
      <c r="M2627" s="544" t="s">
        <v>306</v>
      </c>
      <c r="N2627" s="509"/>
      <c r="O2627" s="291" t="s">
        <v>307</v>
      </c>
    </row>
    <row r="2628" spans="1:15" ht="15" customHeight="1" x14ac:dyDescent="0.25">
      <c r="A2628" s="541" t="s">
        <v>316</v>
      </c>
      <c r="B2628" s="542"/>
      <c r="C2628" s="542"/>
      <c r="D2628" s="542"/>
      <c r="E2628" s="543"/>
      <c r="F2628" s="553" t="s">
        <v>317</v>
      </c>
      <c r="G2628" s="554"/>
      <c r="H2628" s="554"/>
      <c r="I2628" s="554"/>
      <c r="J2628" s="555"/>
      <c r="K2628" s="556" t="s">
        <v>1440</v>
      </c>
      <c r="L2628" s="557"/>
      <c r="M2628" s="556" t="s">
        <v>319</v>
      </c>
      <c r="N2628" s="557"/>
      <c r="O2628" s="292" t="s">
        <v>1441</v>
      </c>
    </row>
    <row r="2629" spans="1:15" ht="15" customHeight="1" x14ac:dyDescent="0.25">
      <c r="A2629" s="558"/>
      <c r="B2629" s="558"/>
      <c r="C2629" s="558"/>
      <c r="D2629" s="558"/>
      <c r="E2629" s="558"/>
      <c r="F2629" s="559"/>
      <c r="G2629" s="559"/>
      <c r="H2629" s="559"/>
      <c r="I2629" s="559"/>
      <c r="J2629" s="559"/>
      <c r="K2629" s="559"/>
      <c r="L2629" s="293" t="s">
        <v>313</v>
      </c>
      <c r="M2629" s="560" t="s">
        <v>315</v>
      </c>
      <c r="N2629" s="560"/>
      <c r="O2629" s="294" t="s">
        <v>1441</v>
      </c>
    </row>
    <row r="2630" spans="1:15" ht="15" customHeight="1" x14ac:dyDescent="0.25">
      <c r="A2630" s="526" t="s">
        <v>321</v>
      </c>
      <c r="B2630" s="526"/>
      <c r="C2630" s="526" t="s">
        <v>322</v>
      </c>
      <c r="D2630" s="526"/>
    </row>
    <row r="2631" spans="1:15" ht="15" customHeight="1" x14ac:dyDescent="0.25"/>
    <row r="2632" spans="1:15" ht="15" customHeight="1" x14ac:dyDescent="0.25">
      <c r="A2632" s="541" t="s">
        <v>304</v>
      </c>
      <c r="B2632" s="542"/>
      <c r="C2632" s="542"/>
      <c r="D2632" s="542"/>
      <c r="E2632" s="543"/>
      <c r="F2632" s="544" t="s">
        <v>301</v>
      </c>
      <c r="G2632" s="545"/>
      <c r="H2632" s="545"/>
      <c r="I2632" s="545"/>
      <c r="J2632" s="509"/>
      <c r="K2632" s="544" t="s">
        <v>305</v>
      </c>
      <c r="L2632" s="509"/>
      <c r="M2632" s="544" t="s">
        <v>306</v>
      </c>
      <c r="N2632" s="509"/>
      <c r="O2632" s="291" t="s">
        <v>307</v>
      </c>
    </row>
    <row r="2633" spans="1:15" ht="15" customHeight="1" x14ac:dyDescent="0.25">
      <c r="A2633" s="541" t="s">
        <v>364</v>
      </c>
      <c r="B2633" s="542"/>
      <c r="C2633" s="542"/>
      <c r="D2633" s="542"/>
      <c r="E2633" s="543"/>
      <c r="F2633" s="553" t="s">
        <v>324</v>
      </c>
      <c r="G2633" s="554"/>
      <c r="H2633" s="554"/>
      <c r="I2633" s="554"/>
      <c r="J2633" s="555"/>
      <c r="K2633" s="556" t="s">
        <v>365</v>
      </c>
      <c r="L2633" s="557"/>
      <c r="M2633" s="556" t="s">
        <v>446</v>
      </c>
      <c r="N2633" s="557"/>
      <c r="O2633" s="292" t="s">
        <v>1440</v>
      </c>
    </row>
    <row r="2634" spans="1:15" ht="15" customHeight="1" x14ac:dyDescent="0.25">
      <c r="A2634" s="558"/>
      <c r="B2634" s="558"/>
      <c r="C2634" s="558"/>
      <c r="D2634" s="558"/>
      <c r="E2634" s="558"/>
      <c r="F2634" s="559"/>
      <c r="G2634" s="559"/>
      <c r="H2634" s="559"/>
      <c r="I2634" s="559"/>
      <c r="J2634" s="559"/>
      <c r="K2634" s="559"/>
      <c r="L2634" s="293" t="s">
        <v>313</v>
      </c>
      <c r="M2634" s="560" t="s">
        <v>322</v>
      </c>
      <c r="N2634" s="560"/>
      <c r="O2634" s="294" t="s">
        <v>1440</v>
      </c>
    </row>
    <row r="2635" spans="1:15" ht="15" customHeight="1" x14ac:dyDescent="0.25">
      <c r="A2635" s="526" t="s">
        <v>327</v>
      </c>
      <c r="B2635" s="526"/>
      <c r="C2635" s="526" t="s">
        <v>328</v>
      </c>
      <c r="D2635" s="526"/>
    </row>
    <row r="2636" spans="1:15" ht="15" customHeight="1" x14ac:dyDescent="0.25"/>
    <row r="2637" spans="1:15" ht="15" customHeight="1" x14ac:dyDescent="0.25">
      <c r="A2637" s="541" t="s">
        <v>304</v>
      </c>
      <c r="B2637" s="542"/>
      <c r="C2637" s="542"/>
      <c r="D2637" s="542"/>
      <c r="E2637" s="543"/>
      <c r="F2637" s="544" t="s">
        <v>301</v>
      </c>
      <c r="G2637" s="545"/>
      <c r="H2637" s="545"/>
      <c r="I2637" s="545"/>
      <c r="J2637" s="509"/>
      <c r="K2637" s="544" t="s">
        <v>305</v>
      </c>
      <c r="L2637" s="509"/>
      <c r="M2637" s="544" t="s">
        <v>306</v>
      </c>
      <c r="N2637" s="509"/>
      <c r="O2637" s="291" t="s">
        <v>307</v>
      </c>
    </row>
    <row r="2638" spans="1:15" ht="15" customHeight="1" x14ac:dyDescent="0.25">
      <c r="A2638" s="541"/>
      <c r="B2638" s="542"/>
      <c r="C2638" s="542"/>
      <c r="D2638" s="542"/>
      <c r="E2638" s="543"/>
      <c r="F2638" s="553" t="s">
        <v>330</v>
      </c>
      <c r="G2638" s="554"/>
      <c r="H2638" s="554"/>
      <c r="I2638" s="554"/>
      <c r="J2638" s="555"/>
      <c r="K2638" s="556"/>
      <c r="L2638" s="557"/>
      <c r="M2638" s="556"/>
      <c r="N2638" s="557"/>
      <c r="O2638" s="292" t="s">
        <v>337</v>
      </c>
    </row>
    <row r="2639" spans="1:15" ht="15" customHeight="1" x14ac:dyDescent="0.25">
      <c r="A2639" s="558"/>
      <c r="B2639" s="558"/>
      <c r="C2639" s="558"/>
      <c r="D2639" s="558"/>
      <c r="E2639" s="558"/>
      <c r="F2639" s="559"/>
      <c r="G2639" s="559"/>
      <c r="H2639" s="559"/>
      <c r="I2639" s="559"/>
      <c r="J2639" s="559"/>
      <c r="K2639" s="559"/>
      <c r="L2639" s="293" t="s">
        <v>313</v>
      </c>
      <c r="M2639" s="560" t="s">
        <v>328</v>
      </c>
      <c r="N2639" s="560"/>
      <c r="O2639" s="294" t="s">
        <v>337</v>
      </c>
    </row>
    <row r="2640" spans="1:15" ht="15" customHeight="1" x14ac:dyDescent="0.25"/>
    <row r="2641" spans="1:15" ht="15" customHeight="1" x14ac:dyDescent="0.25">
      <c r="I2641" s="565" t="s">
        <v>334</v>
      </c>
      <c r="J2641" s="566"/>
      <c r="K2641" s="566"/>
      <c r="L2641" s="566"/>
      <c r="M2641" s="567"/>
      <c r="N2641" s="564" t="s">
        <v>1442</v>
      </c>
      <c r="O2641" s="525"/>
    </row>
    <row r="2642" spans="1:15" ht="15" customHeight="1" x14ac:dyDescent="0.25">
      <c r="I2642" s="568" t="s">
        <v>335</v>
      </c>
      <c r="J2642" s="569"/>
      <c r="K2642" s="569"/>
      <c r="L2642" s="569"/>
      <c r="M2642" s="570"/>
      <c r="N2642" s="520">
        <f>+ROUND(N2641*(1+AIU!$G$69),0)</f>
        <v>45297</v>
      </c>
      <c r="O2642" s="521"/>
    </row>
    <row r="2643" spans="1:15" ht="15" customHeight="1" x14ac:dyDescent="0.25">
      <c r="A2643" s="287"/>
      <c r="B2643" s="500"/>
      <c r="C2643" s="500"/>
      <c r="D2643" s="500"/>
      <c r="E2643" s="500"/>
      <c r="F2643" s="500"/>
      <c r="G2643" s="500"/>
      <c r="H2643" s="500"/>
      <c r="I2643" s="500"/>
      <c r="J2643" s="500"/>
      <c r="K2643" s="500"/>
      <c r="L2643" s="500"/>
      <c r="M2643" s="500"/>
      <c r="N2643" s="500"/>
      <c r="O2643" s="500"/>
    </row>
    <row r="2644" spans="1:15" ht="15" customHeight="1" x14ac:dyDescent="0.25">
      <c r="A2644" s="287"/>
      <c r="B2644" s="501"/>
      <c r="C2644" s="501"/>
      <c r="D2644" s="500"/>
      <c r="E2644" s="500"/>
      <c r="F2644" s="500"/>
      <c r="G2644" s="500"/>
      <c r="H2644" s="500"/>
      <c r="I2644" s="500"/>
      <c r="J2644" s="500"/>
      <c r="K2644" s="500"/>
      <c r="L2644" s="500"/>
      <c r="M2644" s="500"/>
      <c r="N2644" s="500"/>
      <c r="O2644" s="500"/>
    </row>
    <row r="2645" spans="1:15" ht="15" customHeight="1" x14ac:dyDescent="0.25">
      <c r="A2645" s="502"/>
      <c r="B2645" s="502"/>
      <c r="C2645" s="502"/>
      <c r="D2645" s="502"/>
      <c r="E2645" s="502"/>
      <c r="F2645" s="502"/>
      <c r="G2645" s="502"/>
      <c r="H2645" s="502"/>
      <c r="I2645" s="502"/>
      <c r="J2645" s="502"/>
      <c r="K2645" s="502"/>
      <c r="L2645" s="502"/>
      <c r="M2645" s="502"/>
      <c r="N2645" s="502"/>
      <c r="O2645" s="502"/>
    </row>
    <row r="2646" spans="1:15" ht="15" customHeight="1" x14ac:dyDescent="0.25">
      <c r="A2646" s="550"/>
      <c r="B2646" s="551"/>
      <c r="C2646" s="551"/>
      <c r="D2646" s="551"/>
      <c r="E2646" s="551"/>
      <c r="F2646" s="552"/>
      <c r="G2646" s="550" t="s">
        <v>296</v>
      </c>
      <c r="H2646" s="551"/>
      <c r="I2646" s="551"/>
      <c r="J2646" s="551" t="s">
        <v>1435</v>
      </c>
      <c r="K2646" s="551"/>
      <c r="L2646" s="551"/>
      <c r="M2646" s="551"/>
      <c r="N2646" s="551"/>
      <c r="O2646" s="552"/>
    </row>
    <row r="2647" spans="1:15" ht="46.5" customHeight="1" x14ac:dyDescent="0.25">
      <c r="A2647" s="513" t="s">
        <v>298</v>
      </c>
      <c r="B2647" s="546"/>
      <c r="C2647" s="546"/>
      <c r="D2647" s="546"/>
      <c r="E2647" s="546"/>
      <c r="F2647" s="527"/>
      <c r="G2647" s="503" t="s">
        <v>299</v>
      </c>
      <c r="H2647" s="500"/>
      <c r="I2647" s="500"/>
      <c r="J2647" s="547" t="s">
        <v>1443</v>
      </c>
      <c r="K2647" s="547"/>
      <c r="L2647" s="547"/>
      <c r="M2647" s="547"/>
      <c r="N2647" s="547"/>
      <c r="O2647" s="540"/>
    </row>
    <row r="2648" spans="1:15" ht="15" customHeight="1" x14ac:dyDescent="0.25">
      <c r="A2648" s="514"/>
      <c r="B2648" s="548"/>
      <c r="C2648" s="548"/>
      <c r="D2648" s="548"/>
      <c r="E2648" s="548"/>
      <c r="F2648" s="549"/>
      <c r="G2648" s="515" t="s">
        <v>301</v>
      </c>
      <c r="H2648" s="502"/>
      <c r="I2648" s="502"/>
      <c r="J2648" s="502" t="s">
        <v>21</v>
      </c>
      <c r="K2648" s="502"/>
      <c r="L2648" s="502"/>
      <c r="M2648" s="502"/>
      <c r="N2648" s="502"/>
      <c r="O2648" s="516"/>
    </row>
    <row r="2649" spans="1:15" ht="15" customHeight="1" x14ac:dyDescent="0.25"/>
    <row r="2650" spans="1:15" ht="15" customHeight="1" x14ac:dyDescent="0.25">
      <c r="A2650" s="526" t="s">
        <v>302</v>
      </c>
      <c r="B2650" s="526"/>
      <c r="C2650" s="526" t="s">
        <v>303</v>
      </c>
      <c r="D2650" s="526"/>
    </row>
    <row r="2651" spans="1:15" ht="15" customHeight="1" x14ac:dyDescent="0.25"/>
    <row r="2652" spans="1:15" ht="15" customHeight="1" x14ac:dyDescent="0.25">
      <c r="A2652" s="541" t="s">
        <v>304</v>
      </c>
      <c r="B2652" s="542"/>
      <c r="C2652" s="542"/>
      <c r="D2652" s="542"/>
      <c r="E2652" s="543"/>
      <c r="F2652" s="544" t="s">
        <v>301</v>
      </c>
      <c r="G2652" s="545"/>
      <c r="H2652" s="545"/>
      <c r="I2652" s="545"/>
      <c r="J2652" s="509"/>
      <c r="K2652" s="544" t="s">
        <v>305</v>
      </c>
      <c r="L2652" s="509"/>
      <c r="M2652" s="544" t="s">
        <v>306</v>
      </c>
      <c r="N2652" s="509"/>
      <c r="O2652" s="291" t="s">
        <v>307</v>
      </c>
    </row>
    <row r="2653" spans="1:15" ht="15" customHeight="1" x14ac:dyDescent="0.25">
      <c r="A2653" s="541" t="s">
        <v>1444</v>
      </c>
      <c r="B2653" s="542"/>
      <c r="C2653" s="542"/>
      <c r="D2653" s="542"/>
      <c r="E2653" s="543"/>
      <c r="F2653" s="553" t="s">
        <v>309</v>
      </c>
      <c r="G2653" s="554"/>
      <c r="H2653" s="554"/>
      <c r="I2653" s="554"/>
      <c r="J2653" s="555"/>
      <c r="K2653" s="556" t="s">
        <v>1445</v>
      </c>
      <c r="L2653" s="557"/>
      <c r="M2653" s="556" t="s">
        <v>343</v>
      </c>
      <c r="N2653" s="557"/>
      <c r="O2653" s="292" t="s">
        <v>1446</v>
      </c>
    </row>
    <row r="2654" spans="1:15" ht="15" customHeight="1" x14ac:dyDescent="0.25">
      <c r="A2654" s="541" t="s">
        <v>1447</v>
      </c>
      <c r="B2654" s="542"/>
      <c r="C2654" s="542"/>
      <c r="D2654" s="542"/>
      <c r="E2654" s="543"/>
      <c r="F2654" s="553" t="s">
        <v>309</v>
      </c>
      <c r="G2654" s="554"/>
      <c r="H2654" s="554"/>
      <c r="I2654" s="554"/>
      <c r="J2654" s="555"/>
      <c r="K2654" s="556" t="s">
        <v>1448</v>
      </c>
      <c r="L2654" s="557"/>
      <c r="M2654" s="556" t="s">
        <v>332</v>
      </c>
      <c r="N2654" s="557"/>
      <c r="O2654" s="292" t="s">
        <v>1449</v>
      </c>
    </row>
    <row r="2655" spans="1:15" ht="15" customHeight="1" x14ac:dyDescent="0.25">
      <c r="A2655" s="541" t="s">
        <v>1450</v>
      </c>
      <c r="B2655" s="542"/>
      <c r="C2655" s="542"/>
      <c r="D2655" s="542"/>
      <c r="E2655" s="543"/>
      <c r="F2655" s="553" t="s">
        <v>407</v>
      </c>
      <c r="G2655" s="554"/>
      <c r="H2655" s="554"/>
      <c r="I2655" s="554"/>
      <c r="J2655" s="555"/>
      <c r="K2655" s="556" t="s">
        <v>1451</v>
      </c>
      <c r="L2655" s="557"/>
      <c r="M2655" s="556" t="s">
        <v>1033</v>
      </c>
      <c r="N2655" s="557"/>
      <c r="O2655" s="292" t="s">
        <v>1452</v>
      </c>
    </row>
    <row r="2656" spans="1:15" ht="15" customHeight="1" x14ac:dyDescent="0.25">
      <c r="A2656" s="541" t="s">
        <v>1453</v>
      </c>
      <c r="B2656" s="542"/>
      <c r="C2656" s="542"/>
      <c r="D2656" s="542"/>
      <c r="E2656" s="543"/>
      <c r="F2656" s="553" t="s">
        <v>750</v>
      </c>
      <c r="G2656" s="554"/>
      <c r="H2656" s="554"/>
      <c r="I2656" s="554"/>
      <c r="J2656" s="555"/>
      <c r="K2656" s="556" t="s">
        <v>851</v>
      </c>
      <c r="L2656" s="557"/>
      <c r="M2656" s="556" t="s">
        <v>654</v>
      </c>
      <c r="N2656" s="557"/>
      <c r="O2656" s="292" t="s">
        <v>1454</v>
      </c>
    </row>
    <row r="2657" spans="1:15" ht="15" customHeight="1" x14ac:dyDescent="0.25">
      <c r="A2657" s="541" t="s">
        <v>614</v>
      </c>
      <c r="B2657" s="542"/>
      <c r="C2657" s="542"/>
      <c r="D2657" s="542"/>
      <c r="E2657" s="543"/>
      <c r="F2657" s="553" t="s">
        <v>615</v>
      </c>
      <c r="G2657" s="554"/>
      <c r="H2657" s="554"/>
      <c r="I2657" s="554"/>
      <c r="J2657" s="555"/>
      <c r="K2657" s="556" t="s">
        <v>616</v>
      </c>
      <c r="L2657" s="557"/>
      <c r="M2657" s="556" t="s">
        <v>1033</v>
      </c>
      <c r="N2657" s="557"/>
      <c r="O2657" s="292" t="s">
        <v>1455</v>
      </c>
    </row>
    <row r="2658" spans="1:15" ht="15" customHeight="1" x14ac:dyDescent="0.25">
      <c r="A2658" s="558"/>
      <c r="B2658" s="558"/>
      <c r="C2658" s="558"/>
      <c r="D2658" s="558"/>
      <c r="E2658" s="558"/>
      <c r="F2658" s="559"/>
      <c r="G2658" s="559"/>
      <c r="H2658" s="559"/>
      <c r="I2658" s="559"/>
      <c r="J2658" s="559"/>
      <c r="K2658" s="559"/>
      <c r="L2658" s="293" t="s">
        <v>313</v>
      </c>
      <c r="M2658" s="560" t="s">
        <v>303</v>
      </c>
      <c r="N2658" s="560"/>
      <c r="O2658" s="294" t="s">
        <v>1456</v>
      </c>
    </row>
    <row r="2659" spans="1:15" ht="15" customHeight="1" x14ac:dyDescent="0.25">
      <c r="A2659" s="526" t="s">
        <v>314</v>
      </c>
      <c r="B2659" s="526"/>
      <c r="C2659" s="526" t="s">
        <v>315</v>
      </c>
      <c r="D2659" s="526"/>
    </row>
    <row r="2660" spans="1:15" ht="15" customHeight="1" x14ac:dyDescent="0.25"/>
    <row r="2661" spans="1:15" ht="15" customHeight="1" x14ac:dyDescent="0.25">
      <c r="A2661" s="541" t="s">
        <v>304</v>
      </c>
      <c r="B2661" s="542"/>
      <c r="C2661" s="542"/>
      <c r="D2661" s="542"/>
      <c r="E2661" s="543"/>
      <c r="F2661" s="544" t="s">
        <v>301</v>
      </c>
      <c r="G2661" s="545"/>
      <c r="H2661" s="545"/>
      <c r="I2661" s="545"/>
      <c r="J2661" s="509"/>
      <c r="K2661" s="544" t="s">
        <v>305</v>
      </c>
      <c r="L2661" s="509"/>
      <c r="M2661" s="544" t="s">
        <v>306</v>
      </c>
      <c r="N2661" s="509"/>
      <c r="O2661" s="291" t="s">
        <v>307</v>
      </c>
    </row>
    <row r="2662" spans="1:15" ht="15" customHeight="1" x14ac:dyDescent="0.25">
      <c r="A2662" s="541" t="s">
        <v>316</v>
      </c>
      <c r="B2662" s="542"/>
      <c r="C2662" s="542"/>
      <c r="D2662" s="542"/>
      <c r="E2662" s="543"/>
      <c r="F2662" s="553" t="s">
        <v>317</v>
      </c>
      <c r="G2662" s="554"/>
      <c r="H2662" s="554"/>
      <c r="I2662" s="554"/>
      <c r="J2662" s="555"/>
      <c r="K2662" s="556" t="s">
        <v>1457</v>
      </c>
      <c r="L2662" s="557"/>
      <c r="M2662" s="556" t="s">
        <v>319</v>
      </c>
      <c r="N2662" s="557"/>
      <c r="O2662" s="292" t="s">
        <v>1458</v>
      </c>
    </row>
    <row r="2663" spans="1:15" ht="15" customHeight="1" x14ac:dyDescent="0.25">
      <c r="A2663" s="558"/>
      <c r="B2663" s="558"/>
      <c r="C2663" s="558"/>
      <c r="D2663" s="558"/>
      <c r="E2663" s="558"/>
      <c r="F2663" s="559"/>
      <c r="G2663" s="559"/>
      <c r="H2663" s="559"/>
      <c r="I2663" s="559"/>
      <c r="J2663" s="559"/>
      <c r="K2663" s="559"/>
      <c r="L2663" s="293" t="s">
        <v>313</v>
      </c>
      <c r="M2663" s="560" t="s">
        <v>315</v>
      </c>
      <c r="N2663" s="560"/>
      <c r="O2663" s="294" t="s">
        <v>1458</v>
      </c>
    </row>
    <row r="2664" spans="1:15" ht="15" customHeight="1" x14ac:dyDescent="0.25">
      <c r="A2664" s="526" t="s">
        <v>321</v>
      </c>
      <c r="B2664" s="526"/>
      <c r="C2664" s="526" t="s">
        <v>322</v>
      </c>
      <c r="D2664" s="526"/>
    </row>
    <row r="2665" spans="1:15" ht="15" customHeight="1" x14ac:dyDescent="0.25"/>
    <row r="2666" spans="1:15" ht="15" customHeight="1" x14ac:dyDescent="0.25">
      <c r="A2666" s="541" t="s">
        <v>304</v>
      </c>
      <c r="B2666" s="542"/>
      <c r="C2666" s="542"/>
      <c r="D2666" s="542"/>
      <c r="E2666" s="543"/>
      <c r="F2666" s="544" t="s">
        <v>301</v>
      </c>
      <c r="G2666" s="545"/>
      <c r="H2666" s="545"/>
      <c r="I2666" s="545"/>
      <c r="J2666" s="509"/>
      <c r="K2666" s="544" t="s">
        <v>305</v>
      </c>
      <c r="L2666" s="509"/>
      <c r="M2666" s="544" t="s">
        <v>306</v>
      </c>
      <c r="N2666" s="509"/>
      <c r="O2666" s="291" t="s">
        <v>307</v>
      </c>
    </row>
    <row r="2667" spans="1:15" ht="15" customHeight="1" x14ac:dyDescent="0.25">
      <c r="A2667" s="541" t="s">
        <v>1431</v>
      </c>
      <c r="B2667" s="542"/>
      <c r="C2667" s="542"/>
      <c r="D2667" s="542"/>
      <c r="E2667" s="543"/>
      <c r="F2667" s="553" t="s">
        <v>324</v>
      </c>
      <c r="G2667" s="554"/>
      <c r="H2667" s="554"/>
      <c r="I2667" s="554"/>
      <c r="J2667" s="555"/>
      <c r="K2667" s="556" t="s">
        <v>440</v>
      </c>
      <c r="L2667" s="557"/>
      <c r="M2667" s="556" t="s">
        <v>446</v>
      </c>
      <c r="N2667" s="557"/>
      <c r="O2667" s="292" t="s">
        <v>1457</v>
      </c>
    </row>
    <row r="2668" spans="1:15" ht="15" customHeight="1" x14ac:dyDescent="0.25">
      <c r="A2668" s="558"/>
      <c r="B2668" s="558"/>
      <c r="C2668" s="558"/>
      <c r="D2668" s="558"/>
      <c r="E2668" s="558"/>
      <c r="F2668" s="559"/>
      <c r="G2668" s="559"/>
      <c r="H2668" s="559"/>
      <c r="I2668" s="559"/>
      <c r="J2668" s="559"/>
      <c r="K2668" s="559"/>
      <c r="L2668" s="293" t="s">
        <v>313</v>
      </c>
      <c r="M2668" s="560" t="s">
        <v>322</v>
      </c>
      <c r="N2668" s="560"/>
      <c r="O2668" s="294" t="s">
        <v>1457</v>
      </c>
    </row>
    <row r="2669" spans="1:15" ht="15" customHeight="1" x14ac:dyDescent="0.25">
      <c r="A2669" s="526" t="s">
        <v>327</v>
      </c>
      <c r="B2669" s="526"/>
      <c r="C2669" s="526" t="s">
        <v>328</v>
      </c>
      <c r="D2669" s="526"/>
    </row>
    <row r="2670" spans="1:15" ht="15" customHeight="1" x14ac:dyDescent="0.25"/>
    <row r="2671" spans="1:15" ht="15" customHeight="1" x14ac:dyDescent="0.25">
      <c r="A2671" s="541" t="s">
        <v>304</v>
      </c>
      <c r="B2671" s="542"/>
      <c r="C2671" s="542"/>
      <c r="D2671" s="542"/>
      <c r="E2671" s="543"/>
      <c r="F2671" s="544" t="s">
        <v>301</v>
      </c>
      <c r="G2671" s="545"/>
      <c r="H2671" s="545"/>
      <c r="I2671" s="545"/>
      <c r="J2671" s="509"/>
      <c r="K2671" s="544" t="s">
        <v>305</v>
      </c>
      <c r="L2671" s="509"/>
      <c r="M2671" s="544" t="s">
        <v>306</v>
      </c>
      <c r="N2671" s="509"/>
      <c r="O2671" s="291" t="s">
        <v>307</v>
      </c>
    </row>
    <row r="2672" spans="1:15" ht="15" customHeight="1" x14ac:dyDescent="0.25">
      <c r="A2672" s="541" t="s">
        <v>424</v>
      </c>
      <c r="B2672" s="542"/>
      <c r="C2672" s="542"/>
      <c r="D2672" s="542"/>
      <c r="E2672" s="543"/>
      <c r="F2672" s="553" t="s">
        <v>407</v>
      </c>
      <c r="G2672" s="554"/>
      <c r="H2672" s="554"/>
      <c r="I2672" s="554"/>
      <c r="J2672" s="555"/>
      <c r="K2672" s="556" t="s">
        <v>425</v>
      </c>
      <c r="L2672" s="557"/>
      <c r="M2672" s="556" t="s">
        <v>1459</v>
      </c>
      <c r="N2672" s="557"/>
      <c r="O2672" s="292" t="s">
        <v>1460</v>
      </c>
    </row>
    <row r="2673" spans="1:15" ht="15" customHeight="1" x14ac:dyDescent="0.25">
      <c r="A2673" s="558"/>
      <c r="B2673" s="558"/>
      <c r="C2673" s="558"/>
      <c r="D2673" s="558"/>
      <c r="E2673" s="558"/>
      <c r="F2673" s="559"/>
      <c r="G2673" s="559"/>
      <c r="H2673" s="559"/>
      <c r="I2673" s="559"/>
      <c r="J2673" s="559"/>
      <c r="K2673" s="559"/>
      <c r="L2673" s="293" t="s">
        <v>313</v>
      </c>
      <c r="M2673" s="560" t="s">
        <v>328</v>
      </c>
      <c r="N2673" s="560"/>
      <c r="O2673" s="294" t="s">
        <v>1460</v>
      </c>
    </row>
    <row r="2674" spans="1:15" ht="15" customHeight="1" x14ac:dyDescent="0.25"/>
    <row r="2675" spans="1:15" ht="15" customHeight="1" x14ac:dyDescent="0.25">
      <c r="I2675" s="565" t="s">
        <v>334</v>
      </c>
      <c r="J2675" s="566"/>
      <c r="K2675" s="566"/>
      <c r="L2675" s="566"/>
      <c r="M2675" s="567"/>
      <c r="N2675" s="564" t="s">
        <v>1461</v>
      </c>
      <c r="O2675" s="525"/>
    </row>
    <row r="2676" spans="1:15" ht="15" customHeight="1" x14ac:dyDescent="0.25">
      <c r="I2676" s="568" t="s">
        <v>335</v>
      </c>
      <c r="J2676" s="569"/>
      <c r="K2676" s="569"/>
      <c r="L2676" s="569"/>
      <c r="M2676" s="570"/>
      <c r="N2676" s="520">
        <f>+ROUND(N2675*(1+AIU!$G$69),0)</f>
        <v>116564</v>
      </c>
      <c r="O2676" s="521"/>
    </row>
    <row r="2677" spans="1:15" ht="15" customHeight="1" x14ac:dyDescent="0.25">
      <c r="A2677" s="287"/>
      <c r="B2677" s="500"/>
      <c r="C2677" s="500"/>
      <c r="D2677" s="500"/>
      <c r="E2677" s="500"/>
      <c r="F2677" s="500"/>
      <c r="G2677" s="500"/>
      <c r="H2677" s="500"/>
      <c r="I2677" s="500"/>
      <c r="J2677" s="500"/>
      <c r="K2677" s="500"/>
      <c r="L2677" s="500"/>
      <c r="M2677" s="500"/>
      <c r="N2677" s="500"/>
      <c r="O2677" s="500"/>
    </row>
    <row r="2678" spans="1:15" ht="15" customHeight="1" x14ac:dyDescent="0.25">
      <c r="A2678" s="287"/>
      <c r="B2678" s="501"/>
      <c r="C2678" s="501"/>
      <c r="D2678" s="500"/>
      <c r="E2678" s="500"/>
      <c r="F2678" s="500"/>
      <c r="G2678" s="500"/>
      <c r="H2678" s="500"/>
      <c r="I2678" s="500"/>
      <c r="J2678" s="500"/>
      <c r="K2678" s="500"/>
      <c r="L2678" s="500"/>
      <c r="M2678" s="500"/>
      <c r="N2678" s="500"/>
      <c r="O2678" s="500"/>
    </row>
    <row r="2679" spans="1:15" ht="15" customHeight="1" x14ac:dyDescent="0.25">
      <c r="A2679" s="502"/>
      <c r="B2679" s="502"/>
      <c r="C2679" s="502"/>
      <c r="D2679" s="502"/>
      <c r="E2679" s="502"/>
      <c r="F2679" s="502"/>
      <c r="G2679" s="502"/>
      <c r="H2679" s="502"/>
      <c r="I2679" s="502"/>
      <c r="J2679" s="502"/>
      <c r="K2679" s="502"/>
      <c r="L2679" s="502"/>
      <c r="M2679" s="502"/>
      <c r="N2679" s="502"/>
      <c r="O2679" s="502"/>
    </row>
    <row r="2680" spans="1:15" ht="15" customHeight="1" x14ac:dyDescent="0.25">
      <c r="A2680" s="550"/>
      <c r="B2680" s="551"/>
      <c r="C2680" s="551"/>
      <c r="D2680" s="551"/>
      <c r="E2680" s="551"/>
      <c r="F2680" s="552"/>
      <c r="G2680" s="550" t="s">
        <v>296</v>
      </c>
      <c r="H2680" s="551"/>
      <c r="I2680" s="551"/>
      <c r="J2680" s="551" t="s">
        <v>1435</v>
      </c>
      <c r="K2680" s="551"/>
      <c r="L2680" s="551"/>
      <c r="M2680" s="551"/>
      <c r="N2680" s="551"/>
      <c r="O2680" s="552"/>
    </row>
    <row r="2681" spans="1:15" ht="46.5" customHeight="1" x14ac:dyDescent="0.25">
      <c r="A2681" s="513" t="s">
        <v>298</v>
      </c>
      <c r="B2681" s="546"/>
      <c r="C2681" s="546"/>
      <c r="D2681" s="546"/>
      <c r="E2681" s="546"/>
      <c r="F2681" s="527"/>
      <c r="G2681" s="503" t="s">
        <v>299</v>
      </c>
      <c r="H2681" s="500"/>
      <c r="I2681" s="500"/>
      <c r="J2681" s="547" t="s">
        <v>1462</v>
      </c>
      <c r="K2681" s="547"/>
      <c r="L2681" s="547"/>
      <c r="M2681" s="547"/>
      <c r="N2681" s="547"/>
      <c r="O2681" s="540"/>
    </row>
    <row r="2682" spans="1:15" ht="15" customHeight="1" x14ac:dyDescent="0.25">
      <c r="A2682" s="514"/>
      <c r="B2682" s="548"/>
      <c r="C2682" s="548"/>
      <c r="D2682" s="548"/>
      <c r="E2682" s="548"/>
      <c r="F2682" s="549"/>
      <c r="G2682" s="515" t="s">
        <v>301</v>
      </c>
      <c r="H2682" s="502"/>
      <c r="I2682" s="502"/>
      <c r="J2682" s="502" t="s">
        <v>21</v>
      </c>
      <c r="K2682" s="502"/>
      <c r="L2682" s="502"/>
      <c r="M2682" s="502"/>
      <c r="N2682" s="502"/>
      <c r="O2682" s="516"/>
    </row>
    <row r="2683" spans="1:15" ht="15" customHeight="1" x14ac:dyDescent="0.25"/>
    <row r="2684" spans="1:15" ht="15" customHeight="1" x14ac:dyDescent="0.25">
      <c r="A2684" s="526" t="s">
        <v>302</v>
      </c>
      <c r="B2684" s="526"/>
      <c r="C2684" s="526" t="s">
        <v>303</v>
      </c>
      <c r="D2684" s="526"/>
    </row>
    <row r="2685" spans="1:15" ht="15" customHeight="1" x14ac:dyDescent="0.25"/>
    <row r="2686" spans="1:15" ht="15" customHeight="1" x14ac:dyDescent="0.25">
      <c r="A2686" s="541" t="s">
        <v>304</v>
      </c>
      <c r="B2686" s="542"/>
      <c r="C2686" s="542"/>
      <c r="D2686" s="542"/>
      <c r="E2686" s="543"/>
      <c r="F2686" s="544" t="s">
        <v>301</v>
      </c>
      <c r="G2686" s="545"/>
      <c r="H2686" s="545"/>
      <c r="I2686" s="545"/>
      <c r="J2686" s="509"/>
      <c r="K2686" s="544" t="s">
        <v>305</v>
      </c>
      <c r="L2686" s="509"/>
      <c r="M2686" s="544" t="s">
        <v>306</v>
      </c>
      <c r="N2686" s="509"/>
      <c r="O2686" s="291" t="s">
        <v>307</v>
      </c>
    </row>
    <row r="2687" spans="1:15" ht="15" customHeight="1" x14ac:dyDescent="0.25">
      <c r="A2687" s="541" t="s">
        <v>1463</v>
      </c>
      <c r="B2687" s="542"/>
      <c r="C2687" s="542"/>
      <c r="D2687" s="542"/>
      <c r="E2687" s="543"/>
      <c r="F2687" s="553" t="s">
        <v>407</v>
      </c>
      <c r="G2687" s="554"/>
      <c r="H2687" s="554"/>
      <c r="I2687" s="554"/>
      <c r="J2687" s="555"/>
      <c r="K2687" s="556" t="s">
        <v>1464</v>
      </c>
      <c r="L2687" s="557"/>
      <c r="M2687" s="556" t="s">
        <v>513</v>
      </c>
      <c r="N2687" s="557"/>
      <c r="O2687" s="292" t="s">
        <v>1465</v>
      </c>
    </row>
    <row r="2688" spans="1:15" ht="15" customHeight="1" x14ac:dyDescent="0.25">
      <c r="A2688" s="541" t="s">
        <v>1466</v>
      </c>
      <c r="B2688" s="542"/>
      <c r="C2688" s="542"/>
      <c r="D2688" s="542"/>
      <c r="E2688" s="543"/>
      <c r="F2688" s="553" t="s">
        <v>407</v>
      </c>
      <c r="G2688" s="554"/>
      <c r="H2688" s="554"/>
      <c r="I2688" s="554"/>
      <c r="J2688" s="555"/>
      <c r="K2688" s="556" t="s">
        <v>1467</v>
      </c>
      <c r="L2688" s="557"/>
      <c r="M2688" s="556" t="s">
        <v>441</v>
      </c>
      <c r="N2688" s="557"/>
      <c r="O2688" s="292" t="s">
        <v>1468</v>
      </c>
    </row>
    <row r="2689" spans="1:15" ht="15" customHeight="1" x14ac:dyDescent="0.25">
      <c r="A2689" s="541" t="s">
        <v>1469</v>
      </c>
      <c r="B2689" s="542"/>
      <c r="C2689" s="542"/>
      <c r="D2689" s="542"/>
      <c r="E2689" s="543"/>
      <c r="F2689" s="553" t="s">
        <v>750</v>
      </c>
      <c r="G2689" s="554"/>
      <c r="H2689" s="554"/>
      <c r="I2689" s="554"/>
      <c r="J2689" s="555"/>
      <c r="K2689" s="556" t="s">
        <v>1470</v>
      </c>
      <c r="L2689" s="557"/>
      <c r="M2689" s="556" t="s">
        <v>654</v>
      </c>
      <c r="N2689" s="557"/>
      <c r="O2689" s="292" t="s">
        <v>1471</v>
      </c>
    </row>
    <row r="2690" spans="1:15" ht="15" customHeight="1" x14ac:dyDescent="0.25">
      <c r="A2690" s="541" t="s">
        <v>614</v>
      </c>
      <c r="B2690" s="542"/>
      <c r="C2690" s="542"/>
      <c r="D2690" s="542"/>
      <c r="E2690" s="543"/>
      <c r="F2690" s="553" t="s">
        <v>615</v>
      </c>
      <c r="G2690" s="554"/>
      <c r="H2690" s="554"/>
      <c r="I2690" s="554"/>
      <c r="J2690" s="555"/>
      <c r="K2690" s="556" t="s">
        <v>616</v>
      </c>
      <c r="L2690" s="557"/>
      <c r="M2690" s="556" t="s">
        <v>1033</v>
      </c>
      <c r="N2690" s="557"/>
      <c r="O2690" s="292" t="s">
        <v>1455</v>
      </c>
    </row>
    <row r="2691" spans="1:15" ht="15" customHeight="1" x14ac:dyDescent="0.25">
      <c r="A2691" s="558"/>
      <c r="B2691" s="558"/>
      <c r="C2691" s="558"/>
      <c r="D2691" s="558"/>
      <c r="E2691" s="558"/>
      <c r="F2691" s="559"/>
      <c r="G2691" s="559"/>
      <c r="H2691" s="559"/>
      <c r="I2691" s="559"/>
      <c r="J2691" s="559"/>
      <c r="K2691" s="559"/>
      <c r="L2691" s="293" t="s">
        <v>313</v>
      </c>
      <c r="M2691" s="560" t="s">
        <v>303</v>
      </c>
      <c r="N2691" s="560"/>
      <c r="O2691" s="294" t="s">
        <v>1472</v>
      </c>
    </row>
    <row r="2692" spans="1:15" ht="15" customHeight="1" x14ac:dyDescent="0.25">
      <c r="A2692" s="526" t="s">
        <v>314</v>
      </c>
      <c r="B2692" s="526"/>
      <c r="C2692" s="526" t="s">
        <v>315</v>
      </c>
      <c r="D2692" s="526"/>
    </row>
    <row r="2693" spans="1:15" ht="15" customHeight="1" x14ac:dyDescent="0.25"/>
    <row r="2694" spans="1:15" ht="15" customHeight="1" x14ac:dyDescent="0.25">
      <c r="A2694" s="541" t="s">
        <v>304</v>
      </c>
      <c r="B2694" s="542"/>
      <c r="C2694" s="542"/>
      <c r="D2694" s="542"/>
      <c r="E2694" s="543"/>
      <c r="F2694" s="544" t="s">
        <v>301</v>
      </c>
      <c r="G2694" s="545"/>
      <c r="H2694" s="545"/>
      <c r="I2694" s="545"/>
      <c r="J2694" s="509"/>
      <c r="K2694" s="544" t="s">
        <v>305</v>
      </c>
      <c r="L2694" s="509"/>
      <c r="M2694" s="544" t="s">
        <v>306</v>
      </c>
      <c r="N2694" s="509"/>
      <c r="O2694" s="291" t="s">
        <v>307</v>
      </c>
    </row>
    <row r="2695" spans="1:15" ht="15" customHeight="1" x14ac:dyDescent="0.25">
      <c r="A2695" s="541" t="s">
        <v>1447</v>
      </c>
      <c r="B2695" s="542"/>
      <c r="C2695" s="542"/>
      <c r="D2695" s="542"/>
      <c r="E2695" s="543"/>
      <c r="F2695" s="553" t="s">
        <v>309</v>
      </c>
      <c r="G2695" s="554"/>
      <c r="H2695" s="554"/>
      <c r="I2695" s="554"/>
      <c r="J2695" s="555"/>
      <c r="K2695" s="556" t="s">
        <v>1448</v>
      </c>
      <c r="L2695" s="557"/>
      <c r="M2695" s="556" t="s">
        <v>332</v>
      </c>
      <c r="N2695" s="557"/>
      <c r="O2695" s="292" t="s">
        <v>1449</v>
      </c>
    </row>
    <row r="2696" spans="1:15" ht="15" customHeight="1" x14ac:dyDescent="0.25">
      <c r="A2696" s="541" t="s">
        <v>316</v>
      </c>
      <c r="B2696" s="542"/>
      <c r="C2696" s="542"/>
      <c r="D2696" s="542"/>
      <c r="E2696" s="543"/>
      <c r="F2696" s="553" t="s">
        <v>317</v>
      </c>
      <c r="G2696" s="554"/>
      <c r="H2696" s="554"/>
      <c r="I2696" s="554"/>
      <c r="J2696" s="555"/>
      <c r="K2696" s="556" t="s">
        <v>1473</v>
      </c>
      <c r="L2696" s="557"/>
      <c r="M2696" s="556" t="s">
        <v>319</v>
      </c>
      <c r="N2696" s="557"/>
      <c r="O2696" s="292" t="s">
        <v>1474</v>
      </c>
    </row>
    <row r="2697" spans="1:15" ht="15" customHeight="1" x14ac:dyDescent="0.25">
      <c r="A2697" s="558"/>
      <c r="B2697" s="558"/>
      <c r="C2697" s="558"/>
      <c r="D2697" s="558"/>
      <c r="E2697" s="558"/>
      <c r="F2697" s="559"/>
      <c r="G2697" s="559"/>
      <c r="H2697" s="559"/>
      <c r="I2697" s="559"/>
      <c r="J2697" s="559"/>
      <c r="K2697" s="559"/>
      <c r="L2697" s="293" t="s">
        <v>313</v>
      </c>
      <c r="M2697" s="560" t="s">
        <v>315</v>
      </c>
      <c r="N2697" s="560"/>
      <c r="O2697" s="294" t="s">
        <v>1475</v>
      </c>
    </row>
    <row r="2698" spans="1:15" ht="15" customHeight="1" x14ac:dyDescent="0.25">
      <c r="A2698" s="526" t="s">
        <v>321</v>
      </c>
      <c r="B2698" s="526"/>
      <c r="C2698" s="526" t="s">
        <v>322</v>
      </c>
      <c r="D2698" s="526"/>
    </row>
    <row r="2699" spans="1:15" ht="15" customHeight="1" x14ac:dyDescent="0.25"/>
    <row r="2700" spans="1:15" ht="15" customHeight="1" x14ac:dyDescent="0.25">
      <c r="A2700" s="541" t="s">
        <v>304</v>
      </c>
      <c r="B2700" s="542"/>
      <c r="C2700" s="542"/>
      <c r="D2700" s="542"/>
      <c r="E2700" s="543"/>
      <c r="F2700" s="544" t="s">
        <v>301</v>
      </c>
      <c r="G2700" s="545"/>
      <c r="H2700" s="545"/>
      <c r="I2700" s="545"/>
      <c r="J2700" s="509"/>
      <c r="K2700" s="544" t="s">
        <v>305</v>
      </c>
      <c r="L2700" s="509"/>
      <c r="M2700" s="544" t="s">
        <v>306</v>
      </c>
      <c r="N2700" s="509"/>
      <c r="O2700" s="291" t="s">
        <v>307</v>
      </c>
    </row>
    <row r="2701" spans="1:15" ht="15" customHeight="1" x14ac:dyDescent="0.25">
      <c r="A2701" s="541" t="s">
        <v>569</v>
      </c>
      <c r="B2701" s="542"/>
      <c r="C2701" s="542"/>
      <c r="D2701" s="542"/>
      <c r="E2701" s="543"/>
      <c r="F2701" s="553" t="s">
        <v>324</v>
      </c>
      <c r="G2701" s="554"/>
      <c r="H2701" s="554"/>
      <c r="I2701" s="554"/>
      <c r="J2701" s="555"/>
      <c r="K2701" s="556" t="s">
        <v>540</v>
      </c>
      <c r="L2701" s="557"/>
      <c r="M2701" s="556" t="s">
        <v>1394</v>
      </c>
      <c r="N2701" s="557"/>
      <c r="O2701" s="292" t="s">
        <v>1473</v>
      </c>
    </row>
    <row r="2702" spans="1:15" ht="15" customHeight="1" x14ac:dyDescent="0.25">
      <c r="A2702" s="558"/>
      <c r="B2702" s="558"/>
      <c r="C2702" s="558"/>
      <c r="D2702" s="558"/>
      <c r="E2702" s="558"/>
      <c r="F2702" s="559"/>
      <c r="G2702" s="559"/>
      <c r="H2702" s="559"/>
      <c r="I2702" s="559"/>
      <c r="J2702" s="559"/>
      <c r="K2702" s="559"/>
      <c r="L2702" s="293" t="s">
        <v>313</v>
      </c>
      <c r="M2702" s="560" t="s">
        <v>322</v>
      </c>
      <c r="N2702" s="560"/>
      <c r="O2702" s="294" t="s">
        <v>1473</v>
      </c>
    </row>
    <row r="2703" spans="1:15" ht="15" customHeight="1" x14ac:dyDescent="0.25">
      <c r="A2703" s="526" t="s">
        <v>327</v>
      </c>
      <c r="B2703" s="526"/>
      <c r="C2703" s="526" t="s">
        <v>328</v>
      </c>
      <c r="D2703" s="526"/>
    </row>
    <row r="2704" spans="1:15" ht="15" customHeight="1" x14ac:dyDescent="0.25"/>
    <row r="2705" spans="1:15" ht="15" customHeight="1" x14ac:dyDescent="0.25">
      <c r="A2705" s="541" t="s">
        <v>304</v>
      </c>
      <c r="B2705" s="542"/>
      <c r="C2705" s="542"/>
      <c r="D2705" s="542"/>
      <c r="E2705" s="543"/>
      <c r="F2705" s="544" t="s">
        <v>301</v>
      </c>
      <c r="G2705" s="545"/>
      <c r="H2705" s="545"/>
      <c r="I2705" s="545"/>
      <c r="J2705" s="509"/>
      <c r="K2705" s="544" t="s">
        <v>305</v>
      </c>
      <c r="L2705" s="509"/>
      <c r="M2705" s="544" t="s">
        <v>306</v>
      </c>
      <c r="N2705" s="509"/>
      <c r="O2705" s="291" t="s">
        <v>307</v>
      </c>
    </row>
    <row r="2706" spans="1:15" ht="15" customHeight="1" x14ac:dyDescent="0.25">
      <c r="A2706" s="541" t="s">
        <v>424</v>
      </c>
      <c r="B2706" s="542"/>
      <c r="C2706" s="542"/>
      <c r="D2706" s="542"/>
      <c r="E2706" s="543"/>
      <c r="F2706" s="553" t="s">
        <v>407</v>
      </c>
      <c r="G2706" s="554"/>
      <c r="H2706" s="554"/>
      <c r="I2706" s="554"/>
      <c r="J2706" s="555"/>
      <c r="K2706" s="556" t="s">
        <v>425</v>
      </c>
      <c r="L2706" s="557"/>
      <c r="M2706" s="556" t="s">
        <v>1476</v>
      </c>
      <c r="N2706" s="557"/>
      <c r="O2706" s="292" t="s">
        <v>1477</v>
      </c>
    </row>
    <row r="2707" spans="1:15" ht="15" customHeight="1" x14ac:dyDescent="0.25">
      <c r="A2707" s="558"/>
      <c r="B2707" s="558"/>
      <c r="C2707" s="558"/>
      <c r="D2707" s="558"/>
      <c r="E2707" s="558"/>
      <c r="F2707" s="559"/>
      <c r="G2707" s="559"/>
      <c r="H2707" s="559"/>
      <c r="I2707" s="559"/>
      <c r="J2707" s="559"/>
      <c r="K2707" s="559"/>
      <c r="L2707" s="293" t="s">
        <v>313</v>
      </c>
      <c r="M2707" s="560" t="s">
        <v>328</v>
      </c>
      <c r="N2707" s="560"/>
      <c r="O2707" s="294" t="s">
        <v>1477</v>
      </c>
    </row>
    <row r="2708" spans="1:15" ht="15" customHeight="1" x14ac:dyDescent="0.25"/>
    <row r="2709" spans="1:15" ht="15" customHeight="1" x14ac:dyDescent="0.25">
      <c r="I2709" s="565" t="s">
        <v>334</v>
      </c>
      <c r="J2709" s="566"/>
      <c r="K2709" s="566"/>
      <c r="L2709" s="566"/>
      <c r="M2709" s="567"/>
      <c r="N2709" s="564" t="s">
        <v>1478</v>
      </c>
      <c r="O2709" s="525"/>
    </row>
    <row r="2710" spans="1:15" ht="15" customHeight="1" x14ac:dyDescent="0.25">
      <c r="I2710" s="568" t="s">
        <v>335</v>
      </c>
      <c r="J2710" s="569"/>
      <c r="K2710" s="569"/>
      <c r="L2710" s="569"/>
      <c r="M2710" s="570"/>
      <c r="N2710" s="520">
        <f>+ROUND(N2709*(1+AIU!$G$69),0)</f>
        <v>279156</v>
      </c>
      <c r="O2710" s="521"/>
    </row>
    <row r="2711" spans="1:15" ht="15" customHeight="1" x14ac:dyDescent="0.25">
      <c r="A2711" s="287"/>
      <c r="B2711" s="500"/>
      <c r="C2711" s="500"/>
      <c r="D2711" s="500"/>
      <c r="E2711" s="500"/>
      <c r="F2711" s="500"/>
      <c r="G2711" s="500"/>
      <c r="H2711" s="500"/>
      <c r="I2711" s="500"/>
      <c r="J2711" s="500"/>
      <c r="K2711" s="500"/>
      <c r="L2711" s="500"/>
      <c r="M2711" s="500"/>
      <c r="N2711" s="500"/>
      <c r="O2711" s="500"/>
    </row>
    <row r="2712" spans="1:15" ht="15" customHeight="1" x14ac:dyDescent="0.25">
      <c r="A2712" s="287"/>
      <c r="B2712" s="501"/>
      <c r="C2712" s="501"/>
      <c r="D2712" s="500"/>
      <c r="E2712" s="500"/>
      <c r="F2712" s="500"/>
      <c r="G2712" s="500"/>
      <c r="H2712" s="500"/>
      <c r="I2712" s="500"/>
      <c r="J2712" s="500"/>
      <c r="K2712" s="500"/>
      <c r="L2712" s="500"/>
      <c r="M2712" s="500"/>
      <c r="N2712" s="500"/>
      <c r="O2712" s="500"/>
    </row>
    <row r="2713" spans="1:15" ht="15" customHeight="1" x14ac:dyDescent="0.25">
      <c r="A2713" s="502"/>
      <c r="B2713" s="502"/>
      <c r="C2713" s="502"/>
      <c r="D2713" s="502"/>
      <c r="E2713" s="502"/>
      <c r="F2713" s="502"/>
      <c r="G2713" s="502"/>
      <c r="H2713" s="502"/>
      <c r="I2713" s="502"/>
      <c r="J2713" s="502"/>
      <c r="K2713" s="502"/>
      <c r="L2713" s="502"/>
      <c r="M2713" s="502"/>
      <c r="N2713" s="502"/>
      <c r="O2713" s="502"/>
    </row>
    <row r="2714" spans="1:15" ht="15" customHeight="1" x14ac:dyDescent="0.25">
      <c r="A2714" s="550"/>
      <c r="B2714" s="551"/>
      <c r="C2714" s="551"/>
      <c r="D2714" s="551"/>
      <c r="E2714" s="551"/>
      <c r="F2714" s="552"/>
      <c r="G2714" s="550" t="s">
        <v>296</v>
      </c>
      <c r="H2714" s="551"/>
      <c r="I2714" s="551"/>
      <c r="J2714" s="551" t="s">
        <v>1435</v>
      </c>
      <c r="K2714" s="551"/>
      <c r="L2714" s="551"/>
      <c r="M2714" s="551"/>
      <c r="N2714" s="551"/>
      <c r="O2714" s="552"/>
    </row>
    <row r="2715" spans="1:15" ht="46.5" customHeight="1" x14ac:dyDescent="0.25">
      <c r="A2715" s="513" t="s">
        <v>298</v>
      </c>
      <c r="B2715" s="546"/>
      <c r="C2715" s="546"/>
      <c r="D2715" s="546"/>
      <c r="E2715" s="546"/>
      <c r="F2715" s="527"/>
      <c r="G2715" s="503" t="s">
        <v>299</v>
      </c>
      <c r="H2715" s="500"/>
      <c r="I2715" s="500"/>
      <c r="J2715" s="547" t="s">
        <v>1479</v>
      </c>
      <c r="K2715" s="547"/>
      <c r="L2715" s="547"/>
      <c r="M2715" s="547"/>
      <c r="N2715" s="547"/>
      <c r="O2715" s="540"/>
    </row>
    <row r="2716" spans="1:15" ht="15" customHeight="1" x14ac:dyDescent="0.25">
      <c r="A2716" s="514"/>
      <c r="B2716" s="548"/>
      <c r="C2716" s="548"/>
      <c r="D2716" s="548"/>
      <c r="E2716" s="548"/>
      <c r="F2716" s="549"/>
      <c r="G2716" s="515" t="s">
        <v>301</v>
      </c>
      <c r="H2716" s="502"/>
      <c r="I2716" s="502"/>
      <c r="J2716" s="502" t="s">
        <v>29</v>
      </c>
      <c r="K2716" s="502"/>
      <c r="L2716" s="502"/>
      <c r="M2716" s="502"/>
      <c r="N2716" s="502"/>
      <c r="O2716" s="516"/>
    </row>
    <row r="2717" spans="1:15" ht="15" customHeight="1" x14ac:dyDescent="0.25"/>
    <row r="2718" spans="1:15" ht="15" customHeight="1" x14ac:dyDescent="0.25">
      <c r="A2718" s="526" t="s">
        <v>302</v>
      </c>
      <c r="B2718" s="526"/>
      <c r="C2718" s="526" t="s">
        <v>303</v>
      </c>
      <c r="D2718" s="526"/>
    </row>
    <row r="2719" spans="1:15" ht="15" customHeight="1" x14ac:dyDescent="0.25"/>
    <row r="2720" spans="1:15" ht="15" customHeight="1" x14ac:dyDescent="0.25">
      <c r="A2720" s="541" t="s">
        <v>304</v>
      </c>
      <c r="B2720" s="542"/>
      <c r="C2720" s="542"/>
      <c r="D2720" s="542"/>
      <c r="E2720" s="543"/>
      <c r="F2720" s="544" t="s">
        <v>301</v>
      </c>
      <c r="G2720" s="545"/>
      <c r="H2720" s="545"/>
      <c r="I2720" s="545"/>
      <c r="J2720" s="509"/>
      <c r="K2720" s="544" t="s">
        <v>305</v>
      </c>
      <c r="L2720" s="509"/>
      <c r="M2720" s="544" t="s">
        <v>306</v>
      </c>
      <c r="N2720" s="509"/>
      <c r="O2720" s="291" t="s">
        <v>307</v>
      </c>
    </row>
    <row r="2721" spans="1:15" ht="15" customHeight="1" x14ac:dyDescent="0.25">
      <c r="A2721" s="541" t="s">
        <v>1463</v>
      </c>
      <c r="B2721" s="542"/>
      <c r="C2721" s="542"/>
      <c r="D2721" s="542"/>
      <c r="E2721" s="543"/>
      <c r="F2721" s="553" t="s">
        <v>407</v>
      </c>
      <c r="G2721" s="554"/>
      <c r="H2721" s="554"/>
      <c r="I2721" s="554"/>
      <c r="J2721" s="555"/>
      <c r="K2721" s="556" t="s">
        <v>1464</v>
      </c>
      <c r="L2721" s="557"/>
      <c r="M2721" s="556" t="s">
        <v>466</v>
      </c>
      <c r="N2721" s="557"/>
      <c r="O2721" s="292" t="s">
        <v>1480</v>
      </c>
    </row>
    <row r="2722" spans="1:15" ht="15" customHeight="1" x14ac:dyDescent="0.25">
      <c r="A2722" s="541" t="s">
        <v>1466</v>
      </c>
      <c r="B2722" s="542"/>
      <c r="C2722" s="542"/>
      <c r="D2722" s="542"/>
      <c r="E2722" s="543"/>
      <c r="F2722" s="553" t="s">
        <v>407</v>
      </c>
      <c r="G2722" s="554"/>
      <c r="H2722" s="554"/>
      <c r="I2722" s="554"/>
      <c r="J2722" s="555"/>
      <c r="K2722" s="556" t="s">
        <v>1467</v>
      </c>
      <c r="L2722" s="557"/>
      <c r="M2722" s="556" t="s">
        <v>343</v>
      </c>
      <c r="N2722" s="557"/>
      <c r="O2722" s="292" t="s">
        <v>1481</v>
      </c>
    </row>
    <row r="2723" spans="1:15" ht="15" customHeight="1" x14ac:dyDescent="0.25">
      <c r="A2723" s="541" t="s">
        <v>1469</v>
      </c>
      <c r="B2723" s="542"/>
      <c r="C2723" s="542"/>
      <c r="D2723" s="542"/>
      <c r="E2723" s="543"/>
      <c r="F2723" s="553" t="s">
        <v>750</v>
      </c>
      <c r="G2723" s="554"/>
      <c r="H2723" s="554"/>
      <c r="I2723" s="554"/>
      <c r="J2723" s="555"/>
      <c r="K2723" s="556" t="s">
        <v>1470</v>
      </c>
      <c r="L2723" s="557"/>
      <c r="M2723" s="556" t="s">
        <v>343</v>
      </c>
      <c r="N2723" s="557"/>
      <c r="O2723" s="292" t="s">
        <v>1482</v>
      </c>
    </row>
    <row r="2724" spans="1:15" ht="15" customHeight="1" x14ac:dyDescent="0.25">
      <c r="A2724" s="541" t="s">
        <v>614</v>
      </c>
      <c r="B2724" s="542"/>
      <c r="C2724" s="542"/>
      <c r="D2724" s="542"/>
      <c r="E2724" s="543"/>
      <c r="F2724" s="553" t="s">
        <v>615</v>
      </c>
      <c r="G2724" s="554"/>
      <c r="H2724" s="554"/>
      <c r="I2724" s="554"/>
      <c r="J2724" s="555"/>
      <c r="K2724" s="556" t="s">
        <v>616</v>
      </c>
      <c r="L2724" s="557"/>
      <c r="M2724" s="556" t="s">
        <v>505</v>
      </c>
      <c r="N2724" s="557"/>
      <c r="O2724" s="292" t="s">
        <v>1483</v>
      </c>
    </row>
    <row r="2725" spans="1:15" ht="15" customHeight="1" x14ac:dyDescent="0.25">
      <c r="A2725" s="558"/>
      <c r="B2725" s="558"/>
      <c r="C2725" s="558"/>
      <c r="D2725" s="558"/>
      <c r="E2725" s="558"/>
      <c r="F2725" s="559"/>
      <c r="G2725" s="559"/>
      <c r="H2725" s="559"/>
      <c r="I2725" s="559"/>
      <c r="J2725" s="559"/>
      <c r="K2725" s="559"/>
      <c r="L2725" s="293" t="s">
        <v>313</v>
      </c>
      <c r="M2725" s="560" t="s">
        <v>303</v>
      </c>
      <c r="N2725" s="560"/>
      <c r="O2725" s="294" t="s">
        <v>1484</v>
      </c>
    </row>
    <row r="2726" spans="1:15" ht="15" customHeight="1" x14ac:dyDescent="0.25">
      <c r="A2726" s="526" t="s">
        <v>314</v>
      </c>
      <c r="B2726" s="526"/>
      <c r="C2726" s="526" t="s">
        <v>315</v>
      </c>
      <c r="D2726" s="526"/>
    </row>
    <row r="2727" spans="1:15" ht="15" customHeight="1" x14ac:dyDescent="0.25"/>
    <row r="2728" spans="1:15" ht="15" customHeight="1" x14ac:dyDescent="0.25">
      <c r="A2728" s="541" t="s">
        <v>304</v>
      </c>
      <c r="B2728" s="542"/>
      <c r="C2728" s="542"/>
      <c r="D2728" s="542"/>
      <c r="E2728" s="543"/>
      <c r="F2728" s="544" t="s">
        <v>301</v>
      </c>
      <c r="G2728" s="545"/>
      <c r="H2728" s="545"/>
      <c r="I2728" s="545"/>
      <c r="J2728" s="509"/>
      <c r="K2728" s="544" t="s">
        <v>305</v>
      </c>
      <c r="L2728" s="509"/>
      <c r="M2728" s="544" t="s">
        <v>306</v>
      </c>
      <c r="N2728" s="509"/>
      <c r="O2728" s="291" t="s">
        <v>307</v>
      </c>
    </row>
    <row r="2729" spans="1:15" ht="15" customHeight="1" x14ac:dyDescent="0.25">
      <c r="A2729" s="541" t="s">
        <v>1447</v>
      </c>
      <c r="B2729" s="542"/>
      <c r="C2729" s="542"/>
      <c r="D2729" s="542"/>
      <c r="E2729" s="543"/>
      <c r="F2729" s="553" t="s">
        <v>309</v>
      </c>
      <c r="G2729" s="554"/>
      <c r="H2729" s="554"/>
      <c r="I2729" s="554"/>
      <c r="J2729" s="555"/>
      <c r="K2729" s="556" t="s">
        <v>1448</v>
      </c>
      <c r="L2729" s="557"/>
      <c r="M2729" s="556" t="s">
        <v>376</v>
      </c>
      <c r="N2729" s="557"/>
      <c r="O2729" s="292" t="s">
        <v>1485</v>
      </c>
    </row>
    <row r="2730" spans="1:15" ht="15" customHeight="1" x14ac:dyDescent="0.25">
      <c r="A2730" s="541" t="s">
        <v>316</v>
      </c>
      <c r="B2730" s="542"/>
      <c r="C2730" s="542"/>
      <c r="D2730" s="542"/>
      <c r="E2730" s="543"/>
      <c r="F2730" s="553" t="s">
        <v>317</v>
      </c>
      <c r="G2730" s="554"/>
      <c r="H2730" s="554"/>
      <c r="I2730" s="554"/>
      <c r="J2730" s="555"/>
      <c r="K2730" s="556" t="s">
        <v>781</v>
      </c>
      <c r="L2730" s="557"/>
      <c r="M2730" s="556" t="s">
        <v>319</v>
      </c>
      <c r="N2730" s="557"/>
      <c r="O2730" s="292" t="s">
        <v>1486</v>
      </c>
    </row>
    <row r="2731" spans="1:15" ht="15" customHeight="1" x14ac:dyDescent="0.25">
      <c r="A2731" s="558"/>
      <c r="B2731" s="558"/>
      <c r="C2731" s="558"/>
      <c r="D2731" s="558"/>
      <c r="E2731" s="558"/>
      <c r="F2731" s="559"/>
      <c r="G2731" s="559"/>
      <c r="H2731" s="559"/>
      <c r="I2731" s="559"/>
      <c r="J2731" s="559"/>
      <c r="K2731" s="559"/>
      <c r="L2731" s="293" t="s">
        <v>313</v>
      </c>
      <c r="M2731" s="560" t="s">
        <v>315</v>
      </c>
      <c r="N2731" s="560"/>
      <c r="O2731" s="294" t="s">
        <v>1054</v>
      </c>
    </row>
    <row r="2732" spans="1:15" ht="15" customHeight="1" x14ac:dyDescent="0.25">
      <c r="A2732" s="526" t="s">
        <v>321</v>
      </c>
      <c r="B2732" s="526"/>
      <c r="C2732" s="526" t="s">
        <v>322</v>
      </c>
      <c r="D2732" s="526"/>
    </row>
    <row r="2733" spans="1:15" ht="15" customHeight="1" x14ac:dyDescent="0.25"/>
    <row r="2734" spans="1:15" ht="15" customHeight="1" x14ac:dyDescent="0.25">
      <c r="A2734" s="541" t="s">
        <v>304</v>
      </c>
      <c r="B2734" s="542"/>
      <c r="C2734" s="542"/>
      <c r="D2734" s="542"/>
      <c r="E2734" s="543"/>
      <c r="F2734" s="544" t="s">
        <v>301</v>
      </c>
      <c r="G2734" s="545"/>
      <c r="H2734" s="545"/>
      <c r="I2734" s="545"/>
      <c r="J2734" s="509"/>
      <c r="K2734" s="544" t="s">
        <v>305</v>
      </c>
      <c r="L2734" s="509"/>
      <c r="M2734" s="544" t="s">
        <v>306</v>
      </c>
      <c r="N2734" s="509"/>
      <c r="O2734" s="291" t="s">
        <v>307</v>
      </c>
    </row>
    <row r="2735" spans="1:15" ht="15" customHeight="1" x14ac:dyDescent="0.25">
      <c r="A2735" s="541" t="s">
        <v>569</v>
      </c>
      <c r="B2735" s="542"/>
      <c r="C2735" s="542"/>
      <c r="D2735" s="542"/>
      <c r="E2735" s="543"/>
      <c r="F2735" s="553" t="s">
        <v>324</v>
      </c>
      <c r="G2735" s="554"/>
      <c r="H2735" s="554"/>
      <c r="I2735" s="554"/>
      <c r="J2735" s="555"/>
      <c r="K2735" s="556" t="s">
        <v>540</v>
      </c>
      <c r="L2735" s="557"/>
      <c r="M2735" s="556" t="s">
        <v>914</v>
      </c>
      <c r="N2735" s="557"/>
      <c r="O2735" s="292" t="s">
        <v>781</v>
      </c>
    </row>
    <row r="2736" spans="1:15" ht="15" customHeight="1" x14ac:dyDescent="0.25">
      <c r="A2736" s="558"/>
      <c r="B2736" s="558"/>
      <c r="C2736" s="558"/>
      <c r="D2736" s="558"/>
      <c r="E2736" s="558"/>
      <c r="F2736" s="559"/>
      <c r="G2736" s="559"/>
      <c r="H2736" s="559"/>
      <c r="I2736" s="559"/>
      <c r="J2736" s="559"/>
      <c r="K2736" s="559"/>
      <c r="L2736" s="293" t="s">
        <v>313</v>
      </c>
      <c r="M2736" s="560" t="s">
        <v>322</v>
      </c>
      <c r="N2736" s="560"/>
      <c r="O2736" s="294" t="s">
        <v>781</v>
      </c>
    </row>
    <row r="2737" spans="1:15" ht="15" customHeight="1" x14ac:dyDescent="0.25">
      <c r="A2737" s="526" t="s">
        <v>327</v>
      </c>
      <c r="B2737" s="526"/>
      <c r="C2737" s="526" t="s">
        <v>328</v>
      </c>
      <c r="D2737" s="526"/>
    </row>
    <row r="2738" spans="1:15" ht="15" customHeight="1" x14ac:dyDescent="0.25"/>
    <row r="2739" spans="1:15" ht="15" customHeight="1" x14ac:dyDescent="0.25">
      <c r="A2739" s="541" t="s">
        <v>304</v>
      </c>
      <c r="B2739" s="542"/>
      <c r="C2739" s="542"/>
      <c r="D2739" s="542"/>
      <c r="E2739" s="543"/>
      <c r="F2739" s="544" t="s">
        <v>301</v>
      </c>
      <c r="G2739" s="545"/>
      <c r="H2739" s="545"/>
      <c r="I2739" s="545"/>
      <c r="J2739" s="509"/>
      <c r="K2739" s="544" t="s">
        <v>305</v>
      </c>
      <c r="L2739" s="509"/>
      <c r="M2739" s="544" t="s">
        <v>306</v>
      </c>
      <c r="N2739" s="509"/>
      <c r="O2739" s="291" t="s">
        <v>307</v>
      </c>
    </row>
    <row r="2740" spans="1:15" ht="15" customHeight="1" x14ac:dyDescent="0.25">
      <c r="A2740" s="541" t="s">
        <v>424</v>
      </c>
      <c r="B2740" s="542"/>
      <c r="C2740" s="542"/>
      <c r="D2740" s="542"/>
      <c r="E2740" s="543"/>
      <c r="F2740" s="553" t="s">
        <v>407</v>
      </c>
      <c r="G2740" s="554"/>
      <c r="H2740" s="554"/>
      <c r="I2740" s="554"/>
      <c r="J2740" s="555"/>
      <c r="K2740" s="556" t="s">
        <v>425</v>
      </c>
      <c r="L2740" s="557"/>
      <c r="M2740" s="556" t="s">
        <v>1487</v>
      </c>
      <c r="N2740" s="557"/>
      <c r="O2740" s="292" t="s">
        <v>1488</v>
      </c>
    </row>
    <row r="2741" spans="1:15" ht="15" customHeight="1" x14ac:dyDescent="0.25">
      <c r="A2741" s="558"/>
      <c r="B2741" s="558"/>
      <c r="C2741" s="558"/>
      <c r="D2741" s="558"/>
      <c r="E2741" s="558"/>
      <c r="F2741" s="559"/>
      <c r="G2741" s="559"/>
      <c r="H2741" s="559"/>
      <c r="I2741" s="559"/>
      <c r="J2741" s="559"/>
      <c r="K2741" s="559"/>
      <c r="L2741" s="293" t="s">
        <v>313</v>
      </c>
      <c r="M2741" s="560" t="s">
        <v>328</v>
      </c>
      <c r="N2741" s="560"/>
      <c r="O2741" s="294" t="s">
        <v>1488</v>
      </c>
    </row>
    <row r="2742" spans="1:15" ht="15" customHeight="1" x14ac:dyDescent="0.25"/>
    <row r="2743" spans="1:15" ht="15" customHeight="1" x14ac:dyDescent="0.25">
      <c r="I2743" s="565" t="s">
        <v>334</v>
      </c>
      <c r="J2743" s="566"/>
      <c r="K2743" s="566"/>
      <c r="L2743" s="566"/>
      <c r="M2743" s="567"/>
      <c r="N2743" s="564" t="s">
        <v>1489</v>
      </c>
      <c r="O2743" s="525"/>
    </row>
    <row r="2744" spans="1:15" ht="15" customHeight="1" x14ac:dyDescent="0.25">
      <c r="I2744" s="568" t="s">
        <v>335</v>
      </c>
      <c r="J2744" s="569"/>
      <c r="K2744" s="569"/>
      <c r="L2744" s="569"/>
      <c r="M2744" s="570"/>
      <c r="N2744" s="520">
        <f>+ROUND(N2743*(1+AIU!$G$69),0)</f>
        <v>42128</v>
      </c>
      <c r="O2744" s="521"/>
    </row>
    <row r="2745" spans="1:15" ht="15" customHeight="1" x14ac:dyDescent="0.25">
      <c r="A2745" s="539"/>
      <c r="B2745" s="539"/>
      <c r="C2745" s="539"/>
      <c r="D2745" s="539"/>
      <c r="E2745" s="539"/>
      <c r="F2745" s="539"/>
      <c r="G2745" s="539"/>
      <c r="H2745" s="539"/>
      <c r="I2745" s="539"/>
      <c r="J2745" s="539"/>
      <c r="K2745" s="539"/>
      <c r="L2745" s="539"/>
      <c r="M2745" s="539"/>
      <c r="N2745" s="539"/>
      <c r="O2745" s="539"/>
    </row>
    <row r="2746" spans="1:15" ht="15" customHeight="1" x14ac:dyDescent="0.25">
      <c r="A2746" s="287"/>
      <c r="B2746" s="500"/>
      <c r="C2746" s="500"/>
      <c r="D2746" s="500"/>
      <c r="E2746" s="500"/>
      <c r="F2746" s="500"/>
      <c r="G2746" s="500"/>
      <c r="H2746" s="500"/>
      <c r="I2746" s="500"/>
      <c r="J2746" s="500"/>
      <c r="K2746" s="500"/>
      <c r="L2746" s="500"/>
      <c r="M2746" s="500"/>
      <c r="N2746" s="500"/>
      <c r="O2746" s="500"/>
    </row>
    <row r="2747" spans="1:15" ht="15" customHeight="1" x14ac:dyDescent="0.25">
      <c r="A2747" s="287"/>
      <c r="B2747" s="501"/>
      <c r="C2747" s="501"/>
      <c r="D2747" s="500"/>
      <c r="E2747" s="500"/>
      <c r="F2747" s="500"/>
      <c r="G2747" s="500"/>
      <c r="H2747" s="500"/>
      <c r="I2747" s="500"/>
      <c r="J2747" s="500"/>
      <c r="K2747" s="500"/>
      <c r="L2747" s="500"/>
      <c r="M2747" s="500"/>
      <c r="N2747" s="500"/>
      <c r="O2747" s="500"/>
    </row>
    <row r="2748" spans="1:15" ht="15" customHeight="1" x14ac:dyDescent="0.25">
      <c r="A2748" s="502"/>
      <c r="B2748" s="502"/>
      <c r="C2748" s="502"/>
      <c r="D2748" s="502"/>
      <c r="E2748" s="502"/>
      <c r="F2748" s="502"/>
      <c r="G2748" s="502"/>
      <c r="H2748" s="502"/>
      <c r="I2748" s="502"/>
      <c r="J2748" s="502"/>
      <c r="K2748" s="502"/>
      <c r="L2748" s="502"/>
      <c r="M2748" s="502"/>
      <c r="N2748" s="502"/>
      <c r="O2748" s="502"/>
    </row>
    <row r="2749" spans="1:15" ht="15" customHeight="1" x14ac:dyDescent="0.25">
      <c r="A2749" s="550"/>
      <c r="B2749" s="551"/>
      <c r="C2749" s="551"/>
      <c r="D2749" s="551"/>
      <c r="E2749" s="551"/>
      <c r="F2749" s="552"/>
      <c r="G2749" s="550" t="s">
        <v>296</v>
      </c>
      <c r="H2749" s="551"/>
      <c r="I2749" s="551"/>
      <c r="J2749" s="551" t="s">
        <v>1435</v>
      </c>
      <c r="K2749" s="551"/>
      <c r="L2749" s="551"/>
      <c r="M2749" s="551"/>
      <c r="N2749" s="551"/>
      <c r="O2749" s="552"/>
    </row>
    <row r="2750" spans="1:15" ht="46.5" customHeight="1" x14ac:dyDescent="0.25">
      <c r="A2750" s="513" t="s">
        <v>298</v>
      </c>
      <c r="B2750" s="546"/>
      <c r="C2750" s="546"/>
      <c r="D2750" s="546"/>
      <c r="E2750" s="546"/>
      <c r="F2750" s="527"/>
      <c r="G2750" s="503" t="s">
        <v>299</v>
      </c>
      <c r="H2750" s="500"/>
      <c r="I2750" s="500"/>
      <c r="J2750" s="547" t="s">
        <v>1490</v>
      </c>
      <c r="K2750" s="547"/>
      <c r="L2750" s="547"/>
      <c r="M2750" s="547"/>
      <c r="N2750" s="547"/>
      <c r="O2750" s="540"/>
    </row>
    <row r="2751" spans="1:15" ht="15" customHeight="1" x14ac:dyDescent="0.25">
      <c r="A2751" s="514"/>
      <c r="B2751" s="548"/>
      <c r="C2751" s="548"/>
      <c r="D2751" s="548"/>
      <c r="E2751" s="548"/>
      <c r="F2751" s="549"/>
      <c r="G2751" s="515" t="s">
        <v>301</v>
      </c>
      <c r="H2751" s="502"/>
      <c r="I2751" s="502"/>
      <c r="J2751" s="502" t="s">
        <v>29</v>
      </c>
      <c r="K2751" s="502"/>
      <c r="L2751" s="502"/>
      <c r="M2751" s="502"/>
      <c r="N2751" s="502"/>
      <c r="O2751" s="516"/>
    </row>
    <row r="2752" spans="1:15" ht="15" customHeight="1" x14ac:dyDescent="0.25"/>
    <row r="2753" spans="1:15" ht="15" customHeight="1" x14ac:dyDescent="0.25">
      <c r="A2753" s="526" t="s">
        <v>302</v>
      </c>
      <c r="B2753" s="526"/>
      <c r="C2753" s="526" t="s">
        <v>303</v>
      </c>
      <c r="D2753" s="526"/>
    </row>
    <row r="2754" spans="1:15" ht="15" customHeight="1" x14ac:dyDescent="0.25"/>
    <row r="2755" spans="1:15" ht="15" customHeight="1" x14ac:dyDescent="0.25">
      <c r="A2755" s="541" t="s">
        <v>304</v>
      </c>
      <c r="B2755" s="542"/>
      <c r="C2755" s="542"/>
      <c r="D2755" s="542"/>
      <c r="E2755" s="543"/>
      <c r="F2755" s="544" t="s">
        <v>301</v>
      </c>
      <c r="G2755" s="545"/>
      <c r="H2755" s="545"/>
      <c r="I2755" s="545"/>
      <c r="J2755" s="509"/>
      <c r="K2755" s="544" t="s">
        <v>305</v>
      </c>
      <c r="L2755" s="509"/>
      <c r="M2755" s="544" t="s">
        <v>306</v>
      </c>
      <c r="N2755" s="509"/>
      <c r="O2755" s="291" t="s">
        <v>307</v>
      </c>
    </row>
    <row r="2756" spans="1:15" ht="15" customHeight="1" x14ac:dyDescent="0.25">
      <c r="A2756" s="541" t="s">
        <v>1491</v>
      </c>
      <c r="B2756" s="542"/>
      <c r="C2756" s="542"/>
      <c r="D2756" s="542"/>
      <c r="E2756" s="543"/>
      <c r="F2756" s="553" t="s">
        <v>407</v>
      </c>
      <c r="G2756" s="554"/>
      <c r="H2756" s="554"/>
      <c r="I2756" s="554"/>
      <c r="J2756" s="555"/>
      <c r="K2756" s="556" t="s">
        <v>1492</v>
      </c>
      <c r="L2756" s="557"/>
      <c r="M2756" s="556" t="s">
        <v>404</v>
      </c>
      <c r="N2756" s="557"/>
      <c r="O2756" s="292" t="s">
        <v>1493</v>
      </c>
    </row>
    <row r="2757" spans="1:15" ht="15" customHeight="1" x14ac:dyDescent="0.25">
      <c r="A2757" s="541" t="s">
        <v>1450</v>
      </c>
      <c r="B2757" s="542"/>
      <c r="C2757" s="542"/>
      <c r="D2757" s="542"/>
      <c r="E2757" s="543"/>
      <c r="F2757" s="553" t="s">
        <v>407</v>
      </c>
      <c r="G2757" s="554"/>
      <c r="H2757" s="554"/>
      <c r="I2757" s="554"/>
      <c r="J2757" s="555"/>
      <c r="K2757" s="556" t="s">
        <v>1451</v>
      </c>
      <c r="L2757" s="557"/>
      <c r="M2757" s="556" t="s">
        <v>1494</v>
      </c>
      <c r="N2757" s="557"/>
      <c r="O2757" s="292" t="s">
        <v>1495</v>
      </c>
    </row>
    <row r="2758" spans="1:15" ht="15" customHeight="1" x14ac:dyDescent="0.25">
      <c r="A2758" s="541" t="s">
        <v>1496</v>
      </c>
      <c r="B2758" s="542"/>
      <c r="C2758" s="542"/>
      <c r="D2758" s="542"/>
      <c r="E2758" s="543"/>
      <c r="F2758" s="553" t="s">
        <v>750</v>
      </c>
      <c r="G2758" s="554"/>
      <c r="H2758" s="554"/>
      <c r="I2758" s="554"/>
      <c r="J2758" s="555"/>
      <c r="K2758" s="556" t="s">
        <v>1497</v>
      </c>
      <c r="L2758" s="557"/>
      <c r="M2758" s="556" t="s">
        <v>434</v>
      </c>
      <c r="N2758" s="557"/>
      <c r="O2758" s="292" t="s">
        <v>1498</v>
      </c>
    </row>
    <row r="2759" spans="1:15" ht="15" customHeight="1" x14ac:dyDescent="0.25">
      <c r="A2759" s="558"/>
      <c r="B2759" s="558"/>
      <c r="C2759" s="558"/>
      <c r="D2759" s="558"/>
      <c r="E2759" s="558"/>
      <c r="F2759" s="559"/>
      <c r="G2759" s="559"/>
      <c r="H2759" s="559"/>
      <c r="I2759" s="559"/>
      <c r="J2759" s="559"/>
      <c r="K2759" s="559"/>
      <c r="L2759" s="293" t="s">
        <v>313</v>
      </c>
      <c r="M2759" s="560" t="s">
        <v>303</v>
      </c>
      <c r="N2759" s="560"/>
      <c r="O2759" s="294" t="s">
        <v>1499</v>
      </c>
    </row>
    <row r="2760" spans="1:15" ht="15" customHeight="1" x14ac:dyDescent="0.25">
      <c r="A2760" s="526" t="s">
        <v>314</v>
      </c>
      <c r="B2760" s="526"/>
      <c r="C2760" s="526" t="s">
        <v>315</v>
      </c>
      <c r="D2760" s="526"/>
    </row>
    <row r="2761" spans="1:15" ht="15" customHeight="1" x14ac:dyDescent="0.25"/>
    <row r="2762" spans="1:15" ht="15" customHeight="1" x14ac:dyDescent="0.25">
      <c r="A2762" s="541" t="s">
        <v>304</v>
      </c>
      <c r="B2762" s="542"/>
      <c r="C2762" s="542"/>
      <c r="D2762" s="542"/>
      <c r="E2762" s="543"/>
      <c r="F2762" s="544" t="s">
        <v>301</v>
      </c>
      <c r="G2762" s="545"/>
      <c r="H2762" s="545"/>
      <c r="I2762" s="545"/>
      <c r="J2762" s="509"/>
      <c r="K2762" s="544" t="s">
        <v>305</v>
      </c>
      <c r="L2762" s="509"/>
      <c r="M2762" s="544" t="s">
        <v>306</v>
      </c>
      <c r="N2762" s="509"/>
      <c r="O2762" s="291" t="s">
        <v>307</v>
      </c>
    </row>
    <row r="2763" spans="1:15" ht="15" customHeight="1" x14ac:dyDescent="0.25">
      <c r="A2763" s="541" t="s">
        <v>316</v>
      </c>
      <c r="B2763" s="542"/>
      <c r="C2763" s="542"/>
      <c r="D2763" s="542"/>
      <c r="E2763" s="543"/>
      <c r="F2763" s="553" t="s">
        <v>317</v>
      </c>
      <c r="G2763" s="554"/>
      <c r="H2763" s="554"/>
      <c r="I2763" s="554"/>
      <c r="J2763" s="555"/>
      <c r="K2763" s="556" t="s">
        <v>1457</v>
      </c>
      <c r="L2763" s="557"/>
      <c r="M2763" s="556" t="s">
        <v>319</v>
      </c>
      <c r="N2763" s="557"/>
      <c r="O2763" s="292" t="s">
        <v>1458</v>
      </c>
    </row>
    <row r="2764" spans="1:15" ht="15" customHeight="1" x14ac:dyDescent="0.25">
      <c r="A2764" s="558"/>
      <c r="B2764" s="558"/>
      <c r="C2764" s="558"/>
      <c r="D2764" s="558"/>
      <c r="E2764" s="558"/>
      <c r="F2764" s="559"/>
      <c r="G2764" s="559"/>
      <c r="H2764" s="559"/>
      <c r="I2764" s="559"/>
      <c r="J2764" s="559"/>
      <c r="K2764" s="559"/>
      <c r="L2764" s="293" t="s">
        <v>313</v>
      </c>
      <c r="M2764" s="560" t="s">
        <v>315</v>
      </c>
      <c r="N2764" s="560"/>
      <c r="O2764" s="294" t="s">
        <v>1458</v>
      </c>
    </row>
    <row r="2765" spans="1:15" ht="15" customHeight="1" x14ac:dyDescent="0.25">
      <c r="A2765" s="526" t="s">
        <v>321</v>
      </c>
      <c r="B2765" s="526"/>
      <c r="C2765" s="526" t="s">
        <v>322</v>
      </c>
      <c r="D2765" s="526"/>
    </row>
    <row r="2766" spans="1:15" ht="15" customHeight="1" x14ac:dyDescent="0.25"/>
    <row r="2767" spans="1:15" ht="15" customHeight="1" x14ac:dyDescent="0.25">
      <c r="A2767" s="541" t="s">
        <v>304</v>
      </c>
      <c r="B2767" s="542"/>
      <c r="C2767" s="542"/>
      <c r="D2767" s="542"/>
      <c r="E2767" s="543"/>
      <c r="F2767" s="544" t="s">
        <v>301</v>
      </c>
      <c r="G2767" s="545"/>
      <c r="H2767" s="545"/>
      <c r="I2767" s="545"/>
      <c r="J2767" s="509"/>
      <c r="K2767" s="544" t="s">
        <v>305</v>
      </c>
      <c r="L2767" s="509"/>
      <c r="M2767" s="544" t="s">
        <v>306</v>
      </c>
      <c r="N2767" s="509"/>
      <c r="O2767" s="291" t="s">
        <v>307</v>
      </c>
    </row>
    <row r="2768" spans="1:15" ht="15" customHeight="1" x14ac:dyDescent="0.25">
      <c r="A2768" s="541" t="s">
        <v>1431</v>
      </c>
      <c r="B2768" s="542"/>
      <c r="C2768" s="542"/>
      <c r="D2768" s="542"/>
      <c r="E2768" s="543"/>
      <c r="F2768" s="553" t="s">
        <v>324</v>
      </c>
      <c r="G2768" s="554"/>
      <c r="H2768" s="554"/>
      <c r="I2768" s="554"/>
      <c r="J2768" s="555"/>
      <c r="K2768" s="556" t="s">
        <v>440</v>
      </c>
      <c r="L2768" s="557"/>
      <c r="M2768" s="556" t="s">
        <v>446</v>
      </c>
      <c r="N2768" s="557"/>
      <c r="O2768" s="292" t="s">
        <v>1457</v>
      </c>
    </row>
    <row r="2769" spans="1:15" ht="15" customHeight="1" x14ac:dyDescent="0.25">
      <c r="A2769" s="558"/>
      <c r="B2769" s="558"/>
      <c r="C2769" s="558"/>
      <c r="D2769" s="558"/>
      <c r="E2769" s="558"/>
      <c r="F2769" s="559"/>
      <c r="G2769" s="559"/>
      <c r="H2769" s="559"/>
      <c r="I2769" s="559"/>
      <c r="J2769" s="559"/>
      <c r="K2769" s="559"/>
      <c r="L2769" s="293" t="s">
        <v>313</v>
      </c>
      <c r="M2769" s="560" t="s">
        <v>322</v>
      </c>
      <c r="N2769" s="560"/>
      <c r="O2769" s="294" t="s">
        <v>1457</v>
      </c>
    </row>
    <row r="2770" spans="1:15" ht="15" customHeight="1" x14ac:dyDescent="0.25">
      <c r="A2770" s="526" t="s">
        <v>327</v>
      </c>
      <c r="B2770" s="526"/>
      <c r="C2770" s="526" t="s">
        <v>328</v>
      </c>
      <c r="D2770" s="526"/>
    </row>
    <row r="2771" spans="1:15" ht="15" customHeight="1" x14ac:dyDescent="0.25"/>
    <row r="2772" spans="1:15" ht="15" customHeight="1" x14ac:dyDescent="0.25">
      <c r="A2772" s="541" t="s">
        <v>304</v>
      </c>
      <c r="B2772" s="542"/>
      <c r="C2772" s="542"/>
      <c r="D2772" s="542"/>
      <c r="E2772" s="543"/>
      <c r="F2772" s="544" t="s">
        <v>301</v>
      </c>
      <c r="G2772" s="545"/>
      <c r="H2772" s="545"/>
      <c r="I2772" s="545"/>
      <c r="J2772" s="509"/>
      <c r="K2772" s="544" t="s">
        <v>305</v>
      </c>
      <c r="L2772" s="509"/>
      <c r="M2772" s="544" t="s">
        <v>306</v>
      </c>
      <c r="N2772" s="509"/>
      <c r="O2772" s="291" t="s">
        <v>307</v>
      </c>
    </row>
    <row r="2773" spans="1:15" ht="15" customHeight="1" x14ac:dyDescent="0.25">
      <c r="A2773" s="541" t="s">
        <v>424</v>
      </c>
      <c r="B2773" s="542"/>
      <c r="C2773" s="542"/>
      <c r="D2773" s="542"/>
      <c r="E2773" s="543"/>
      <c r="F2773" s="553" t="s">
        <v>407</v>
      </c>
      <c r="G2773" s="554"/>
      <c r="H2773" s="554"/>
      <c r="I2773" s="554"/>
      <c r="J2773" s="555"/>
      <c r="K2773" s="556" t="s">
        <v>425</v>
      </c>
      <c r="L2773" s="557"/>
      <c r="M2773" s="556" t="s">
        <v>1500</v>
      </c>
      <c r="N2773" s="557"/>
      <c r="O2773" s="292" t="s">
        <v>1501</v>
      </c>
    </row>
    <row r="2774" spans="1:15" ht="15" customHeight="1" x14ac:dyDescent="0.25">
      <c r="A2774" s="558"/>
      <c r="B2774" s="558"/>
      <c r="C2774" s="558"/>
      <c r="D2774" s="558"/>
      <c r="E2774" s="558"/>
      <c r="F2774" s="559"/>
      <c r="G2774" s="559"/>
      <c r="H2774" s="559"/>
      <c r="I2774" s="559"/>
      <c r="J2774" s="559"/>
      <c r="K2774" s="559"/>
      <c r="L2774" s="293" t="s">
        <v>313</v>
      </c>
      <c r="M2774" s="560" t="s">
        <v>328</v>
      </c>
      <c r="N2774" s="560"/>
      <c r="O2774" s="294" t="s">
        <v>1501</v>
      </c>
    </row>
    <row r="2775" spans="1:15" ht="15" customHeight="1" x14ac:dyDescent="0.25"/>
    <row r="2776" spans="1:15" ht="15" customHeight="1" x14ac:dyDescent="0.25">
      <c r="I2776" s="565" t="s">
        <v>334</v>
      </c>
      <c r="J2776" s="566"/>
      <c r="K2776" s="566"/>
      <c r="L2776" s="566"/>
      <c r="M2776" s="567"/>
      <c r="N2776" s="564" t="s">
        <v>1502</v>
      </c>
      <c r="O2776" s="525"/>
    </row>
    <row r="2777" spans="1:15" ht="15" customHeight="1" x14ac:dyDescent="0.25">
      <c r="I2777" s="568" t="s">
        <v>335</v>
      </c>
      <c r="J2777" s="569"/>
      <c r="K2777" s="569"/>
      <c r="L2777" s="569"/>
      <c r="M2777" s="570"/>
      <c r="N2777" s="520">
        <f>+ROUND(N2776*(1+AIU!$G$69),0)</f>
        <v>43509</v>
      </c>
      <c r="O2777" s="521"/>
    </row>
    <row r="2778" spans="1:15" ht="15" customHeight="1" x14ac:dyDescent="0.25">
      <c r="A2778" s="287"/>
      <c r="B2778" s="500"/>
      <c r="C2778" s="500"/>
      <c r="D2778" s="500"/>
      <c r="E2778" s="500"/>
      <c r="F2778" s="500"/>
      <c r="G2778" s="500"/>
      <c r="H2778" s="500"/>
      <c r="I2778" s="500"/>
      <c r="J2778" s="500"/>
      <c r="K2778" s="500"/>
      <c r="L2778" s="500"/>
      <c r="M2778" s="500"/>
      <c r="N2778" s="500"/>
      <c r="O2778" s="500"/>
    </row>
    <row r="2779" spans="1:15" ht="15" customHeight="1" x14ac:dyDescent="0.25">
      <c r="A2779" s="287"/>
      <c r="B2779" s="501"/>
      <c r="C2779" s="501"/>
      <c r="D2779" s="500"/>
      <c r="E2779" s="500"/>
      <c r="F2779" s="500"/>
      <c r="G2779" s="500"/>
      <c r="H2779" s="500"/>
      <c r="I2779" s="500"/>
      <c r="J2779" s="500"/>
      <c r="K2779" s="500"/>
      <c r="L2779" s="500"/>
      <c r="M2779" s="500"/>
      <c r="N2779" s="500"/>
      <c r="O2779" s="500"/>
    </row>
    <row r="2780" spans="1:15" ht="15" customHeight="1" x14ac:dyDescent="0.25">
      <c r="A2780" s="502"/>
      <c r="B2780" s="502"/>
      <c r="C2780" s="502"/>
      <c r="D2780" s="502"/>
      <c r="E2780" s="502"/>
      <c r="F2780" s="502"/>
      <c r="G2780" s="502"/>
      <c r="H2780" s="502"/>
      <c r="I2780" s="502"/>
      <c r="J2780" s="502"/>
      <c r="K2780" s="502"/>
      <c r="L2780" s="502"/>
      <c r="M2780" s="502"/>
      <c r="N2780" s="502"/>
      <c r="O2780" s="502"/>
    </row>
    <row r="2781" spans="1:15" ht="15" customHeight="1" x14ac:dyDescent="0.25">
      <c r="A2781" s="550"/>
      <c r="B2781" s="551"/>
      <c r="C2781" s="551"/>
      <c r="D2781" s="551"/>
      <c r="E2781" s="551"/>
      <c r="F2781" s="552"/>
      <c r="G2781" s="550" t="s">
        <v>296</v>
      </c>
      <c r="H2781" s="551"/>
      <c r="I2781" s="551"/>
      <c r="J2781" s="551" t="s">
        <v>1435</v>
      </c>
      <c r="K2781" s="551"/>
      <c r="L2781" s="551"/>
      <c r="M2781" s="551"/>
      <c r="N2781" s="551"/>
      <c r="O2781" s="552"/>
    </row>
    <row r="2782" spans="1:15" ht="46.5" customHeight="1" x14ac:dyDescent="0.25">
      <c r="A2782" s="513" t="s">
        <v>298</v>
      </c>
      <c r="B2782" s="546"/>
      <c r="C2782" s="546"/>
      <c r="D2782" s="546"/>
      <c r="E2782" s="546"/>
      <c r="F2782" s="527"/>
      <c r="G2782" s="503" t="s">
        <v>299</v>
      </c>
      <c r="H2782" s="500"/>
      <c r="I2782" s="500"/>
      <c r="J2782" s="547" t="s">
        <v>1503</v>
      </c>
      <c r="K2782" s="547"/>
      <c r="L2782" s="547"/>
      <c r="M2782" s="547"/>
      <c r="N2782" s="547"/>
      <c r="O2782" s="540"/>
    </row>
    <row r="2783" spans="1:15" ht="15" customHeight="1" x14ac:dyDescent="0.25">
      <c r="A2783" s="514"/>
      <c r="B2783" s="548"/>
      <c r="C2783" s="548"/>
      <c r="D2783" s="548"/>
      <c r="E2783" s="548"/>
      <c r="F2783" s="549"/>
      <c r="G2783" s="515" t="s">
        <v>301</v>
      </c>
      <c r="H2783" s="502"/>
      <c r="I2783" s="502"/>
      <c r="J2783" s="502" t="s">
        <v>21</v>
      </c>
      <c r="K2783" s="502"/>
      <c r="L2783" s="502"/>
      <c r="M2783" s="502"/>
      <c r="N2783" s="502"/>
      <c r="O2783" s="516"/>
    </row>
    <row r="2784" spans="1:15" ht="15" customHeight="1" x14ac:dyDescent="0.25"/>
    <row r="2785" spans="1:15" ht="15" customHeight="1" x14ac:dyDescent="0.25">
      <c r="A2785" s="526" t="s">
        <v>302</v>
      </c>
      <c r="B2785" s="526"/>
      <c r="C2785" s="526" t="s">
        <v>303</v>
      </c>
      <c r="D2785" s="526"/>
    </row>
    <row r="2786" spans="1:15" ht="15" customHeight="1" x14ac:dyDescent="0.25"/>
    <row r="2787" spans="1:15" ht="15" customHeight="1" x14ac:dyDescent="0.25">
      <c r="A2787" s="541" t="s">
        <v>304</v>
      </c>
      <c r="B2787" s="542"/>
      <c r="C2787" s="542"/>
      <c r="D2787" s="542"/>
      <c r="E2787" s="543"/>
      <c r="F2787" s="544" t="s">
        <v>301</v>
      </c>
      <c r="G2787" s="545"/>
      <c r="H2787" s="545"/>
      <c r="I2787" s="545"/>
      <c r="J2787" s="509"/>
      <c r="K2787" s="544" t="s">
        <v>305</v>
      </c>
      <c r="L2787" s="509"/>
      <c r="M2787" s="544" t="s">
        <v>306</v>
      </c>
      <c r="N2787" s="509"/>
      <c r="O2787" s="291" t="s">
        <v>307</v>
      </c>
    </row>
    <row r="2788" spans="1:15" ht="15" customHeight="1" x14ac:dyDescent="0.25">
      <c r="A2788" s="541" t="s">
        <v>1504</v>
      </c>
      <c r="B2788" s="542"/>
      <c r="C2788" s="542"/>
      <c r="D2788" s="542"/>
      <c r="E2788" s="543"/>
      <c r="F2788" s="553" t="s">
        <v>330</v>
      </c>
      <c r="G2788" s="554"/>
      <c r="H2788" s="554"/>
      <c r="I2788" s="554"/>
      <c r="J2788" s="555"/>
      <c r="K2788" s="556" t="s">
        <v>1505</v>
      </c>
      <c r="L2788" s="557"/>
      <c r="M2788" s="556" t="s">
        <v>332</v>
      </c>
      <c r="N2788" s="557"/>
      <c r="O2788" s="292" t="s">
        <v>1506</v>
      </c>
    </row>
    <row r="2789" spans="1:15" ht="15" customHeight="1" x14ac:dyDescent="0.25">
      <c r="A2789" s="558"/>
      <c r="B2789" s="558"/>
      <c r="C2789" s="558"/>
      <c r="D2789" s="558"/>
      <c r="E2789" s="558"/>
      <c r="F2789" s="559"/>
      <c r="G2789" s="559"/>
      <c r="H2789" s="559"/>
      <c r="I2789" s="559"/>
      <c r="J2789" s="559"/>
      <c r="K2789" s="559"/>
      <c r="L2789" s="293" t="s">
        <v>313</v>
      </c>
      <c r="M2789" s="560" t="s">
        <v>303</v>
      </c>
      <c r="N2789" s="560"/>
      <c r="O2789" s="294" t="s">
        <v>1506</v>
      </c>
    </row>
    <row r="2790" spans="1:15" ht="15" customHeight="1" x14ac:dyDescent="0.25">
      <c r="A2790" s="526" t="s">
        <v>314</v>
      </c>
      <c r="B2790" s="526"/>
      <c r="C2790" s="526" t="s">
        <v>315</v>
      </c>
      <c r="D2790" s="526"/>
    </row>
    <row r="2791" spans="1:15" ht="15" customHeight="1" x14ac:dyDescent="0.25"/>
    <row r="2792" spans="1:15" ht="15" customHeight="1" x14ac:dyDescent="0.25">
      <c r="A2792" s="541" t="s">
        <v>304</v>
      </c>
      <c r="B2792" s="542"/>
      <c r="C2792" s="542"/>
      <c r="D2792" s="542"/>
      <c r="E2792" s="543"/>
      <c r="F2792" s="544" t="s">
        <v>301</v>
      </c>
      <c r="G2792" s="545"/>
      <c r="H2792" s="545"/>
      <c r="I2792" s="545"/>
      <c r="J2792" s="509"/>
      <c r="K2792" s="544" t="s">
        <v>305</v>
      </c>
      <c r="L2792" s="509"/>
      <c r="M2792" s="544" t="s">
        <v>306</v>
      </c>
      <c r="N2792" s="509"/>
      <c r="O2792" s="291" t="s">
        <v>307</v>
      </c>
    </row>
    <row r="2793" spans="1:15" ht="15" customHeight="1" x14ac:dyDescent="0.25">
      <c r="A2793" s="541" t="s">
        <v>316</v>
      </c>
      <c r="B2793" s="542"/>
      <c r="C2793" s="542"/>
      <c r="D2793" s="542"/>
      <c r="E2793" s="543"/>
      <c r="F2793" s="553" t="s">
        <v>317</v>
      </c>
      <c r="G2793" s="554"/>
      <c r="H2793" s="554"/>
      <c r="I2793" s="554"/>
      <c r="J2793" s="555"/>
      <c r="K2793" s="556" t="s">
        <v>1395</v>
      </c>
      <c r="L2793" s="557"/>
      <c r="M2793" s="556" t="s">
        <v>319</v>
      </c>
      <c r="N2793" s="557"/>
      <c r="O2793" s="292" t="s">
        <v>1402</v>
      </c>
    </row>
    <row r="2794" spans="1:15" ht="15" customHeight="1" x14ac:dyDescent="0.25">
      <c r="A2794" s="558"/>
      <c r="B2794" s="558"/>
      <c r="C2794" s="558"/>
      <c r="D2794" s="558"/>
      <c r="E2794" s="558"/>
      <c r="F2794" s="559"/>
      <c r="G2794" s="559"/>
      <c r="H2794" s="559"/>
      <c r="I2794" s="559"/>
      <c r="J2794" s="559"/>
      <c r="K2794" s="559"/>
      <c r="L2794" s="293" t="s">
        <v>313</v>
      </c>
      <c r="M2794" s="560" t="s">
        <v>315</v>
      </c>
      <c r="N2794" s="560"/>
      <c r="O2794" s="294" t="s">
        <v>1402</v>
      </c>
    </row>
    <row r="2795" spans="1:15" ht="15" customHeight="1" x14ac:dyDescent="0.25">
      <c r="A2795" s="526" t="s">
        <v>321</v>
      </c>
      <c r="B2795" s="526"/>
      <c r="C2795" s="526" t="s">
        <v>322</v>
      </c>
      <c r="D2795" s="526"/>
    </row>
    <row r="2796" spans="1:15" ht="15" customHeight="1" x14ac:dyDescent="0.25"/>
    <row r="2797" spans="1:15" ht="15" customHeight="1" x14ac:dyDescent="0.25">
      <c r="A2797" s="541" t="s">
        <v>304</v>
      </c>
      <c r="B2797" s="542"/>
      <c r="C2797" s="542"/>
      <c r="D2797" s="542"/>
      <c r="E2797" s="543"/>
      <c r="F2797" s="544" t="s">
        <v>301</v>
      </c>
      <c r="G2797" s="545"/>
      <c r="H2797" s="545"/>
      <c r="I2797" s="545"/>
      <c r="J2797" s="509"/>
      <c r="K2797" s="544" t="s">
        <v>305</v>
      </c>
      <c r="L2797" s="509"/>
      <c r="M2797" s="544" t="s">
        <v>306</v>
      </c>
      <c r="N2797" s="509"/>
      <c r="O2797" s="291" t="s">
        <v>307</v>
      </c>
    </row>
    <row r="2798" spans="1:15" ht="15" customHeight="1" x14ac:dyDescent="0.25">
      <c r="A2798" s="541" t="s">
        <v>422</v>
      </c>
      <c r="B2798" s="542"/>
      <c r="C2798" s="542"/>
      <c r="D2798" s="542"/>
      <c r="E2798" s="543"/>
      <c r="F2798" s="553" t="s">
        <v>324</v>
      </c>
      <c r="G2798" s="554"/>
      <c r="H2798" s="554"/>
      <c r="I2798" s="554"/>
      <c r="J2798" s="555"/>
      <c r="K2798" s="556" t="s">
        <v>423</v>
      </c>
      <c r="L2798" s="557"/>
      <c r="M2798" s="556" t="s">
        <v>1394</v>
      </c>
      <c r="N2798" s="557"/>
      <c r="O2798" s="292" t="s">
        <v>1395</v>
      </c>
    </row>
    <row r="2799" spans="1:15" ht="15" customHeight="1" x14ac:dyDescent="0.25">
      <c r="A2799" s="558"/>
      <c r="B2799" s="558"/>
      <c r="C2799" s="558"/>
      <c r="D2799" s="558"/>
      <c r="E2799" s="558"/>
      <c r="F2799" s="559"/>
      <c r="G2799" s="559"/>
      <c r="H2799" s="559"/>
      <c r="I2799" s="559"/>
      <c r="J2799" s="559"/>
      <c r="K2799" s="559"/>
      <c r="L2799" s="293" t="s">
        <v>313</v>
      </c>
      <c r="M2799" s="560" t="s">
        <v>322</v>
      </c>
      <c r="N2799" s="560"/>
      <c r="O2799" s="294" t="s">
        <v>1395</v>
      </c>
    </row>
    <row r="2800" spans="1:15" ht="15" customHeight="1" x14ac:dyDescent="0.25">
      <c r="A2800" s="526" t="s">
        <v>327</v>
      </c>
      <c r="B2800" s="526"/>
      <c r="C2800" s="526" t="s">
        <v>328</v>
      </c>
      <c r="D2800" s="526"/>
    </row>
    <row r="2801" spans="1:15" ht="15" customHeight="1" x14ac:dyDescent="0.25"/>
    <row r="2802" spans="1:15" ht="15" customHeight="1" x14ac:dyDescent="0.25">
      <c r="A2802" s="541" t="s">
        <v>304</v>
      </c>
      <c r="B2802" s="542"/>
      <c r="C2802" s="542"/>
      <c r="D2802" s="542"/>
      <c r="E2802" s="543"/>
      <c r="F2802" s="544" t="s">
        <v>301</v>
      </c>
      <c r="G2802" s="545"/>
      <c r="H2802" s="545"/>
      <c r="I2802" s="545"/>
      <c r="J2802" s="509"/>
      <c r="K2802" s="544" t="s">
        <v>305</v>
      </c>
      <c r="L2802" s="509"/>
      <c r="M2802" s="544" t="s">
        <v>306</v>
      </c>
      <c r="N2802" s="509"/>
      <c r="O2802" s="291" t="s">
        <v>307</v>
      </c>
    </row>
    <row r="2803" spans="1:15" ht="15" customHeight="1" x14ac:dyDescent="0.25">
      <c r="A2803" s="541" t="s">
        <v>424</v>
      </c>
      <c r="B2803" s="542"/>
      <c r="C2803" s="542"/>
      <c r="D2803" s="542"/>
      <c r="E2803" s="543"/>
      <c r="F2803" s="553" t="s">
        <v>407</v>
      </c>
      <c r="G2803" s="554"/>
      <c r="H2803" s="554"/>
      <c r="I2803" s="554"/>
      <c r="J2803" s="555"/>
      <c r="K2803" s="556" t="s">
        <v>425</v>
      </c>
      <c r="L2803" s="557"/>
      <c r="M2803" s="556" t="s">
        <v>1507</v>
      </c>
      <c r="N2803" s="557"/>
      <c r="O2803" s="292" t="s">
        <v>1508</v>
      </c>
    </row>
    <row r="2804" spans="1:15" ht="15" customHeight="1" x14ac:dyDescent="0.25">
      <c r="A2804" s="558"/>
      <c r="B2804" s="558"/>
      <c r="C2804" s="558"/>
      <c r="D2804" s="558"/>
      <c r="E2804" s="558"/>
      <c r="F2804" s="559"/>
      <c r="G2804" s="559"/>
      <c r="H2804" s="559"/>
      <c r="I2804" s="559"/>
      <c r="J2804" s="559"/>
      <c r="K2804" s="559"/>
      <c r="L2804" s="293" t="s">
        <v>313</v>
      </c>
      <c r="M2804" s="560" t="s">
        <v>328</v>
      </c>
      <c r="N2804" s="560"/>
      <c r="O2804" s="294" t="s">
        <v>1508</v>
      </c>
    </row>
    <row r="2805" spans="1:15" ht="15" customHeight="1" x14ac:dyDescent="0.25"/>
    <row r="2806" spans="1:15" ht="15" customHeight="1" x14ac:dyDescent="0.25">
      <c r="I2806" s="565" t="s">
        <v>334</v>
      </c>
      <c r="J2806" s="566"/>
      <c r="K2806" s="566"/>
      <c r="L2806" s="566"/>
      <c r="M2806" s="567"/>
      <c r="N2806" s="564" t="s">
        <v>1509</v>
      </c>
      <c r="O2806" s="525"/>
    </row>
    <row r="2807" spans="1:15" ht="15" customHeight="1" x14ac:dyDescent="0.25">
      <c r="I2807" s="568" t="s">
        <v>335</v>
      </c>
      <c r="J2807" s="569"/>
      <c r="K2807" s="569"/>
      <c r="L2807" s="569"/>
      <c r="M2807" s="570"/>
      <c r="N2807" s="520">
        <f>+ROUND(N2806*(1+AIU!$G$69),0)</f>
        <v>45079</v>
      </c>
      <c r="O2807" s="521"/>
    </row>
    <row r="2808" spans="1:15" ht="15" customHeight="1" x14ac:dyDescent="0.25">
      <c r="A2808" s="287"/>
      <c r="B2808" s="500"/>
      <c r="C2808" s="500"/>
      <c r="D2808" s="500"/>
      <c r="E2808" s="500"/>
      <c r="F2808" s="500"/>
      <c r="G2808" s="500"/>
      <c r="H2808" s="500"/>
      <c r="I2808" s="500"/>
      <c r="J2808" s="500"/>
      <c r="K2808" s="500"/>
      <c r="L2808" s="500"/>
      <c r="M2808" s="500"/>
      <c r="N2808" s="500"/>
      <c r="O2808" s="500"/>
    </row>
    <row r="2809" spans="1:15" ht="15" customHeight="1" x14ac:dyDescent="0.25">
      <c r="A2809" s="287"/>
      <c r="B2809" s="501"/>
      <c r="C2809" s="501"/>
      <c r="D2809" s="500"/>
      <c r="E2809" s="500"/>
      <c r="F2809" s="500"/>
      <c r="G2809" s="500"/>
      <c r="H2809" s="500"/>
      <c r="I2809" s="500"/>
      <c r="J2809" s="500"/>
      <c r="K2809" s="500"/>
      <c r="L2809" s="500"/>
      <c r="M2809" s="500"/>
      <c r="N2809" s="500"/>
      <c r="O2809" s="500"/>
    </row>
    <row r="2810" spans="1:15" ht="15" customHeight="1" x14ac:dyDescent="0.25">
      <c r="A2810" s="502"/>
      <c r="B2810" s="502"/>
      <c r="C2810" s="502"/>
      <c r="D2810" s="502"/>
      <c r="E2810" s="502"/>
      <c r="F2810" s="502"/>
      <c r="G2810" s="502"/>
      <c r="H2810" s="502"/>
      <c r="I2810" s="502"/>
      <c r="J2810" s="502"/>
      <c r="K2810" s="502"/>
      <c r="L2810" s="502"/>
      <c r="M2810" s="502"/>
      <c r="N2810" s="502"/>
      <c r="O2810" s="502"/>
    </row>
    <row r="2811" spans="1:15" ht="24" customHeight="1" x14ac:dyDescent="0.25">
      <c r="A2811" s="550"/>
      <c r="B2811" s="551"/>
      <c r="C2811" s="551"/>
      <c r="D2811" s="551"/>
      <c r="E2811" s="551"/>
      <c r="F2811" s="552"/>
      <c r="G2811" s="550" t="s">
        <v>296</v>
      </c>
      <c r="H2811" s="551"/>
      <c r="I2811" s="551"/>
      <c r="J2811" s="551" t="s">
        <v>1510</v>
      </c>
      <c r="K2811" s="551"/>
      <c r="L2811" s="551"/>
      <c r="M2811" s="551"/>
      <c r="N2811" s="551"/>
      <c r="O2811" s="552"/>
    </row>
    <row r="2812" spans="1:15" ht="46.5" customHeight="1" x14ac:dyDescent="0.25">
      <c r="A2812" s="513" t="s">
        <v>298</v>
      </c>
      <c r="B2812" s="546"/>
      <c r="C2812" s="546"/>
      <c r="D2812" s="546"/>
      <c r="E2812" s="546"/>
      <c r="F2812" s="527"/>
      <c r="G2812" s="503" t="s">
        <v>299</v>
      </c>
      <c r="H2812" s="500"/>
      <c r="I2812" s="500"/>
      <c r="J2812" s="547" t="s">
        <v>1511</v>
      </c>
      <c r="K2812" s="547"/>
      <c r="L2812" s="547"/>
      <c r="M2812" s="547"/>
      <c r="N2812" s="547"/>
      <c r="O2812" s="540"/>
    </row>
    <row r="2813" spans="1:15" ht="15" customHeight="1" x14ac:dyDescent="0.25">
      <c r="A2813" s="514"/>
      <c r="B2813" s="548"/>
      <c r="C2813" s="548"/>
      <c r="D2813" s="548"/>
      <c r="E2813" s="548"/>
      <c r="F2813" s="549"/>
      <c r="G2813" s="515" t="s">
        <v>301</v>
      </c>
      <c r="H2813" s="502"/>
      <c r="I2813" s="502"/>
      <c r="J2813" s="502" t="s">
        <v>21</v>
      </c>
      <c r="K2813" s="502"/>
      <c r="L2813" s="502"/>
      <c r="M2813" s="502"/>
      <c r="N2813" s="502"/>
      <c r="O2813" s="516"/>
    </row>
    <row r="2814" spans="1:15" ht="15" customHeight="1" x14ac:dyDescent="0.25"/>
    <row r="2815" spans="1:15" ht="15" customHeight="1" x14ac:dyDescent="0.25">
      <c r="A2815" s="526" t="s">
        <v>302</v>
      </c>
      <c r="B2815" s="526"/>
      <c r="C2815" s="526" t="s">
        <v>303</v>
      </c>
      <c r="D2815" s="526"/>
    </row>
    <row r="2816" spans="1:15" ht="15" customHeight="1" x14ac:dyDescent="0.25"/>
    <row r="2817" spans="1:15" ht="15" customHeight="1" x14ac:dyDescent="0.25">
      <c r="A2817" s="541" t="s">
        <v>304</v>
      </c>
      <c r="B2817" s="542"/>
      <c r="C2817" s="542"/>
      <c r="D2817" s="542"/>
      <c r="E2817" s="543"/>
      <c r="F2817" s="544" t="s">
        <v>301</v>
      </c>
      <c r="G2817" s="545"/>
      <c r="H2817" s="545"/>
      <c r="I2817" s="545"/>
      <c r="J2817" s="509"/>
      <c r="K2817" s="544" t="s">
        <v>305</v>
      </c>
      <c r="L2817" s="509"/>
      <c r="M2817" s="544" t="s">
        <v>306</v>
      </c>
      <c r="N2817" s="509"/>
      <c r="O2817" s="291" t="s">
        <v>307</v>
      </c>
    </row>
    <row r="2818" spans="1:15" ht="15" customHeight="1" x14ac:dyDescent="0.25">
      <c r="A2818" s="541" t="s">
        <v>1512</v>
      </c>
      <c r="B2818" s="542"/>
      <c r="C2818" s="542"/>
      <c r="D2818" s="542"/>
      <c r="E2818" s="543"/>
      <c r="F2818" s="553" t="s">
        <v>739</v>
      </c>
      <c r="G2818" s="554"/>
      <c r="H2818" s="554"/>
      <c r="I2818" s="554"/>
      <c r="J2818" s="555"/>
      <c r="K2818" s="556" t="s">
        <v>1513</v>
      </c>
      <c r="L2818" s="557"/>
      <c r="M2818" s="556" t="s">
        <v>792</v>
      </c>
      <c r="N2818" s="557"/>
      <c r="O2818" s="292" t="s">
        <v>1514</v>
      </c>
    </row>
    <row r="2819" spans="1:15" ht="15" customHeight="1" x14ac:dyDescent="0.25">
      <c r="A2819" s="541" t="s">
        <v>1515</v>
      </c>
      <c r="B2819" s="542"/>
      <c r="C2819" s="542"/>
      <c r="D2819" s="542"/>
      <c r="E2819" s="543"/>
      <c r="F2819" s="553" t="s">
        <v>412</v>
      </c>
      <c r="G2819" s="554"/>
      <c r="H2819" s="554"/>
      <c r="I2819" s="554"/>
      <c r="J2819" s="555"/>
      <c r="K2819" s="556" t="s">
        <v>565</v>
      </c>
      <c r="L2819" s="557"/>
      <c r="M2819" s="556" t="s">
        <v>430</v>
      </c>
      <c r="N2819" s="557"/>
      <c r="O2819" s="292" t="s">
        <v>1516</v>
      </c>
    </row>
    <row r="2820" spans="1:15" ht="15" customHeight="1" x14ac:dyDescent="0.25">
      <c r="A2820" s="541" t="s">
        <v>1517</v>
      </c>
      <c r="B2820" s="542"/>
      <c r="C2820" s="542"/>
      <c r="D2820" s="542"/>
      <c r="E2820" s="543"/>
      <c r="F2820" s="553" t="s">
        <v>739</v>
      </c>
      <c r="G2820" s="554"/>
      <c r="H2820" s="554"/>
      <c r="I2820" s="554"/>
      <c r="J2820" s="555"/>
      <c r="K2820" s="556" t="s">
        <v>1518</v>
      </c>
      <c r="L2820" s="557"/>
      <c r="M2820" s="556" t="s">
        <v>566</v>
      </c>
      <c r="N2820" s="557"/>
      <c r="O2820" s="292" t="s">
        <v>1519</v>
      </c>
    </row>
    <row r="2821" spans="1:15" ht="15" customHeight="1" x14ac:dyDescent="0.25">
      <c r="A2821" s="541" t="s">
        <v>1520</v>
      </c>
      <c r="B2821" s="542"/>
      <c r="C2821" s="542"/>
      <c r="D2821" s="542"/>
      <c r="E2821" s="543"/>
      <c r="F2821" s="553" t="s">
        <v>309</v>
      </c>
      <c r="G2821" s="554"/>
      <c r="H2821" s="554"/>
      <c r="I2821" s="554"/>
      <c r="J2821" s="555"/>
      <c r="K2821" s="556" t="s">
        <v>1521</v>
      </c>
      <c r="L2821" s="557"/>
      <c r="M2821" s="556" t="s">
        <v>566</v>
      </c>
      <c r="N2821" s="557"/>
      <c r="O2821" s="292" t="s">
        <v>1522</v>
      </c>
    </row>
    <row r="2822" spans="1:15" ht="15" customHeight="1" x14ac:dyDescent="0.25">
      <c r="A2822" s="558"/>
      <c r="B2822" s="558"/>
      <c r="C2822" s="558"/>
      <c r="D2822" s="558"/>
      <c r="E2822" s="558"/>
      <c r="F2822" s="559"/>
      <c r="G2822" s="559"/>
      <c r="H2822" s="559"/>
      <c r="I2822" s="559"/>
      <c r="J2822" s="559"/>
      <c r="K2822" s="559"/>
      <c r="L2822" s="293" t="s">
        <v>313</v>
      </c>
      <c r="M2822" s="560" t="s">
        <v>303</v>
      </c>
      <c r="N2822" s="560"/>
      <c r="O2822" s="294" t="s">
        <v>1523</v>
      </c>
    </row>
    <row r="2823" spans="1:15" ht="15" customHeight="1" x14ac:dyDescent="0.25">
      <c r="A2823" s="526" t="s">
        <v>314</v>
      </c>
      <c r="B2823" s="526"/>
      <c r="C2823" s="526" t="s">
        <v>315</v>
      </c>
      <c r="D2823" s="526"/>
    </row>
    <row r="2824" spans="1:15" ht="15" customHeight="1" x14ac:dyDescent="0.25"/>
    <row r="2825" spans="1:15" ht="15" customHeight="1" x14ac:dyDescent="0.25">
      <c r="A2825" s="541" t="s">
        <v>304</v>
      </c>
      <c r="B2825" s="542"/>
      <c r="C2825" s="542"/>
      <c r="D2825" s="542"/>
      <c r="E2825" s="543"/>
      <c r="F2825" s="544" t="s">
        <v>301</v>
      </c>
      <c r="G2825" s="545"/>
      <c r="H2825" s="545"/>
      <c r="I2825" s="545"/>
      <c r="J2825" s="509"/>
      <c r="K2825" s="544" t="s">
        <v>305</v>
      </c>
      <c r="L2825" s="509"/>
      <c r="M2825" s="544" t="s">
        <v>306</v>
      </c>
      <c r="N2825" s="509"/>
      <c r="O2825" s="291" t="s">
        <v>307</v>
      </c>
    </row>
    <row r="2826" spans="1:15" ht="15" customHeight="1" x14ac:dyDescent="0.25">
      <c r="A2826" s="541" t="s">
        <v>1290</v>
      </c>
      <c r="B2826" s="542"/>
      <c r="C2826" s="542"/>
      <c r="D2826" s="542"/>
      <c r="E2826" s="543"/>
      <c r="F2826" s="553" t="s">
        <v>518</v>
      </c>
      <c r="G2826" s="554"/>
      <c r="H2826" s="554"/>
      <c r="I2826" s="554"/>
      <c r="J2826" s="555"/>
      <c r="K2826" s="556" t="s">
        <v>1291</v>
      </c>
      <c r="L2826" s="557"/>
      <c r="M2826" s="556" t="s">
        <v>373</v>
      </c>
      <c r="N2826" s="557"/>
      <c r="O2826" s="292" t="s">
        <v>337</v>
      </c>
    </row>
    <row r="2827" spans="1:15" ht="15" customHeight="1" x14ac:dyDescent="0.25">
      <c r="A2827" s="541" t="s">
        <v>316</v>
      </c>
      <c r="B2827" s="542"/>
      <c r="C2827" s="542"/>
      <c r="D2827" s="542"/>
      <c r="E2827" s="543"/>
      <c r="F2827" s="553" t="s">
        <v>317</v>
      </c>
      <c r="G2827" s="554"/>
      <c r="H2827" s="554"/>
      <c r="I2827" s="554"/>
      <c r="J2827" s="555"/>
      <c r="K2827" s="556" t="s">
        <v>562</v>
      </c>
      <c r="L2827" s="557"/>
      <c r="M2827" s="556" t="s">
        <v>319</v>
      </c>
      <c r="N2827" s="557"/>
      <c r="O2827" s="292" t="s">
        <v>713</v>
      </c>
    </row>
    <row r="2828" spans="1:15" ht="15" customHeight="1" x14ac:dyDescent="0.25">
      <c r="A2828" s="558"/>
      <c r="B2828" s="558"/>
      <c r="C2828" s="558"/>
      <c r="D2828" s="558"/>
      <c r="E2828" s="558"/>
      <c r="F2828" s="559"/>
      <c r="G2828" s="559"/>
      <c r="H2828" s="559"/>
      <c r="I2828" s="559"/>
      <c r="J2828" s="559"/>
      <c r="K2828" s="559"/>
      <c r="L2828" s="293" t="s">
        <v>313</v>
      </c>
      <c r="M2828" s="560" t="s">
        <v>315</v>
      </c>
      <c r="N2828" s="560"/>
      <c r="O2828" s="294" t="s">
        <v>713</v>
      </c>
    </row>
    <row r="2829" spans="1:15" ht="15" customHeight="1" x14ac:dyDescent="0.25">
      <c r="A2829" s="526" t="s">
        <v>321</v>
      </c>
      <c r="B2829" s="526"/>
      <c r="C2829" s="526" t="s">
        <v>322</v>
      </c>
      <c r="D2829" s="526"/>
    </row>
    <row r="2830" spans="1:15" ht="15" customHeight="1" x14ac:dyDescent="0.25"/>
    <row r="2831" spans="1:15" ht="15" customHeight="1" x14ac:dyDescent="0.25">
      <c r="A2831" s="541" t="s">
        <v>304</v>
      </c>
      <c r="B2831" s="542"/>
      <c r="C2831" s="542"/>
      <c r="D2831" s="542"/>
      <c r="E2831" s="543"/>
      <c r="F2831" s="544" t="s">
        <v>301</v>
      </c>
      <c r="G2831" s="545"/>
      <c r="H2831" s="545"/>
      <c r="I2831" s="545"/>
      <c r="J2831" s="509"/>
      <c r="K2831" s="544" t="s">
        <v>305</v>
      </c>
      <c r="L2831" s="509"/>
      <c r="M2831" s="544" t="s">
        <v>306</v>
      </c>
      <c r="N2831" s="509"/>
      <c r="O2831" s="291" t="s">
        <v>307</v>
      </c>
    </row>
    <row r="2832" spans="1:15" ht="15" customHeight="1" x14ac:dyDescent="0.25">
      <c r="A2832" s="541" t="s">
        <v>1431</v>
      </c>
      <c r="B2832" s="542"/>
      <c r="C2832" s="542"/>
      <c r="D2832" s="542"/>
      <c r="E2832" s="543"/>
      <c r="F2832" s="553" t="s">
        <v>324</v>
      </c>
      <c r="G2832" s="554"/>
      <c r="H2832" s="554"/>
      <c r="I2832" s="554"/>
      <c r="J2832" s="555"/>
      <c r="K2832" s="556" t="s">
        <v>440</v>
      </c>
      <c r="L2832" s="557"/>
      <c r="M2832" s="556" t="s">
        <v>398</v>
      </c>
      <c r="N2832" s="557"/>
      <c r="O2832" s="292" t="s">
        <v>562</v>
      </c>
    </row>
    <row r="2833" spans="1:15" ht="15" customHeight="1" x14ac:dyDescent="0.25">
      <c r="A2833" s="558"/>
      <c r="B2833" s="558"/>
      <c r="C2833" s="558"/>
      <c r="D2833" s="558"/>
      <c r="E2833" s="558"/>
      <c r="F2833" s="559"/>
      <c r="G2833" s="559"/>
      <c r="H2833" s="559"/>
      <c r="I2833" s="559"/>
      <c r="J2833" s="559"/>
      <c r="K2833" s="559"/>
      <c r="L2833" s="293" t="s">
        <v>313</v>
      </c>
      <c r="M2833" s="560" t="s">
        <v>322</v>
      </c>
      <c r="N2833" s="560"/>
      <c r="O2833" s="294" t="s">
        <v>562</v>
      </c>
    </row>
    <row r="2834" spans="1:15" ht="15" customHeight="1" x14ac:dyDescent="0.25">
      <c r="A2834" s="526" t="s">
        <v>327</v>
      </c>
      <c r="B2834" s="526"/>
      <c r="C2834" s="526" t="s">
        <v>328</v>
      </c>
      <c r="D2834" s="526"/>
    </row>
    <row r="2835" spans="1:15" ht="15" customHeight="1" x14ac:dyDescent="0.25"/>
    <row r="2836" spans="1:15" ht="15" customHeight="1" x14ac:dyDescent="0.25">
      <c r="A2836" s="541" t="s">
        <v>304</v>
      </c>
      <c r="B2836" s="542"/>
      <c r="C2836" s="542"/>
      <c r="D2836" s="542"/>
      <c r="E2836" s="543"/>
      <c r="F2836" s="544" t="s">
        <v>301</v>
      </c>
      <c r="G2836" s="545"/>
      <c r="H2836" s="545"/>
      <c r="I2836" s="545"/>
      <c r="J2836" s="509"/>
      <c r="K2836" s="544" t="s">
        <v>305</v>
      </c>
      <c r="L2836" s="509"/>
      <c r="M2836" s="544" t="s">
        <v>306</v>
      </c>
      <c r="N2836" s="509"/>
      <c r="O2836" s="291" t="s">
        <v>307</v>
      </c>
    </row>
    <row r="2837" spans="1:15" ht="15" customHeight="1" x14ac:dyDescent="0.25">
      <c r="A2837" s="541" t="s">
        <v>424</v>
      </c>
      <c r="B2837" s="542"/>
      <c r="C2837" s="542"/>
      <c r="D2837" s="542"/>
      <c r="E2837" s="543"/>
      <c r="F2837" s="553" t="s">
        <v>407</v>
      </c>
      <c r="G2837" s="554"/>
      <c r="H2837" s="554"/>
      <c r="I2837" s="554"/>
      <c r="J2837" s="555"/>
      <c r="K2837" s="556" t="s">
        <v>425</v>
      </c>
      <c r="L2837" s="557"/>
      <c r="M2837" s="556" t="s">
        <v>1524</v>
      </c>
      <c r="N2837" s="557"/>
      <c r="O2837" s="292" t="s">
        <v>907</v>
      </c>
    </row>
    <row r="2838" spans="1:15" ht="15" customHeight="1" x14ac:dyDescent="0.25">
      <c r="A2838" s="558"/>
      <c r="B2838" s="558"/>
      <c r="C2838" s="558"/>
      <c r="D2838" s="558"/>
      <c r="E2838" s="558"/>
      <c r="F2838" s="559"/>
      <c r="G2838" s="559"/>
      <c r="H2838" s="559"/>
      <c r="I2838" s="559"/>
      <c r="J2838" s="559"/>
      <c r="K2838" s="559"/>
      <c r="L2838" s="293" t="s">
        <v>313</v>
      </c>
      <c r="M2838" s="560" t="s">
        <v>328</v>
      </c>
      <c r="N2838" s="560"/>
      <c r="O2838" s="294" t="s">
        <v>907</v>
      </c>
    </row>
    <row r="2839" spans="1:15" ht="15" customHeight="1" x14ac:dyDescent="0.25"/>
    <row r="2840" spans="1:15" ht="15" customHeight="1" x14ac:dyDescent="0.25">
      <c r="I2840" s="565" t="s">
        <v>334</v>
      </c>
      <c r="J2840" s="566"/>
      <c r="K2840" s="566"/>
      <c r="L2840" s="566"/>
      <c r="M2840" s="567"/>
      <c r="N2840" s="564" t="s">
        <v>1525</v>
      </c>
      <c r="O2840" s="525"/>
    </row>
    <row r="2841" spans="1:15" ht="15" customHeight="1" x14ac:dyDescent="0.25">
      <c r="I2841" s="568" t="s">
        <v>335</v>
      </c>
      <c r="J2841" s="569"/>
      <c r="K2841" s="569"/>
      <c r="L2841" s="569"/>
      <c r="M2841" s="570"/>
      <c r="N2841" s="520">
        <f>+ROUND(N2840*(1+AIU!$G$69),0)</f>
        <v>40218</v>
      </c>
      <c r="O2841" s="521"/>
    </row>
    <row r="2842" spans="1:15" ht="15" customHeight="1" x14ac:dyDescent="0.25">
      <c r="A2842" s="287"/>
      <c r="B2842" s="500"/>
      <c r="C2842" s="500"/>
      <c r="D2842" s="500"/>
      <c r="E2842" s="500"/>
      <c r="F2842" s="500"/>
      <c r="G2842" s="500"/>
      <c r="H2842" s="500"/>
      <c r="I2842" s="500"/>
      <c r="J2842" s="500"/>
      <c r="K2842" s="500"/>
      <c r="L2842" s="500"/>
      <c r="M2842" s="500"/>
      <c r="N2842" s="500"/>
      <c r="O2842" s="500"/>
    </row>
    <row r="2843" spans="1:15" ht="15" customHeight="1" x14ac:dyDescent="0.25">
      <c r="A2843" s="287"/>
      <c r="B2843" s="501"/>
      <c r="C2843" s="501"/>
      <c r="D2843" s="500"/>
      <c r="E2843" s="500"/>
      <c r="F2843" s="500"/>
      <c r="G2843" s="500"/>
      <c r="H2843" s="500"/>
      <c r="I2843" s="500"/>
      <c r="J2843" s="500"/>
      <c r="K2843" s="500"/>
      <c r="L2843" s="500"/>
      <c r="M2843" s="500"/>
      <c r="N2843" s="500"/>
      <c r="O2843" s="500"/>
    </row>
    <row r="2844" spans="1:15" ht="15" customHeight="1" x14ac:dyDescent="0.25">
      <c r="A2844" s="502"/>
      <c r="B2844" s="502"/>
      <c r="C2844" s="502"/>
      <c r="D2844" s="502"/>
      <c r="E2844" s="502"/>
      <c r="F2844" s="502"/>
      <c r="G2844" s="502"/>
      <c r="H2844" s="502"/>
      <c r="I2844" s="502"/>
      <c r="J2844" s="502"/>
      <c r="K2844" s="502"/>
      <c r="L2844" s="502"/>
      <c r="M2844" s="502"/>
      <c r="N2844" s="502"/>
      <c r="O2844" s="502"/>
    </row>
    <row r="2845" spans="1:15" ht="24.75" customHeight="1" x14ac:dyDescent="0.25">
      <c r="A2845" s="550"/>
      <c r="B2845" s="551"/>
      <c r="C2845" s="551"/>
      <c r="D2845" s="551"/>
      <c r="E2845" s="551"/>
      <c r="F2845" s="552"/>
      <c r="G2845" s="550" t="s">
        <v>296</v>
      </c>
      <c r="H2845" s="551"/>
      <c r="I2845" s="551"/>
      <c r="J2845" s="551" t="s">
        <v>1510</v>
      </c>
      <c r="K2845" s="551"/>
      <c r="L2845" s="551"/>
      <c r="M2845" s="551"/>
      <c r="N2845" s="551"/>
      <c r="O2845" s="552"/>
    </row>
    <row r="2846" spans="1:15" ht="46.5" customHeight="1" x14ac:dyDescent="0.25">
      <c r="A2846" s="513" t="s">
        <v>298</v>
      </c>
      <c r="B2846" s="546"/>
      <c r="C2846" s="546"/>
      <c r="D2846" s="546"/>
      <c r="E2846" s="546"/>
      <c r="F2846" s="527"/>
      <c r="G2846" s="503" t="s">
        <v>299</v>
      </c>
      <c r="H2846" s="500"/>
      <c r="I2846" s="500"/>
      <c r="J2846" s="500" t="s">
        <v>1526</v>
      </c>
      <c r="K2846" s="500"/>
      <c r="L2846" s="500"/>
      <c r="M2846" s="500"/>
      <c r="N2846" s="500"/>
      <c r="O2846" s="504"/>
    </row>
    <row r="2847" spans="1:15" ht="15" customHeight="1" x14ac:dyDescent="0.25">
      <c r="A2847" s="514"/>
      <c r="B2847" s="548"/>
      <c r="C2847" s="548"/>
      <c r="D2847" s="548"/>
      <c r="E2847" s="548"/>
      <c r="F2847" s="549"/>
      <c r="G2847" s="515" t="s">
        <v>301</v>
      </c>
      <c r="H2847" s="502"/>
      <c r="I2847" s="502"/>
      <c r="J2847" s="502" t="s">
        <v>21</v>
      </c>
      <c r="K2847" s="502"/>
      <c r="L2847" s="502"/>
      <c r="M2847" s="502"/>
      <c r="N2847" s="502"/>
      <c r="O2847" s="516"/>
    </row>
    <row r="2848" spans="1:15" ht="15" customHeight="1" x14ac:dyDescent="0.25"/>
    <row r="2849" spans="1:15" ht="15" customHeight="1" x14ac:dyDescent="0.25">
      <c r="A2849" s="526" t="s">
        <v>302</v>
      </c>
      <c r="B2849" s="526"/>
      <c r="C2849" s="526" t="s">
        <v>303</v>
      </c>
      <c r="D2849" s="526"/>
    </row>
    <row r="2850" spans="1:15" ht="15" customHeight="1" x14ac:dyDescent="0.25"/>
    <row r="2851" spans="1:15" ht="15" customHeight="1" x14ac:dyDescent="0.25">
      <c r="A2851" s="541" t="s">
        <v>304</v>
      </c>
      <c r="B2851" s="542"/>
      <c r="C2851" s="542"/>
      <c r="D2851" s="542"/>
      <c r="E2851" s="543"/>
      <c r="F2851" s="544" t="s">
        <v>301</v>
      </c>
      <c r="G2851" s="545"/>
      <c r="H2851" s="545"/>
      <c r="I2851" s="545"/>
      <c r="J2851" s="509"/>
      <c r="K2851" s="544" t="s">
        <v>305</v>
      </c>
      <c r="L2851" s="509"/>
      <c r="M2851" s="544" t="s">
        <v>306</v>
      </c>
      <c r="N2851" s="509"/>
      <c r="O2851" s="291" t="s">
        <v>307</v>
      </c>
    </row>
    <row r="2852" spans="1:15" ht="15" customHeight="1" x14ac:dyDescent="0.25">
      <c r="A2852" s="541" t="s">
        <v>1527</v>
      </c>
      <c r="B2852" s="542"/>
      <c r="C2852" s="542"/>
      <c r="D2852" s="542"/>
      <c r="E2852" s="543"/>
      <c r="F2852" s="553" t="s">
        <v>309</v>
      </c>
      <c r="G2852" s="554"/>
      <c r="H2852" s="554"/>
      <c r="I2852" s="554"/>
      <c r="J2852" s="555"/>
      <c r="K2852" s="556" t="s">
        <v>1528</v>
      </c>
      <c r="L2852" s="557"/>
      <c r="M2852" s="556" t="s">
        <v>376</v>
      </c>
      <c r="N2852" s="557"/>
      <c r="O2852" s="292" t="s">
        <v>1529</v>
      </c>
    </row>
    <row r="2853" spans="1:15" ht="15" customHeight="1" x14ac:dyDescent="0.25">
      <c r="A2853" s="541" t="s">
        <v>1530</v>
      </c>
      <c r="B2853" s="542"/>
      <c r="C2853" s="542"/>
      <c r="D2853" s="542"/>
      <c r="E2853" s="543"/>
      <c r="F2853" s="553" t="s">
        <v>309</v>
      </c>
      <c r="G2853" s="554"/>
      <c r="H2853" s="554"/>
      <c r="I2853" s="554"/>
      <c r="J2853" s="555"/>
      <c r="K2853" s="556" t="s">
        <v>1531</v>
      </c>
      <c r="L2853" s="557"/>
      <c r="M2853" s="556" t="s">
        <v>1532</v>
      </c>
      <c r="N2853" s="557"/>
      <c r="O2853" s="292" t="s">
        <v>1533</v>
      </c>
    </row>
    <row r="2854" spans="1:15" ht="15" customHeight="1" x14ac:dyDescent="0.25">
      <c r="A2854" s="541" t="s">
        <v>1534</v>
      </c>
      <c r="B2854" s="542"/>
      <c r="C2854" s="542"/>
      <c r="D2854" s="542"/>
      <c r="E2854" s="543"/>
      <c r="F2854" s="553" t="s">
        <v>1018</v>
      </c>
      <c r="G2854" s="554"/>
      <c r="H2854" s="554"/>
      <c r="I2854" s="554"/>
      <c r="J2854" s="555"/>
      <c r="K2854" s="556" t="s">
        <v>1535</v>
      </c>
      <c r="L2854" s="557"/>
      <c r="M2854" s="556" t="s">
        <v>342</v>
      </c>
      <c r="N2854" s="557"/>
      <c r="O2854" s="292" t="s">
        <v>1536</v>
      </c>
    </row>
    <row r="2855" spans="1:15" ht="15" customHeight="1" x14ac:dyDescent="0.25">
      <c r="A2855" s="558"/>
      <c r="B2855" s="558"/>
      <c r="C2855" s="558"/>
      <c r="D2855" s="558"/>
      <c r="E2855" s="558"/>
      <c r="F2855" s="559"/>
      <c r="G2855" s="559"/>
      <c r="H2855" s="559"/>
      <c r="I2855" s="559"/>
      <c r="J2855" s="559"/>
      <c r="K2855" s="559"/>
      <c r="L2855" s="293" t="s">
        <v>313</v>
      </c>
      <c r="M2855" s="560" t="s">
        <v>303</v>
      </c>
      <c r="N2855" s="560"/>
      <c r="O2855" s="294" t="s">
        <v>1537</v>
      </c>
    </row>
    <row r="2856" spans="1:15" ht="15" customHeight="1" x14ac:dyDescent="0.25">
      <c r="A2856" s="526" t="s">
        <v>314</v>
      </c>
      <c r="B2856" s="526"/>
      <c r="C2856" s="526" t="s">
        <v>315</v>
      </c>
      <c r="D2856" s="526"/>
    </row>
    <row r="2857" spans="1:15" ht="15" customHeight="1" x14ac:dyDescent="0.25"/>
    <row r="2858" spans="1:15" ht="15" customHeight="1" x14ac:dyDescent="0.25">
      <c r="A2858" s="541" t="s">
        <v>304</v>
      </c>
      <c r="B2858" s="542"/>
      <c r="C2858" s="542"/>
      <c r="D2858" s="542"/>
      <c r="E2858" s="543"/>
      <c r="F2858" s="544" t="s">
        <v>301</v>
      </c>
      <c r="G2858" s="545"/>
      <c r="H2858" s="545"/>
      <c r="I2858" s="545"/>
      <c r="J2858" s="509"/>
      <c r="K2858" s="544" t="s">
        <v>305</v>
      </c>
      <c r="L2858" s="509"/>
      <c r="M2858" s="544" t="s">
        <v>306</v>
      </c>
      <c r="N2858" s="509"/>
      <c r="O2858" s="291" t="s">
        <v>307</v>
      </c>
    </row>
    <row r="2859" spans="1:15" ht="15" customHeight="1" x14ac:dyDescent="0.25">
      <c r="A2859" s="541" t="s">
        <v>1538</v>
      </c>
      <c r="B2859" s="542"/>
      <c r="C2859" s="542"/>
      <c r="D2859" s="542"/>
      <c r="E2859" s="543"/>
      <c r="F2859" s="553" t="s">
        <v>357</v>
      </c>
      <c r="G2859" s="554"/>
      <c r="H2859" s="554"/>
      <c r="I2859" s="554"/>
      <c r="J2859" s="555"/>
      <c r="K2859" s="556" t="s">
        <v>1539</v>
      </c>
      <c r="L2859" s="557"/>
      <c r="M2859" s="556" t="s">
        <v>380</v>
      </c>
      <c r="N2859" s="557"/>
      <c r="O2859" s="292" t="s">
        <v>1540</v>
      </c>
    </row>
    <row r="2860" spans="1:15" ht="15" customHeight="1" x14ac:dyDescent="0.25">
      <c r="A2860" s="558"/>
      <c r="B2860" s="558"/>
      <c r="C2860" s="558"/>
      <c r="D2860" s="558"/>
      <c r="E2860" s="558"/>
      <c r="F2860" s="559"/>
      <c r="G2860" s="559"/>
      <c r="H2860" s="559"/>
      <c r="I2860" s="559"/>
      <c r="J2860" s="559"/>
      <c r="K2860" s="559"/>
      <c r="L2860" s="293" t="s">
        <v>313</v>
      </c>
      <c r="M2860" s="560" t="s">
        <v>315</v>
      </c>
      <c r="N2860" s="560"/>
      <c r="O2860" s="294" t="s">
        <v>1540</v>
      </c>
    </row>
    <row r="2861" spans="1:15" ht="15" customHeight="1" x14ac:dyDescent="0.25">
      <c r="A2861" s="526" t="s">
        <v>321</v>
      </c>
      <c r="B2861" s="526"/>
      <c r="C2861" s="526" t="s">
        <v>322</v>
      </c>
      <c r="D2861" s="526"/>
    </row>
    <row r="2862" spans="1:15" ht="15" customHeight="1" x14ac:dyDescent="0.25"/>
    <row r="2863" spans="1:15" ht="15" customHeight="1" x14ac:dyDescent="0.25">
      <c r="A2863" s="541" t="s">
        <v>304</v>
      </c>
      <c r="B2863" s="542"/>
      <c r="C2863" s="542"/>
      <c r="D2863" s="542"/>
      <c r="E2863" s="543"/>
      <c r="F2863" s="544" t="s">
        <v>301</v>
      </c>
      <c r="G2863" s="545"/>
      <c r="H2863" s="545"/>
      <c r="I2863" s="545"/>
      <c r="J2863" s="509"/>
      <c r="K2863" s="544" t="s">
        <v>305</v>
      </c>
      <c r="L2863" s="509"/>
      <c r="M2863" s="544" t="s">
        <v>306</v>
      </c>
      <c r="N2863" s="509"/>
      <c r="O2863" s="291" t="s">
        <v>307</v>
      </c>
    </row>
    <row r="2864" spans="1:15" ht="15" customHeight="1" x14ac:dyDescent="0.25">
      <c r="A2864" s="541"/>
      <c r="B2864" s="542"/>
      <c r="C2864" s="542"/>
      <c r="D2864" s="542"/>
      <c r="E2864" s="543"/>
      <c r="F2864" s="553" t="s">
        <v>357</v>
      </c>
      <c r="G2864" s="554"/>
      <c r="H2864" s="554"/>
      <c r="I2864" s="554"/>
      <c r="J2864" s="555"/>
      <c r="K2864" s="556"/>
      <c r="L2864" s="557"/>
      <c r="M2864" s="556"/>
      <c r="N2864" s="557"/>
      <c r="O2864" s="292" t="s">
        <v>337</v>
      </c>
    </row>
    <row r="2865" spans="1:15" ht="15" customHeight="1" x14ac:dyDescent="0.25">
      <c r="A2865" s="558"/>
      <c r="B2865" s="558"/>
      <c r="C2865" s="558"/>
      <c r="D2865" s="558"/>
      <c r="E2865" s="558"/>
      <c r="F2865" s="559"/>
      <c r="G2865" s="559"/>
      <c r="H2865" s="559"/>
      <c r="I2865" s="559"/>
      <c r="J2865" s="559"/>
      <c r="K2865" s="559"/>
      <c r="L2865" s="293" t="s">
        <v>313</v>
      </c>
      <c r="M2865" s="560" t="s">
        <v>322</v>
      </c>
      <c r="N2865" s="560"/>
      <c r="O2865" s="294" t="s">
        <v>337</v>
      </c>
    </row>
    <row r="2866" spans="1:15" ht="15" customHeight="1" x14ac:dyDescent="0.25">
      <c r="A2866" s="526" t="s">
        <v>327</v>
      </c>
      <c r="B2866" s="526"/>
      <c r="C2866" s="526" t="s">
        <v>328</v>
      </c>
      <c r="D2866" s="526"/>
    </row>
    <row r="2867" spans="1:15" ht="15" customHeight="1" x14ac:dyDescent="0.25"/>
    <row r="2868" spans="1:15" ht="15" customHeight="1" x14ac:dyDescent="0.25">
      <c r="A2868" s="541" t="s">
        <v>304</v>
      </c>
      <c r="B2868" s="542"/>
      <c r="C2868" s="542"/>
      <c r="D2868" s="542"/>
      <c r="E2868" s="543"/>
      <c r="F2868" s="544" t="s">
        <v>301</v>
      </c>
      <c r="G2868" s="545"/>
      <c r="H2868" s="545"/>
      <c r="I2868" s="545"/>
      <c r="J2868" s="509"/>
      <c r="K2868" s="544" t="s">
        <v>305</v>
      </c>
      <c r="L2868" s="509"/>
      <c r="M2868" s="544" t="s">
        <v>306</v>
      </c>
      <c r="N2868" s="509"/>
      <c r="O2868" s="291" t="s">
        <v>307</v>
      </c>
    </row>
    <row r="2869" spans="1:15" ht="15" customHeight="1" x14ac:dyDescent="0.25">
      <c r="A2869" s="541"/>
      <c r="B2869" s="542"/>
      <c r="C2869" s="542"/>
      <c r="D2869" s="542"/>
      <c r="E2869" s="543"/>
      <c r="F2869" s="553" t="s">
        <v>357</v>
      </c>
      <c r="G2869" s="554"/>
      <c r="H2869" s="554"/>
      <c r="I2869" s="554"/>
      <c r="J2869" s="555"/>
      <c r="K2869" s="556"/>
      <c r="L2869" s="557"/>
      <c r="M2869" s="556"/>
      <c r="N2869" s="557"/>
      <c r="O2869" s="292" t="s">
        <v>337</v>
      </c>
    </row>
    <row r="2870" spans="1:15" ht="15" customHeight="1" x14ac:dyDescent="0.25">
      <c r="A2870" s="558"/>
      <c r="B2870" s="558"/>
      <c r="C2870" s="558"/>
      <c r="D2870" s="558"/>
      <c r="E2870" s="558"/>
      <c r="F2870" s="559"/>
      <c r="G2870" s="559"/>
      <c r="H2870" s="559"/>
      <c r="I2870" s="559"/>
      <c r="J2870" s="559"/>
      <c r="K2870" s="559"/>
      <c r="L2870" s="293" t="s">
        <v>313</v>
      </c>
      <c r="M2870" s="560" t="s">
        <v>328</v>
      </c>
      <c r="N2870" s="560"/>
      <c r="O2870" s="294" t="s">
        <v>337</v>
      </c>
    </row>
    <row r="2871" spans="1:15" ht="15" customHeight="1" x14ac:dyDescent="0.25"/>
    <row r="2872" spans="1:15" ht="15" customHeight="1" x14ac:dyDescent="0.25">
      <c r="I2872" s="565" t="s">
        <v>334</v>
      </c>
      <c r="J2872" s="566"/>
      <c r="K2872" s="566"/>
      <c r="L2872" s="566"/>
      <c r="M2872" s="567"/>
      <c r="N2872" s="564" t="s">
        <v>1541</v>
      </c>
      <c r="O2872" s="525"/>
    </row>
    <row r="2873" spans="1:15" ht="15" customHeight="1" x14ac:dyDescent="0.25">
      <c r="I2873" s="568" t="s">
        <v>335</v>
      </c>
      <c r="J2873" s="569"/>
      <c r="K2873" s="569"/>
      <c r="L2873" s="569"/>
      <c r="M2873" s="570"/>
      <c r="N2873" s="520">
        <f>+ROUND(N2872*(1+AIU!$G$69),0)</f>
        <v>134454</v>
      </c>
      <c r="O2873" s="521"/>
    </row>
    <row r="2874" spans="1:15" ht="15" customHeight="1" x14ac:dyDescent="0.25">
      <c r="A2874" s="539"/>
      <c r="B2874" s="539"/>
      <c r="C2874" s="539"/>
      <c r="D2874" s="539"/>
      <c r="E2874" s="539"/>
      <c r="F2874" s="539"/>
      <c r="G2874" s="539"/>
      <c r="H2874" s="539"/>
      <c r="I2874" s="539"/>
      <c r="J2874" s="539"/>
      <c r="K2874" s="539"/>
      <c r="L2874" s="539"/>
      <c r="M2874" s="539"/>
      <c r="N2874" s="539"/>
      <c r="O2874" s="539"/>
    </row>
    <row r="2875" spans="1:15" ht="15" customHeight="1" x14ac:dyDescent="0.25">
      <c r="A2875" s="287"/>
      <c r="B2875" s="500"/>
      <c r="C2875" s="500"/>
      <c r="D2875" s="500"/>
      <c r="E2875" s="500"/>
      <c r="F2875" s="500"/>
      <c r="G2875" s="500"/>
      <c r="H2875" s="500"/>
      <c r="I2875" s="500"/>
      <c r="J2875" s="500"/>
      <c r="K2875" s="500"/>
      <c r="L2875" s="500"/>
      <c r="M2875" s="500"/>
      <c r="N2875" s="500"/>
      <c r="O2875" s="500"/>
    </row>
    <row r="2876" spans="1:15" ht="15" customHeight="1" x14ac:dyDescent="0.25">
      <c r="A2876" s="287"/>
      <c r="B2876" s="501"/>
      <c r="C2876" s="501"/>
      <c r="D2876" s="500"/>
      <c r="E2876" s="500"/>
      <c r="F2876" s="500"/>
      <c r="G2876" s="500"/>
      <c r="H2876" s="500"/>
      <c r="I2876" s="500"/>
      <c r="J2876" s="500"/>
      <c r="K2876" s="500"/>
      <c r="L2876" s="500"/>
      <c r="M2876" s="500"/>
      <c r="N2876" s="500"/>
      <c r="O2876" s="500"/>
    </row>
    <row r="2877" spans="1:15" ht="15" customHeight="1" x14ac:dyDescent="0.25">
      <c r="A2877" s="502"/>
      <c r="B2877" s="502"/>
      <c r="C2877" s="502"/>
      <c r="D2877" s="502"/>
      <c r="E2877" s="502"/>
      <c r="F2877" s="502"/>
      <c r="G2877" s="502"/>
      <c r="H2877" s="502"/>
      <c r="I2877" s="502"/>
      <c r="J2877" s="502"/>
      <c r="K2877" s="502"/>
      <c r="L2877" s="502"/>
      <c r="M2877" s="502"/>
      <c r="N2877" s="502"/>
      <c r="O2877" s="502"/>
    </row>
    <row r="2878" spans="1:15" ht="27.75" customHeight="1" x14ac:dyDescent="0.25">
      <c r="A2878" s="550"/>
      <c r="B2878" s="551"/>
      <c r="C2878" s="551"/>
      <c r="D2878" s="551"/>
      <c r="E2878" s="551"/>
      <c r="F2878" s="552"/>
      <c r="G2878" s="550" t="s">
        <v>296</v>
      </c>
      <c r="H2878" s="551"/>
      <c r="I2878" s="551"/>
      <c r="J2878" s="551" t="s">
        <v>1510</v>
      </c>
      <c r="K2878" s="551"/>
      <c r="L2878" s="551"/>
      <c r="M2878" s="551"/>
      <c r="N2878" s="551"/>
      <c r="O2878" s="552"/>
    </row>
    <row r="2879" spans="1:15" ht="46.5" customHeight="1" x14ac:dyDescent="0.25">
      <c r="A2879" s="513" t="s">
        <v>298</v>
      </c>
      <c r="B2879" s="546"/>
      <c r="C2879" s="546"/>
      <c r="D2879" s="546"/>
      <c r="E2879" s="546"/>
      <c r="F2879" s="527"/>
      <c r="G2879" s="503" t="s">
        <v>299</v>
      </c>
      <c r="H2879" s="500"/>
      <c r="I2879" s="500"/>
      <c r="J2879" s="500" t="s">
        <v>1542</v>
      </c>
      <c r="K2879" s="500"/>
      <c r="L2879" s="500"/>
      <c r="M2879" s="500"/>
      <c r="N2879" s="500"/>
      <c r="O2879" s="504"/>
    </row>
    <row r="2880" spans="1:15" ht="15" customHeight="1" x14ac:dyDescent="0.25">
      <c r="A2880" s="514"/>
      <c r="B2880" s="548"/>
      <c r="C2880" s="548"/>
      <c r="D2880" s="548"/>
      <c r="E2880" s="548"/>
      <c r="F2880" s="549"/>
      <c r="G2880" s="515" t="s">
        <v>301</v>
      </c>
      <c r="H2880" s="502"/>
      <c r="I2880" s="502"/>
      <c r="J2880" s="502" t="s">
        <v>21</v>
      </c>
      <c r="K2880" s="502"/>
      <c r="L2880" s="502"/>
      <c r="M2880" s="502"/>
      <c r="N2880" s="502"/>
      <c r="O2880" s="516"/>
    </row>
    <row r="2881" spans="1:15" ht="15" customHeight="1" x14ac:dyDescent="0.25"/>
    <row r="2882" spans="1:15" ht="15" customHeight="1" x14ac:dyDescent="0.25">
      <c r="A2882" s="526" t="s">
        <v>302</v>
      </c>
      <c r="B2882" s="526"/>
      <c r="C2882" s="526" t="s">
        <v>303</v>
      </c>
      <c r="D2882" s="526"/>
    </row>
    <row r="2883" spans="1:15" ht="15" customHeight="1" x14ac:dyDescent="0.25"/>
    <row r="2884" spans="1:15" ht="15" customHeight="1" x14ac:dyDescent="0.25">
      <c r="A2884" s="541" t="s">
        <v>304</v>
      </c>
      <c r="B2884" s="542"/>
      <c r="C2884" s="542"/>
      <c r="D2884" s="542"/>
      <c r="E2884" s="543"/>
      <c r="F2884" s="544" t="s">
        <v>301</v>
      </c>
      <c r="G2884" s="545"/>
      <c r="H2884" s="545"/>
      <c r="I2884" s="545"/>
      <c r="J2884" s="509"/>
      <c r="K2884" s="544" t="s">
        <v>305</v>
      </c>
      <c r="L2884" s="509"/>
      <c r="M2884" s="544" t="s">
        <v>306</v>
      </c>
      <c r="N2884" s="509"/>
      <c r="O2884" s="291" t="s">
        <v>307</v>
      </c>
    </row>
    <row r="2885" spans="1:15" ht="15" customHeight="1" x14ac:dyDescent="0.25">
      <c r="A2885" s="541" t="s">
        <v>1543</v>
      </c>
      <c r="B2885" s="542"/>
      <c r="C2885" s="542"/>
      <c r="D2885" s="542"/>
      <c r="E2885" s="543"/>
      <c r="F2885" s="553" t="s">
        <v>1544</v>
      </c>
      <c r="G2885" s="554"/>
      <c r="H2885" s="554"/>
      <c r="I2885" s="554"/>
      <c r="J2885" s="555"/>
      <c r="K2885" s="556" t="s">
        <v>1545</v>
      </c>
      <c r="L2885" s="557"/>
      <c r="M2885" s="556" t="s">
        <v>1546</v>
      </c>
      <c r="N2885" s="557"/>
      <c r="O2885" s="292" t="s">
        <v>1547</v>
      </c>
    </row>
    <row r="2886" spans="1:15" ht="15" customHeight="1" x14ac:dyDescent="0.25">
      <c r="A2886" s="541" t="s">
        <v>1520</v>
      </c>
      <c r="B2886" s="542"/>
      <c r="C2886" s="542"/>
      <c r="D2886" s="542"/>
      <c r="E2886" s="543"/>
      <c r="F2886" s="553" t="s">
        <v>309</v>
      </c>
      <c r="G2886" s="554"/>
      <c r="H2886" s="554"/>
      <c r="I2886" s="554"/>
      <c r="J2886" s="555"/>
      <c r="K2886" s="556" t="s">
        <v>1521</v>
      </c>
      <c r="L2886" s="557"/>
      <c r="M2886" s="556" t="s">
        <v>343</v>
      </c>
      <c r="N2886" s="557"/>
      <c r="O2886" s="292" t="s">
        <v>1548</v>
      </c>
    </row>
    <row r="2887" spans="1:15" ht="15" customHeight="1" x14ac:dyDescent="0.25">
      <c r="A2887" s="541" t="s">
        <v>1549</v>
      </c>
      <c r="B2887" s="542"/>
      <c r="C2887" s="542"/>
      <c r="D2887" s="542"/>
      <c r="E2887" s="543"/>
      <c r="F2887" s="553" t="s">
        <v>739</v>
      </c>
      <c r="G2887" s="554"/>
      <c r="H2887" s="554"/>
      <c r="I2887" s="554"/>
      <c r="J2887" s="555"/>
      <c r="K2887" s="556" t="s">
        <v>1550</v>
      </c>
      <c r="L2887" s="557"/>
      <c r="M2887" s="556" t="s">
        <v>332</v>
      </c>
      <c r="N2887" s="557"/>
      <c r="O2887" s="292" t="s">
        <v>1551</v>
      </c>
    </row>
    <row r="2888" spans="1:15" ht="15" customHeight="1" x14ac:dyDescent="0.25">
      <c r="A2888" s="558"/>
      <c r="B2888" s="558"/>
      <c r="C2888" s="558"/>
      <c r="D2888" s="558"/>
      <c r="E2888" s="558"/>
      <c r="F2888" s="559"/>
      <c r="G2888" s="559"/>
      <c r="H2888" s="559"/>
      <c r="I2888" s="559"/>
      <c r="J2888" s="559"/>
      <c r="K2888" s="559"/>
      <c r="L2888" s="293" t="s">
        <v>313</v>
      </c>
      <c r="M2888" s="560" t="s">
        <v>303</v>
      </c>
      <c r="N2888" s="560"/>
      <c r="O2888" s="294" t="s">
        <v>1552</v>
      </c>
    </row>
    <row r="2889" spans="1:15" ht="15" customHeight="1" x14ac:dyDescent="0.25">
      <c r="A2889" s="526" t="s">
        <v>314</v>
      </c>
      <c r="B2889" s="526"/>
      <c r="C2889" s="526" t="s">
        <v>315</v>
      </c>
      <c r="D2889" s="526"/>
    </row>
    <row r="2890" spans="1:15" ht="15" customHeight="1" x14ac:dyDescent="0.25"/>
    <row r="2891" spans="1:15" ht="15" customHeight="1" x14ac:dyDescent="0.25">
      <c r="A2891" s="541" t="s">
        <v>304</v>
      </c>
      <c r="B2891" s="542"/>
      <c r="C2891" s="542"/>
      <c r="D2891" s="542"/>
      <c r="E2891" s="543"/>
      <c r="F2891" s="544" t="s">
        <v>301</v>
      </c>
      <c r="G2891" s="545"/>
      <c r="H2891" s="545"/>
      <c r="I2891" s="545"/>
      <c r="J2891" s="509"/>
      <c r="K2891" s="544" t="s">
        <v>305</v>
      </c>
      <c r="L2891" s="509"/>
      <c r="M2891" s="544" t="s">
        <v>306</v>
      </c>
      <c r="N2891" s="509"/>
      <c r="O2891" s="291" t="s">
        <v>307</v>
      </c>
    </row>
    <row r="2892" spans="1:15" ht="15" customHeight="1" x14ac:dyDescent="0.25">
      <c r="A2892" s="541" t="s">
        <v>1553</v>
      </c>
      <c r="B2892" s="542"/>
      <c r="C2892" s="542"/>
      <c r="D2892" s="542"/>
      <c r="E2892" s="543"/>
      <c r="F2892" s="553" t="s">
        <v>518</v>
      </c>
      <c r="G2892" s="554"/>
      <c r="H2892" s="554"/>
      <c r="I2892" s="554"/>
      <c r="J2892" s="555"/>
      <c r="K2892" s="556" t="s">
        <v>1554</v>
      </c>
      <c r="L2892" s="557"/>
      <c r="M2892" s="556" t="s">
        <v>373</v>
      </c>
      <c r="N2892" s="557"/>
      <c r="O2892" s="292" t="s">
        <v>337</v>
      </c>
    </row>
    <row r="2893" spans="1:15" ht="15" customHeight="1" x14ac:dyDescent="0.25">
      <c r="A2893" s="541" t="s">
        <v>316</v>
      </c>
      <c r="B2893" s="542"/>
      <c r="C2893" s="542"/>
      <c r="D2893" s="542"/>
      <c r="E2893" s="543"/>
      <c r="F2893" s="553" t="s">
        <v>317</v>
      </c>
      <c r="G2893" s="554"/>
      <c r="H2893" s="554"/>
      <c r="I2893" s="554"/>
      <c r="J2893" s="555"/>
      <c r="K2893" s="556" t="s">
        <v>1555</v>
      </c>
      <c r="L2893" s="557"/>
      <c r="M2893" s="556" t="s">
        <v>319</v>
      </c>
      <c r="N2893" s="557"/>
      <c r="O2893" s="292" t="s">
        <v>1556</v>
      </c>
    </row>
    <row r="2894" spans="1:15" ht="15" customHeight="1" x14ac:dyDescent="0.25">
      <c r="A2894" s="558"/>
      <c r="B2894" s="558"/>
      <c r="C2894" s="558"/>
      <c r="D2894" s="558"/>
      <c r="E2894" s="558"/>
      <c r="F2894" s="559"/>
      <c r="G2894" s="559"/>
      <c r="H2894" s="559"/>
      <c r="I2894" s="559"/>
      <c r="J2894" s="559"/>
      <c r="K2894" s="559"/>
      <c r="L2894" s="293" t="s">
        <v>313</v>
      </c>
      <c r="M2894" s="560" t="s">
        <v>315</v>
      </c>
      <c r="N2894" s="560"/>
      <c r="O2894" s="294" t="s">
        <v>1556</v>
      </c>
    </row>
    <row r="2895" spans="1:15" ht="15" customHeight="1" x14ac:dyDescent="0.25">
      <c r="A2895" s="526" t="s">
        <v>321</v>
      </c>
      <c r="B2895" s="526"/>
      <c r="C2895" s="526" t="s">
        <v>322</v>
      </c>
      <c r="D2895" s="526"/>
    </row>
    <row r="2896" spans="1:15" ht="15" customHeight="1" x14ac:dyDescent="0.25"/>
    <row r="2897" spans="1:15" ht="15" customHeight="1" x14ac:dyDescent="0.25">
      <c r="A2897" s="541" t="s">
        <v>304</v>
      </c>
      <c r="B2897" s="542"/>
      <c r="C2897" s="542"/>
      <c r="D2897" s="542"/>
      <c r="E2897" s="543"/>
      <c r="F2897" s="544" t="s">
        <v>301</v>
      </c>
      <c r="G2897" s="545"/>
      <c r="H2897" s="545"/>
      <c r="I2897" s="545"/>
      <c r="J2897" s="509"/>
      <c r="K2897" s="544" t="s">
        <v>305</v>
      </c>
      <c r="L2897" s="509"/>
      <c r="M2897" s="544" t="s">
        <v>306</v>
      </c>
      <c r="N2897" s="509"/>
      <c r="O2897" s="291" t="s">
        <v>307</v>
      </c>
    </row>
    <row r="2898" spans="1:15" ht="15" customHeight="1" x14ac:dyDescent="0.25">
      <c r="A2898" s="541" t="s">
        <v>1557</v>
      </c>
      <c r="B2898" s="542"/>
      <c r="C2898" s="542"/>
      <c r="D2898" s="542"/>
      <c r="E2898" s="543"/>
      <c r="F2898" s="553" t="s">
        <v>324</v>
      </c>
      <c r="G2898" s="554"/>
      <c r="H2898" s="554"/>
      <c r="I2898" s="554"/>
      <c r="J2898" s="555"/>
      <c r="K2898" s="556" t="s">
        <v>960</v>
      </c>
      <c r="L2898" s="557"/>
      <c r="M2898" s="556" t="s">
        <v>1219</v>
      </c>
      <c r="N2898" s="557"/>
      <c r="O2898" s="292" t="s">
        <v>1555</v>
      </c>
    </row>
    <row r="2899" spans="1:15" ht="15" customHeight="1" x14ac:dyDescent="0.25">
      <c r="A2899" s="558"/>
      <c r="B2899" s="558"/>
      <c r="C2899" s="558"/>
      <c r="D2899" s="558"/>
      <c r="E2899" s="558"/>
      <c r="F2899" s="559"/>
      <c r="G2899" s="559"/>
      <c r="H2899" s="559"/>
      <c r="I2899" s="559"/>
      <c r="J2899" s="559"/>
      <c r="K2899" s="559"/>
      <c r="L2899" s="293" t="s">
        <v>313</v>
      </c>
      <c r="M2899" s="560" t="s">
        <v>322</v>
      </c>
      <c r="N2899" s="560"/>
      <c r="O2899" s="294" t="s">
        <v>1555</v>
      </c>
    </row>
    <row r="2900" spans="1:15" ht="15" customHeight="1" x14ac:dyDescent="0.25">
      <c r="A2900" s="526" t="s">
        <v>327</v>
      </c>
      <c r="B2900" s="526"/>
      <c r="C2900" s="526" t="s">
        <v>328</v>
      </c>
      <c r="D2900" s="526"/>
    </row>
    <row r="2901" spans="1:15" ht="15" customHeight="1" x14ac:dyDescent="0.25"/>
    <row r="2902" spans="1:15" ht="15" customHeight="1" x14ac:dyDescent="0.25">
      <c r="A2902" s="541" t="s">
        <v>304</v>
      </c>
      <c r="B2902" s="542"/>
      <c r="C2902" s="542"/>
      <c r="D2902" s="542"/>
      <c r="E2902" s="543"/>
      <c r="F2902" s="544" t="s">
        <v>301</v>
      </c>
      <c r="G2902" s="545"/>
      <c r="H2902" s="545"/>
      <c r="I2902" s="545"/>
      <c r="J2902" s="509"/>
      <c r="K2902" s="544" t="s">
        <v>305</v>
      </c>
      <c r="L2902" s="509"/>
      <c r="M2902" s="544" t="s">
        <v>306</v>
      </c>
      <c r="N2902" s="509"/>
      <c r="O2902" s="291" t="s">
        <v>307</v>
      </c>
    </row>
    <row r="2903" spans="1:15" ht="15" customHeight="1" x14ac:dyDescent="0.25">
      <c r="A2903" s="541" t="s">
        <v>424</v>
      </c>
      <c r="B2903" s="542"/>
      <c r="C2903" s="542"/>
      <c r="D2903" s="542"/>
      <c r="E2903" s="543"/>
      <c r="F2903" s="553" t="s">
        <v>407</v>
      </c>
      <c r="G2903" s="554"/>
      <c r="H2903" s="554"/>
      <c r="I2903" s="554"/>
      <c r="J2903" s="555"/>
      <c r="K2903" s="556" t="s">
        <v>425</v>
      </c>
      <c r="L2903" s="557"/>
      <c r="M2903" s="556" t="s">
        <v>654</v>
      </c>
      <c r="N2903" s="557"/>
      <c r="O2903" s="292" t="s">
        <v>663</v>
      </c>
    </row>
    <row r="2904" spans="1:15" ht="15" customHeight="1" x14ac:dyDescent="0.25">
      <c r="A2904" s="558"/>
      <c r="B2904" s="558"/>
      <c r="C2904" s="558"/>
      <c r="D2904" s="558"/>
      <c r="E2904" s="558"/>
      <c r="F2904" s="559"/>
      <c r="G2904" s="559"/>
      <c r="H2904" s="559"/>
      <c r="I2904" s="559"/>
      <c r="J2904" s="559"/>
      <c r="K2904" s="559"/>
      <c r="L2904" s="293" t="s">
        <v>313</v>
      </c>
      <c r="M2904" s="560" t="s">
        <v>328</v>
      </c>
      <c r="N2904" s="560"/>
      <c r="O2904" s="294" t="s">
        <v>663</v>
      </c>
    </row>
    <row r="2905" spans="1:15" ht="15" customHeight="1" x14ac:dyDescent="0.25"/>
    <row r="2906" spans="1:15" ht="15" customHeight="1" x14ac:dyDescent="0.25">
      <c r="I2906" s="561" t="s">
        <v>334</v>
      </c>
      <c r="J2906" s="562"/>
      <c r="K2906" s="562"/>
      <c r="L2906" s="562"/>
      <c r="M2906" s="563"/>
      <c r="N2906" s="564" t="s">
        <v>1558</v>
      </c>
      <c r="O2906" s="525"/>
    </row>
    <row r="2907" spans="1:15" ht="15" customHeight="1" x14ac:dyDescent="0.25">
      <c r="I2907" s="573" t="s">
        <v>335</v>
      </c>
      <c r="J2907" s="574"/>
      <c r="K2907" s="574"/>
      <c r="L2907" s="574"/>
      <c r="M2907" s="575"/>
      <c r="N2907" s="520">
        <f>+ROUND(N2906*(1+AIU!$G$69),0)</f>
        <v>44792</v>
      </c>
      <c r="O2907" s="521"/>
    </row>
    <row r="2908" spans="1:15" ht="15" customHeight="1" x14ac:dyDescent="0.25">
      <c r="A2908" s="287"/>
      <c r="B2908" s="500"/>
      <c r="C2908" s="500"/>
      <c r="D2908" s="500"/>
      <c r="E2908" s="500"/>
      <c r="F2908" s="500"/>
      <c r="G2908" s="500"/>
      <c r="H2908" s="500"/>
      <c r="I2908" s="500"/>
      <c r="J2908" s="500"/>
      <c r="K2908" s="500"/>
      <c r="L2908" s="500"/>
      <c r="M2908" s="500"/>
      <c r="N2908" s="500"/>
      <c r="O2908" s="500"/>
    </row>
    <row r="2909" spans="1:15" ht="15" customHeight="1" x14ac:dyDescent="0.25">
      <c r="A2909" s="287"/>
      <c r="B2909" s="501"/>
      <c r="C2909" s="501"/>
      <c r="D2909" s="500"/>
      <c r="E2909" s="500"/>
      <c r="F2909" s="500"/>
      <c r="G2909" s="500"/>
      <c r="H2909" s="500"/>
      <c r="I2909" s="500"/>
      <c r="J2909" s="500"/>
      <c r="K2909" s="500"/>
      <c r="L2909" s="500"/>
      <c r="M2909" s="500"/>
      <c r="N2909" s="500"/>
      <c r="O2909" s="500"/>
    </row>
    <row r="2910" spans="1:15" ht="15" customHeight="1" x14ac:dyDescent="0.25">
      <c r="A2910" s="502"/>
      <c r="B2910" s="502"/>
      <c r="C2910" s="502"/>
      <c r="D2910" s="502"/>
      <c r="E2910" s="502"/>
      <c r="F2910" s="502"/>
      <c r="G2910" s="502"/>
      <c r="H2910" s="502"/>
      <c r="I2910" s="502"/>
      <c r="J2910" s="502"/>
      <c r="K2910" s="502"/>
      <c r="L2910" s="502"/>
      <c r="M2910" s="502"/>
      <c r="N2910" s="502"/>
      <c r="O2910" s="502"/>
    </row>
    <row r="2911" spans="1:15" ht="15" customHeight="1" x14ac:dyDescent="0.25">
      <c r="A2911" s="550"/>
      <c r="B2911" s="551"/>
      <c r="C2911" s="551"/>
      <c r="D2911" s="551"/>
      <c r="E2911" s="551"/>
      <c r="F2911" s="552"/>
      <c r="G2911" s="550" t="s">
        <v>296</v>
      </c>
      <c r="H2911" s="551"/>
      <c r="I2911" s="551"/>
      <c r="J2911" s="551" t="s">
        <v>1559</v>
      </c>
      <c r="K2911" s="551"/>
      <c r="L2911" s="551"/>
      <c r="M2911" s="551"/>
      <c r="N2911" s="551"/>
      <c r="O2911" s="552"/>
    </row>
    <row r="2912" spans="1:15" ht="72" customHeight="1" x14ac:dyDescent="0.25">
      <c r="A2912" s="513" t="s">
        <v>298</v>
      </c>
      <c r="B2912" s="546"/>
      <c r="C2912" s="546"/>
      <c r="D2912" s="546"/>
      <c r="E2912" s="546"/>
      <c r="F2912" s="527"/>
      <c r="G2912" s="503" t="s">
        <v>299</v>
      </c>
      <c r="H2912" s="500"/>
      <c r="I2912" s="500"/>
      <c r="J2912" s="576" t="s">
        <v>1560</v>
      </c>
      <c r="K2912" s="576"/>
      <c r="L2912" s="576"/>
      <c r="M2912" s="576"/>
      <c r="N2912" s="576"/>
      <c r="O2912" s="517"/>
    </row>
    <row r="2913" spans="1:15" ht="15" customHeight="1" x14ac:dyDescent="0.25">
      <c r="A2913" s="514"/>
      <c r="B2913" s="548"/>
      <c r="C2913" s="548"/>
      <c r="D2913" s="548"/>
      <c r="E2913" s="548"/>
      <c r="F2913" s="549"/>
      <c r="G2913" s="515" t="s">
        <v>301</v>
      </c>
      <c r="H2913" s="502"/>
      <c r="I2913" s="502"/>
      <c r="J2913" s="502" t="s">
        <v>21</v>
      </c>
      <c r="K2913" s="502"/>
      <c r="L2913" s="502"/>
      <c r="M2913" s="502"/>
      <c r="N2913" s="502"/>
      <c r="O2913" s="516"/>
    </row>
    <row r="2914" spans="1:15" ht="15" customHeight="1" x14ac:dyDescent="0.25"/>
    <row r="2915" spans="1:15" ht="15" customHeight="1" x14ac:dyDescent="0.25">
      <c r="A2915" s="526" t="s">
        <v>302</v>
      </c>
      <c r="B2915" s="526"/>
      <c r="C2915" s="526" t="s">
        <v>303</v>
      </c>
      <c r="D2915" s="526"/>
    </row>
    <row r="2916" spans="1:15" ht="15" customHeight="1" x14ac:dyDescent="0.25"/>
    <row r="2917" spans="1:15" ht="15" customHeight="1" x14ac:dyDescent="0.25">
      <c r="A2917" s="541" t="s">
        <v>304</v>
      </c>
      <c r="B2917" s="542"/>
      <c r="C2917" s="542"/>
      <c r="D2917" s="542"/>
      <c r="E2917" s="543"/>
      <c r="F2917" s="544" t="s">
        <v>301</v>
      </c>
      <c r="G2917" s="545"/>
      <c r="H2917" s="545"/>
      <c r="I2917" s="545"/>
      <c r="J2917" s="509"/>
      <c r="K2917" s="544" t="s">
        <v>305</v>
      </c>
      <c r="L2917" s="509"/>
      <c r="M2917" s="544" t="s">
        <v>306</v>
      </c>
      <c r="N2917" s="509"/>
      <c r="O2917" s="291" t="s">
        <v>307</v>
      </c>
    </row>
    <row r="2918" spans="1:15" ht="15" customHeight="1" x14ac:dyDescent="0.25">
      <c r="A2918" s="541" t="s">
        <v>1561</v>
      </c>
      <c r="B2918" s="542"/>
      <c r="C2918" s="542"/>
      <c r="D2918" s="542"/>
      <c r="E2918" s="543"/>
      <c r="F2918" s="553" t="s">
        <v>309</v>
      </c>
      <c r="G2918" s="554"/>
      <c r="H2918" s="554"/>
      <c r="I2918" s="554"/>
      <c r="J2918" s="555"/>
      <c r="K2918" s="556" t="s">
        <v>561</v>
      </c>
      <c r="L2918" s="557"/>
      <c r="M2918" s="556" t="s">
        <v>775</v>
      </c>
      <c r="N2918" s="557"/>
      <c r="O2918" s="292" t="s">
        <v>1562</v>
      </c>
    </row>
    <row r="2919" spans="1:15" ht="15" customHeight="1" x14ac:dyDescent="0.25">
      <c r="A2919" s="541" t="s">
        <v>1563</v>
      </c>
      <c r="B2919" s="542"/>
      <c r="C2919" s="542"/>
      <c r="D2919" s="542"/>
      <c r="E2919" s="543"/>
      <c r="F2919" s="553" t="s">
        <v>309</v>
      </c>
      <c r="G2919" s="554"/>
      <c r="H2919" s="554"/>
      <c r="I2919" s="554"/>
      <c r="J2919" s="555"/>
      <c r="K2919" s="556" t="s">
        <v>1564</v>
      </c>
      <c r="L2919" s="557"/>
      <c r="M2919" s="556" t="s">
        <v>555</v>
      </c>
      <c r="N2919" s="557"/>
      <c r="O2919" s="292" t="s">
        <v>1564</v>
      </c>
    </row>
    <row r="2920" spans="1:15" ht="15" customHeight="1" x14ac:dyDescent="0.25">
      <c r="A2920" s="541" t="s">
        <v>1565</v>
      </c>
      <c r="B2920" s="542"/>
      <c r="C2920" s="542"/>
      <c r="D2920" s="542"/>
      <c r="E2920" s="543"/>
      <c r="F2920" s="553" t="s">
        <v>739</v>
      </c>
      <c r="G2920" s="554"/>
      <c r="H2920" s="554"/>
      <c r="I2920" s="554"/>
      <c r="J2920" s="555"/>
      <c r="K2920" s="556" t="s">
        <v>1566</v>
      </c>
      <c r="L2920" s="557"/>
      <c r="M2920" s="556" t="s">
        <v>343</v>
      </c>
      <c r="N2920" s="557"/>
      <c r="O2920" s="292" t="s">
        <v>1567</v>
      </c>
    </row>
    <row r="2921" spans="1:15" ht="15" customHeight="1" x14ac:dyDescent="0.25">
      <c r="A2921" s="541" t="s">
        <v>1568</v>
      </c>
      <c r="B2921" s="542"/>
      <c r="C2921" s="542"/>
      <c r="D2921" s="542"/>
      <c r="E2921" s="543"/>
      <c r="F2921" s="553" t="s">
        <v>309</v>
      </c>
      <c r="G2921" s="554"/>
      <c r="H2921" s="554"/>
      <c r="I2921" s="554"/>
      <c r="J2921" s="555"/>
      <c r="K2921" s="556" t="s">
        <v>1569</v>
      </c>
      <c r="L2921" s="557"/>
      <c r="M2921" s="556" t="s">
        <v>546</v>
      </c>
      <c r="N2921" s="557"/>
      <c r="O2921" s="292" t="s">
        <v>1570</v>
      </c>
    </row>
    <row r="2922" spans="1:15" ht="15" customHeight="1" x14ac:dyDescent="0.25">
      <c r="A2922" s="541" t="s">
        <v>1571</v>
      </c>
      <c r="B2922" s="542"/>
      <c r="C2922" s="542"/>
      <c r="D2922" s="542"/>
      <c r="E2922" s="543"/>
      <c r="F2922" s="553" t="s">
        <v>309</v>
      </c>
      <c r="G2922" s="554"/>
      <c r="H2922" s="554"/>
      <c r="I2922" s="554"/>
      <c r="J2922" s="555"/>
      <c r="K2922" s="556" t="s">
        <v>1572</v>
      </c>
      <c r="L2922" s="557"/>
      <c r="M2922" s="556" t="s">
        <v>398</v>
      </c>
      <c r="N2922" s="557"/>
      <c r="O2922" s="292" t="s">
        <v>1573</v>
      </c>
    </row>
    <row r="2923" spans="1:15" ht="15" customHeight="1" x14ac:dyDescent="0.25">
      <c r="A2923" s="541" t="s">
        <v>1574</v>
      </c>
      <c r="B2923" s="542"/>
      <c r="C2923" s="542"/>
      <c r="D2923" s="542"/>
      <c r="E2923" s="543"/>
      <c r="F2923" s="553" t="s">
        <v>755</v>
      </c>
      <c r="G2923" s="554"/>
      <c r="H2923" s="554"/>
      <c r="I2923" s="554"/>
      <c r="J2923" s="555"/>
      <c r="K2923" s="556" t="s">
        <v>1575</v>
      </c>
      <c r="L2923" s="557"/>
      <c r="M2923" s="556" t="s">
        <v>505</v>
      </c>
      <c r="N2923" s="557"/>
      <c r="O2923" s="292" t="s">
        <v>1576</v>
      </c>
    </row>
    <row r="2924" spans="1:15" ht="15" customHeight="1" x14ac:dyDescent="0.25">
      <c r="A2924" s="541" t="s">
        <v>1577</v>
      </c>
      <c r="B2924" s="542"/>
      <c r="C2924" s="542"/>
      <c r="D2924" s="542"/>
      <c r="E2924" s="543"/>
      <c r="F2924" s="553" t="s">
        <v>755</v>
      </c>
      <c r="G2924" s="554"/>
      <c r="H2924" s="554"/>
      <c r="I2924" s="554"/>
      <c r="J2924" s="555"/>
      <c r="K2924" s="556" t="s">
        <v>310</v>
      </c>
      <c r="L2924" s="557"/>
      <c r="M2924" s="556" t="s">
        <v>1578</v>
      </c>
      <c r="N2924" s="557"/>
      <c r="O2924" s="292" t="s">
        <v>1111</v>
      </c>
    </row>
    <row r="2925" spans="1:15" ht="15" customHeight="1" x14ac:dyDescent="0.25">
      <c r="A2925" s="541" t="s">
        <v>1579</v>
      </c>
      <c r="B2925" s="542"/>
      <c r="C2925" s="542"/>
      <c r="D2925" s="542"/>
      <c r="E2925" s="543"/>
      <c r="F2925" s="553" t="s">
        <v>739</v>
      </c>
      <c r="G2925" s="554"/>
      <c r="H2925" s="554"/>
      <c r="I2925" s="554"/>
      <c r="J2925" s="555"/>
      <c r="K2925" s="556" t="s">
        <v>1580</v>
      </c>
      <c r="L2925" s="557"/>
      <c r="M2925" s="556" t="s">
        <v>409</v>
      </c>
      <c r="N2925" s="557"/>
      <c r="O2925" s="292" t="s">
        <v>1581</v>
      </c>
    </row>
    <row r="2926" spans="1:15" ht="15" customHeight="1" x14ac:dyDescent="0.25">
      <c r="A2926" s="541" t="s">
        <v>746</v>
      </c>
      <c r="B2926" s="542"/>
      <c r="C2926" s="542"/>
      <c r="D2926" s="542"/>
      <c r="E2926" s="543"/>
      <c r="F2926" s="553" t="s">
        <v>309</v>
      </c>
      <c r="G2926" s="554"/>
      <c r="H2926" s="554"/>
      <c r="I2926" s="554"/>
      <c r="J2926" s="555"/>
      <c r="K2926" s="556" t="s">
        <v>747</v>
      </c>
      <c r="L2926" s="557"/>
      <c r="M2926" s="556" t="s">
        <v>505</v>
      </c>
      <c r="N2926" s="557"/>
      <c r="O2926" s="292" t="s">
        <v>1582</v>
      </c>
    </row>
    <row r="2927" spans="1:15" ht="15" customHeight="1" x14ac:dyDescent="0.25">
      <c r="A2927" s="541" t="s">
        <v>1583</v>
      </c>
      <c r="B2927" s="542"/>
      <c r="C2927" s="542"/>
      <c r="D2927" s="542"/>
      <c r="E2927" s="543"/>
      <c r="F2927" s="553" t="s">
        <v>309</v>
      </c>
      <c r="G2927" s="554"/>
      <c r="H2927" s="554"/>
      <c r="I2927" s="554"/>
      <c r="J2927" s="555"/>
      <c r="K2927" s="556" t="s">
        <v>1584</v>
      </c>
      <c r="L2927" s="557"/>
      <c r="M2927" s="556" t="s">
        <v>1024</v>
      </c>
      <c r="N2927" s="557"/>
      <c r="O2927" s="292" t="s">
        <v>1585</v>
      </c>
    </row>
    <row r="2928" spans="1:15" ht="15" customHeight="1" x14ac:dyDescent="0.25">
      <c r="A2928" s="541" t="s">
        <v>1586</v>
      </c>
      <c r="B2928" s="542"/>
      <c r="C2928" s="542"/>
      <c r="D2928" s="542"/>
      <c r="E2928" s="543"/>
      <c r="F2928" s="553" t="s">
        <v>309</v>
      </c>
      <c r="G2928" s="554"/>
      <c r="H2928" s="554"/>
      <c r="I2928" s="554"/>
      <c r="J2928" s="555"/>
      <c r="K2928" s="556" t="s">
        <v>1587</v>
      </c>
      <c r="L2928" s="557"/>
      <c r="M2928" s="556" t="s">
        <v>398</v>
      </c>
      <c r="N2928" s="557"/>
      <c r="O2928" s="292" t="s">
        <v>1588</v>
      </c>
    </row>
    <row r="2929" spans="1:15" ht="15" customHeight="1" x14ac:dyDescent="0.25">
      <c r="A2929" s="541" t="s">
        <v>1589</v>
      </c>
      <c r="B2929" s="542"/>
      <c r="C2929" s="542"/>
      <c r="D2929" s="542"/>
      <c r="E2929" s="543"/>
      <c r="F2929" s="553" t="s">
        <v>309</v>
      </c>
      <c r="G2929" s="554"/>
      <c r="H2929" s="554"/>
      <c r="I2929" s="554"/>
      <c r="J2929" s="555"/>
      <c r="K2929" s="556" t="s">
        <v>1590</v>
      </c>
      <c r="L2929" s="557"/>
      <c r="M2929" s="556" t="s">
        <v>398</v>
      </c>
      <c r="N2929" s="557"/>
      <c r="O2929" s="292" t="s">
        <v>1591</v>
      </c>
    </row>
    <row r="2930" spans="1:15" ht="15" customHeight="1" x14ac:dyDescent="0.25">
      <c r="A2930" s="558"/>
      <c r="B2930" s="558"/>
      <c r="C2930" s="558"/>
      <c r="D2930" s="558"/>
      <c r="E2930" s="558"/>
      <c r="F2930" s="559"/>
      <c r="G2930" s="559"/>
      <c r="H2930" s="559"/>
      <c r="I2930" s="559"/>
      <c r="J2930" s="559"/>
      <c r="K2930" s="559"/>
      <c r="L2930" s="293" t="s">
        <v>313</v>
      </c>
      <c r="M2930" s="560" t="s">
        <v>303</v>
      </c>
      <c r="N2930" s="560"/>
      <c r="O2930" s="294" t="s">
        <v>1592</v>
      </c>
    </row>
    <row r="2931" spans="1:15" ht="15" customHeight="1" x14ac:dyDescent="0.25">
      <c r="A2931" s="526" t="s">
        <v>314</v>
      </c>
      <c r="B2931" s="526"/>
      <c r="C2931" s="526" t="s">
        <v>315</v>
      </c>
      <c r="D2931" s="526"/>
    </row>
    <row r="2932" spans="1:15" ht="15" customHeight="1" x14ac:dyDescent="0.25"/>
    <row r="2933" spans="1:15" ht="15" customHeight="1" x14ac:dyDescent="0.25">
      <c r="A2933" s="541" t="s">
        <v>304</v>
      </c>
      <c r="B2933" s="542"/>
      <c r="C2933" s="542"/>
      <c r="D2933" s="542"/>
      <c r="E2933" s="543"/>
      <c r="F2933" s="544" t="s">
        <v>301</v>
      </c>
      <c r="G2933" s="545"/>
      <c r="H2933" s="545"/>
      <c r="I2933" s="545"/>
      <c r="J2933" s="509"/>
      <c r="K2933" s="544" t="s">
        <v>305</v>
      </c>
      <c r="L2933" s="509"/>
      <c r="M2933" s="544" t="s">
        <v>306</v>
      </c>
      <c r="N2933" s="509"/>
      <c r="O2933" s="291" t="s">
        <v>307</v>
      </c>
    </row>
    <row r="2934" spans="1:15" ht="15" customHeight="1" x14ac:dyDescent="0.25">
      <c r="A2934" s="541" t="s">
        <v>316</v>
      </c>
      <c r="B2934" s="542"/>
      <c r="C2934" s="542"/>
      <c r="D2934" s="542"/>
      <c r="E2934" s="543"/>
      <c r="F2934" s="553" t="s">
        <v>317</v>
      </c>
      <c r="G2934" s="554"/>
      <c r="H2934" s="554"/>
      <c r="I2934" s="554"/>
      <c r="J2934" s="555"/>
      <c r="K2934" s="556" t="s">
        <v>1593</v>
      </c>
      <c r="L2934" s="557"/>
      <c r="M2934" s="556" t="s">
        <v>319</v>
      </c>
      <c r="N2934" s="557"/>
      <c r="O2934" s="292" t="s">
        <v>1594</v>
      </c>
    </row>
    <row r="2935" spans="1:15" ht="15" customHeight="1" x14ac:dyDescent="0.25">
      <c r="A2935" s="558"/>
      <c r="B2935" s="558"/>
      <c r="C2935" s="558"/>
      <c r="D2935" s="558"/>
      <c r="E2935" s="558"/>
      <c r="F2935" s="559"/>
      <c r="G2935" s="559"/>
      <c r="H2935" s="559"/>
      <c r="I2935" s="559"/>
      <c r="J2935" s="559"/>
      <c r="K2935" s="559"/>
      <c r="L2935" s="293" t="s">
        <v>313</v>
      </c>
      <c r="M2935" s="560" t="s">
        <v>315</v>
      </c>
      <c r="N2935" s="560"/>
      <c r="O2935" s="294" t="s">
        <v>1594</v>
      </c>
    </row>
    <row r="2936" spans="1:15" ht="15" customHeight="1" x14ac:dyDescent="0.25">
      <c r="A2936" s="526" t="s">
        <v>321</v>
      </c>
      <c r="B2936" s="526"/>
      <c r="C2936" s="526" t="s">
        <v>322</v>
      </c>
      <c r="D2936" s="526"/>
    </row>
    <row r="2937" spans="1:15" ht="15" customHeight="1" x14ac:dyDescent="0.25"/>
    <row r="2938" spans="1:15" ht="15" customHeight="1" x14ac:dyDescent="0.25">
      <c r="A2938" s="541" t="s">
        <v>304</v>
      </c>
      <c r="B2938" s="542"/>
      <c r="C2938" s="542"/>
      <c r="D2938" s="542"/>
      <c r="E2938" s="543"/>
      <c r="F2938" s="544" t="s">
        <v>301</v>
      </c>
      <c r="G2938" s="545"/>
      <c r="H2938" s="545"/>
      <c r="I2938" s="545"/>
      <c r="J2938" s="509"/>
      <c r="K2938" s="544" t="s">
        <v>305</v>
      </c>
      <c r="L2938" s="509"/>
      <c r="M2938" s="544" t="s">
        <v>306</v>
      </c>
      <c r="N2938" s="509"/>
      <c r="O2938" s="291" t="s">
        <v>307</v>
      </c>
    </row>
    <row r="2939" spans="1:15" ht="15" customHeight="1" x14ac:dyDescent="0.25">
      <c r="A2939" s="541" t="s">
        <v>1595</v>
      </c>
      <c r="B2939" s="542"/>
      <c r="C2939" s="542"/>
      <c r="D2939" s="542"/>
      <c r="E2939" s="543"/>
      <c r="F2939" s="553" t="s">
        <v>324</v>
      </c>
      <c r="G2939" s="554"/>
      <c r="H2939" s="554"/>
      <c r="I2939" s="554"/>
      <c r="J2939" s="555"/>
      <c r="K2939" s="556" t="s">
        <v>1593</v>
      </c>
      <c r="L2939" s="557"/>
      <c r="M2939" s="556" t="s">
        <v>555</v>
      </c>
      <c r="N2939" s="557"/>
      <c r="O2939" s="292" t="s">
        <v>1593</v>
      </c>
    </row>
    <row r="2940" spans="1:15" ht="15" customHeight="1" x14ac:dyDescent="0.25">
      <c r="A2940" s="558"/>
      <c r="B2940" s="558"/>
      <c r="C2940" s="558"/>
      <c r="D2940" s="558"/>
      <c r="E2940" s="558"/>
      <c r="F2940" s="559"/>
      <c r="G2940" s="559"/>
      <c r="H2940" s="559"/>
      <c r="I2940" s="559"/>
      <c r="J2940" s="559"/>
      <c r="K2940" s="559"/>
      <c r="L2940" s="293" t="s">
        <v>313</v>
      </c>
      <c r="M2940" s="560" t="s">
        <v>322</v>
      </c>
      <c r="N2940" s="560"/>
      <c r="O2940" s="294" t="s">
        <v>1593</v>
      </c>
    </row>
    <row r="2941" spans="1:15" ht="15" customHeight="1" x14ac:dyDescent="0.25">
      <c r="A2941" s="526" t="s">
        <v>327</v>
      </c>
      <c r="B2941" s="526"/>
      <c r="C2941" s="526" t="s">
        <v>328</v>
      </c>
      <c r="D2941" s="526"/>
    </row>
    <row r="2942" spans="1:15" ht="15" customHeight="1" x14ac:dyDescent="0.25"/>
    <row r="2943" spans="1:15" ht="15" customHeight="1" x14ac:dyDescent="0.25">
      <c r="A2943" s="541" t="s">
        <v>304</v>
      </c>
      <c r="B2943" s="542"/>
      <c r="C2943" s="542"/>
      <c r="D2943" s="542"/>
      <c r="E2943" s="543"/>
      <c r="F2943" s="544" t="s">
        <v>301</v>
      </c>
      <c r="G2943" s="545"/>
      <c r="H2943" s="545"/>
      <c r="I2943" s="545"/>
      <c r="J2943" s="509"/>
      <c r="K2943" s="544" t="s">
        <v>305</v>
      </c>
      <c r="L2943" s="509"/>
      <c r="M2943" s="544" t="s">
        <v>306</v>
      </c>
      <c r="N2943" s="509"/>
      <c r="O2943" s="291" t="s">
        <v>307</v>
      </c>
    </row>
    <row r="2944" spans="1:15" ht="15" customHeight="1" x14ac:dyDescent="0.25">
      <c r="A2944" s="541" t="s">
        <v>424</v>
      </c>
      <c r="B2944" s="542"/>
      <c r="C2944" s="542"/>
      <c r="D2944" s="542"/>
      <c r="E2944" s="543"/>
      <c r="F2944" s="553" t="s">
        <v>407</v>
      </c>
      <c r="G2944" s="554"/>
      <c r="H2944" s="554"/>
      <c r="I2944" s="554"/>
      <c r="J2944" s="555"/>
      <c r="K2944" s="556" t="s">
        <v>425</v>
      </c>
      <c r="L2944" s="557"/>
      <c r="M2944" s="556" t="s">
        <v>526</v>
      </c>
      <c r="N2944" s="557"/>
      <c r="O2944" s="292" t="s">
        <v>1596</v>
      </c>
    </row>
    <row r="2945" spans="1:15" ht="15" customHeight="1" x14ac:dyDescent="0.25">
      <c r="A2945" s="558"/>
      <c r="B2945" s="558"/>
      <c r="C2945" s="558"/>
      <c r="D2945" s="558"/>
      <c r="E2945" s="558"/>
      <c r="F2945" s="559"/>
      <c r="G2945" s="559"/>
      <c r="H2945" s="559"/>
      <c r="I2945" s="559"/>
      <c r="J2945" s="559"/>
      <c r="K2945" s="559"/>
      <c r="L2945" s="293" t="s">
        <v>313</v>
      </c>
      <c r="M2945" s="560" t="s">
        <v>328</v>
      </c>
      <c r="N2945" s="560"/>
      <c r="O2945" s="294" t="s">
        <v>1596</v>
      </c>
    </row>
    <row r="2946" spans="1:15" ht="15" customHeight="1" x14ac:dyDescent="0.25"/>
    <row r="2947" spans="1:15" ht="15" customHeight="1" x14ac:dyDescent="0.25">
      <c r="I2947" s="561" t="s">
        <v>334</v>
      </c>
      <c r="J2947" s="562"/>
      <c r="K2947" s="562"/>
      <c r="L2947" s="562"/>
      <c r="M2947" s="563"/>
      <c r="N2947" s="564" t="s">
        <v>1597</v>
      </c>
      <c r="O2947" s="525"/>
    </row>
    <row r="2948" spans="1:15" ht="15" customHeight="1" x14ac:dyDescent="0.25">
      <c r="I2948" s="573" t="s">
        <v>335</v>
      </c>
      <c r="J2948" s="574"/>
      <c r="K2948" s="574"/>
      <c r="L2948" s="574"/>
      <c r="M2948" s="575"/>
      <c r="N2948" s="520">
        <f>+ROUND(N2947*(1+AIU!$G$69),0)</f>
        <v>534367</v>
      </c>
      <c r="O2948" s="521"/>
    </row>
    <row r="2949" spans="1:15" ht="15" customHeight="1" x14ac:dyDescent="0.25">
      <c r="A2949" s="287"/>
      <c r="B2949" s="500"/>
      <c r="C2949" s="500"/>
      <c r="D2949" s="500"/>
      <c r="E2949" s="500"/>
      <c r="F2949" s="500"/>
      <c r="G2949" s="500"/>
      <c r="H2949" s="500"/>
      <c r="I2949" s="500"/>
      <c r="J2949" s="500"/>
      <c r="K2949" s="500"/>
      <c r="L2949" s="500"/>
      <c r="M2949" s="500"/>
      <c r="N2949" s="500"/>
      <c r="O2949" s="500"/>
    </row>
    <row r="2950" spans="1:15" ht="15" customHeight="1" x14ac:dyDescent="0.25">
      <c r="A2950" s="287"/>
      <c r="B2950" s="501"/>
      <c r="C2950" s="501"/>
      <c r="D2950" s="500"/>
      <c r="E2950" s="500"/>
      <c r="F2950" s="500"/>
      <c r="G2950" s="500"/>
      <c r="H2950" s="500"/>
      <c r="I2950" s="500"/>
      <c r="J2950" s="500"/>
      <c r="K2950" s="500"/>
      <c r="L2950" s="500"/>
      <c r="M2950" s="500"/>
      <c r="N2950" s="500"/>
      <c r="O2950" s="500"/>
    </row>
    <row r="2951" spans="1:15" ht="15" customHeight="1" x14ac:dyDescent="0.25">
      <c r="A2951" s="502"/>
      <c r="B2951" s="502"/>
      <c r="C2951" s="502"/>
      <c r="D2951" s="502"/>
      <c r="E2951" s="502"/>
      <c r="F2951" s="502"/>
      <c r="G2951" s="502"/>
      <c r="H2951" s="502"/>
      <c r="I2951" s="502"/>
      <c r="J2951" s="502"/>
      <c r="K2951" s="502"/>
      <c r="L2951" s="502"/>
      <c r="M2951" s="502"/>
      <c r="N2951" s="502"/>
      <c r="O2951" s="502"/>
    </row>
    <row r="2952" spans="1:15" ht="15" customHeight="1" x14ac:dyDescent="0.25">
      <c r="A2952" s="550"/>
      <c r="B2952" s="551"/>
      <c r="C2952" s="551"/>
      <c r="D2952" s="551"/>
      <c r="E2952" s="551"/>
      <c r="F2952" s="552"/>
      <c r="G2952" s="550" t="s">
        <v>296</v>
      </c>
      <c r="H2952" s="551"/>
      <c r="I2952" s="551"/>
      <c r="J2952" s="551" t="s">
        <v>1559</v>
      </c>
      <c r="K2952" s="551"/>
      <c r="L2952" s="551"/>
      <c r="M2952" s="551"/>
      <c r="N2952" s="551"/>
      <c r="O2952" s="552"/>
    </row>
    <row r="2953" spans="1:15" ht="99.75" customHeight="1" x14ac:dyDescent="0.25">
      <c r="A2953" s="513" t="s">
        <v>298</v>
      </c>
      <c r="B2953" s="546"/>
      <c r="C2953" s="546"/>
      <c r="D2953" s="546"/>
      <c r="E2953" s="546"/>
      <c r="F2953" s="527"/>
      <c r="G2953" s="503" t="s">
        <v>299</v>
      </c>
      <c r="H2953" s="500"/>
      <c r="I2953" s="500"/>
      <c r="J2953" s="500" t="s">
        <v>1598</v>
      </c>
      <c r="K2953" s="500"/>
      <c r="L2953" s="500"/>
      <c r="M2953" s="500"/>
      <c r="N2953" s="500"/>
      <c r="O2953" s="504"/>
    </row>
    <row r="2954" spans="1:15" ht="15" customHeight="1" x14ac:dyDescent="0.25">
      <c r="A2954" s="514"/>
      <c r="B2954" s="548"/>
      <c r="C2954" s="548"/>
      <c r="D2954" s="548"/>
      <c r="E2954" s="548"/>
      <c r="F2954" s="549"/>
      <c r="G2954" s="515" t="s">
        <v>301</v>
      </c>
      <c r="H2954" s="502"/>
      <c r="I2954" s="502"/>
      <c r="J2954" s="502" t="s">
        <v>21</v>
      </c>
      <c r="K2954" s="502"/>
      <c r="L2954" s="502"/>
      <c r="M2954" s="502"/>
      <c r="N2954" s="502"/>
      <c r="O2954" s="516"/>
    </row>
    <row r="2955" spans="1:15" ht="15" customHeight="1" x14ac:dyDescent="0.25"/>
    <row r="2956" spans="1:15" ht="15" customHeight="1" x14ac:dyDescent="0.25">
      <c r="A2956" s="526" t="s">
        <v>302</v>
      </c>
      <c r="B2956" s="526"/>
      <c r="C2956" s="526" t="s">
        <v>303</v>
      </c>
      <c r="D2956" s="526"/>
    </row>
    <row r="2957" spans="1:15" ht="15" customHeight="1" x14ac:dyDescent="0.25"/>
    <row r="2958" spans="1:15" ht="15" customHeight="1" x14ac:dyDescent="0.25">
      <c r="A2958" s="541" t="s">
        <v>304</v>
      </c>
      <c r="B2958" s="542"/>
      <c r="C2958" s="542"/>
      <c r="D2958" s="542"/>
      <c r="E2958" s="543"/>
      <c r="F2958" s="544" t="s">
        <v>301</v>
      </c>
      <c r="G2958" s="545"/>
      <c r="H2958" s="545"/>
      <c r="I2958" s="545"/>
      <c r="J2958" s="509"/>
      <c r="K2958" s="544" t="s">
        <v>305</v>
      </c>
      <c r="L2958" s="509"/>
      <c r="M2958" s="544" t="s">
        <v>306</v>
      </c>
      <c r="N2958" s="509"/>
      <c r="O2958" s="291" t="s">
        <v>307</v>
      </c>
    </row>
    <row r="2959" spans="1:15" ht="15" customHeight="1" x14ac:dyDescent="0.25">
      <c r="A2959" s="541" t="s">
        <v>1565</v>
      </c>
      <c r="B2959" s="542"/>
      <c r="C2959" s="542"/>
      <c r="D2959" s="542"/>
      <c r="E2959" s="543"/>
      <c r="F2959" s="553" t="s">
        <v>739</v>
      </c>
      <c r="G2959" s="554"/>
      <c r="H2959" s="554"/>
      <c r="I2959" s="554"/>
      <c r="J2959" s="555"/>
      <c r="K2959" s="556" t="s">
        <v>1566</v>
      </c>
      <c r="L2959" s="557"/>
      <c r="M2959" s="556" t="s">
        <v>351</v>
      </c>
      <c r="N2959" s="557"/>
      <c r="O2959" s="292" t="s">
        <v>1599</v>
      </c>
    </row>
    <row r="2960" spans="1:15" ht="15" customHeight="1" x14ac:dyDescent="0.25">
      <c r="A2960" s="541" t="s">
        <v>1600</v>
      </c>
      <c r="B2960" s="542"/>
      <c r="C2960" s="542"/>
      <c r="D2960" s="542"/>
      <c r="E2960" s="543"/>
      <c r="F2960" s="553" t="s">
        <v>309</v>
      </c>
      <c r="G2960" s="554"/>
      <c r="H2960" s="554"/>
      <c r="I2960" s="554"/>
      <c r="J2960" s="555"/>
      <c r="K2960" s="556" t="s">
        <v>1601</v>
      </c>
      <c r="L2960" s="557"/>
      <c r="M2960" s="556" t="s">
        <v>398</v>
      </c>
      <c r="N2960" s="557"/>
      <c r="O2960" s="292" t="s">
        <v>1602</v>
      </c>
    </row>
    <row r="2961" spans="1:15" ht="15" customHeight="1" x14ac:dyDescent="0.25">
      <c r="A2961" s="541" t="s">
        <v>1603</v>
      </c>
      <c r="B2961" s="542"/>
      <c r="C2961" s="542"/>
      <c r="D2961" s="542"/>
      <c r="E2961" s="543"/>
      <c r="F2961" s="553" t="s">
        <v>309</v>
      </c>
      <c r="G2961" s="554"/>
      <c r="H2961" s="554"/>
      <c r="I2961" s="554"/>
      <c r="J2961" s="555"/>
      <c r="K2961" s="556" t="s">
        <v>1604</v>
      </c>
      <c r="L2961" s="557"/>
      <c r="M2961" s="556" t="s">
        <v>1605</v>
      </c>
      <c r="N2961" s="557"/>
      <c r="O2961" s="292" t="s">
        <v>1606</v>
      </c>
    </row>
    <row r="2962" spans="1:15" ht="15" customHeight="1" x14ac:dyDescent="0.25">
      <c r="A2962" s="541" t="s">
        <v>1607</v>
      </c>
      <c r="B2962" s="542"/>
      <c r="C2962" s="542"/>
      <c r="D2962" s="542"/>
      <c r="E2962" s="543"/>
      <c r="F2962" s="553" t="s">
        <v>755</v>
      </c>
      <c r="G2962" s="554"/>
      <c r="H2962" s="554"/>
      <c r="I2962" s="554"/>
      <c r="J2962" s="555"/>
      <c r="K2962" s="556" t="s">
        <v>1232</v>
      </c>
      <c r="L2962" s="557"/>
      <c r="M2962" s="556" t="s">
        <v>684</v>
      </c>
      <c r="N2962" s="557"/>
      <c r="O2962" s="292" t="s">
        <v>1608</v>
      </c>
    </row>
    <row r="2963" spans="1:15" ht="15" customHeight="1" x14ac:dyDescent="0.25">
      <c r="A2963" s="541" t="s">
        <v>411</v>
      </c>
      <c r="B2963" s="542"/>
      <c r="C2963" s="542"/>
      <c r="D2963" s="542"/>
      <c r="E2963" s="543"/>
      <c r="F2963" s="553" t="s">
        <v>412</v>
      </c>
      <c r="G2963" s="554"/>
      <c r="H2963" s="554"/>
      <c r="I2963" s="554"/>
      <c r="J2963" s="555"/>
      <c r="K2963" s="556" t="s">
        <v>413</v>
      </c>
      <c r="L2963" s="557"/>
      <c r="M2963" s="556" t="s">
        <v>505</v>
      </c>
      <c r="N2963" s="557"/>
      <c r="O2963" s="292" t="s">
        <v>1609</v>
      </c>
    </row>
    <row r="2964" spans="1:15" ht="15" customHeight="1" x14ac:dyDescent="0.25">
      <c r="A2964" s="541" t="s">
        <v>511</v>
      </c>
      <c r="B2964" s="542"/>
      <c r="C2964" s="542"/>
      <c r="D2964" s="542"/>
      <c r="E2964" s="543"/>
      <c r="F2964" s="553" t="s">
        <v>309</v>
      </c>
      <c r="G2964" s="554"/>
      <c r="H2964" s="554"/>
      <c r="I2964" s="554"/>
      <c r="J2964" s="555"/>
      <c r="K2964" s="556" t="s">
        <v>512</v>
      </c>
      <c r="L2964" s="557"/>
      <c r="M2964" s="556" t="s">
        <v>555</v>
      </c>
      <c r="N2964" s="557"/>
      <c r="O2964" s="292" t="s">
        <v>512</v>
      </c>
    </row>
    <row r="2965" spans="1:15" ht="15" customHeight="1" x14ac:dyDescent="0.25">
      <c r="A2965" s="541" t="s">
        <v>1610</v>
      </c>
      <c r="B2965" s="542"/>
      <c r="C2965" s="542"/>
      <c r="D2965" s="542"/>
      <c r="E2965" s="543"/>
      <c r="F2965" s="553" t="s">
        <v>309</v>
      </c>
      <c r="G2965" s="554"/>
      <c r="H2965" s="554"/>
      <c r="I2965" s="554"/>
      <c r="J2965" s="555"/>
      <c r="K2965" s="556" t="s">
        <v>1611</v>
      </c>
      <c r="L2965" s="557"/>
      <c r="M2965" s="556" t="s">
        <v>617</v>
      </c>
      <c r="N2965" s="557"/>
      <c r="O2965" s="292" t="s">
        <v>1612</v>
      </c>
    </row>
    <row r="2966" spans="1:15" ht="15" customHeight="1" x14ac:dyDescent="0.25">
      <c r="A2966" s="541" t="s">
        <v>1568</v>
      </c>
      <c r="B2966" s="542"/>
      <c r="C2966" s="542"/>
      <c r="D2966" s="542"/>
      <c r="E2966" s="543"/>
      <c r="F2966" s="553" t="s">
        <v>309</v>
      </c>
      <c r="G2966" s="554"/>
      <c r="H2966" s="554"/>
      <c r="I2966" s="554"/>
      <c r="J2966" s="555"/>
      <c r="K2966" s="556" t="s">
        <v>1569</v>
      </c>
      <c r="L2966" s="557"/>
      <c r="M2966" s="556" t="s">
        <v>1613</v>
      </c>
      <c r="N2966" s="557"/>
      <c r="O2966" s="292" t="s">
        <v>1614</v>
      </c>
    </row>
    <row r="2967" spans="1:15" ht="15" customHeight="1" x14ac:dyDescent="0.25">
      <c r="A2967" s="541" t="s">
        <v>1615</v>
      </c>
      <c r="B2967" s="542"/>
      <c r="C2967" s="542"/>
      <c r="D2967" s="542"/>
      <c r="E2967" s="543"/>
      <c r="F2967" s="553" t="s">
        <v>309</v>
      </c>
      <c r="G2967" s="554"/>
      <c r="H2967" s="554"/>
      <c r="I2967" s="554"/>
      <c r="J2967" s="555"/>
      <c r="K2967" s="556" t="s">
        <v>1616</v>
      </c>
      <c r="L2967" s="557"/>
      <c r="M2967" s="556" t="s">
        <v>342</v>
      </c>
      <c r="N2967" s="557"/>
      <c r="O2967" s="292" t="s">
        <v>1617</v>
      </c>
    </row>
    <row r="2968" spans="1:15" ht="15" customHeight="1" x14ac:dyDescent="0.25">
      <c r="A2968" s="541" t="s">
        <v>1618</v>
      </c>
      <c r="B2968" s="542"/>
      <c r="C2968" s="542"/>
      <c r="D2968" s="542"/>
      <c r="E2968" s="543"/>
      <c r="F2968" s="553" t="s">
        <v>615</v>
      </c>
      <c r="G2968" s="554"/>
      <c r="H2968" s="554"/>
      <c r="I2968" s="554"/>
      <c r="J2968" s="555"/>
      <c r="K2968" s="556" t="s">
        <v>1619</v>
      </c>
      <c r="L2968" s="557"/>
      <c r="M2968" s="556" t="s">
        <v>351</v>
      </c>
      <c r="N2968" s="557"/>
      <c r="O2968" s="292" t="s">
        <v>1620</v>
      </c>
    </row>
    <row r="2969" spans="1:15" ht="15" customHeight="1" x14ac:dyDescent="0.25">
      <c r="A2969" s="541" t="s">
        <v>1621</v>
      </c>
      <c r="B2969" s="542"/>
      <c r="C2969" s="542"/>
      <c r="D2969" s="542"/>
      <c r="E2969" s="543"/>
      <c r="F2969" s="553" t="s">
        <v>750</v>
      </c>
      <c r="G2969" s="554"/>
      <c r="H2969" s="554"/>
      <c r="I2969" s="554"/>
      <c r="J2969" s="555"/>
      <c r="K2969" s="556" t="s">
        <v>1622</v>
      </c>
      <c r="L2969" s="557"/>
      <c r="M2969" s="556" t="s">
        <v>454</v>
      </c>
      <c r="N2969" s="557"/>
      <c r="O2969" s="292" t="s">
        <v>1623</v>
      </c>
    </row>
    <row r="2970" spans="1:15" ht="15" customHeight="1" x14ac:dyDescent="0.25">
      <c r="A2970" s="558"/>
      <c r="B2970" s="558"/>
      <c r="C2970" s="558"/>
      <c r="D2970" s="558"/>
      <c r="E2970" s="558"/>
      <c r="F2970" s="559"/>
      <c r="G2970" s="559"/>
      <c r="H2970" s="559"/>
      <c r="I2970" s="559"/>
      <c r="J2970" s="559"/>
      <c r="K2970" s="559"/>
      <c r="L2970" s="293" t="s">
        <v>313</v>
      </c>
      <c r="M2970" s="560" t="s">
        <v>303</v>
      </c>
      <c r="N2970" s="560"/>
      <c r="O2970" s="294" t="s">
        <v>1624</v>
      </c>
    </row>
    <row r="2971" spans="1:15" ht="15" customHeight="1" x14ac:dyDescent="0.25">
      <c r="A2971" s="526" t="s">
        <v>314</v>
      </c>
      <c r="B2971" s="526"/>
      <c r="C2971" s="526" t="s">
        <v>315</v>
      </c>
      <c r="D2971" s="526"/>
    </row>
    <row r="2972" spans="1:15" ht="15" customHeight="1" x14ac:dyDescent="0.25"/>
    <row r="2973" spans="1:15" ht="15" customHeight="1" x14ac:dyDescent="0.25">
      <c r="A2973" s="541" t="s">
        <v>304</v>
      </c>
      <c r="B2973" s="542"/>
      <c r="C2973" s="542"/>
      <c r="D2973" s="542"/>
      <c r="E2973" s="543"/>
      <c r="F2973" s="544" t="s">
        <v>301</v>
      </c>
      <c r="G2973" s="545"/>
      <c r="H2973" s="545"/>
      <c r="I2973" s="545"/>
      <c r="J2973" s="509"/>
      <c r="K2973" s="544" t="s">
        <v>305</v>
      </c>
      <c r="L2973" s="509"/>
      <c r="M2973" s="544" t="s">
        <v>306</v>
      </c>
      <c r="N2973" s="509"/>
      <c r="O2973" s="291" t="s">
        <v>307</v>
      </c>
    </row>
    <row r="2974" spans="1:15" ht="15" customHeight="1" x14ac:dyDescent="0.25">
      <c r="A2974" s="541" t="s">
        <v>316</v>
      </c>
      <c r="B2974" s="542"/>
      <c r="C2974" s="542"/>
      <c r="D2974" s="542"/>
      <c r="E2974" s="543"/>
      <c r="F2974" s="553" t="s">
        <v>317</v>
      </c>
      <c r="G2974" s="554"/>
      <c r="H2974" s="554"/>
      <c r="I2974" s="554"/>
      <c r="J2974" s="555"/>
      <c r="K2974" s="556" t="s">
        <v>1625</v>
      </c>
      <c r="L2974" s="557"/>
      <c r="M2974" s="556" t="s">
        <v>319</v>
      </c>
      <c r="N2974" s="557"/>
      <c r="O2974" s="292" t="s">
        <v>1095</v>
      </c>
    </row>
    <row r="2975" spans="1:15" ht="15" customHeight="1" x14ac:dyDescent="0.25">
      <c r="A2975" s="558"/>
      <c r="B2975" s="558"/>
      <c r="C2975" s="558"/>
      <c r="D2975" s="558"/>
      <c r="E2975" s="558"/>
      <c r="F2975" s="559"/>
      <c r="G2975" s="559"/>
      <c r="H2975" s="559"/>
      <c r="I2975" s="559"/>
      <c r="J2975" s="559"/>
      <c r="K2975" s="559"/>
      <c r="L2975" s="293" t="s">
        <v>313</v>
      </c>
      <c r="M2975" s="560" t="s">
        <v>315</v>
      </c>
      <c r="N2975" s="560"/>
      <c r="O2975" s="294" t="s">
        <v>1095</v>
      </c>
    </row>
    <row r="2976" spans="1:15" ht="15" customHeight="1" x14ac:dyDescent="0.25">
      <c r="A2976" s="526" t="s">
        <v>321</v>
      </c>
      <c r="B2976" s="526"/>
      <c r="C2976" s="526" t="s">
        <v>322</v>
      </c>
      <c r="D2976" s="526"/>
    </row>
    <row r="2977" spans="1:15" ht="15" customHeight="1" x14ac:dyDescent="0.25"/>
    <row r="2978" spans="1:15" ht="15" customHeight="1" x14ac:dyDescent="0.25">
      <c r="A2978" s="541" t="s">
        <v>304</v>
      </c>
      <c r="B2978" s="542"/>
      <c r="C2978" s="542"/>
      <c r="D2978" s="542"/>
      <c r="E2978" s="543"/>
      <c r="F2978" s="544" t="s">
        <v>301</v>
      </c>
      <c r="G2978" s="545"/>
      <c r="H2978" s="545"/>
      <c r="I2978" s="545"/>
      <c r="J2978" s="509"/>
      <c r="K2978" s="544" t="s">
        <v>305</v>
      </c>
      <c r="L2978" s="509"/>
      <c r="M2978" s="544" t="s">
        <v>306</v>
      </c>
      <c r="N2978" s="509"/>
      <c r="O2978" s="291" t="s">
        <v>307</v>
      </c>
    </row>
    <row r="2979" spans="1:15" ht="15" customHeight="1" x14ac:dyDescent="0.25">
      <c r="A2979" s="541" t="s">
        <v>1431</v>
      </c>
      <c r="B2979" s="542"/>
      <c r="C2979" s="542"/>
      <c r="D2979" s="542"/>
      <c r="E2979" s="543"/>
      <c r="F2979" s="553" t="s">
        <v>324</v>
      </c>
      <c r="G2979" s="554"/>
      <c r="H2979" s="554"/>
      <c r="I2979" s="554"/>
      <c r="J2979" s="555"/>
      <c r="K2979" s="556" t="s">
        <v>440</v>
      </c>
      <c r="L2979" s="557"/>
      <c r="M2979" s="556" t="s">
        <v>684</v>
      </c>
      <c r="N2979" s="557"/>
      <c r="O2979" s="292" t="s">
        <v>1625</v>
      </c>
    </row>
    <row r="2980" spans="1:15" ht="15" customHeight="1" x14ac:dyDescent="0.25">
      <c r="A2980" s="558"/>
      <c r="B2980" s="558"/>
      <c r="C2980" s="558"/>
      <c r="D2980" s="558"/>
      <c r="E2980" s="558"/>
      <c r="F2980" s="559"/>
      <c r="G2980" s="559"/>
      <c r="H2980" s="559"/>
      <c r="I2980" s="559"/>
      <c r="J2980" s="559"/>
      <c r="K2980" s="559"/>
      <c r="L2980" s="293" t="s">
        <v>313</v>
      </c>
      <c r="M2980" s="560" t="s">
        <v>322</v>
      </c>
      <c r="N2980" s="560"/>
      <c r="O2980" s="294" t="s">
        <v>1625</v>
      </c>
    </row>
    <row r="2981" spans="1:15" ht="15" customHeight="1" x14ac:dyDescent="0.25">
      <c r="A2981" s="526" t="s">
        <v>327</v>
      </c>
      <c r="B2981" s="526"/>
      <c r="C2981" s="526" t="s">
        <v>328</v>
      </c>
      <c r="D2981" s="526"/>
    </row>
    <row r="2982" spans="1:15" ht="15" customHeight="1" x14ac:dyDescent="0.25"/>
    <row r="2983" spans="1:15" ht="15" customHeight="1" x14ac:dyDescent="0.25">
      <c r="A2983" s="541" t="s">
        <v>304</v>
      </c>
      <c r="B2983" s="542"/>
      <c r="C2983" s="542"/>
      <c r="D2983" s="542"/>
      <c r="E2983" s="543"/>
      <c r="F2983" s="544" t="s">
        <v>301</v>
      </c>
      <c r="G2983" s="545"/>
      <c r="H2983" s="545"/>
      <c r="I2983" s="545"/>
      <c r="J2983" s="509"/>
      <c r="K2983" s="544" t="s">
        <v>305</v>
      </c>
      <c r="L2983" s="509"/>
      <c r="M2983" s="544" t="s">
        <v>306</v>
      </c>
      <c r="N2983" s="509"/>
      <c r="O2983" s="291" t="s">
        <v>307</v>
      </c>
    </row>
    <row r="2984" spans="1:15" ht="15" customHeight="1" x14ac:dyDescent="0.25">
      <c r="A2984" s="541" t="s">
        <v>424</v>
      </c>
      <c r="B2984" s="542"/>
      <c r="C2984" s="542"/>
      <c r="D2984" s="542"/>
      <c r="E2984" s="543"/>
      <c r="F2984" s="553" t="s">
        <v>407</v>
      </c>
      <c r="G2984" s="554"/>
      <c r="H2984" s="554"/>
      <c r="I2984" s="554"/>
      <c r="J2984" s="555"/>
      <c r="K2984" s="556" t="s">
        <v>425</v>
      </c>
      <c r="L2984" s="557"/>
      <c r="M2984" s="556" t="s">
        <v>493</v>
      </c>
      <c r="N2984" s="557"/>
      <c r="O2984" s="292" t="s">
        <v>715</v>
      </c>
    </row>
    <row r="2985" spans="1:15" ht="15" customHeight="1" x14ac:dyDescent="0.25">
      <c r="A2985" s="558"/>
      <c r="B2985" s="558"/>
      <c r="C2985" s="558"/>
      <c r="D2985" s="558"/>
      <c r="E2985" s="558"/>
      <c r="F2985" s="559"/>
      <c r="G2985" s="559"/>
      <c r="H2985" s="559"/>
      <c r="I2985" s="559"/>
      <c r="J2985" s="559"/>
      <c r="K2985" s="559"/>
      <c r="L2985" s="293" t="s">
        <v>313</v>
      </c>
      <c r="M2985" s="560" t="s">
        <v>328</v>
      </c>
      <c r="N2985" s="560"/>
      <c r="O2985" s="294" t="s">
        <v>715</v>
      </c>
    </row>
    <row r="2986" spans="1:15" ht="15" customHeight="1" x14ac:dyDescent="0.25"/>
    <row r="2987" spans="1:15" ht="15" customHeight="1" x14ac:dyDescent="0.25">
      <c r="I2987" s="561" t="s">
        <v>334</v>
      </c>
      <c r="J2987" s="562"/>
      <c r="K2987" s="562"/>
      <c r="L2987" s="562"/>
      <c r="M2987" s="563"/>
      <c r="N2987" s="564" t="s">
        <v>1626</v>
      </c>
      <c r="O2987" s="525"/>
    </row>
    <row r="2988" spans="1:15" ht="15" customHeight="1" x14ac:dyDescent="0.25">
      <c r="I2988" s="573" t="s">
        <v>335</v>
      </c>
      <c r="J2988" s="574"/>
      <c r="K2988" s="574"/>
      <c r="L2988" s="574"/>
      <c r="M2988" s="575"/>
      <c r="N2988" s="520">
        <f>+ROUND(N2987*(1+AIU!$G$69),0)</f>
        <v>923531</v>
      </c>
      <c r="O2988" s="521"/>
    </row>
    <row r="2989" spans="1:15" ht="15" customHeight="1" x14ac:dyDescent="0.25">
      <c r="A2989" s="287"/>
      <c r="B2989" s="500"/>
      <c r="C2989" s="500"/>
      <c r="D2989" s="500"/>
      <c r="E2989" s="500"/>
      <c r="F2989" s="500"/>
      <c r="G2989" s="500"/>
      <c r="H2989" s="500"/>
      <c r="I2989" s="500"/>
      <c r="J2989" s="500"/>
      <c r="K2989" s="500"/>
      <c r="L2989" s="500"/>
      <c r="M2989" s="500"/>
      <c r="N2989" s="500"/>
      <c r="O2989" s="500"/>
    </row>
    <row r="2990" spans="1:15" ht="15" customHeight="1" x14ac:dyDescent="0.25">
      <c r="A2990" s="287"/>
      <c r="B2990" s="501"/>
      <c r="C2990" s="501"/>
      <c r="D2990" s="500"/>
      <c r="E2990" s="500"/>
      <c r="F2990" s="500"/>
      <c r="G2990" s="500"/>
      <c r="H2990" s="500"/>
      <c r="I2990" s="500"/>
      <c r="J2990" s="500"/>
      <c r="K2990" s="500"/>
      <c r="L2990" s="500"/>
      <c r="M2990" s="500"/>
      <c r="N2990" s="500"/>
      <c r="O2990" s="500"/>
    </row>
    <row r="2991" spans="1:15" ht="15" customHeight="1" x14ac:dyDescent="0.25">
      <c r="A2991" s="502"/>
      <c r="B2991" s="502"/>
      <c r="C2991" s="502"/>
      <c r="D2991" s="502"/>
      <c r="E2991" s="502"/>
      <c r="F2991" s="502"/>
      <c r="G2991" s="502"/>
      <c r="H2991" s="502"/>
      <c r="I2991" s="502"/>
      <c r="J2991" s="502"/>
      <c r="K2991" s="502"/>
      <c r="L2991" s="502"/>
      <c r="M2991" s="502"/>
      <c r="N2991" s="502"/>
      <c r="O2991" s="502"/>
    </row>
    <row r="2992" spans="1:15" ht="15" customHeight="1" x14ac:dyDescent="0.25">
      <c r="A2992" s="550"/>
      <c r="B2992" s="551"/>
      <c r="C2992" s="551"/>
      <c r="D2992" s="551"/>
      <c r="E2992" s="551"/>
      <c r="F2992" s="552"/>
      <c r="G2992" s="550" t="s">
        <v>296</v>
      </c>
      <c r="H2992" s="551"/>
      <c r="I2992" s="551"/>
      <c r="J2992" s="551" t="s">
        <v>1559</v>
      </c>
      <c r="K2992" s="551"/>
      <c r="L2992" s="551"/>
      <c r="M2992" s="551"/>
      <c r="N2992" s="551"/>
      <c r="O2992" s="552"/>
    </row>
    <row r="2993" spans="1:15" ht="69" customHeight="1" x14ac:dyDescent="0.25">
      <c r="A2993" s="513" t="s">
        <v>298</v>
      </c>
      <c r="B2993" s="546"/>
      <c r="C2993" s="546"/>
      <c r="D2993" s="546"/>
      <c r="E2993" s="546"/>
      <c r="F2993" s="527"/>
      <c r="G2993" s="503" t="s">
        <v>299</v>
      </c>
      <c r="H2993" s="500"/>
      <c r="I2993" s="500"/>
      <c r="J2993" s="500" t="s">
        <v>1627</v>
      </c>
      <c r="K2993" s="500"/>
      <c r="L2993" s="500"/>
      <c r="M2993" s="500"/>
      <c r="N2993" s="500"/>
      <c r="O2993" s="504"/>
    </row>
    <row r="2994" spans="1:15" ht="15" customHeight="1" x14ac:dyDescent="0.25">
      <c r="A2994" s="514"/>
      <c r="B2994" s="548"/>
      <c r="C2994" s="548"/>
      <c r="D2994" s="548"/>
      <c r="E2994" s="548"/>
      <c r="F2994" s="549"/>
      <c r="G2994" s="515" t="s">
        <v>301</v>
      </c>
      <c r="H2994" s="502"/>
      <c r="I2994" s="502"/>
      <c r="J2994" s="502" t="s">
        <v>21</v>
      </c>
      <c r="K2994" s="502"/>
      <c r="L2994" s="502"/>
      <c r="M2994" s="502"/>
      <c r="N2994" s="502"/>
      <c r="O2994" s="516"/>
    </row>
    <row r="2995" spans="1:15" ht="15" customHeight="1" x14ac:dyDescent="0.25"/>
    <row r="2996" spans="1:15" ht="15" customHeight="1" x14ac:dyDescent="0.25">
      <c r="A2996" s="526" t="s">
        <v>302</v>
      </c>
      <c r="B2996" s="526"/>
      <c r="C2996" s="526" t="s">
        <v>303</v>
      </c>
      <c r="D2996" s="526"/>
    </row>
    <row r="2997" spans="1:15" ht="15" customHeight="1" x14ac:dyDescent="0.25"/>
    <row r="2998" spans="1:15" ht="15" customHeight="1" x14ac:dyDescent="0.25">
      <c r="A2998" s="541" t="s">
        <v>304</v>
      </c>
      <c r="B2998" s="542"/>
      <c r="C2998" s="542"/>
      <c r="D2998" s="542"/>
      <c r="E2998" s="543"/>
      <c r="F2998" s="544" t="s">
        <v>301</v>
      </c>
      <c r="G2998" s="545"/>
      <c r="H2998" s="545"/>
      <c r="I2998" s="545"/>
      <c r="J2998" s="509"/>
      <c r="K2998" s="544" t="s">
        <v>305</v>
      </c>
      <c r="L2998" s="509"/>
      <c r="M2998" s="544" t="s">
        <v>306</v>
      </c>
      <c r="N2998" s="509"/>
      <c r="O2998" s="291" t="s">
        <v>307</v>
      </c>
    </row>
    <row r="2999" spans="1:15" ht="15" customHeight="1" x14ac:dyDescent="0.25">
      <c r="A2999" s="541" t="s">
        <v>1565</v>
      </c>
      <c r="B2999" s="542"/>
      <c r="C2999" s="542"/>
      <c r="D2999" s="542"/>
      <c r="E2999" s="543"/>
      <c r="F2999" s="553" t="s">
        <v>739</v>
      </c>
      <c r="G2999" s="554"/>
      <c r="H2999" s="554"/>
      <c r="I2999" s="554"/>
      <c r="J2999" s="555"/>
      <c r="K2999" s="556" t="s">
        <v>1566</v>
      </c>
      <c r="L2999" s="557"/>
      <c r="M2999" s="556" t="s">
        <v>343</v>
      </c>
      <c r="N2999" s="557"/>
      <c r="O2999" s="292" t="s">
        <v>1567</v>
      </c>
    </row>
    <row r="3000" spans="1:15" ht="15" customHeight="1" x14ac:dyDescent="0.25">
      <c r="A3000" s="541" t="s">
        <v>1600</v>
      </c>
      <c r="B3000" s="542"/>
      <c r="C3000" s="542"/>
      <c r="D3000" s="542"/>
      <c r="E3000" s="543"/>
      <c r="F3000" s="553" t="s">
        <v>309</v>
      </c>
      <c r="G3000" s="554"/>
      <c r="H3000" s="554"/>
      <c r="I3000" s="554"/>
      <c r="J3000" s="555"/>
      <c r="K3000" s="556" t="s">
        <v>1601</v>
      </c>
      <c r="L3000" s="557"/>
      <c r="M3000" s="556" t="s">
        <v>342</v>
      </c>
      <c r="N3000" s="557"/>
      <c r="O3000" s="292" t="s">
        <v>1628</v>
      </c>
    </row>
    <row r="3001" spans="1:15" ht="15" customHeight="1" x14ac:dyDescent="0.25">
      <c r="A3001" s="541" t="s">
        <v>1603</v>
      </c>
      <c r="B3001" s="542"/>
      <c r="C3001" s="542"/>
      <c r="D3001" s="542"/>
      <c r="E3001" s="543"/>
      <c r="F3001" s="553" t="s">
        <v>309</v>
      </c>
      <c r="G3001" s="554"/>
      <c r="H3001" s="554"/>
      <c r="I3001" s="554"/>
      <c r="J3001" s="555"/>
      <c r="K3001" s="556" t="s">
        <v>1604</v>
      </c>
      <c r="L3001" s="557"/>
      <c r="M3001" s="556" t="s">
        <v>446</v>
      </c>
      <c r="N3001" s="557"/>
      <c r="O3001" s="292" t="s">
        <v>1629</v>
      </c>
    </row>
    <row r="3002" spans="1:15" ht="15" customHeight="1" x14ac:dyDescent="0.25">
      <c r="A3002" s="541" t="s">
        <v>1607</v>
      </c>
      <c r="B3002" s="542"/>
      <c r="C3002" s="542"/>
      <c r="D3002" s="542"/>
      <c r="E3002" s="543"/>
      <c r="F3002" s="553" t="s">
        <v>755</v>
      </c>
      <c r="G3002" s="554"/>
      <c r="H3002" s="554"/>
      <c r="I3002" s="554"/>
      <c r="J3002" s="555"/>
      <c r="K3002" s="556" t="s">
        <v>1232</v>
      </c>
      <c r="L3002" s="557"/>
      <c r="M3002" s="556" t="s">
        <v>505</v>
      </c>
      <c r="N3002" s="557"/>
      <c r="O3002" s="292" t="s">
        <v>1630</v>
      </c>
    </row>
    <row r="3003" spans="1:15" ht="15" customHeight="1" x14ac:dyDescent="0.25">
      <c r="A3003" s="541" t="s">
        <v>411</v>
      </c>
      <c r="B3003" s="542"/>
      <c r="C3003" s="542"/>
      <c r="D3003" s="542"/>
      <c r="E3003" s="543"/>
      <c r="F3003" s="553" t="s">
        <v>412</v>
      </c>
      <c r="G3003" s="554"/>
      <c r="H3003" s="554"/>
      <c r="I3003" s="554"/>
      <c r="J3003" s="555"/>
      <c r="K3003" s="556" t="s">
        <v>413</v>
      </c>
      <c r="L3003" s="557"/>
      <c r="M3003" s="556" t="s">
        <v>505</v>
      </c>
      <c r="N3003" s="557"/>
      <c r="O3003" s="292" t="s">
        <v>1609</v>
      </c>
    </row>
    <row r="3004" spans="1:15" ht="15" customHeight="1" x14ac:dyDescent="0.25">
      <c r="A3004" s="541" t="s">
        <v>511</v>
      </c>
      <c r="B3004" s="542"/>
      <c r="C3004" s="542"/>
      <c r="D3004" s="542"/>
      <c r="E3004" s="543"/>
      <c r="F3004" s="553" t="s">
        <v>309</v>
      </c>
      <c r="G3004" s="554"/>
      <c r="H3004" s="554"/>
      <c r="I3004" s="554"/>
      <c r="J3004" s="555"/>
      <c r="K3004" s="556" t="s">
        <v>512</v>
      </c>
      <c r="L3004" s="557"/>
      <c r="M3004" s="556" t="s">
        <v>555</v>
      </c>
      <c r="N3004" s="557"/>
      <c r="O3004" s="292" t="s">
        <v>512</v>
      </c>
    </row>
    <row r="3005" spans="1:15" ht="15" customHeight="1" x14ac:dyDescent="0.25">
      <c r="A3005" s="541" t="s">
        <v>1610</v>
      </c>
      <c r="B3005" s="542"/>
      <c r="C3005" s="542"/>
      <c r="D3005" s="542"/>
      <c r="E3005" s="543"/>
      <c r="F3005" s="553" t="s">
        <v>309</v>
      </c>
      <c r="G3005" s="554"/>
      <c r="H3005" s="554"/>
      <c r="I3005" s="554"/>
      <c r="J3005" s="555"/>
      <c r="K3005" s="556" t="s">
        <v>1611</v>
      </c>
      <c r="L3005" s="557"/>
      <c r="M3005" s="556" t="s">
        <v>513</v>
      </c>
      <c r="N3005" s="557"/>
      <c r="O3005" s="292" t="s">
        <v>1631</v>
      </c>
    </row>
    <row r="3006" spans="1:15" ht="15" customHeight="1" x14ac:dyDescent="0.25">
      <c r="A3006" s="541" t="s">
        <v>1568</v>
      </c>
      <c r="B3006" s="542"/>
      <c r="C3006" s="542"/>
      <c r="D3006" s="542"/>
      <c r="E3006" s="543"/>
      <c r="F3006" s="553" t="s">
        <v>309</v>
      </c>
      <c r="G3006" s="554"/>
      <c r="H3006" s="554"/>
      <c r="I3006" s="554"/>
      <c r="J3006" s="555"/>
      <c r="K3006" s="556" t="s">
        <v>1569</v>
      </c>
      <c r="L3006" s="557"/>
      <c r="M3006" s="556" t="s">
        <v>398</v>
      </c>
      <c r="N3006" s="557"/>
      <c r="O3006" s="292" t="s">
        <v>1632</v>
      </c>
    </row>
    <row r="3007" spans="1:15" ht="15" customHeight="1" x14ac:dyDescent="0.25">
      <c r="A3007" s="558"/>
      <c r="B3007" s="558"/>
      <c r="C3007" s="558"/>
      <c r="D3007" s="558"/>
      <c r="E3007" s="558"/>
      <c r="F3007" s="559"/>
      <c r="G3007" s="559"/>
      <c r="H3007" s="559"/>
      <c r="I3007" s="559"/>
      <c r="J3007" s="559"/>
      <c r="K3007" s="559"/>
      <c r="L3007" s="293" t="s">
        <v>313</v>
      </c>
      <c r="M3007" s="560" t="s">
        <v>303</v>
      </c>
      <c r="N3007" s="560"/>
      <c r="O3007" s="294" t="s">
        <v>1633</v>
      </c>
    </row>
    <row r="3008" spans="1:15" ht="15" customHeight="1" x14ac:dyDescent="0.25">
      <c r="A3008" s="526" t="s">
        <v>314</v>
      </c>
      <c r="B3008" s="526"/>
      <c r="C3008" s="526" t="s">
        <v>315</v>
      </c>
      <c r="D3008" s="526"/>
    </row>
    <row r="3009" spans="1:15" ht="15" customHeight="1" x14ac:dyDescent="0.25"/>
    <row r="3010" spans="1:15" ht="15" customHeight="1" x14ac:dyDescent="0.25">
      <c r="A3010" s="541" t="s">
        <v>304</v>
      </c>
      <c r="B3010" s="542"/>
      <c r="C3010" s="542"/>
      <c r="D3010" s="542"/>
      <c r="E3010" s="543"/>
      <c r="F3010" s="544" t="s">
        <v>301</v>
      </c>
      <c r="G3010" s="545"/>
      <c r="H3010" s="545"/>
      <c r="I3010" s="545"/>
      <c r="J3010" s="509"/>
      <c r="K3010" s="544" t="s">
        <v>305</v>
      </c>
      <c r="L3010" s="509"/>
      <c r="M3010" s="544" t="s">
        <v>306</v>
      </c>
      <c r="N3010" s="509"/>
      <c r="O3010" s="291" t="s">
        <v>307</v>
      </c>
    </row>
    <row r="3011" spans="1:15" ht="15" customHeight="1" x14ac:dyDescent="0.25">
      <c r="A3011" s="541" t="s">
        <v>316</v>
      </c>
      <c r="B3011" s="542"/>
      <c r="C3011" s="542"/>
      <c r="D3011" s="542"/>
      <c r="E3011" s="543"/>
      <c r="F3011" s="553" t="s">
        <v>317</v>
      </c>
      <c r="G3011" s="554"/>
      <c r="H3011" s="554"/>
      <c r="I3011" s="554"/>
      <c r="J3011" s="555"/>
      <c r="K3011" s="556" t="s">
        <v>1634</v>
      </c>
      <c r="L3011" s="557"/>
      <c r="M3011" s="556" t="s">
        <v>319</v>
      </c>
      <c r="N3011" s="557"/>
      <c r="O3011" s="292" t="s">
        <v>1635</v>
      </c>
    </row>
    <row r="3012" spans="1:15" ht="15" customHeight="1" x14ac:dyDescent="0.25">
      <c r="A3012" s="558"/>
      <c r="B3012" s="558"/>
      <c r="C3012" s="558"/>
      <c r="D3012" s="558"/>
      <c r="E3012" s="558"/>
      <c r="F3012" s="559"/>
      <c r="G3012" s="559"/>
      <c r="H3012" s="559"/>
      <c r="I3012" s="559"/>
      <c r="J3012" s="559"/>
      <c r="K3012" s="559"/>
      <c r="L3012" s="293" t="s">
        <v>313</v>
      </c>
      <c r="M3012" s="560" t="s">
        <v>315</v>
      </c>
      <c r="N3012" s="560"/>
      <c r="O3012" s="294" t="s">
        <v>1635</v>
      </c>
    </row>
    <row r="3013" spans="1:15" ht="15" customHeight="1" x14ac:dyDescent="0.25">
      <c r="A3013" s="526" t="s">
        <v>321</v>
      </c>
      <c r="B3013" s="526"/>
      <c r="C3013" s="526" t="s">
        <v>322</v>
      </c>
      <c r="D3013" s="526"/>
    </row>
    <row r="3014" spans="1:15" ht="15" customHeight="1" x14ac:dyDescent="0.25"/>
    <row r="3015" spans="1:15" ht="15" customHeight="1" x14ac:dyDescent="0.25">
      <c r="A3015" s="541" t="s">
        <v>304</v>
      </c>
      <c r="B3015" s="542"/>
      <c r="C3015" s="542"/>
      <c r="D3015" s="542"/>
      <c r="E3015" s="543"/>
      <c r="F3015" s="544" t="s">
        <v>301</v>
      </c>
      <c r="G3015" s="545"/>
      <c r="H3015" s="545"/>
      <c r="I3015" s="545"/>
      <c r="J3015" s="509"/>
      <c r="K3015" s="544" t="s">
        <v>305</v>
      </c>
      <c r="L3015" s="509"/>
      <c r="M3015" s="544" t="s">
        <v>306</v>
      </c>
      <c r="N3015" s="509"/>
      <c r="O3015" s="291" t="s">
        <v>307</v>
      </c>
    </row>
    <row r="3016" spans="1:15" ht="15" customHeight="1" x14ac:dyDescent="0.25">
      <c r="A3016" s="541" t="s">
        <v>1595</v>
      </c>
      <c r="B3016" s="542"/>
      <c r="C3016" s="542"/>
      <c r="D3016" s="542"/>
      <c r="E3016" s="543"/>
      <c r="F3016" s="553" t="s">
        <v>324</v>
      </c>
      <c r="G3016" s="554"/>
      <c r="H3016" s="554"/>
      <c r="I3016" s="554"/>
      <c r="J3016" s="555"/>
      <c r="K3016" s="556" t="s">
        <v>1593</v>
      </c>
      <c r="L3016" s="557"/>
      <c r="M3016" s="556" t="s">
        <v>775</v>
      </c>
      <c r="N3016" s="557"/>
      <c r="O3016" s="292" t="s">
        <v>1634</v>
      </c>
    </row>
    <row r="3017" spans="1:15" ht="15" customHeight="1" x14ac:dyDescent="0.25">
      <c r="A3017" s="558"/>
      <c r="B3017" s="558"/>
      <c r="C3017" s="558"/>
      <c r="D3017" s="558"/>
      <c r="E3017" s="558"/>
      <c r="F3017" s="559"/>
      <c r="G3017" s="559"/>
      <c r="H3017" s="559"/>
      <c r="I3017" s="559"/>
      <c r="J3017" s="559"/>
      <c r="K3017" s="559"/>
      <c r="L3017" s="293" t="s">
        <v>313</v>
      </c>
      <c r="M3017" s="560" t="s">
        <v>322</v>
      </c>
      <c r="N3017" s="560"/>
      <c r="O3017" s="294" t="s">
        <v>1634</v>
      </c>
    </row>
    <row r="3018" spans="1:15" ht="15" customHeight="1" x14ac:dyDescent="0.25">
      <c r="A3018" s="526" t="s">
        <v>327</v>
      </c>
      <c r="B3018" s="526"/>
      <c r="C3018" s="526" t="s">
        <v>328</v>
      </c>
      <c r="D3018" s="526"/>
    </row>
    <row r="3019" spans="1:15" ht="15" customHeight="1" x14ac:dyDescent="0.25"/>
    <row r="3020" spans="1:15" ht="15" customHeight="1" x14ac:dyDescent="0.25">
      <c r="A3020" s="541" t="s">
        <v>304</v>
      </c>
      <c r="B3020" s="542"/>
      <c r="C3020" s="542"/>
      <c r="D3020" s="542"/>
      <c r="E3020" s="543"/>
      <c r="F3020" s="544" t="s">
        <v>301</v>
      </c>
      <c r="G3020" s="545"/>
      <c r="H3020" s="545"/>
      <c r="I3020" s="545"/>
      <c r="J3020" s="509"/>
      <c r="K3020" s="544" t="s">
        <v>305</v>
      </c>
      <c r="L3020" s="509"/>
      <c r="M3020" s="544" t="s">
        <v>306</v>
      </c>
      <c r="N3020" s="509"/>
      <c r="O3020" s="291" t="s">
        <v>307</v>
      </c>
    </row>
    <row r="3021" spans="1:15" ht="15" customHeight="1" x14ac:dyDescent="0.25">
      <c r="A3021" s="541" t="s">
        <v>424</v>
      </c>
      <c r="B3021" s="542"/>
      <c r="C3021" s="542"/>
      <c r="D3021" s="542"/>
      <c r="E3021" s="543"/>
      <c r="F3021" s="553" t="s">
        <v>407</v>
      </c>
      <c r="G3021" s="554"/>
      <c r="H3021" s="554"/>
      <c r="I3021" s="554"/>
      <c r="J3021" s="555"/>
      <c r="K3021" s="556" t="s">
        <v>425</v>
      </c>
      <c r="L3021" s="557"/>
      <c r="M3021" s="556" t="s">
        <v>1024</v>
      </c>
      <c r="N3021" s="557"/>
      <c r="O3021" s="292" t="s">
        <v>1025</v>
      </c>
    </row>
    <row r="3022" spans="1:15" ht="15" customHeight="1" x14ac:dyDescent="0.25">
      <c r="A3022" s="558"/>
      <c r="B3022" s="558"/>
      <c r="C3022" s="558"/>
      <c r="D3022" s="558"/>
      <c r="E3022" s="558"/>
      <c r="F3022" s="559"/>
      <c r="G3022" s="559"/>
      <c r="H3022" s="559"/>
      <c r="I3022" s="559"/>
      <c r="J3022" s="559"/>
      <c r="K3022" s="559"/>
      <c r="L3022" s="293" t="s">
        <v>313</v>
      </c>
      <c r="M3022" s="560" t="s">
        <v>328</v>
      </c>
      <c r="N3022" s="560"/>
      <c r="O3022" s="294" t="s">
        <v>1025</v>
      </c>
    </row>
    <row r="3023" spans="1:15" ht="15" customHeight="1" x14ac:dyDescent="0.25"/>
    <row r="3024" spans="1:15" ht="15" customHeight="1" x14ac:dyDescent="0.25">
      <c r="I3024" s="561" t="s">
        <v>334</v>
      </c>
      <c r="J3024" s="562"/>
      <c r="K3024" s="562"/>
      <c r="L3024" s="562"/>
      <c r="M3024" s="563"/>
      <c r="N3024" s="564" t="s">
        <v>1636</v>
      </c>
      <c r="O3024" s="525"/>
    </row>
    <row r="3025" spans="1:15" ht="15" customHeight="1" x14ac:dyDescent="0.25">
      <c r="I3025" s="573" t="s">
        <v>335</v>
      </c>
      <c r="J3025" s="574"/>
      <c r="K3025" s="574"/>
      <c r="L3025" s="574"/>
      <c r="M3025" s="575"/>
      <c r="N3025" s="520">
        <f>+ROUND(N3024*(1+AIU!$G$69),0)</f>
        <v>358947</v>
      </c>
      <c r="O3025" s="521"/>
    </row>
    <row r="3026" spans="1:15" ht="15" customHeight="1" x14ac:dyDescent="0.25">
      <c r="A3026" s="287"/>
      <c r="B3026" s="500"/>
      <c r="C3026" s="500"/>
      <c r="D3026" s="500"/>
      <c r="E3026" s="500"/>
      <c r="F3026" s="500"/>
      <c r="G3026" s="500"/>
      <c r="H3026" s="500"/>
      <c r="I3026" s="500"/>
      <c r="J3026" s="500"/>
      <c r="K3026" s="500"/>
      <c r="L3026" s="500"/>
      <c r="M3026" s="500"/>
      <c r="N3026" s="500"/>
      <c r="O3026" s="500"/>
    </row>
    <row r="3027" spans="1:15" ht="15" customHeight="1" x14ac:dyDescent="0.25">
      <c r="A3027" s="287"/>
      <c r="B3027" s="501"/>
      <c r="C3027" s="501"/>
      <c r="D3027" s="500"/>
      <c r="E3027" s="500"/>
      <c r="F3027" s="500"/>
      <c r="G3027" s="500"/>
      <c r="H3027" s="500"/>
      <c r="I3027" s="500"/>
      <c r="J3027" s="500"/>
      <c r="K3027" s="500"/>
      <c r="L3027" s="500"/>
      <c r="M3027" s="500"/>
      <c r="N3027" s="500"/>
      <c r="O3027" s="500"/>
    </row>
    <row r="3028" spans="1:15" ht="15" customHeight="1" x14ac:dyDescent="0.25">
      <c r="A3028" s="502"/>
      <c r="B3028" s="502"/>
      <c r="C3028" s="502"/>
      <c r="D3028" s="502"/>
      <c r="E3028" s="502"/>
      <c r="F3028" s="502"/>
      <c r="G3028" s="502"/>
      <c r="H3028" s="502"/>
      <c r="I3028" s="502"/>
      <c r="J3028" s="502"/>
      <c r="K3028" s="502"/>
      <c r="L3028" s="502"/>
      <c r="M3028" s="502"/>
      <c r="N3028" s="502"/>
      <c r="O3028" s="502"/>
    </row>
    <row r="3029" spans="1:15" ht="15" customHeight="1" x14ac:dyDescent="0.25">
      <c r="A3029" s="550"/>
      <c r="B3029" s="551"/>
      <c r="C3029" s="551"/>
      <c r="D3029" s="551"/>
      <c r="E3029" s="551"/>
      <c r="F3029" s="552"/>
      <c r="G3029" s="550" t="s">
        <v>296</v>
      </c>
      <c r="H3029" s="551"/>
      <c r="I3029" s="551"/>
      <c r="J3029" s="551" t="s">
        <v>1637</v>
      </c>
      <c r="K3029" s="551"/>
      <c r="L3029" s="551"/>
      <c r="M3029" s="551"/>
      <c r="N3029" s="551"/>
      <c r="O3029" s="552"/>
    </row>
    <row r="3030" spans="1:15" ht="72.75" customHeight="1" x14ac:dyDescent="0.25">
      <c r="A3030" s="513" t="s">
        <v>298</v>
      </c>
      <c r="B3030" s="546"/>
      <c r="C3030" s="546"/>
      <c r="D3030" s="546"/>
      <c r="E3030" s="546"/>
      <c r="F3030" s="527"/>
      <c r="G3030" s="503" t="s">
        <v>299</v>
      </c>
      <c r="H3030" s="500"/>
      <c r="I3030" s="500"/>
      <c r="J3030" s="500" t="s">
        <v>1638</v>
      </c>
      <c r="K3030" s="500"/>
      <c r="L3030" s="500"/>
      <c r="M3030" s="500"/>
      <c r="N3030" s="500"/>
      <c r="O3030" s="504"/>
    </row>
    <row r="3031" spans="1:15" ht="15" customHeight="1" x14ac:dyDescent="0.25">
      <c r="A3031" s="514"/>
      <c r="B3031" s="548"/>
      <c r="C3031" s="548"/>
      <c r="D3031" s="548"/>
      <c r="E3031" s="548"/>
      <c r="F3031" s="549"/>
      <c r="G3031" s="515" t="s">
        <v>301</v>
      </c>
      <c r="H3031" s="502"/>
      <c r="I3031" s="502"/>
      <c r="J3031" s="502" t="s">
        <v>21</v>
      </c>
      <c r="K3031" s="502"/>
      <c r="L3031" s="502"/>
      <c r="M3031" s="502"/>
      <c r="N3031" s="502"/>
      <c r="O3031" s="516"/>
    </row>
    <row r="3032" spans="1:15" ht="15" customHeight="1" x14ac:dyDescent="0.25"/>
    <row r="3033" spans="1:15" ht="15" customHeight="1" x14ac:dyDescent="0.25">
      <c r="A3033" s="526" t="s">
        <v>302</v>
      </c>
      <c r="B3033" s="526"/>
      <c r="C3033" s="526" t="s">
        <v>303</v>
      </c>
      <c r="D3033" s="526"/>
    </row>
    <row r="3034" spans="1:15" ht="15" customHeight="1" x14ac:dyDescent="0.25"/>
    <row r="3035" spans="1:15" ht="15" customHeight="1" x14ac:dyDescent="0.25">
      <c r="A3035" s="541" t="s">
        <v>304</v>
      </c>
      <c r="B3035" s="542"/>
      <c r="C3035" s="542"/>
      <c r="D3035" s="542"/>
      <c r="E3035" s="543"/>
      <c r="F3035" s="544" t="s">
        <v>301</v>
      </c>
      <c r="G3035" s="545"/>
      <c r="H3035" s="545"/>
      <c r="I3035" s="545"/>
      <c r="J3035" s="509"/>
      <c r="K3035" s="544" t="s">
        <v>305</v>
      </c>
      <c r="L3035" s="509"/>
      <c r="M3035" s="544" t="s">
        <v>306</v>
      </c>
      <c r="N3035" s="509"/>
      <c r="O3035" s="291" t="s">
        <v>307</v>
      </c>
    </row>
    <row r="3036" spans="1:15" ht="15" customHeight="1" x14ac:dyDescent="0.25">
      <c r="A3036" s="541" t="s">
        <v>54</v>
      </c>
      <c r="B3036" s="542"/>
      <c r="C3036" s="542"/>
      <c r="D3036" s="542"/>
      <c r="E3036" s="543"/>
      <c r="F3036" s="553" t="s">
        <v>750</v>
      </c>
      <c r="G3036" s="554"/>
      <c r="H3036" s="554"/>
      <c r="I3036" s="554"/>
      <c r="J3036" s="555"/>
      <c r="K3036" s="556" t="s">
        <v>1639</v>
      </c>
      <c r="L3036" s="557"/>
      <c r="M3036" s="556" t="s">
        <v>843</v>
      </c>
      <c r="N3036" s="557"/>
      <c r="O3036" s="292" t="s">
        <v>1640</v>
      </c>
    </row>
    <row r="3037" spans="1:15" ht="15" customHeight="1" x14ac:dyDescent="0.25">
      <c r="A3037" s="558"/>
      <c r="B3037" s="558"/>
      <c r="C3037" s="558"/>
      <c r="D3037" s="558"/>
      <c r="E3037" s="558"/>
      <c r="F3037" s="559"/>
      <c r="G3037" s="559"/>
      <c r="H3037" s="559"/>
      <c r="I3037" s="559"/>
      <c r="J3037" s="559"/>
      <c r="K3037" s="559"/>
      <c r="L3037" s="293" t="s">
        <v>313</v>
      </c>
      <c r="M3037" s="560" t="s">
        <v>303</v>
      </c>
      <c r="N3037" s="560"/>
      <c r="O3037" s="294" t="s">
        <v>1640</v>
      </c>
    </row>
    <row r="3038" spans="1:15" ht="15" customHeight="1" x14ac:dyDescent="0.25">
      <c r="A3038" s="526" t="s">
        <v>314</v>
      </c>
      <c r="B3038" s="526"/>
      <c r="C3038" s="526" t="s">
        <v>315</v>
      </c>
      <c r="D3038" s="526"/>
    </row>
    <row r="3039" spans="1:15" ht="15" customHeight="1" x14ac:dyDescent="0.25"/>
    <row r="3040" spans="1:15" ht="15" customHeight="1" x14ac:dyDescent="0.25">
      <c r="A3040" s="541" t="s">
        <v>304</v>
      </c>
      <c r="B3040" s="542"/>
      <c r="C3040" s="542"/>
      <c r="D3040" s="542"/>
      <c r="E3040" s="543"/>
      <c r="F3040" s="544" t="s">
        <v>301</v>
      </c>
      <c r="G3040" s="545"/>
      <c r="H3040" s="545"/>
      <c r="I3040" s="545"/>
      <c r="J3040" s="509"/>
      <c r="K3040" s="544" t="s">
        <v>305</v>
      </c>
      <c r="L3040" s="509"/>
      <c r="M3040" s="544" t="s">
        <v>306</v>
      </c>
      <c r="N3040" s="509"/>
      <c r="O3040" s="291" t="s">
        <v>307</v>
      </c>
    </row>
    <row r="3041" spans="1:15" ht="15" customHeight="1" x14ac:dyDescent="0.25">
      <c r="A3041" s="541" t="s">
        <v>316</v>
      </c>
      <c r="B3041" s="542"/>
      <c r="C3041" s="542"/>
      <c r="D3041" s="542"/>
      <c r="E3041" s="543"/>
      <c r="F3041" s="553" t="s">
        <v>317</v>
      </c>
      <c r="G3041" s="554"/>
      <c r="H3041" s="554"/>
      <c r="I3041" s="554"/>
      <c r="J3041" s="555"/>
      <c r="K3041" s="556" t="s">
        <v>350</v>
      </c>
      <c r="L3041" s="557"/>
      <c r="M3041" s="556" t="s">
        <v>319</v>
      </c>
      <c r="N3041" s="557"/>
      <c r="O3041" s="292" t="s">
        <v>1641</v>
      </c>
    </row>
    <row r="3042" spans="1:15" ht="15" customHeight="1" x14ac:dyDescent="0.25">
      <c r="A3042" s="558"/>
      <c r="B3042" s="558"/>
      <c r="C3042" s="558"/>
      <c r="D3042" s="558"/>
      <c r="E3042" s="558"/>
      <c r="F3042" s="559"/>
      <c r="G3042" s="559"/>
      <c r="H3042" s="559"/>
      <c r="I3042" s="559"/>
      <c r="J3042" s="559"/>
      <c r="K3042" s="559"/>
      <c r="L3042" s="293" t="s">
        <v>313</v>
      </c>
      <c r="M3042" s="560" t="s">
        <v>315</v>
      </c>
      <c r="N3042" s="560"/>
      <c r="O3042" s="294" t="s">
        <v>1641</v>
      </c>
    </row>
    <row r="3043" spans="1:15" ht="15" customHeight="1" x14ac:dyDescent="0.25">
      <c r="A3043" s="526" t="s">
        <v>321</v>
      </c>
      <c r="B3043" s="526"/>
      <c r="C3043" s="526" t="s">
        <v>322</v>
      </c>
      <c r="D3043" s="526"/>
    </row>
    <row r="3044" spans="1:15" ht="15" customHeight="1" x14ac:dyDescent="0.25"/>
    <row r="3045" spans="1:15" ht="15" customHeight="1" x14ac:dyDescent="0.25">
      <c r="A3045" s="541" t="s">
        <v>304</v>
      </c>
      <c r="B3045" s="542"/>
      <c r="C3045" s="542"/>
      <c r="D3045" s="542"/>
      <c r="E3045" s="543"/>
      <c r="F3045" s="544" t="s">
        <v>301</v>
      </c>
      <c r="G3045" s="545"/>
      <c r="H3045" s="545"/>
      <c r="I3045" s="545"/>
      <c r="J3045" s="509"/>
      <c r="K3045" s="544" t="s">
        <v>305</v>
      </c>
      <c r="L3045" s="509"/>
      <c r="M3045" s="544" t="s">
        <v>306</v>
      </c>
      <c r="N3045" s="509"/>
      <c r="O3045" s="291" t="s">
        <v>307</v>
      </c>
    </row>
    <row r="3046" spans="1:15" ht="15" customHeight="1" x14ac:dyDescent="0.25">
      <c r="A3046" s="541" t="s">
        <v>1642</v>
      </c>
      <c r="B3046" s="542"/>
      <c r="C3046" s="542"/>
      <c r="D3046" s="542"/>
      <c r="E3046" s="543"/>
      <c r="F3046" s="553" t="s">
        <v>324</v>
      </c>
      <c r="G3046" s="554"/>
      <c r="H3046" s="554"/>
      <c r="I3046" s="554"/>
      <c r="J3046" s="555"/>
      <c r="K3046" s="556" t="s">
        <v>350</v>
      </c>
      <c r="L3046" s="557"/>
      <c r="M3046" s="556" t="s">
        <v>555</v>
      </c>
      <c r="N3046" s="557"/>
      <c r="O3046" s="292" t="s">
        <v>350</v>
      </c>
    </row>
    <row r="3047" spans="1:15" ht="15" customHeight="1" x14ac:dyDescent="0.25">
      <c r="A3047" s="558"/>
      <c r="B3047" s="558"/>
      <c r="C3047" s="558"/>
      <c r="D3047" s="558"/>
      <c r="E3047" s="558"/>
      <c r="F3047" s="559"/>
      <c r="G3047" s="559"/>
      <c r="H3047" s="559"/>
      <c r="I3047" s="559"/>
      <c r="J3047" s="559"/>
      <c r="K3047" s="559"/>
      <c r="L3047" s="293" t="s">
        <v>313</v>
      </c>
      <c r="M3047" s="560" t="s">
        <v>322</v>
      </c>
      <c r="N3047" s="560"/>
      <c r="O3047" s="294" t="s">
        <v>350</v>
      </c>
    </row>
    <row r="3048" spans="1:15" ht="15" customHeight="1" x14ac:dyDescent="0.25">
      <c r="A3048" s="526" t="s">
        <v>327</v>
      </c>
      <c r="B3048" s="526"/>
      <c r="C3048" s="526" t="s">
        <v>328</v>
      </c>
      <c r="D3048" s="526"/>
    </row>
    <row r="3049" spans="1:15" ht="15" customHeight="1" x14ac:dyDescent="0.25"/>
    <row r="3050" spans="1:15" ht="15" customHeight="1" x14ac:dyDescent="0.25">
      <c r="A3050" s="541" t="s">
        <v>304</v>
      </c>
      <c r="B3050" s="542"/>
      <c r="C3050" s="542"/>
      <c r="D3050" s="542"/>
      <c r="E3050" s="543"/>
      <c r="F3050" s="544" t="s">
        <v>301</v>
      </c>
      <c r="G3050" s="545"/>
      <c r="H3050" s="545"/>
      <c r="I3050" s="545"/>
      <c r="J3050" s="509"/>
      <c r="K3050" s="544" t="s">
        <v>305</v>
      </c>
      <c r="L3050" s="509"/>
      <c r="M3050" s="544" t="s">
        <v>306</v>
      </c>
      <c r="N3050" s="509"/>
      <c r="O3050" s="291" t="s">
        <v>307</v>
      </c>
    </row>
    <row r="3051" spans="1:15" ht="15" customHeight="1" x14ac:dyDescent="0.25">
      <c r="A3051" s="541" t="s">
        <v>424</v>
      </c>
      <c r="B3051" s="542"/>
      <c r="C3051" s="542"/>
      <c r="D3051" s="542"/>
      <c r="E3051" s="543"/>
      <c r="F3051" s="553" t="s">
        <v>407</v>
      </c>
      <c r="G3051" s="554"/>
      <c r="H3051" s="554"/>
      <c r="I3051" s="554"/>
      <c r="J3051" s="555"/>
      <c r="K3051" s="556" t="s">
        <v>425</v>
      </c>
      <c r="L3051" s="557"/>
      <c r="M3051" s="556" t="s">
        <v>1024</v>
      </c>
      <c r="N3051" s="557"/>
      <c r="O3051" s="292" t="s">
        <v>1025</v>
      </c>
    </row>
    <row r="3052" spans="1:15" ht="15" customHeight="1" x14ac:dyDescent="0.25">
      <c r="A3052" s="558"/>
      <c r="B3052" s="558"/>
      <c r="C3052" s="558"/>
      <c r="D3052" s="558"/>
      <c r="E3052" s="558"/>
      <c r="F3052" s="559"/>
      <c r="G3052" s="559"/>
      <c r="H3052" s="559"/>
      <c r="I3052" s="559"/>
      <c r="J3052" s="559"/>
      <c r="K3052" s="559"/>
      <c r="L3052" s="293" t="s">
        <v>313</v>
      </c>
      <c r="M3052" s="560" t="s">
        <v>328</v>
      </c>
      <c r="N3052" s="560"/>
      <c r="O3052" s="294" t="s">
        <v>1025</v>
      </c>
    </row>
    <row r="3053" spans="1:15" ht="15" customHeight="1" x14ac:dyDescent="0.25"/>
    <row r="3054" spans="1:15" ht="15" customHeight="1" x14ac:dyDescent="0.25">
      <c r="I3054" s="561" t="s">
        <v>334</v>
      </c>
      <c r="J3054" s="562"/>
      <c r="K3054" s="562"/>
      <c r="L3054" s="562"/>
      <c r="M3054" s="563"/>
      <c r="N3054" s="564" t="s">
        <v>1643</v>
      </c>
      <c r="O3054" s="525"/>
    </row>
    <row r="3055" spans="1:15" ht="15" customHeight="1" x14ac:dyDescent="0.25">
      <c r="I3055" s="573" t="s">
        <v>335</v>
      </c>
      <c r="J3055" s="574"/>
      <c r="K3055" s="574"/>
      <c r="L3055" s="574"/>
      <c r="M3055" s="575"/>
      <c r="N3055" s="520">
        <f>+ROUND(N3054*(1+AIU!$G$69),0)</f>
        <v>778998</v>
      </c>
      <c r="O3055" s="521"/>
    </row>
    <row r="3056" spans="1:15" ht="15" customHeight="1" x14ac:dyDescent="0.25">
      <c r="A3056" s="287"/>
      <c r="B3056" s="500"/>
      <c r="C3056" s="500"/>
      <c r="D3056" s="500"/>
      <c r="E3056" s="500"/>
      <c r="F3056" s="500"/>
      <c r="G3056" s="500"/>
      <c r="H3056" s="500"/>
      <c r="I3056" s="500"/>
      <c r="J3056" s="500"/>
      <c r="K3056" s="500"/>
      <c r="L3056" s="500"/>
      <c r="M3056" s="500"/>
      <c r="N3056" s="500"/>
      <c r="O3056" s="500"/>
    </row>
    <row r="3057" spans="1:15" ht="15" customHeight="1" x14ac:dyDescent="0.25">
      <c r="A3057" s="287"/>
      <c r="B3057" s="501"/>
      <c r="C3057" s="501"/>
      <c r="D3057" s="500"/>
      <c r="E3057" s="500"/>
      <c r="F3057" s="500"/>
      <c r="G3057" s="500"/>
      <c r="H3057" s="500"/>
      <c r="I3057" s="500"/>
      <c r="J3057" s="500"/>
      <c r="K3057" s="500"/>
      <c r="L3057" s="500"/>
      <c r="M3057" s="500"/>
      <c r="N3057" s="500"/>
      <c r="O3057" s="500"/>
    </row>
    <row r="3058" spans="1:15" ht="15" customHeight="1" x14ac:dyDescent="0.25">
      <c r="A3058" s="502"/>
      <c r="B3058" s="502"/>
      <c r="C3058" s="502"/>
      <c r="D3058" s="502"/>
      <c r="E3058" s="502"/>
      <c r="F3058" s="502"/>
      <c r="G3058" s="502"/>
      <c r="H3058" s="502"/>
      <c r="I3058" s="502"/>
      <c r="J3058" s="502"/>
      <c r="K3058" s="502"/>
      <c r="L3058" s="502"/>
      <c r="M3058" s="502"/>
      <c r="N3058" s="502"/>
      <c r="O3058" s="502"/>
    </row>
    <row r="3059" spans="1:15" ht="15" customHeight="1" x14ac:dyDescent="0.25">
      <c r="A3059" s="550"/>
      <c r="B3059" s="551"/>
      <c r="C3059" s="551"/>
      <c r="D3059" s="551"/>
      <c r="E3059" s="551"/>
      <c r="F3059" s="552"/>
      <c r="G3059" s="550" t="s">
        <v>296</v>
      </c>
      <c r="H3059" s="551"/>
      <c r="I3059" s="551"/>
      <c r="J3059" s="551" t="s">
        <v>1637</v>
      </c>
      <c r="K3059" s="551"/>
      <c r="L3059" s="551"/>
      <c r="M3059" s="551"/>
      <c r="N3059" s="551"/>
      <c r="O3059" s="552"/>
    </row>
    <row r="3060" spans="1:15" ht="60.75" customHeight="1" x14ac:dyDescent="0.25">
      <c r="A3060" s="513" t="s">
        <v>298</v>
      </c>
      <c r="B3060" s="546"/>
      <c r="C3060" s="546"/>
      <c r="D3060" s="546"/>
      <c r="E3060" s="546"/>
      <c r="F3060" s="527"/>
      <c r="G3060" s="503" t="s">
        <v>299</v>
      </c>
      <c r="H3060" s="500"/>
      <c r="I3060" s="500"/>
      <c r="J3060" s="500" t="s">
        <v>1644</v>
      </c>
      <c r="K3060" s="500"/>
      <c r="L3060" s="500"/>
      <c r="M3060" s="500"/>
      <c r="N3060" s="500"/>
      <c r="O3060" s="504"/>
    </row>
    <row r="3061" spans="1:15" ht="15" customHeight="1" x14ac:dyDescent="0.25">
      <c r="A3061" s="514"/>
      <c r="B3061" s="548"/>
      <c r="C3061" s="548"/>
      <c r="D3061" s="548"/>
      <c r="E3061" s="548"/>
      <c r="F3061" s="549"/>
      <c r="G3061" s="515" t="s">
        <v>301</v>
      </c>
      <c r="H3061" s="502"/>
      <c r="I3061" s="502"/>
      <c r="J3061" s="502" t="s">
        <v>21</v>
      </c>
      <c r="K3061" s="502"/>
      <c r="L3061" s="502"/>
      <c r="M3061" s="502"/>
      <c r="N3061" s="502"/>
      <c r="O3061" s="516"/>
    </row>
    <row r="3062" spans="1:15" ht="15" customHeight="1" x14ac:dyDescent="0.25"/>
    <row r="3063" spans="1:15" ht="15" customHeight="1" x14ac:dyDescent="0.25">
      <c r="A3063" s="526" t="s">
        <v>302</v>
      </c>
      <c r="B3063" s="526"/>
      <c r="C3063" s="526" t="s">
        <v>303</v>
      </c>
      <c r="D3063" s="526"/>
    </row>
    <row r="3064" spans="1:15" ht="15" customHeight="1" x14ac:dyDescent="0.25"/>
    <row r="3065" spans="1:15" ht="15" customHeight="1" x14ac:dyDescent="0.25">
      <c r="A3065" s="541" t="s">
        <v>304</v>
      </c>
      <c r="B3065" s="542"/>
      <c r="C3065" s="542"/>
      <c r="D3065" s="542"/>
      <c r="E3065" s="543"/>
      <c r="F3065" s="544" t="s">
        <v>301</v>
      </c>
      <c r="G3065" s="545"/>
      <c r="H3065" s="545"/>
      <c r="I3065" s="545"/>
      <c r="J3065" s="509"/>
      <c r="K3065" s="544" t="s">
        <v>305</v>
      </c>
      <c r="L3065" s="509"/>
      <c r="M3065" s="544" t="s">
        <v>306</v>
      </c>
      <c r="N3065" s="509"/>
      <c r="O3065" s="291" t="s">
        <v>307</v>
      </c>
    </row>
    <row r="3066" spans="1:15" ht="15" customHeight="1" x14ac:dyDescent="0.25">
      <c r="A3066" s="541" t="s">
        <v>1645</v>
      </c>
      <c r="B3066" s="542"/>
      <c r="C3066" s="542"/>
      <c r="D3066" s="542"/>
      <c r="E3066" s="543"/>
      <c r="F3066" s="553" t="s">
        <v>739</v>
      </c>
      <c r="G3066" s="554"/>
      <c r="H3066" s="554"/>
      <c r="I3066" s="554"/>
      <c r="J3066" s="555"/>
      <c r="K3066" s="556" t="s">
        <v>1646</v>
      </c>
      <c r="L3066" s="557"/>
      <c r="M3066" s="556" t="s">
        <v>551</v>
      </c>
      <c r="N3066" s="557"/>
      <c r="O3066" s="292" t="s">
        <v>1647</v>
      </c>
    </row>
    <row r="3067" spans="1:15" ht="15" customHeight="1" x14ac:dyDescent="0.25">
      <c r="A3067" s="541" t="s">
        <v>925</v>
      </c>
      <c r="B3067" s="542"/>
      <c r="C3067" s="542"/>
      <c r="D3067" s="542"/>
      <c r="E3067" s="543"/>
      <c r="F3067" s="553" t="s">
        <v>739</v>
      </c>
      <c r="G3067" s="554"/>
      <c r="H3067" s="554"/>
      <c r="I3067" s="554"/>
      <c r="J3067" s="555"/>
      <c r="K3067" s="556" t="s">
        <v>926</v>
      </c>
      <c r="L3067" s="557"/>
      <c r="M3067" s="556" t="s">
        <v>332</v>
      </c>
      <c r="N3067" s="557"/>
      <c r="O3067" s="292" t="s">
        <v>1648</v>
      </c>
    </row>
    <row r="3068" spans="1:15" ht="15" customHeight="1" x14ac:dyDescent="0.25">
      <c r="A3068" s="541" t="s">
        <v>1520</v>
      </c>
      <c r="B3068" s="542"/>
      <c r="C3068" s="542"/>
      <c r="D3068" s="542"/>
      <c r="E3068" s="543"/>
      <c r="F3068" s="553" t="s">
        <v>309</v>
      </c>
      <c r="G3068" s="554"/>
      <c r="H3068" s="554"/>
      <c r="I3068" s="554"/>
      <c r="J3068" s="555"/>
      <c r="K3068" s="556" t="s">
        <v>1521</v>
      </c>
      <c r="L3068" s="557"/>
      <c r="M3068" s="556" t="s">
        <v>398</v>
      </c>
      <c r="N3068" s="557"/>
      <c r="O3068" s="292" t="s">
        <v>1649</v>
      </c>
    </row>
    <row r="3069" spans="1:15" ht="15" customHeight="1" x14ac:dyDescent="0.25">
      <c r="A3069" s="558"/>
      <c r="B3069" s="558"/>
      <c r="C3069" s="558"/>
      <c r="D3069" s="558"/>
      <c r="E3069" s="558"/>
      <c r="F3069" s="559"/>
      <c r="G3069" s="559"/>
      <c r="H3069" s="559"/>
      <c r="I3069" s="559"/>
      <c r="J3069" s="559"/>
      <c r="K3069" s="559"/>
      <c r="L3069" s="293" t="s">
        <v>313</v>
      </c>
      <c r="M3069" s="560" t="s">
        <v>303</v>
      </c>
      <c r="N3069" s="560"/>
      <c r="O3069" s="294" t="s">
        <v>1650</v>
      </c>
    </row>
    <row r="3070" spans="1:15" ht="15" customHeight="1" x14ac:dyDescent="0.25">
      <c r="A3070" s="526" t="s">
        <v>314</v>
      </c>
      <c r="B3070" s="526"/>
      <c r="C3070" s="526" t="s">
        <v>315</v>
      </c>
      <c r="D3070" s="526"/>
    </row>
    <row r="3071" spans="1:15" ht="15" customHeight="1" x14ac:dyDescent="0.25"/>
    <row r="3072" spans="1:15" ht="15" customHeight="1" x14ac:dyDescent="0.25">
      <c r="A3072" s="541" t="s">
        <v>304</v>
      </c>
      <c r="B3072" s="542"/>
      <c r="C3072" s="542"/>
      <c r="D3072" s="542"/>
      <c r="E3072" s="543"/>
      <c r="F3072" s="544" t="s">
        <v>301</v>
      </c>
      <c r="G3072" s="545"/>
      <c r="H3072" s="545"/>
      <c r="I3072" s="545"/>
      <c r="J3072" s="509"/>
      <c r="K3072" s="544" t="s">
        <v>305</v>
      </c>
      <c r="L3072" s="509"/>
      <c r="M3072" s="544" t="s">
        <v>306</v>
      </c>
      <c r="N3072" s="509"/>
      <c r="O3072" s="291" t="s">
        <v>307</v>
      </c>
    </row>
    <row r="3073" spans="1:15" ht="15" customHeight="1" x14ac:dyDescent="0.25">
      <c r="A3073" s="541" t="s">
        <v>316</v>
      </c>
      <c r="B3073" s="542"/>
      <c r="C3073" s="542"/>
      <c r="D3073" s="542"/>
      <c r="E3073" s="543"/>
      <c r="F3073" s="553" t="s">
        <v>317</v>
      </c>
      <c r="G3073" s="554"/>
      <c r="H3073" s="554"/>
      <c r="I3073" s="554"/>
      <c r="J3073" s="555"/>
      <c r="K3073" s="556" t="s">
        <v>730</v>
      </c>
      <c r="L3073" s="557"/>
      <c r="M3073" s="556" t="s">
        <v>319</v>
      </c>
      <c r="N3073" s="557"/>
      <c r="O3073" s="292" t="s">
        <v>731</v>
      </c>
    </row>
    <row r="3074" spans="1:15" ht="15" customHeight="1" x14ac:dyDescent="0.25">
      <c r="A3074" s="558"/>
      <c r="B3074" s="558"/>
      <c r="C3074" s="558"/>
      <c r="D3074" s="558"/>
      <c r="E3074" s="558"/>
      <c r="F3074" s="559"/>
      <c r="G3074" s="559"/>
      <c r="H3074" s="559"/>
      <c r="I3074" s="559"/>
      <c r="J3074" s="559"/>
      <c r="K3074" s="559"/>
      <c r="L3074" s="293" t="s">
        <v>313</v>
      </c>
      <c r="M3074" s="560" t="s">
        <v>315</v>
      </c>
      <c r="N3074" s="560"/>
      <c r="O3074" s="294" t="s">
        <v>731</v>
      </c>
    </row>
    <row r="3075" spans="1:15" ht="15" customHeight="1" x14ac:dyDescent="0.25">
      <c r="A3075" s="526" t="s">
        <v>321</v>
      </c>
      <c r="B3075" s="526"/>
      <c r="C3075" s="526" t="s">
        <v>322</v>
      </c>
      <c r="D3075" s="526"/>
    </row>
    <row r="3076" spans="1:15" ht="15" customHeight="1" x14ac:dyDescent="0.25"/>
    <row r="3077" spans="1:15" ht="15" customHeight="1" x14ac:dyDescent="0.25">
      <c r="A3077" s="541" t="s">
        <v>304</v>
      </c>
      <c r="B3077" s="542"/>
      <c r="C3077" s="542"/>
      <c r="D3077" s="542"/>
      <c r="E3077" s="543"/>
      <c r="F3077" s="544" t="s">
        <v>301</v>
      </c>
      <c r="G3077" s="545"/>
      <c r="H3077" s="545"/>
      <c r="I3077" s="545"/>
      <c r="J3077" s="509"/>
      <c r="K3077" s="544" t="s">
        <v>305</v>
      </c>
      <c r="L3077" s="509"/>
      <c r="M3077" s="544" t="s">
        <v>306</v>
      </c>
      <c r="N3077" s="509"/>
      <c r="O3077" s="291" t="s">
        <v>307</v>
      </c>
    </row>
    <row r="3078" spans="1:15" ht="15" customHeight="1" x14ac:dyDescent="0.25">
      <c r="A3078" s="541" t="s">
        <v>422</v>
      </c>
      <c r="B3078" s="542"/>
      <c r="C3078" s="542"/>
      <c r="D3078" s="542"/>
      <c r="E3078" s="543"/>
      <c r="F3078" s="553" t="s">
        <v>324</v>
      </c>
      <c r="G3078" s="554"/>
      <c r="H3078" s="554"/>
      <c r="I3078" s="554"/>
      <c r="J3078" s="555"/>
      <c r="K3078" s="556" t="s">
        <v>423</v>
      </c>
      <c r="L3078" s="557"/>
      <c r="M3078" s="556" t="s">
        <v>398</v>
      </c>
      <c r="N3078" s="557"/>
      <c r="O3078" s="292" t="s">
        <v>730</v>
      </c>
    </row>
    <row r="3079" spans="1:15" ht="15" customHeight="1" x14ac:dyDescent="0.25">
      <c r="A3079" s="558"/>
      <c r="B3079" s="558"/>
      <c r="C3079" s="558"/>
      <c r="D3079" s="558"/>
      <c r="E3079" s="558"/>
      <c r="F3079" s="559"/>
      <c r="G3079" s="559"/>
      <c r="H3079" s="559"/>
      <c r="I3079" s="559"/>
      <c r="J3079" s="559"/>
      <c r="K3079" s="559"/>
      <c r="L3079" s="293" t="s">
        <v>313</v>
      </c>
      <c r="M3079" s="560" t="s">
        <v>322</v>
      </c>
      <c r="N3079" s="560"/>
      <c r="O3079" s="294" t="s">
        <v>730</v>
      </c>
    </row>
    <row r="3080" spans="1:15" ht="15" customHeight="1" x14ac:dyDescent="0.25">
      <c r="A3080" s="526" t="s">
        <v>327</v>
      </c>
      <c r="B3080" s="526"/>
      <c r="C3080" s="526" t="s">
        <v>328</v>
      </c>
      <c r="D3080" s="526"/>
    </row>
    <row r="3081" spans="1:15" ht="15" customHeight="1" x14ac:dyDescent="0.25"/>
    <row r="3082" spans="1:15" ht="15" customHeight="1" x14ac:dyDescent="0.25">
      <c r="A3082" s="541" t="s">
        <v>304</v>
      </c>
      <c r="B3082" s="542"/>
      <c r="C3082" s="542"/>
      <c r="D3082" s="542"/>
      <c r="E3082" s="543"/>
      <c r="F3082" s="544" t="s">
        <v>301</v>
      </c>
      <c r="G3082" s="545"/>
      <c r="H3082" s="545"/>
      <c r="I3082" s="545"/>
      <c r="J3082" s="509"/>
      <c r="K3082" s="544" t="s">
        <v>305</v>
      </c>
      <c r="L3082" s="509"/>
      <c r="M3082" s="544" t="s">
        <v>306</v>
      </c>
      <c r="N3082" s="509"/>
      <c r="O3082" s="291" t="s">
        <v>307</v>
      </c>
    </row>
    <row r="3083" spans="1:15" ht="15" customHeight="1" x14ac:dyDescent="0.25">
      <c r="A3083" s="541" t="s">
        <v>424</v>
      </c>
      <c r="B3083" s="542"/>
      <c r="C3083" s="542"/>
      <c r="D3083" s="542"/>
      <c r="E3083" s="543"/>
      <c r="F3083" s="553" t="s">
        <v>407</v>
      </c>
      <c r="G3083" s="554"/>
      <c r="H3083" s="554"/>
      <c r="I3083" s="554"/>
      <c r="J3083" s="555"/>
      <c r="K3083" s="556" t="s">
        <v>425</v>
      </c>
      <c r="L3083" s="557"/>
      <c r="M3083" s="556" t="s">
        <v>1024</v>
      </c>
      <c r="N3083" s="557"/>
      <c r="O3083" s="292" t="s">
        <v>1025</v>
      </c>
    </row>
    <row r="3084" spans="1:15" ht="15" customHeight="1" x14ac:dyDescent="0.25">
      <c r="A3084" s="558"/>
      <c r="B3084" s="558"/>
      <c r="C3084" s="558"/>
      <c r="D3084" s="558"/>
      <c r="E3084" s="558"/>
      <c r="F3084" s="559"/>
      <c r="G3084" s="559"/>
      <c r="H3084" s="559"/>
      <c r="I3084" s="559"/>
      <c r="J3084" s="559"/>
      <c r="K3084" s="559"/>
      <c r="L3084" s="293" t="s">
        <v>313</v>
      </c>
      <c r="M3084" s="560" t="s">
        <v>328</v>
      </c>
      <c r="N3084" s="560"/>
      <c r="O3084" s="294" t="s">
        <v>1025</v>
      </c>
    </row>
    <row r="3085" spans="1:15" ht="15" customHeight="1" x14ac:dyDescent="0.25"/>
    <row r="3086" spans="1:15" ht="15" customHeight="1" x14ac:dyDescent="0.25">
      <c r="I3086" s="561" t="s">
        <v>334</v>
      </c>
      <c r="J3086" s="562"/>
      <c r="K3086" s="562"/>
      <c r="L3086" s="562"/>
      <c r="M3086" s="563"/>
      <c r="N3086" s="564" t="s">
        <v>1651</v>
      </c>
      <c r="O3086" s="525"/>
    </row>
    <row r="3087" spans="1:15" ht="15" customHeight="1" x14ac:dyDescent="0.25">
      <c r="I3087" s="573" t="s">
        <v>335</v>
      </c>
      <c r="J3087" s="574"/>
      <c r="K3087" s="574"/>
      <c r="L3087" s="574"/>
      <c r="M3087" s="575"/>
      <c r="N3087" s="520">
        <f>+ROUND(N3086*(1+AIU!$G$69),0)</f>
        <v>49324</v>
      </c>
      <c r="O3087" s="521"/>
    </row>
    <row r="3088" spans="1:15" ht="15" customHeight="1" x14ac:dyDescent="0.25">
      <c r="A3088" s="287"/>
      <c r="B3088" s="500"/>
      <c r="C3088" s="500"/>
      <c r="D3088" s="500"/>
      <c r="E3088" s="500"/>
      <c r="F3088" s="500"/>
      <c r="G3088" s="500"/>
      <c r="H3088" s="500"/>
      <c r="I3088" s="500"/>
      <c r="J3088" s="500"/>
      <c r="K3088" s="500"/>
      <c r="L3088" s="500"/>
      <c r="M3088" s="500"/>
      <c r="N3088" s="500"/>
      <c r="O3088" s="500"/>
    </row>
    <row r="3089" spans="1:15" ht="15" customHeight="1" x14ac:dyDescent="0.25">
      <c r="A3089" s="287"/>
      <c r="B3089" s="501"/>
      <c r="C3089" s="501"/>
      <c r="D3089" s="500"/>
      <c r="E3089" s="500"/>
      <c r="F3089" s="500"/>
      <c r="G3089" s="500"/>
      <c r="H3089" s="500"/>
      <c r="I3089" s="500"/>
      <c r="J3089" s="500"/>
      <c r="K3089" s="500"/>
      <c r="L3089" s="500"/>
      <c r="M3089" s="500"/>
      <c r="N3089" s="500"/>
      <c r="O3089" s="500"/>
    </row>
    <row r="3090" spans="1:15" ht="15" customHeight="1" x14ac:dyDescent="0.25">
      <c r="A3090" s="502"/>
      <c r="B3090" s="502"/>
      <c r="C3090" s="502"/>
      <c r="D3090" s="502"/>
      <c r="E3090" s="502"/>
      <c r="F3090" s="502"/>
      <c r="G3090" s="502"/>
      <c r="H3090" s="502"/>
      <c r="I3090" s="502"/>
      <c r="J3090" s="502"/>
      <c r="K3090" s="502"/>
      <c r="L3090" s="502"/>
      <c r="M3090" s="502"/>
      <c r="N3090" s="502"/>
      <c r="O3090" s="502"/>
    </row>
    <row r="3091" spans="1:15" ht="15" customHeight="1" x14ac:dyDescent="0.25">
      <c r="A3091" s="550"/>
      <c r="B3091" s="551"/>
      <c r="C3091" s="551"/>
      <c r="D3091" s="551"/>
      <c r="E3091" s="551"/>
      <c r="F3091" s="552"/>
      <c r="G3091" s="550" t="s">
        <v>296</v>
      </c>
      <c r="H3091" s="551"/>
      <c r="I3091" s="551"/>
      <c r="J3091" s="551" t="s">
        <v>1637</v>
      </c>
      <c r="K3091" s="551"/>
      <c r="L3091" s="551"/>
      <c r="M3091" s="551"/>
      <c r="N3091" s="551"/>
      <c r="O3091" s="552"/>
    </row>
    <row r="3092" spans="1:15" ht="46.5" customHeight="1" x14ac:dyDescent="0.25">
      <c r="A3092" s="513" t="s">
        <v>298</v>
      </c>
      <c r="B3092" s="546"/>
      <c r="C3092" s="546"/>
      <c r="D3092" s="546"/>
      <c r="E3092" s="546"/>
      <c r="F3092" s="527"/>
      <c r="G3092" s="503" t="s">
        <v>299</v>
      </c>
      <c r="H3092" s="500"/>
      <c r="I3092" s="500"/>
      <c r="J3092" s="500" t="s">
        <v>1652</v>
      </c>
      <c r="K3092" s="500"/>
      <c r="L3092" s="500"/>
      <c r="M3092" s="500"/>
      <c r="N3092" s="500"/>
      <c r="O3092" s="504"/>
    </row>
    <row r="3093" spans="1:15" ht="15" customHeight="1" x14ac:dyDescent="0.25">
      <c r="A3093" s="514"/>
      <c r="B3093" s="548"/>
      <c r="C3093" s="548"/>
      <c r="D3093" s="548"/>
      <c r="E3093" s="548"/>
      <c r="F3093" s="549"/>
      <c r="G3093" s="515" t="s">
        <v>301</v>
      </c>
      <c r="H3093" s="502"/>
      <c r="I3093" s="502"/>
      <c r="J3093" s="502" t="s">
        <v>21</v>
      </c>
      <c r="K3093" s="502"/>
      <c r="L3093" s="502"/>
      <c r="M3093" s="502"/>
      <c r="N3093" s="502"/>
      <c r="O3093" s="516"/>
    </row>
    <row r="3094" spans="1:15" ht="15" customHeight="1" x14ac:dyDescent="0.25"/>
    <row r="3095" spans="1:15" ht="15" customHeight="1" x14ac:dyDescent="0.25">
      <c r="A3095" s="526" t="s">
        <v>302</v>
      </c>
      <c r="B3095" s="526"/>
      <c r="C3095" s="526" t="s">
        <v>303</v>
      </c>
      <c r="D3095" s="526"/>
    </row>
    <row r="3096" spans="1:15" ht="15" customHeight="1" x14ac:dyDescent="0.25"/>
    <row r="3097" spans="1:15" ht="15" customHeight="1" x14ac:dyDescent="0.25">
      <c r="A3097" s="541" t="s">
        <v>304</v>
      </c>
      <c r="B3097" s="542"/>
      <c r="C3097" s="542"/>
      <c r="D3097" s="542"/>
      <c r="E3097" s="543"/>
      <c r="F3097" s="585" t="s">
        <v>301</v>
      </c>
      <c r="G3097" s="586"/>
      <c r="H3097" s="586"/>
      <c r="I3097" s="586"/>
      <c r="J3097" s="587"/>
      <c r="K3097" s="585" t="s">
        <v>305</v>
      </c>
      <c r="L3097" s="587"/>
      <c r="M3097" s="585" t="s">
        <v>306</v>
      </c>
      <c r="N3097" s="587"/>
      <c r="O3097" s="291" t="s">
        <v>307</v>
      </c>
    </row>
    <row r="3098" spans="1:15" ht="25.5" customHeight="1" x14ac:dyDescent="0.25">
      <c r="A3098" s="577" t="s">
        <v>1653</v>
      </c>
      <c r="B3098" s="578"/>
      <c r="C3098" s="578"/>
      <c r="D3098" s="578"/>
      <c r="E3098" s="579"/>
      <c r="F3098" s="580" t="s">
        <v>407</v>
      </c>
      <c r="G3098" s="581"/>
      <c r="H3098" s="581"/>
      <c r="I3098" s="581"/>
      <c r="J3098" s="582"/>
      <c r="K3098" s="583" t="s">
        <v>1654</v>
      </c>
      <c r="L3098" s="584"/>
      <c r="M3098" s="583">
        <v>0.63</v>
      </c>
      <c r="N3098" s="584"/>
      <c r="O3098" s="292">
        <f>+K3098*M3098</f>
        <v>13919.85</v>
      </c>
    </row>
    <row r="3099" spans="1:15" ht="15" customHeight="1" x14ac:dyDescent="0.25">
      <c r="A3099" s="577" t="s">
        <v>1520</v>
      </c>
      <c r="B3099" s="578"/>
      <c r="C3099" s="578"/>
      <c r="D3099" s="578"/>
      <c r="E3099" s="579"/>
      <c r="F3099" s="580" t="s">
        <v>309</v>
      </c>
      <c r="G3099" s="581"/>
      <c r="H3099" s="581"/>
      <c r="I3099" s="581"/>
      <c r="J3099" s="582"/>
      <c r="K3099" s="583" t="s">
        <v>1521</v>
      </c>
      <c r="L3099" s="584"/>
      <c r="M3099" s="583">
        <v>6.58</v>
      </c>
      <c r="N3099" s="584"/>
      <c r="O3099" s="292">
        <f>+K3099*M3099</f>
        <v>17390.939999999999</v>
      </c>
    </row>
    <row r="3100" spans="1:15" ht="25.5" customHeight="1" x14ac:dyDescent="0.25">
      <c r="A3100" s="577" t="s">
        <v>1655</v>
      </c>
      <c r="B3100" s="578"/>
      <c r="C3100" s="578"/>
      <c r="D3100" s="578"/>
      <c r="E3100" s="579"/>
      <c r="F3100" s="580" t="s">
        <v>739</v>
      </c>
      <c r="G3100" s="581"/>
      <c r="H3100" s="581"/>
      <c r="I3100" s="581"/>
      <c r="J3100" s="582"/>
      <c r="K3100" s="583">
        <v>59900</v>
      </c>
      <c r="L3100" s="584"/>
      <c r="M3100" s="583">
        <v>0.63</v>
      </c>
      <c r="N3100" s="584"/>
      <c r="O3100" s="292">
        <f>+K3100*M3100</f>
        <v>37737</v>
      </c>
    </row>
    <row r="3101" spans="1:15" ht="25.5" customHeight="1" x14ac:dyDescent="0.25">
      <c r="A3101" s="577" t="s">
        <v>1656</v>
      </c>
      <c r="B3101" s="578"/>
      <c r="C3101" s="578"/>
      <c r="D3101" s="578"/>
      <c r="E3101" s="579"/>
      <c r="F3101" s="580" t="s">
        <v>739</v>
      </c>
      <c r="G3101" s="581"/>
      <c r="H3101" s="581"/>
      <c r="I3101" s="581"/>
      <c r="J3101" s="582"/>
      <c r="K3101" s="583">
        <v>92463</v>
      </c>
      <c r="L3101" s="584"/>
      <c r="M3101" s="583">
        <v>1.88</v>
      </c>
      <c r="N3101" s="584"/>
      <c r="O3101" s="292">
        <f>+K3101*M3101</f>
        <v>173830.44</v>
      </c>
    </row>
    <row r="3102" spans="1:15" ht="25.5" customHeight="1" x14ac:dyDescent="0.25">
      <c r="A3102" s="577" t="s">
        <v>1657</v>
      </c>
      <c r="B3102" s="578"/>
      <c r="C3102" s="578"/>
      <c r="D3102" s="578"/>
      <c r="E3102" s="579"/>
      <c r="F3102" s="580" t="s">
        <v>739</v>
      </c>
      <c r="G3102" s="581"/>
      <c r="H3102" s="581"/>
      <c r="I3102" s="581"/>
      <c r="J3102" s="582"/>
      <c r="K3102" s="583">
        <v>73000</v>
      </c>
      <c r="L3102" s="584"/>
      <c r="M3102" s="583">
        <v>0.25</v>
      </c>
      <c r="N3102" s="584"/>
      <c r="O3102" s="292">
        <f>+K3102*M3102</f>
        <v>18250</v>
      </c>
    </row>
    <row r="3103" spans="1:15" ht="15" customHeight="1" x14ac:dyDescent="0.25">
      <c r="A3103" s="588"/>
      <c r="B3103" s="588"/>
      <c r="C3103" s="588"/>
      <c r="D3103" s="588"/>
      <c r="E3103" s="588"/>
      <c r="F3103" s="589"/>
      <c r="G3103" s="589"/>
      <c r="H3103" s="589"/>
      <c r="I3103" s="589"/>
      <c r="J3103" s="589"/>
      <c r="K3103" s="589"/>
      <c r="L3103" s="297" t="s">
        <v>313</v>
      </c>
      <c r="M3103" s="590" t="s">
        <v>303</v>
      </c>
      <c r="N3103" s="590"/>
      <c r="O3103" s="294">
        <f>+SUM(O3098:O3102)</f>
        <v>261128.23</v>
      </c>
    </row>
    <row r="3104" spans="1:15" ht="15" customHeight="1" x14ac:dyDescent="0.25">
      <c r="A3104" s="526" t="s">
        <v>314</v>
      </c>
      <c r="B3104" s="526"/>
      <c r="C3104" s="526" t="s">
        <v>315</v>
      </c>
      <c r="D3104" s="526"/>
    </row>
    <row r="3105" spans="1:15" ht="15" customHeight="1" x14ac:dyDescent="0.25"/>
    <row r="3106" spans="1:15" ht="15" customHeight="1" x14ac:dyDescent="0.25">
      <c r="A3106" s="541" t="s">
        <v>304</v>
      </c>
      <c r="B3106" s="542"/>
      <c r="C3106" s="542"/>
      <c r="D3106" s="542"/>
      <c r="E3106" s="543"/>
      <c r="F3106" s="585" t="s">
        <v>301</v>
      </c>
      <c r="G3106" s="586"/>
      <c r="H3106" s="586"/>
      <c r="I3106" s="586"/>
      <c r="J3106" s="587"/>
      <c r="K3106" s="585" t="s">
        <v>305</v>
      </c>
      <c r="L3106" s="587"/>
      <c r="M3106" s="585" t="s">
        <v>306</v>
      </c>
      <c r="N3106" s="587"/>
      <c r="O3106" s="291" t="s">
        <v>307</v>
      </c>
    </row>
    <row r="3107" spans="1:15" ht="15" customHeight="1" x14ac:dyDescent="0.25">
      <c r="A3107" s="541" t="s">
        <v>316</v>
      </c>
      <c r="B3107" s="542"/>
      <c r="C3107" s="542"/>
      <c r="D3107" s="542"/>
      <c r="E3107" s="543"/>
      <c r="F3107" s="580" t="s">
        <v>317</v>
      </c>
      <c r="G3107" s="581"/>
      <c r="H3107" s="581"/>
      <c r="I3107" s="581"/>
      <c r="J3107" s="582"/>
      <c r="K3107" s="583">
        <f>+O3114</f>
        <v>175818.44</v>
      </c>
      <c r="L3107" s="584"/>
      <c r="M3107" s="583" t="s">
        <v>319</v>
      </c>
      <c r="N3107" s="584"/>
      <c r="O3107" s="292">
        <f>+K3107*M3107/100</f>
        <v>8790.9219999999987</v>
      </c>
    </row>
    <row r="3108" spans="1:15" ht="15" customHeight="1" x14ac:dyDescent="0.25">
      <c r="A3108" s="558"/>
      <c r="B3108" s="558"/>
      <c r="C3108" s="558"/>
      <c r="D3108" s="558"/>
      <c r="E3108" s="558"/>
      <c r="F3108" s="589"/>
      <c r="G3108" s="589"/>
      <c r="H3108" s="589"/>
      <c r="I3108" s="589"/>
      <c r="J3108" s="589"/>
      <c r="K3108" s="589"/>
      <c r="L3108" s="297" t="s">
        <v>313</v>
      </c>
      <c r="M3108" s="590" t="s">
        <v>315</v>
      </c>
      <c r="N3108" s="590"/>
      <c r="O3108" s="294">
        <f>+SUM(O3107)</f>
        <v>8790.9219999999987</v>
      </c>
    </row>
    <row r="3109" spans="1:15" ht="15" customHeight="1" x14ac:dyDescent="0.25">
      <c r="A3109" s="526" t="s">
        <v>321</v>
      </c>
      <c r="B3109" s="526"/>
      <c r="C3109" s="526" t="s">
        <v>322</v>
      </c>
      <c r="D3109" s="526"/>
    </row>
    <row r="3110" spans="1:15" ht="15" customHeight="1" x14ac:dyDescent="0.25"/>
    <row r="3111" spans="1:15" ht="15" customHeight="1" x14ac:dyDescent="0.25">
      <c r="A3111" s="541" t="s">
        <v>304</v>
      </c>
      <c r="B3111" s="542"/>
      <c r="C3111" s="542"/>
      <c r="D3111" s="542"/>
      <c r="E3111" s="543"/>
      <c r="F3111" s="585" t="s">
        <v>301</v>
      </c>
      <c r="G3111" s="586"/>
      <c r="H3111" s="586"/>
      <c r="I3111" s="586"/>
      <c r="J3111" s="587"/>
      <c r="K3111" s="585" t="s">
        <v>305</v>
      </c>
      <c r="L3111" s="587"/>
      <c r="M3111" s="585" t="s">
        <v>306</v>
      </c>
      <c r="N3111" s="587"/>
      <c r="O3111" s="291" t="s">
        <v>307</v>
      </c>
    </row>
    <row r="3112" spans="1:15" ht="15" customHeight="1" x14ac:dyDescent="0.25">
      <c r="A3112" s="541" t="s">
        <v>1658</v>
      </c>
      <c r="B3112" s="542"/>
      <c r="C3112" s="542"/>
      <c r="D3112" s="542"/>
      <c r="E3112" s="543"/>
      <c r="F3112" s="580" t="s">
        <v>1018</v>
      </c>
      <c r="G3112" s="581"/>
      <c r="H3112" s="581"/>
      <c r="I3112" s="581"/>
      <c r="J3112" s="582"/>
      <c r="K3112" s="583">
        <v>66953</v>
      </c>
      <c r="L3112" s="584"/>
      <c r="M3112" s="583" t="s">
        <v>302</v>
      </c>
      <c r="N3112" s="584"/>
      <c r="O3112" s="292">
        <f>+K3112*M3112</f>
        <v>66953</v>
      </c>
    </row>
    <row r="3113" spans="1:15" ht="15" customHeight="1" x14ac:dyDescent="0.25">
      <c r="A3113" s="541" t="s">
        <v>1659</v>
      </c>
      <c r="B3113" s="542"/>
      <c r="C3113" s="542"/>
      <c r="D3113" s="542"/>
      <c r="E3113" s="543"/>
      <c r="F3113" s="580" t="s">
        <v>1018</v>
      </c>
      <c r="G3113" s="581"/>
      <c r="H3113" s="581"/>
      <c r="I3113" s="581"/>
      <c r="J3113" s="582"/>
      <c r="K3113" s="583">
        <v>52592</v>
      </c>
      <c r="L3113" s="584"/>
      <c r="M3113" s="583" t="s">
        <v>1660</v>
      </c>
      <c r="N3113" s="584"/>
      <c r="O3113" s="292">
        <f>+K3113*M3113</f>
        <v>108865.43999999999</v>
      </c>
    </row>
    <row r="3114" spans="1:15" ht="15" customHeight="1" x14ac:dyDescent="0.25">
      <c r="A3114" s="541"/>
      <c r="B3114" s="542"/>
      <c r="C3114" s="542"/>
      <c r="D3114" s="542"/>
      <c r="E3114" s="543"/>
      <c r="F3114" s="593"/>
      <c r="G3114" s="589"/>
      <c r="H3114" s="589"/>
      <c r="I3114" s="589"/>
      <c r="J3114" s="589"/>
      <c r="K3114" s="589"/>
      <c r="L3114" s="297" t="s">
        <v>313</v>
      </c>
      <c r="M3114" s="590" t="s">
        <v>322</v>
      </c>
      <c r="N3114" s="590"/>
      <c r="O3114" s="294">
        <f>+SUM(O3112:O3113)</f>
        <v>175818.44</v>
      </c>
    </row>
    <row r="3115" spans="1:15" ht="15" customHeight="1" x14ac:dyDescent="0.25">
      <c r="A3115" s="594" t="s">
        <v>327</v>
      </c>
      <c r="B3115" s="594"/>
      <c r="C3115" s="594" t="s">
        <v>328</v>
      </c>
      <c r="D3115" s="594"/>
    </row>
    <row r="3116" spans="1:15" ht="15" customHeight="1" x14ac:dyDescent="0.25"/>
    <row r="3117" spans="1:15" ht="15" customHeight="1" x14ac:dyDescent="0.25">
      <c r="A3117" s="541" t="s">
        <v>304</v>
      </c>
      <c r="B3117" s="542"/>
      <c r="C3117" s="542"/>
      <c r="D3117" s="542"/>
      <c r="E3117" s="543"/>
      <c r="F3117" s="585" t="s">
        <v>301</v>
      </c>
      <c r="G3117" s="586"/>
      <c r="H3117" s="586"/>
      <c r="I3117" s="586"/>
      <c r="J3117" s="587"/>
      <c r="K3117" s="585" t="s">
        <v>305</v>
      </c>
      <c r="L3117" s="587"/>
      <c r="M3117" s="585" t="s">
        <v>306</v>
      </c>
      <c r="N3117" s="587"/>
      <c r="O3117" s="291" t="s">
        <v>307</v>
      </c>
    </row>
    <row r="3118" spans="1:15" ht="15" customHeight="1" x14ac:dyDescent="0.25">
      <c r="A3118" s="541" t="s">
        <v>424</v>
      </c>
      <c r="B3118" s="542"/>
      <c r="C3118" s="542"/>
      <c r="D3118" s="542"/>
      <c r="E3118" s="543"/>
      <c r="F3118" s="580" t="s">
        <v>407</v>
      </c>
      <c r="G3118" s="581"/>
      <c r="H3118" s="581"/>
      <c r="I3118" s="581"/>
      <c r="J3118" s="582"/>
      <c r="K3118" s="583" t="s">
        <v>425</v>
      </c>
      <c r="L3118" s="584"/>
      <c r="M3118" s="583" t="s">
        <v>1024</v>
      </c>
      <c r="N3118" s="584"/>
      <c r="O3118" s="292" t="s">
        <v>1025</v>
      </c>
    </row>
    <row r="3119" spans="1:15" ht="15" customHeight="1" x14ac:dyDescent="0.25">
      <c r="A3119" s="558"/>
      <c r="B3119" s="558"/>
      <c r="C3119" s="558"/>
      <c r="D3119" s="558"/>
      <c r="E3119" s="558"/>
      <c r="F3119" s="589"/>
      <c r="G3119" s="589"/>
      <c r="H3119" s="589"/>
      <c r="I3119" s="589"/>
      <c r="J3119" s="589"/>
      <c r="K3119" s="589"/>
      <c r="L3119" s="297" t="s">
        <v>313</v>
      </c>
      <c r="M3119" s="590" t="s">
        <v>328</v>
      </c>
      <c r="N3119" s="590"/>
      <c r="O3119" s="294" t="s">
        <v>1025</v>
      </c>
    </row>
    <row r="3120" spans="1:15" ht="15" customHeight="1" x14ac:dyDescent="0.25"/>
    <row r="3121" spans="1:15" ht="15" customHeight="1" x14ac:dyDescent="0.25">
      <c r="I3121" s="561" t="s">
        <v>334</v>
      </c>
      <c r="J3121" s="562"/>
      <c r="K3121" s="562"/>
      <c r="L3121" s="562"/>
      <c r="M3121" s="563"/>
      <c r="N3121" s="591">
        <f>+O3119+O3114+O3108+O3103</f>
        <v>446347.592</v>
      </c>
      <c r="O3121" s="592"/>
    </row>
    <row r="3122" spans="1:15" ht="15" customHeight="1" x14ac:dyDescent="0.25">
      <c r="I3122" s="573" t="s">
        <v>335</v>
      </c>
      <c r="J3122" s="574"/>
      <c r="K3122" s="574"/>
      <c r="L3122" s="574"/>
      <c r="M3122" s="575"/>
      <c r="N3122" s="520">
        <f>+ROUND(N3121*(1+AIU!$G$69),0)</f>
        <v>534278</v>
      </c>
      <c r="O3122" s="521"/>
    </row>
    <row r="3123" spans="1:15" ht="15" customHeight="1" x14ac:dyDescent="0.25">
      <c r="A3123" s="287"/>
      <c r="B3123" s="500"/>
      <c r="C3123" s="500"/>
      <c r="D3123" s="500"/>
      <c r="E3123" s="500"/>
      <c r="F3123" s="500"/>
      <c r="G3123" s="500"/>
      <c r="H3123" s="500"/>
      <c r="I3123" s="500"/>
      <c r="J3123" s="500"/>
      <c r="K3123" s="500"/>
      <c r="L3123" s="500"/>
      <c r="M3123" s="500"/>
      <c r="N3123" s="500"/>
      <c r="O3123" s="500"/>
    </row>
    <row r="3124" spans="1:15" ht="15" customHeight="1" x14ac:dyDescent="0.25">
      <c r="A3124" s="287"/>
      <c r="B3124" s="501"/>
      <c r="C3124" s="501"/>
      <c r="D3124" s="500"/>
      <c r="E3124" s="500"/>
      <c r="F3124" s="500"/>
      <c r="G3124" s="500"/>
      <c r="H3124" s="500"/>
      <c r="I3124" s="500"/>
      <c r="J3124" s="500"/>
      <c r="K3124" s="500"/>
      <c r="L3124" s="500"/>
      <c r="M3124" s="500"/>
      <c r="N3124" s="500"/>
      <c r="O3124" s="500"/>
    </row>
    <row r="3125" spans="1:15" ht="15" customHeight="1" x14ac:dyDescent="0.25">
      <c r="A3125" s="502"/>
      <c r="B3125" s="502"/>
      <c r="C3125" s="502"/>
      <c r="D3125" s="502"/>
      <c r="E3125" s="502"/>
      <c r="F3125" s="502"/>
      <c r="G3125" s="502"/>
      <c r="H3125" s="502"/>
      <c r="I3125" s="502"/>
      <c r="J3125" s="502"/>
      <c r="K3125" s="502"/>
      <c r="L3125" s="502"/>
      <c r="M3125" s="502"/>
      <c r="N3125" s="502"/>
      <c r="O3125" s="502"/>
    </row>
    <row r="3126" spans="1:15" ht="15" customHeight="1" x14ac:dyDescent="0.25">
      <c r="A3126" s="550"/>
      <c r="B3126" s="551"/>
      <c r="C3126" s="551"/>
      <c r="D3126" s="551"/>
      <c r="E3126" s="551"/>
      <c r="F3126" s="552"/>
      <c r="G3126" s="550" t="s">
        <v>296</v>
      </c>
      <c r="H3126" s="551"/>
      <c r="I3126" s="551"/>
      <c r="J3126" s="551" t="s">
        <v>1661</v>
      </c>
      <c r="K3126" s="551"/>
      <c r="L3126" s="551"/>
      <c r="M3126" s="551"/>
      <c r="N3126" s="551"/>
      <c r="O3126" s="552"/>
    </row>
    <row r="3127" spans="1:15" ht="78" customHeight="1" x14ac:dyDescent="0.25">
      <c r="A3127" s="513" t="s">
        <v>298</v>
      </c>
      <c r="B3127" s="546"/>
      <c r="C3127" s="546"/>
      <c r="D3127" s="546"/>
      <c r="E3127" s="546"/>
      <c r="F3127" s="527"/>
      <c r="G3127" s="503" t="s">
        <v>299</v>
      </c>
      <c r="H3127" s="500"/>
      <c r="I3127" s="500"/>
      <c r="J3127" s="500" t="s">
        <v>1662</v>
      </c>
      <c r="K3127" s="500"/>
      <c r="L3127" s="500"/>
      <c r="M3127" s="500"/>
      <c r="N3127" s="500"/>
      <c r="O3127" s="504"/>
    </row>
    <row r="3128" spans="1:15" ht="15" customHeight="1" x14ac:dyDescent="0.25">
      <c r="A3128" s="514"/>
      <c r="B3128" s="548"/>
      <c r="C3128" s="548"/>
      <c r="D3128" s="548"/>
      <c r="E3128" s="548"/>
      <c r="F3128" s="549"/>
      <c r="G3128" s="515" t="s">
        <v>301</v>
      </c>
      <c r="H3128" s="502"/>
      <c r="I3128" s="502"/>
      <c r="J3128" s="502" t="s">
        <v>21</v>
      </c>
      <c r="K3128" s="502"/>
      <c r="L3128" s="502"/>
      <c r="M3128" s="502"/>
      <c r="N3128" s="502"/>
      <c r="O3128" s="516"/>
    </row>
    <row r="3129" spans="1:15" ht="15" customHeight="1" x14ac:dyDescent="0.25"/>
    <row r="3130" spans="1:15" ht="15" customHeight="1" x14ac:dyDescent="0.25">
      <c r="A3130" s="526" t="s">
        <v>302</v>
      </c>
      <c r="B3130" s="526"/>
      <c r="C3130" s="526" t="s">
        <v>303</v>
      </c>
      <c r="D3130" s="526"/>
    </row>
    <row r="3131" spans="1:15" ht="15" customHeight="1" x14ac:dyDescent="0.25"/>
    <row r="3132" spans="1:15" ht="15" customHeight="1" x14ac:dyDescent="0.25">
      <c r="A3132" s="541" t="s">
        <v>304</v>
      </c>
      <c r="B3132" s="542"/>
      <c r="C3132" s="542"/>
      <c r="D3132" s="542"/>
      <c r="E3132" s="543"/>
      <c r="F3132" s="544" t="s">
        <v>301</v>
      </c>
      <c r="G3132" s="545"/>
      <c r="H3132" s="545"/>
      <c r="I3132" s="545"/>
      <c r="J3132" s="509"/>
      <c r="K3132" s="544" t="s">
        <v>305</v>
      </c>
      <c r="L3132" s="509"/>
      <c r="M3132" s="544" t="s">
        <v>306</v>
      </c>
      <c r="N3132" s="509"/>
      <c r="O3132" s="291" t="s">
        <v>307</v>
      </c>
    </row>
    <row r="3133" spans="1:15" ht="15" customHeight="1" x14ac:dyDescent="0.25">
      <c r="A3133" s="541" t="s">
        <v>1663</v>
      </c>
      <c r="B3133" s="542"/>
      <c r="C3133" s="542"/>
      <c r="D3133" s="542"/>
      <c r="E3133" s="543"/>
      <c r="F3133" s="553" t="s">
        <v>309</v>
      </c>
      <c r="G3133" s="554"/>
      <c r="H3133" s="554"/>
      <c r="I3133" s="554"/>
      <c r="J3133" s="555"/>
      <c r="K3133" s="556" t="s">
        <v>399</v>
      </c>
      <c r="L3133" s="557"/>
      <c r="M3133" s="556" t="s">
        <v>555</v>
      </c>
      <c r="N3133" s="557"/>
      <c r="O3133" s="292" t="s">
        <v>399</v>
      </c>
    </row>
    <row r="3134" spans="1:15" ht="15" customHeight="1" x14ac:dyDescent="0.25">
      <c r="A3134" s="541" t="s">
        <v>1664</v>
      </c>
      <c r="B3134" s="542"/>
      <c r="C3134" s="542"/>
      <c r="D3134" s="542"/>
      <c r="E3134" s="543"/>
      <c r="F3134" s="553" t="s">
        <v>750</v>
      </c>
      <c r="G3134" s="554"/>
      <c r="H3134" s="554"/>
      <c r="I3134" s="554"/>
      <c r="J3134" s="555"/>
      <c r="K3134" s="556" t="s">
        <v>1665</v>
      </c>
      <c r="L3134" s="557"/>
      <c r="M3134" s="556" t="s">
        <v>555</v>
      </c>
      <c r="N3134" s="557"/>
      <c r="O3134" s="292" t="s">
        <v>1665</v>
      </c>
    </row>
    <row r="3135" spans="1:15" ht="15" customHeight="1" x14ac:dyDescent="0.25">
      <c r="A3135" s="541" t="s">
        <v>1666</v>
      </c>
      <c r="B3135" s="542"/>
      <c r="C3135" s="542"/>
      <c r="D3135" s="542"/>
      <c r="E3135" s="543"/>
      <c r="F3135" s="553" t="s">
        <v>407</v>
      </c>
      <c r="G3135" s="554"/>
      <c r="H3135" s="554"/>
      <c r="I3135" s="554"/>
      <c r="J3135" s="555"/>
      <c r="K3135" s="556" t="s">
        <v>866</v>
      </c>
      <c r="L3135" s="557"/>
      <c r="M3135" s="556" t="s">
        <v>775</v>
      </c>
      <c r="N3135" s="557"/>
      <c r="O3135" s="292" t="s">
        <v>1667</v>
      </c>
    </row>
    <row r="3136" spans="1:15" ht="15" customHeight="1" x14ac:dyDescent="0.25">
      <c r="A3136" s="541" t="s">
        <v>1668</v>
      </c>
      <c r="B3136" s="542"/>
      <c r="C3136" s="542"/>
      <c r="D3136" s="542"/>
      <c r="E3136" s="543"/>
      <c r="F3136" s="553" t="s">
        <v>750</v>
      </c>
      <c r="G3136" s="554"/>
      <c r="H3136" s="554"/>
      <c r="I3136" s="554"/>
      <c r="J3136" s="555"/>
      <c r="K3136" s="556" t="s">
        <v>1669</v>
      </c>
      <c r="L3136" s="557"/>
      <c r="M3136" s="556" t="s">
        <v>555</v>
      </c>
      <c r="N3136" s="557"/>
      <c r="O3136" s="292" t="s">
        <v>1669</v>
      </c>
    </row>
    <row r="3137" spans="1:15" ht="15" customHeight="1" x14ac:dyDescent="0.25">
      <c r="A3137" s="541" t="s">
        <v>1670</v>
      </c>
      <c r="B3137" s="542"/>
      <c r="C3137" s="542"/>
      <c r="D3137" s="542"/>
      <c r="E3137" s="543"/>
      <c r="F3137" s="553" t="s">
        <v>750</v>
      </c>
      <c r="G3137" s="554"/>
      <c r="H3137" s="554"/>
      <c r="I3137" s="554"/>
      <c r="J3137" s="555"/>
      <c r="K3137" s="556" t="s">
        <v>530</v>
      </c>
      <c r="L3137" s="557"/>
      <c r="M3137" s="556" t="s">
        <v>843</v>
      </c>
      <c r="N3137" s="557"/>
      <c r="O3137" s="292" t="s">
        <v>1671</v>
      </c>
    </row>
    <row r="3138" spans="1:15" ht="15" customHeight="1" x14ac:dyDescent="0.25">
      <c r="A3138" s="558"/>
      <c r="B3138" s="558"/>
      <c r="C3138" s="558"/>
      <c r="D3138" s="558"/>
      <c r="E3138" s="558"/>
      <c r="F3138" s="559"/>
      <c r="G3138" s="559"/>
      <c r="H3138" s="559"/>
      <c r="I3138" s="559"/>
      <c r="J3138" s="559"/>
      <c r="K3138" s="559"/>
      <c r="L3138" s="293" t="s">
        <v>313</v>
      </c>
      <c r="M3138" s="560" t="s">
        <v>303</v>
      </c>
      <c r="N3138" s="560"/>
      <c r="O3138" s="294" t="s">
        <v>1672</v>
      </c>
    </row>
    <row r="3139" spans="1:15" ht="15" customHeight="1" x14ac:dyDescent="0.25">
      <c r="A3139" s="526" t="s">
        <v>314</v>
      </c>
      <c r="B3139" s="526"/>
      <c r="C3139" s="526" t="s">
        <v>315</v>
      </c>
      <c r="D3139" s="526"/>
    </row>
    <row r="3140" spans="1:15" ht="15" customHeight="1" x14ac:dyDescent="0.25"/>
    <row r="3141" spans="1:15" ht="15" customHeight="1" x14ac:dyDescent="0.25">
      <c r="A3141" s="541" t="s">
        <v>304</v>
      </c>
      <c r="B3141" s="542"/>
      <c r="C3141" s="542"/>
      <c r="D3141" s="542"/>
      <c r="E3141" s="543"/>
      <c r="F3141" s="544" t="s">
        <v>301</v>
      </c>
      <c r="G3141" s="545"/>
      <c r="H3141" s="545"/>
      <c r="I3141" s="545"/>
      <c r="J3141" s="509"/>
      <c r="K3141" s="544" t="s">
        <v>305</v>
      </c>
      <c r="L3141" s="509"/>
      <c r="M3141" s="544" t="s">
        <v>306</v>
      </c>
      <c r="N3141" s="509"/>
      <c r="O3141" s="291" t="s">
        <v>307</v>
      </c>
    </row>
    <row r="3142" spans="1:15" ht="15" customHeight="1" x14ac:dyDescent="0.25">
      <c r="A3142" s="541" t="s">
        <v>316</v>
      </c>
      <c r="B3142" s="542"/>
      <c r="C3142" s="542"/>
      <c r="D3142" s="542"/>
      <c r="E3142" s="543"/>
      <c r="F3142" s="553" t="s">
        <v>317</v>
      </c>
      <c r="G3142" s="554"/>
      <c r="H3142" s="554"/>
      <c r="I3142" s="554"/>
      <c r="J3142" s="555"/>
      <c r="K3142" s="556" t="s">
        <v>1673</v>
      </c>
      <c r="L3142" s="557"/>
      <c r="M3142" s="556" t="s">
        <v>319</v>
      </c>
      <c r="N3142" s="557"/>
      <c r="O3142" s="292" t="s">
        <v>1674</v>
      </c>
    </row>
    <row r="3143" spans="1:15" ht="15" customHeight="1" x14ac:dyDescent="0.25">
      <c r="A3143" s="558"/>
      <c r="B3143" s="558"/>
      <c r="C3143" s="558"/>
      <c r="D3143" s="558"/>
      <c r="E3143" s="558"/>
      <c r="F3143" s="559"/>
      <c r="G3143" s="559"/>
      <c r="H3143" s="559"/>
      <c r="I3143" s="559"/>
      <c r="J3143" s="559"/>
      <c r="K3143" s="559"/>
      <c r="L3143" s="293" t="s">
        <v>313</v>
      </c>
      <c r="M3143" s="560" t="s">
        <v>315</v>
      </c>
      <c r="N3143" s="560"/>
      <c r="O3143" s="294" t="s">
        <v>1674</v>
      </c>
    </row>
    <row r="3144" spans="1:15" ht="15" customHeight="1" x14ac:dyDescent="0.25">
      <c r="A3144" s="526" t="s">
        <v>321</v>
      </c>
      <c r="B3144" s="526"/>
      <c r="C3144" s="526" t="s">
        <v>322</v>
      </c>
      <c r="D3144" s="526"/>
    </row>
    <row r="3145" spans="1:15" ht="15" customHeight="1" x14ac:dyDescent="0.25"/>
    <row r="3146" spans="1:15" ht="15" customHeight="1" x14ac:dyDescent="0.25">
      <c r="A3146" s="541" t="s">
        <v>304</v>
      </c>
      <c r="B3146" s="542"/>
      <c r="C3146" s="542"/>
      <c r="D3146" s="542"/>
      <c r="E3146" s="543"/>
      <c r="F3146" s="544" t="s">
        <v>301</v>
      </c>
      <c r="G3146" s="545"/>
      <c r="H3146" s="545"/>
      <c r="I3146" s="545"/>
      <c r="J3146" s="509"/>
      <c r="K3146" s="544" t="s">
        <v>305</v>
      </c>
      <c r="L3146" s="509"/>
      <c r="M3146" s="544" t="s">
        <v>306</v>
      </c>
      <c r="N3146" s="509"/>
      <c r="O3146" s="291" t="s">
        <v>307</v>
      </c>
    </row>
    <row r="3147" spans="1:15" ht="15" customHeight="1" x14ac:dyDescent="0.25">
      <c r="A3147" s="541" t="s">
        <v>777</v>
      </c>
      <c r="B3147" s="542"/>
      <c r="C3147" s="542"/>
      <c r="D3147" s="542"/>
      <c r="E3147" s="543"/>
      <c r="F3147" s="553" t="s">
        <v>324</v>
      </c>
      <c r="G3147" s="554"/>
      <c r="H3147" s="554"/>
      <c r="I3147" s="554"/>
      <c r="J3147" s="555"/>
      <c r="K3147" s="556" t="s">
        <v>778</v>
      </c>
      <c r="L3147" s="557"/>
      <c r="M3147" s="556" t="s">
        <v>351</v>
      </c>
      <c r="N3147" s="557"/>
      <c r="O3147" s="292" t="s">
        <v>1673</v>
      </c>
    </row>
    <row r="3148" spans="1:15" ht="15" customHeight="1" x14ac:dyDescent="0.25">
      <c r="A3148" s="558"/>
      <c r="B3148" s="558"/>
      <c r="C3148" s="558"/>
      <c r="D3148" s="558"/>
      <c r="E3148" s="558"/>
      <c r="F3148" s="559"/>
      <c r="G3148" s="559"/>
      <c r="H3148" s="559"/>
      <c r="I3148" s="559"/>
      <c r="J3148" s="559"/>
      <c r="K3148" s="559"/>
      <c r="L3148" s="293" t="s">
        <v>313</v>
      </c>
      <c r="M3148" s="560" t="s">
        <v>322</v>
      </c>
      <c r="N3148" s="560"/>
      <c r="O3148" s="294" t="s">
        <v>1673</v>
      </c>
    </row>
    <row r="3149" spans="1:15" ht="15" customHeight="1" x14ac:dyDescent="0.25">
      <c r="A3149" s="526" t="s">
        <v>327</v>
      </c>
      <c r="B3149" s="526"/>
      <c r="C3149" s="526" t="s">
        <v>328</v>
      </c>
      <c r="D3149" s="526"/>
    </row>
    <row r="3150" spans="1:15" ht="15" customHeight="1" x14ac:dyDescent="0.25"/>
    <row r="3151" spans="1:15" ht="15" customHeight="1" x14ac:dyDescent="0.25">
      <c r="A3151" s="541" t="s">
        <v>304</v>
      </c>
      <c r="B3151" s="542"/>
      <c r="C3151" s="542"/>
      <c r="D3151" s="542"/>
      <c r="E3151" s="543"/>
      <c r="F3151" s="544" t="s">
        <v>301</v>
      </c>
      <c r="G3151" s="545"/>
      <c r="H3151" s="545"/>
      <c r="I3151" s="545"/>
      <c r="J3151" s="509"/>
      <c r="K3151" s="544" t="s">
        <v>305</v>
      </c>
      <c r="L3151" s="509"/>
      <c r="M3151" s="544" t="s">
        <v>306</v>
      </c>
      <c r="N3151" s="509"/>
      <c r="O3151" s="291" t="s">
        <v>307</v>
      </c>
    </row>
    <row r="3152" spans="1:15" ht="15" customHeight="1" x14ac:dyDescent="0.25">
      <c r="A3152" s="541" t="s">
        <v>424</v>
      </c>
      <c r="B3152" s="542"/>
      <c r="C3152" s="542"/>
      <c r="D3152" s="542"/>
      <c r="E3152" s="543"/>
      <c r="F3152" s="553" t="s">
        <v>407</v>
      </c>
      <c r="G3152" s="554"/>
      <c r="H3152" s="554"/>
      <c r="I3152" s="554"/>
      <c r="J3152" s="555"/>
      <c r="K3152" s="556" t="s">
        <v>425</v>
      </c>
      <c r="L3152" s="557"/>
      <c r="M3152" s="556" t="s">
        <v>1675</v>
      </c>
      <c r="N3152" s="557"/>
      <c r="O3152" s="292" t="s">
        <v>1676</v>
      </c>
    </row>
    <row r="3153" spans="1:15" ht="15" customHeight="1" x14ac:dyDescent="0.25">
      <c r="A3153" s="558"/>
      <c r="B3153" s="558"/>
      <c r="C3153" s="558"/>
      <c r="D3153" s="558"/>
      <c r="E3153" s="558"/>
      <c r="F3153" s="559"/>
      <c r="G3153" s="559"/>
      <c r="H3153" s="559"/>
      <c r="I3153" s="559"/>
      <c r="J3153" s="559"/>
      <c r="K3153" s="559"/>
      <c r="L3153" s="293" t="s">
        <v>313</v>
      </c>
      <c r="M3153" s="560" t="s">
        <v>328</v>
      </c>
      <c r="N3153" s="560"/>
      <c r="O3153" s="294" t="s">
        <v>1676</v>
      </c>
    </row>
    <row r="3154" spans="1:15" ht="15" customHeight="1" x14ac:dyDescent="0.25"/>
    <row r="3155" spans="1:15" ht="15" customHeight="1" x14ac:dyDescent="0.25">
      <c r="I3155" s="561" t="s">
        <v>334</v>
      </c>
      <c r="J3155" s="562"/>
      <c r="K3155" s="562"/>
      <c r="L3155" s="562"/>
      <c r="M3155" s="563"/>
      <c r="N3155" s="564" t="s">
        <v>1677</v>
      </c>
      <c r="O3155" s="525"/>
    </row>
    <row r="3156" spans="1:15" ht="15" customHeight="1" x14ac:dyDescent="0.25">
      <c r="I3156" s="573" t="s">
        <v>335</v>
      </c>
      <c r="J3156" s="574"/>
      <c r="K3156" s="574"/>
      <c r="L3156" s="574"/>
      <c r="M3156" s="575"/>
      <c r="N3156" s="520">
        <f>+ROUND(N3155*(1+AIU!$G$69),0)</f>
        <v>862668</v>
      </c>
      <c r="O3156" s="521"/>
    </row>
    <row r="3157" spans="1:15" ht="15" customHeight="1" x14ac:dyDescent="0.25">
      <c r="A3157" s="287"/>
      <c r="B3157" s="500"/>
      <c r="C3157" s="500"/>
      <c r="D3157" s="500"/>
      <c r="E3157" s="500"/>
      <c r="F3157" s="500"/>
      <c r="G3157" s="500"/>
      <c r="H3157" s="500"/>
      <c r="I3157" s="500"/>
      <c r="J3157" s="500"/>
      <c r="K3157" s="500"/>
      <c r="L3157" s="500"/>
      <c r="M3157" s="500"/>
      <c r="N3157" s="500"/>
      <c r="O3157" s="500"/>
    </row>
    <row r="3158" spans="1:15" ht="15" customHeight="1" x14ac:dyDescent="0.25">
      <c r="A3158" s="287"/>
      <c r="B3158" s="501"/>
      <c r="C3158" s="501"/>
      <c r="D3158" s="500"/>
      <c r="E3158" s="500"/>
      <c r="F3158" s="500"/>
      <c r="G3158" s="500"/>
      <c r="H3158" s="500"/>
      <c r="I3158" s="500"/>
      <c r="J3158" s="500"/>
      <c r="K3158" s="500"/>
      <c r="L3158" s="500"/>
      <c r="M3158" s="500"/>
      <c r="N3158" s="500"/>
      <c r="O3158" s="500"/>
    </row>
    <row r="3159" spans="1:15" ht="15" customHeight="1" x14ac:dyDescent="0.25">
      <c r="A3159" s="502"/>
      <c r="B3159" s="502"/>
      <c r="C3159" s="502"/>
      <c r="D3159" s="502"/>
      <c r="E3159" s="502"/>
      <c r="F3159" s="502"/>
      <c r="G3159" s="502"/>
      <c r="H3159" s="502"/>
      <c r="I3159" s="502"/>
      <c r="J3159" s="502"/>
      <c r="K3159" s="502"/>
      <c r="L3159" s="502"/>
      <c r="M3159" s="502"/>
      <c r="N3159" s="502"/>
      <c r="O3159" s="502"/>
    </row>
    <row r="3160" spans="1:15" ht="15" customHeight="1" x14ac:dyDescent="0.25">
      <c r="A3160" s="550"/>
      <c r="B3160" s="551"/>
      <c r="C3160" s="551"/>
      <c r="D3160" s="551"/>
      <c r="E3160" s="551"/>
      <c r="F3160" s="552"/>
      <c r="G3160" s="550" t="s">
        <v>296</v>
      </c>
      <c r="H3160" s="551"/>
      <c r="I3160" s="551"/>
      <c r="J3160" s="551" t="s">
        <v>1661</v>
      </c>
      <c r="K3160" s="551"/>
      <c r="L3160" s="551"/>
      <c r="M3160" s="551"/>
      <c r="N3160" s="551"/>
      <c r="O3160" s="552"/>
    </row>
    <row r="3161" spans="1:15" ht="46.5" customHeight="1" x14ac:dyDescent="0.25">
      <c r="A3161" s="513" t="s">
        <v>298</v>
      </c>
      <c r="B3161" s="546"/>
      <c r="C3161" s="546"/>
      <c r="D3161" s="546"/>
      <c r="E3161" s="546"/>
      <c r="F3161" s="527"/>
      <c r="G3161" s="503" t="s">
        <v>299</v>
      </c>
      <c r="H3161" s="500"/>
      <c r="I3161" s="500"/>
      <c r="J3161" s="500" t="s">
        <v>1678</v>
      </c>
      <c r="K3161" s="500"/>
      <c r="L3161" s="500"/>
      <c r="M3161" s="500"/>
      <c r="N3161" s="500"/>
      <c r="O3161" s="504"/>
    </row>
    <row r="3162" spans="1:15" ht="15" customHeight="1" x14ac:dyDescent="0.25">
      <c r="A3162" s="514"/>
      <c r="B3162" s="548"/>
      <c r="C3162" s="548"/>
      <c r="D3162" s="548"/>
      <c r="E3162" s="548"/>
      <c r="F3162" s="549"/>
      <c r="G3162" s="515" t="s">
        <v>301</v>
      </c>
      <c r="H3162" s="502"/>
      <c r="I3162" s="502"/>
      <c r="J3162" s="502" t="s">
        <v>21</v>
      </c>
      <c r="K3162" s="502"/>
      <c r="L3162" s="502"/>
      <c r="M3162" s="502"/>
      <c r="N3162" s="502"/>
      <c r="O3162" s="516"/>
    </row>
    <row r="3163" spans="1:15" ht="15" customHeight="1" x14ac:dyDescent="0.25"/>
    <row r="3164" spans="1:15" ht="15" customHeight="1" x14ac:dyDescent="0.25">
      <c r="A3164" s="526" t="s">
        <v>302</v>
      </c>
      <c r="B3164" s="526"/>
      <c r="C3164" s="526" t="s">
        <v>303</v>
      </c>
      <c r="D3164" s="526"/>
    </row>
    <row r="3165" spans="1:15" ht="15" customHeight="1" x14ac:dyDescent="0.25"/>
    <row r="3166" spans="1:15" ht="15" customHeight="1" x14ac:dyDescent="0.25">
      <c r="A3166" s="541" t="s">
        <v>304</v>
      </c>
      <c r="B3166" s="542"/>
      <c r="C3166" s="542"/>
      <c r="D3166" s="542"/>
      <c r="E3166" s="543"/>
      <c r="F3166" s="544" t="s">
        <v>301</v>
      </c>
      <c r="G3166" s="545"/>
      <c r="H3166" s="545"/>
      <c r="I3166" s="545"/>
      <c r="J3166" s="509"/>
      <c r="K3166" s="544" t="s">
        <v>305</v>
      </c>
      <c r="L3166" s="509"/>
      <c r="M3166" s="544" t="s">
        <v>306</v>
      </c>
      <c r="N3166" s="509"/>
      <c r="O3166" s="291" t="s">
        <v>307</v>
      </c>
    </row>
    <row r="3167" spans="1:15" ht="15" customHeight="1" x14ac:dyDescent="0.25">
      <c r="A3167" s="541" t="s">
        <v>1679</v>
      </c>
      <c r="B3167" s="542"/>
      <c r="C3167" s="542"/>
      <c r="D3167" s="542"/>
      <c r="E3167" s="543"/>
      <c r="F3167" s="553" t="s">
        <v>750</v>
      </c>
      <c r="G3167" s="554"/>
      <c r="H3167" s="554"/>
      <c r="I3167" s="554"/>
      <c r="J3167" s="555"/>
      <c r="K3167" s="556" t="s">
        <v>1680</v>
      </c>
      <c r="L3167" s="557"/>
      <c r="M3167" s="556" t="s">
        <v>654</v>
      </c>
      <c r="N3167" s="557"/>
      <c r="O3167" s="292" t="s">
        <v>1681</v>
      </c>
    </row>
    <row r="3168" spans="1:15" ht="15" customHeight="1" x14ac:dyDescent="0.25">
      <c r="A3168" s="558"/>
      <c r="B3168" s="558"/>
      <c r="C3168" s="558"/>
      <c r="D3168" s="558"/>
      <c r="E3168" s="558"/>
      <c r="F3168" s="559"/>
      <c r="G3168" s="559"/>
      <c r="H3168" s="559"/>
      <c r="I3168" s="559"/>
      <c r="J3168" s="559"/>
      <c r="K3168" s="559"/>
      <c r="L3168" s="293" t="s">
        <v>313</v>
      </c>
      <c r="M3168" s="560" t="s">
        <v>303</v>
      </c>
      <c r="N3168" s="560"/>
      <c r="O3168" s="294" t="s">
        <v>1681</v>
      </c>
    </row>
    <row r="3169" spans="1:15" ht="15" customHeight="1" x14ac:dyDescent="0.25">
      <c r="A3169" s="526" t="s">
        <v>314</v>
      </c>
      <c r="B3169" s="526"/>
      <c r="C3169" s="526" t="s">
        <v>315</v>
      </c>
      <c r="D3169" s="526"/>
    </row>
    <row r="3170" spans="1:15" ht="15" customHeight="1" x14ac:dyDescent="0.25"/>
    <row r="3171" spans="1:15" ht="15" customHeight="1" x14ac:dyDescent="0.25">
      <c r="A3171" s="541" t="s">
        <v>304</v>
      </c>
      <c r="B3171" s="542"/>
      <c r="C3171" s="542"/>
      <c r="D3171" s="542"/>
      <c r="E3171" s="543"/>
      <c r="F3171" s="544" t="s">
        <v>301</v>
      </c>
      <c r="G3171" s="545"/>
      <c r="H3171" s="545"/>
      <c r="I3171" s="545"/>
      <c r="J3171" s="509"/>
      <c r="K3171" s="544" t="s">
        <v>305</v>
      </c>
      <c r="L3171" s="509"/>
      <c r="M3171" s="544" t="s">
        <v>306</v>
      </c>
      <c r="N3171" s="509"/>
      <c r="O3171" s="291" t="s">
        <v>307</v>
      </c>
    </row>
    <row r="3172" spans="1:15" ht="15" customHeight="1" x14ac:dyDescent="0.25">
      <c r="A3172" s="541" t="s">
        <v>316</v>
      </c>
      <c r="B3172" s="542"/>
      <c r="C3172" s="542"/>
      <c r="D3172" s="542"/>
      <c r="E3172" s="543"/>
      <c r="F3172" s="553" t="s">
        <v>317</v>
      </c>
      <c r="G3172" s="554"/>
      <c r="H3172" s="554"/>
      <c r="I3172" s="554"/>
      <c r="J3172" s="555"/>
      <c r="K3172" s="556" t="s">
        <v>1634</v>
      </c>
      <c r="L3172" s="557"/>
      <c r="M3172" s="556" t="s">
        <v>319</v>
      </c>
      <c r="N3172" s="557"/>
      <c r="O3172" s="292" t="s">
        <v>1635</v>
      </c>
    </row>
    <row r="3173" spans="1:15" ht="15" customHeight="1" x14ac:dyDescent="0.25">
      <c r="A3173" s="558"/>
      <c r="B3173" s="558"/>
      <c r="C3173" s="558"/>
      <c r="D3173" s="558"/>
      <c r="E3173" s="558"/>
      <c r="F3173" s="559"/>
      <c r="G3173" s="559"/>
      <c r="H3173" s="559"/>
      <c r="I3173" s="559"/>
      <c r="J3173" s="559"/>
      <c r="K3173" s="559"/>
      <c r="L3173" s="293" t="s">
        <v>313</v>
      </c>
      <c r="M3173" s="560" t="s">
        <v>315</v>
      </c>
      <c r="N3173" s="560"/>
      <c r="O3173" s="294" t="s">
        <v>1635</v>
      </c>
    </row>
    <row r="3174" spans="1:15" ht="15" customHeight="1" x14ac:dyDescent="0.25">
      <c r="A3174" s="526" t="s">
        <v>321</v>
      </c>
      <c r="B3174" s="526"/>
      <c r="C3174" s="526" t="s">
        <v>322</v>
      </c>
      <c r="D3174" s="526"/>
    </row>
    <row r="3175" spans="1:15" ht="15" customHeight="1" x14ac:dyDescent="0.25"/>
    <row r="3176" spans="1:15" ht="15" customHeight="1" x14ac:dyDescent="0.25">
      <c r="A3176" s="541" t="s">
        <v>304</v>
      </c>
      <c r="B3176" s="542"/>
      <c r="C3176" s="542"/>
      <c r="D3176" s="542"/>
      <c r="E3176" s="543"/>
      <c r="F3176" s="544" t="s">
        <v>301</v>
      </c>
      <c r="G3176" s="545"/>
      <c r="H3176" s="545"/>
      <c r="I3176" s="545"/>
      <c r="J3176" s="509"/>
      <c r="K3176" s="544" t="s">
        <v>305</v>
      </c>
      <c r="L3176" s="509"/>
      <c r="M3176" s="544" t="s">
        <v>306</v>
      </c>
      <c r="N3176" s="509"/>
      <c r="O3176" s="291" t="s">
        <v>307</v>
      </c>
    </row>
    <row r="3177" spans="1:15" ht="15" customHeight="1" x14ac:dyDescent="0.25">
      <c r="A3177" s="541" t="s">
        <v>1595</v>
      </c>
      <c r="B3177" s="542"/>
      <c r="C3177" s="542"/>
      <c r="D3177" s="542"/>
      <c r="E3177" s="543"/>
      <c r="F3177" s="553" t="s">
        <v>324</v>
      </c>
      <c r="G3177" s="554"/>
      <c r="H3177" s="554"/>
      <c r="I3177" s="554"/>
      <c r="J3177" s="555"/>
      <c r="K3177" s="556" t="s">
        <v>1593</v>
      </c>
      <c r="L3177" s="557"/>
      <c r="M3177" s="556" t="s">
        <v>775</v>
      </c>
      <c r="N3177" s="557"/>
      <c r="O3177" s="292" t="s">
        <v>1634</v>
      </c>
    </row>
    <row r="3178" spans="1:15" ht="15" customHeight="1" x14ac:dyDescent="0.25">
      <c r="A3178" s="558"/>
      <c r="B3178" s="558"/>
      <c r="C3178" s="558"/>
      <c r="D3178" s="558"/>
      <c r="E3178" s="558"/>
      <c r="F3178" s="559"/>
      <c r="G3178" s="559"/>
      <c r="H3178" s="559"/>
      <c r="I3178" s="559"/>
      <c r="J3178" s="559"/>
      <c r="K3178" s="559"/>
      <c r="L3178" s="293" t="s">
        <v>313</v>
      </c>
      <c r="M3178" s="560" t="s">
        <v>322</v>
      </c>
      <c r="N3178" s="560"/>
      <c r="O3178" s="294" t="s">
        <v>1634</v>
      </c>
    </row>
    <row r="3179" spans="1:15" ht="15" customHeight="1" x14ac:dyDescent="0.25">
      <c r="A3179" s="526" t="s">
        <v>327</v>
      </c>
      <c r="B3179" s="526"/>
      <c r="C3179" s="526" t="s">
        <v>328</v>
      </c>
      <c r="D3179" s="526"/>
    </row>
    <row r="3180" spans="1:15" ht="15" customHeight="1" x14ac:dyDescent="0.25"/>
    <row r="3181" spans="1:15" ht="15" customHeight="1" x14ac:dyDescent="0.25">
      <c r="A3181" s="541" t="s">
        <v>304</v>
      </c>
      <c r="B3181" s="542"/>
      <c r="C3181" s="542"/>
      <c r="D3181" s="542"/>
      <c r="E3181" s="543"/>
      <c r="F3181" s="544" t="s">
        <v>301</v>
      </c>
      <c r="G3181" s="545"/>
      <c r="H3181" s="545"/>
      <c r="I3181" s="545"/>
      <c r="J3181" s="509"/>
      <c r="K3181" s="544" t="s">
        <v>305</v>
      </c>
      <c r="L3181" s="509"/>
      <c r="M3181" s="544" t="s">
        <v>306</v>
      </c>
      <c r="N3181" s="509"/>
      <c r="O3181" s="291" t="s">
        <v>307</v>
      </c>
    </row>
    <row r="3182" spans="1:15" ht="15" customHeight="1" x14ac:dyDescent="0.25">
      <c r="A3182" s="541" t="s">
        <v>424</v>
      </c>
      <c r="B3182" s="542"/>
      <c r="C3182" s="542"/>
      <c r="D3182" s="542"/>
      <c r="E3182" s="543"/>
      <c r="F3182" s="553" t="s">
        <v>407</v>
      </c>
      <c r="G3182" s="554"/>
      <c r="H3182" s="554"/>
      <c r="I3182" s="554"/>
      <c r="J3182" s="555"/>
      <c r="K3182" s="556" t="s">
        <v>425</v>
      </c>
      <c r="L3182" s="557"/>
      <c r="M3182" s="556" t="s">
        <v>631</v>
      </c>
      <c r="N3182" s="557"/>
      <c r="O3182" s="292" t="s">
        <v>1682</v>
      </c>
    </row>
    <row r="3183" spans="1:15" ht="15" customHeight="1" x14ac:dyDescent="0.25">
      <c r="A3183" s="558"/>
      <c r="B3183" s="558"/>
      <c r="C3183" s="558"/>
      <c r="D3183" s="558"/>
      <c r="E3183" s="558"/>
      <c r="F3183" s="559"/>
      <c r="G3183" s="559"/>
      <c r="H3183" s="559"/>
      <c r="I3183" s="559"/>
      <c r="J3183" s="559"/>
      <c r="K3183" s="559"/>
      <c r="L3183" s="293" t="s">
        <v>313</v>
      </c>
      <c r="M3183" s="560" t="s">
        <v>328</v>
      </c>
      <c r="N3183" s="560"/>
      <c r="O3183" s="294" t="s">
        <v>1682</v>
      </c>
    </row>
    <row r="3184" spans="1:15" ht="15" customHeight="1" x14ac:dyDescent="0.25"/>
    <row r="3185" spans="1:15" ht="15" customHeight="1" x14ac:dyDescent="0.25">
      <c r="I3185" s="561" t="s">
        <v>334</v>
      </c>
      <c r="J3185" s="562"/>
      <c r="K3185" s="562"/>
      <c r="L3185" s="562"/>
      <c r="M3185" s="563"/>
      <c r="N3185" s="564" t="s">
        <v>1683</v>
      </c>
      <c r="O3185" s="525"/>
    </row>
    <row r="3186" spans="1:15" ht="15" customHeight="1" x14ac:dyDescent="0.25">
      <c r="I3186" s="573" t="s">
        <v>335</v>
      </c>
      <c r="J3186" s="574"/>
      <c r="K3186" s="574"/>
      <c r="L3186" s="574"/>
      <c r="M3186" s="575"/>
      <c r="N3186" s="520">
        <f>+ROUND(N3185*(1+AIU!$G$69),0)</f>
        <v>719414</v>
      </c>
      <c r="O3186" s="521"/>
    </row>
    <row r="3187" spans="1:15" ht="15" customHeight="1" x14ac:dyDescent="0.25">
      <c r="A3187" s="539"/>
      <c r="B3187" s="539"/>
      <c r="C3187" s="539"/>
      <c r="D3187" s="539"/>
      <c r="E3187" s="539"/>
      <c r="F3187" s="539"/>
      <c r="G3187" s="539"/>
      <c r="H3187" s="539"/>
      <c r="I3187" s="539"/>
      <c r="J3187" s="539"/>
      <c r="K3187" s="539"/>
      <c r="L3187" s="539"/>
      <c r="M3187" s="539"/>
      <c r="N3187" s="539"/>
      <c r="O3187" s="539"/>
    </row>
    <row r="3188" spans="1:15" ht="15" customHeight="1" x14ac:dyDescent="0.25">
      <c r="A3188" s="287"/>
      <c r="B3188" s="500"/>
      <c r="C3188" s="500"/>
      <c r="D3188" s="500"/>
      <c r="E3188" s="500"/>
      <c r="F3188" s="500"/>
      <c r="G3188" s="500"/>
      <c r="H3188" s="500"/>
      <c r="I3188" s="500"/>
      <c r="J3188" s="500"/>
      <c r="K3188" s="500"/>
      <c r="L3188" s="500"/>
      <c r="M3188" s="500"/>
      <c r="N3188" s="500"/>
      <c r="O3188" s="500"/>
    </row>
    <row r="3189" spans="1:15" ht="15" customHeight="1" x14ac:dyDescent="0.25">
      <c r="A3189" s="287"/>
      <c r="B3189" s="501"/>
      <c r="C3189" s="501"/>
      <c r="D3189" s="500"/>
      <c r="E3189" s="500"/>
      <c r="F3189" s="500"/>
      <c r="G3189" s="500"/>
      <c r="H3189" s="500"/>
      <c r="I3189" s="500"/>
      <c r="J3189" s="500"/>
      <c r="K3189" s="500"/>
      <c r="L3189" s="500"/>
      <c r="M3189" s="500"/>
      <c r="N3189" s="500"/>
      <c r="O3189" s="500"/>
    </row>
    <row r="3190" spans="1:15" ht="15" customHeight="1" x14ac:dyDescent="0.25">
      <c r="A3190" s="502"/>
      <c r="B3190" s="502"/>
      <c r="C3190" s="502"/>
      <c r="D3190" s="502"/>
      <c r="E3190" s="502"/>
      <c r="F3190" s="502"/>
      <c r="G3190" s="502"/>
      <c r="H3190" s="502"/>
      <c r="I3190" s="502"/>
      <c r="J3190" s="502"/>
      <c r="K3190" s="502"/>
      <c r="L3190" s="502"/>
      <c r="M3190" s="502"/>
      <c r="N3190" s="502"/>
      <c r="O3190" s="502"/>
    </row>
    <row r="3191" spans="1:15" ht="15" customHeight="1" x14ac:dyDescent="0.25">
      <c r="A3191" s="550"/>
      <c r="B3191" s="551"/>
      <c r="C3191" s="551"/>
      <c r="D3191" s="551"/>
      <c r="E3191" s="551"/>
      <c r="F3191" s="552"/>
      <c r="G3191" s="550" t="s">
        <v>296</v>
      </c>
      <c r="H3191" s="551"/>
      <c r="I3191" s="551"/>
      <c r="J3191" s="551" t="s">
        <v>1684</v>
      </c>
      <c r="K3191" s="551"/>
      <c r="L3191" s="551"/>
      <c r="M3191" s="551"/>
      <c r="N3191" s="551"/>
      <c r="O3191" s="552"/>
    </row>
    <row r="3192" spans="1:15" ht="109.5" customHeight="1" x14ac:dyDescent="0.25">
      <c r="A3192" s="513" t="s">
        <v>298</v>
      </c>
      <c r="B3192" s="546"/>
      <c r="C3192" s="546"/>
      <c r="D3192" s="546"/>
      <c r="E3192" s="546"/>
      <c r="F3192" s="527"/>
      <c r="G3192" s="503" t="s">
        <v>299</v>
      </c>
      <c r="H3192" s="500"/>
      <c r="I3192" s="500"/>
      <c r="J3192" s="595" t="s">
        <v>1685</v>
      </c>
      <c r="K3192" s="595"/>
      <c r="L3192" s="595"/>
      <c r="M3192" s="595"/>
      <c r="N3192" s="595"/>
      <c r="O3192" s="596"/>
    </row>
    <row r="3193" spans="1:15" ht="15" customHeight="1" x14ac:dyDescent="0.25">
      <c r="A3193" s="514"/>
      <c r="B3193" s="548"/>
      <c r="C3193" s="548"/>
      <c r="D3193" s="548"/>
      <c r="E3193" s="548"/>
      <c r="F3193" s="549"/>
      <c r="G3193" s="515" t="s">
        <v>301</v>
      </c>
      <c r="H3193" s="502"/>
      <c r="I3193" s="502"/>
      <c r="J3193" s="502" t="s">
        <v>21</v>
      </c>
      <c r="K3193" s="502"/>
      <c r="L3193" s="502"/>
      <c r="M3193" s="502"/>
      <c r="N3193" s="502"/>
      <c r="O3193" s="516"/>
    </row>
    <row r="3194" spans="1:15" ht="15" customHeight="1" x14ac:dyDescent="0.25"/>
    <row r="3195" spans="1:15" ht="15" customHeight="1" x14ac:dyDescent="0.25">
      <c r="A3195" s="526" t="s">
        <v>302</v>
      </c>
      <c r="B3195" s="526"/>
      <c r="C3195" s="526" t="s">
        <v>303</v>
      </c>
      <c r="D3195" s="526"/>
    </row>
    <row r="3196" spans="1:15" ht="15" customHeight="1" x14ac:dyDescent="0.25"/>
    <row r="3197" spans="1:15" ht="15" customHeight="1" x14ac:dyDescent="0.25">
      <c r="A3197" s="541" t="s">
        <v>304</v>
      </c>
      <c r="B3197" s="542"/>
      <c r="C3197" s="542"/>
      <c r="D3197" s="542"/>
      <c r="E3197" s="543"/>
      <c r="F3197" s="544" t="s">
        <v>301</v>
      </c>
      <c r="G3197" s="545"/>
      <c r="H3197" s="545"/>
      <c r="I3197" s="545"/>
      <c r="J3197" s="509"/>
      <c r="K3197" s="544" t="s">
        <v>305</v>
      </c>
      <c r="L3197" s="509"/>
      <c r="M3197" s="544" t="s">
        <v>306</v>
      </c>
      <c r="N3197" s="509"/>
      <c r="O3197" s="291" t="s">
        <v>307</v>
      </c>
    </row>
    <row r="3198" spans="1:15" ht="15" customHeight="1" x14ac:dyDescent="0.25">
      <c r="A3198" s="541" t="s">
        <v>1686</v>
      </c>
      <c r="B3198" s="542"/>
      <c r="C3198" s="542"/>
      <c r="D3198" s="542"/>
      <c r="E3198" s="543"/>
      <c r="F3198" s="553" t="s">
        <v>750</v>
      </c>
      <c r="G3198" s="554"/>
      <c r="H3198" s="554"/>
      <c r="I3198" s="554"/>
      <c r="J3198" s="555"/>
      <c r="K3198" s="556" t="s">
        <v>1687</v>
      </c>
      <c r="L3198" s="557"/>
      <c r="M3198" s="556" t="s">
        <v>555</v>
      </c>
      <c r="N3198" s="557"/>
      <c r="O3198" s="292" t="s">
        <v>1687</v>
      </c>
    </row>
    <row r="3199" spans="1:15" ht="15" customHeight="1" x14ac:dyDescent="0.25">
      <c r="A3199" s="558"/>
      <c r="B3199" s="558"/>
      <c r="C3199" s="558"/>
      <c r="D3199" s="558"/>
      <c r="E3199" s="558"/>
      <c r="F3199" s="559"/>
      <c r="G3199" s="559"/>
      <c r="H3199" s="559"/>
      <c r="I3199" s="559"/>
      <c r="J3199" s="559"/>
      <c r="K3199" s="559"/>
      <c r="L3199" s="293" t="s">
        <v>313</v>
      </c>
      <c r="M3199" s="560" t="s">
        <v>303</v>
      </c>
      <c r="N3199" s="560"/>
      <c r="O3199" s="294" t="s">
        <v>1687</v>
      </c>
    </row>
    <row r="3200" spans="1:15" ht="15" customHeight="1" x14ac:dyDescent="0.25">
      <c r="A3200" s="526" t="s">
        <v>314</v>
      </c>
      <c r="B3200" s="526"/>
      <c r="C3200" s="526" t="s">
        <v>315</v>
      </c>
      <c r="D3200" s="526"/>
    </row>
    <row r="3201" spans="1:15" ht="15" customHeight="1" x14ac:dyDescent="0.25"/>
    <row r="3202" spans="1:15" ht="15" customHeight="1" x14ac:dyDescent="0.25">
      <c r="A3202" s="541" t="s">
        <v>304</v>
      </c>
      <c r="B3202" s="542"/>
      <c r="C3202" s="542"/>
      <c r="D3202" s="542"/>
      <c r="E3202" s="543"/>
      <c r="F3202" s="544" t="s">
        <v>301</v>
      </c>
      <c r="G3202" s="545"/>
      <c r="H3202" s="545"/>
      <c r="I3202" s="545"/>
      <c r="J3202" s="509"/>
      <c r="K3202" s="544" t="s">
        <v>305</v>
      </c>
      <c r="L3202" s="509"/>
      <c r="M3202" s="544" t="s">
        <v>306</v>
      </c>
      <c r="N3202" s="509"/>
      <c r="O3202" s="291" t="s">
        <v>307</v>
      </c>
    </row>
    <row r="3203" spans="1:15" ht="15" customHeight="1" x14ac:dyDescent="0.25">
      <c r="A3203" s="541" t="s">
        <v>316</v>
      </c>
      <c r="B3203" s="542"/>
      <c r="C3203" s="542"/>
      <c r="D3203" s="542"/>
      <c r="E3203" s="543"/>
      <c r="F3203" s="553" t="s">
        <v>317</v>
      </c>
      <c r="G3203" s="554"/>
      <c r="H3203" s="554"/>
      <c r="I3203" s="554"/>
      <c r="J3203" s="555"/>
      <c r="K3203" s="556" t="s">
        <v>1688</v>
      </c>
      <c r="L3203" s="557"/>
      <c r="M3203" s="556" t="s">
        <v>319</v>
      </c>
      <c r="N3203" s="557"/>
      <c r="O3203" s="292" t="s">
        <v>1689</v>
      </c>
    </row>
    <row r="3204" spans="1:15" ht="15" customHeight="1" x14ac:dyDescent="0.25">
      <c r="A3204" s="558"/>
      <c r="B3204" s="558"/>
      <c r="C3204" s="558"/>
      <c r="D3204" s="558"/>
      <c r="E3204" s="558"/>
      <c r="F3204" s="559"/>
      <c r="G3204" s="559"/>
      <c r="H3204" s="559"/>
      <c r="I3204" s="559"/>
      <c r="J3204" s="559"/>
      <c r="K3204" s="559"/>
      <c r="L3204" s="293" t="s">
        <v>313</v>
      </c>
      <c r="M3204" s="560" t="s">
        <v>315</v>
      </c>
      <c r="N3204" s="560"/>
      <c r="O3204" s="294" t="s">
        <v>1689</v>
      </c>
    </row>
    <row r="3205" spans="1:15" ht="15" customHeight="1" x14ac:dyDescent="0.25">
      <c r="A3205" s="526" t="s">
        <v>321</v>
      </c>
      <c r="B3205" s="526"/>
      <c r="C3205" s="526" t="s">
        <v>322</v>
      </c>
      <c r="D3205" s="526"/>
    </row>
    <row r="3206" spans="1:15" ht="15" customHeight="1" x14ac:dyDescent="0.25"/>
    <row r="3207" spans="1:15" ht="15" customHeight="1" x14ac:dyDescent="0.25">
      <c r="A3207" s="541" t="s">
        <v>304</v>
      </c>
      <c r="B3207" s="542"/>
      <c r="C3207" s="542"/>
      <c r="D3207" s="542"/>
      <c r="E3207" s="543"/>
      <c r="F3207" s="544" t="s">
        <v>301</v>
      </c>
      <c r="G3207" s="545"/>
      <c r="H3207" s="545"/>
      <c r="I3207" s="545"/>
      <c r="J3207" s="509"/>
      <c r="K3207" s="544" t="s">
        <v>305</v>
      </c>
      <c r="L3207" s="509"/>
      <c r="M3207" s="544" t="s">
        <v>306</v>
      </c>
      <c r="N3207" s="509"/>
      <c r="O3207" s="291" t="s">
        <v>307</v>
      </c>
    </row>
    <row r="3208" spans="1:15" ht="15" customHeight="1" x14ac:dyDescent="0.25">
      <c r="A3208" s="541" t="s">
        <v>1595</v>
      </c>
      <c r="B3208" s="542"/>
      <c r="C3208" s="542"/>
      <c r="D3208" s="542"/>
      <c r="E3208" s="543"/>
      <c r="F3208" s="553" t="s">
        <v>324</v>
      </c>
      <c r="G3208" s="554"/>
      <c r="H3208" s="554"/>
      <c r="I3208" s="554"/>
      <c r="J3208" s="555"/>
      <c r="K3208" s="556" t="s">
        <v>1593</v>
      </c>
      <c r="L3208" s="557"/>
      <c r="M3208" s="556" t="s">
        <v>446</v>
      </c>
      <c r="N3208" s="557"/>
      <c r="O3208" s="292" t="s">
        <v>1688</v>
      </c>
    </row>
    <row r="3209" spans="1:15" ht="15" customHeight="1" x14ac:dyDescent="0.25">
      <c r="A3209" s="558"/>
      <c r="B3209" s="558"/>
      <c r="C3209" s="558"/>
      <c r="D3209" s="558"/>
      <c r="E3209" s="558"/>
      <c r="F3209" s="559"/>
      <c r="G3209" s="559"/>
      <c r="H3209" s="559"/>
      <c r="I3209" s="559"/>
      <c r="J3209" s="559"/>
      <c r="K3209" s="559"/>
      <c r="L3209" s="293" t="s">
        <v>313</v>
      </c>
      <c r="M3209" s="560" t="s">
        <v>322</v>
      </c>
      <c r="N3209" s="560"/>
      <c r="O3209" s="294" t="s">
        <v>1688</v>
      </c>
    </row>
    <row r="3210" spans="1:15" ht="15" customHeight="1" x14ac:dyDescent="0.25">
      <c r="A3210" s="526" t="s">
        <v>327</v>
      </c>
      <c r="B3210" s="526"/>
      <c r="C3210" s="526" t="s">
        <v>328</v>
      </c>
      <c r="D3210" s="526"/>
    </row>
    <row r="3211" spans="1:15" ht="15" customHeight="1" x14ac:dyDescent="0.25"/>
    <row r="3212" spans="1:15" ht="15" customHeight="1" x14ac:dyDescent="0.25">
      <c r="A3212" s="541" t="s">
        <v>304</v>
      </c>
      <c r="B3212" s="542"/>
      <c r="C3212" s="542"/>
      <c r="D3212" s="542"/>
      <c r="E3212" s="543"/>
      <c r="F3212" s="544" t="s">
        <v>301</v>
      </c>
      <c r="G3212" s="545"/>
      <c r="H3212" s="545"/>
      <c r="I3212" s="545"/>
      <c r="J3212" s="509"/>
      <c r="K3212" s="544" t="s">
        <v>305</v>
      </c>
      <c r="L3212" s="509"/>
      <c r="M3212" s="544" t="s">
        <v>306</v>
      </c>
      <c r="N3212" s="509"/>
      <c r="O3212" s="291" t="s">
        <v>307</v>
      </c>
    </row>
    <row r="3213" spans="1:15" ht="15" customHeight="1" x14ac:dyDescent="0.25">
      <c r="A3213" s="541" t="s">
        <v>424</v>
      </c>
      <c r="B3213" s="542"/>
      <c r="C3213" s="542"/>
      <c r="D3213" s="542"/>
      <c r="E3213" s="543"/>
      <c r="F3213" s="553" t="s">
        <v>407</v>
      </c>
      <c r="G3213" s="554"/>
      <c r="H3213" s="554"/>
      <c r="I3213" s="554"/>
      <c r="J3213" s="555"/>
      <c r="K3213" s="556" t="s">
        <v>425</v>
      </c>
      <c r="L3213" s="557"/>
      <c r="M3213" s="556" t="s">
        <v>1690</v>
      </c>
      <c r="N3213" s="557"/>
      <c r="O3213" s="292" t="s">
        <v>1691</v>
      </c>
    </row>
    <row r="3214" spans="1:15" ht="15" customHeight="1" x14ac:dyDescent="0.25">
      <c r="A3214" s="558"/>
      <c r="B3214" s="558"/>
      <c r="C3214" s="558"/>
      <c r="D3214" s="558"/>
      <c r="E3214" s="558"/>
      <c r="F3214" s="559"/>
      <c r="G3214" s="559"/>
      <c r="H3214" s="559"/>
      <c r="I3214" s="559"/>
      <c r="J3214" s="559"/>
      <c r="K3214" s="559"/>
      <c r="L3214" s="293" t="s">
        <v>313</v>
      </c>
      <c r="M3214" s="560" t="s">
        <v>328</v>
      </c>
      <c r="N3214" s="560"/>
      <c r="O3214" s="294" t="s">
        <v>1691</v>
      </c>
    </row>
    <row r="3215" spans="1:15" ht="15" customHeight="1" x14ac:dyDescent="0.25"/>
    <row r="3216" spans="1:15" ht="15" customHeight="1" x14ac:dyDescent="0.25">
      <c r="I3216" s="565" t="s">
        <v>334</v>
      </c>
      <c r="J3216" s="566"/>
      <c r="K3216" s="566"/>
      <c r="L3216" s="566"/>
      <c r="M3216" s="567"/>
      <c r="N3216" s="564" t="s">
        <v>1692</v>
      </c>
      <c r="O3216" s="525"/>
    </row>
    <row r="3217" spans="1:15" ht="15" customHeight="1" x14ac:dyDescent="0.25">
      <c r="I3217" s="568" t="s">
        <v>335</v>
      </c>
      <c r="J3217" s="569"/>
      <c r="K3217" s="569"/>
      <c r="L3217" s="569"/>
      <c r="M3217" s="570"/>
      <c r="N3217" s="520">
        <f>+ROUND(N3216*(1+AIU!$G$69),0)</f>
        <v>971610</v>
      </c>
      <c r="O3217" s="521"/>
    </row>
    <row r="3218" spans="1:15" ht="15" customHeight="1" x14ac:dyDescent="0.25">
      <c r="A3218" s="287"/>
      <c r="B3218" s="500"/>
      <c r="C3218" s="500"/>
      <c r="D3218" s="500"/>
      <c r="E3218" s="500"/>
      <c r="F3218" s="500"/>
      <c r="G3218" s="500"/>
      <c r="H3218" s="500"/>
      <c r="I3218" s="500"/>
      <c r="J3218" s="500"/>
      <c r="K3218" s="500"/>
      <c r="L3218" s="500"/>
      <c r="M3218" s="500"/>
      <c r="N3218" s="500"/>
      <c r="O3218" s="500"/>
    </row>
    <row r="3219" spans="1:15" ht="15" customHeight="1" x14ac:dyDescent="0.25">
      <c r="A3219" s="287"/>
      <c r="B3219" s="501"/>
      <c r="C3219" s="501"/>
      <c r="D3219" s="500"/>
      <c r="E3219" s="500"/>
      <c r="F3219" s="500"/>
      <c r="G3219" s="500"/>
      <c r="H3219" s="500"/>
      <c r="I3219" s="500"/>
      <c r="J3219" s="500"/>
      <c r="K3219" s="500"/>
      <c r="L3219" s="500"/>
      <c r="M3219" s="500"/>
      <c r="N3219" s="500"/>
      <c r="O3219" s="500"/>
    </row>
    <row r="3220" spans="1:15" ht="15" customHeight="1" x14ac:dyDescent="0.25">
      <c r="A3220" s="502"/>
      <c r="B3220" s="502"/>
      <c r="C3220" s="502"/>
      <c r="D3220" s="502"/>
      <c r="E3220" s="502"/>
      <c r="F3220" s="502"/>
      <c r="G3220" s="502"/>
      <c r="H3220" s="502"/>
      <c r="I3220" s="502"/>
      <c r="J3220" s="502"/>
      <c r="K3220" s="502"/>
      <c r="L3220" s="502"/>
      <c r="M3220" s="502"/>
      <c r="N3220" s="502"/>
      <c r="O3220" s="502"/>
    </row>
    <row r="3221" spans="1:15" ht="15" customHeight="1" x14ac:dyDescent="0.25">
      <c r="A3221" s="550"/>
      <c r="B3221" s="551"/>
      <c r="C3221" s="551"/>
      <c r="D3221" s="551"/>
      <c r="E3221" s="551"/>
      <c r="F3221" s="552"/>
      <c r="G3221" s="550" t="s">
        <v>296</v>
      </c>
      <c r="H3221" s="551"/>
      <c r="I3221" s="551"/>
      <c r="J3221" s="551" t="s">
        <v>1684</v>
      </c>
      <c r="K3221" s="551"/>
      <c r="L3221" s="551"/>
      <c r="M3221" s="551"/>
      <c r="N3221" s="551"/>
      <c r="O3221" s="552"/>
    </row>
    <row r="3222" spans="1:15" ht="46.5" customHeight="1" x14ac:dyDescent="0.25">
      <c r="A3222" s="513" t="s">
        <v>298</v>
      </c>
      <c r="B3222" s="546"/>
      <c r="C3222" s="546"/>
      <c r="D3222" s="546"/>
      <c r="E3222" s="546"/>
      <c r="F3222" s="527"/>
      <c r="G3222" s="503" t="s">
        <v>299</v>
      </c>
      <c r="H3222" s="500"/>
      <c r="I3222" s="500"/>
      <c r="J3222" s="500" t="s">
        <v>1693</v>
      </c>
      <c r="K3222" s="500"/>
      <c r="L3222" s="500"/>
      <c r="M3222" s="500"/>
      <c r="N3222" s="500"/>
      <c r="O3222" s="504"/>
    </row>
    <row r="3223" spans="1:15" ht="15" customHeight="1" x14ac:dyDescent="0.25">
      <c r="A3223" s="514"/>
      <c r="B3223" s="548"/>
      <c r="C3223" s="548"/>
      <c r="D3223" s="548"/>
      <c r="E3223" s="548"/>
      <c r="F3223" s="549"/>
      <c r="G3223" s="515" t="s">
        <v>301</v>
      </c>
      <c r="H3223" s="502"/>
      <c r="I3223" s="502"/>
      <c r="J3223" s="502" t="s">
        <v>23</v>
      </c>
      <c r="K3223" s="502"/>
      <c r="L3223" s="502"/>
      <c r="M3223" s="502"/>
      <c r="N3223" s="502"/>
      <c r="O3223" s="516"/>
    </row>
    <row r="3224" spans="1:15" ht="15" customHeight="1" x14ac:dyDescent="0.25"/>
    <row r="3225" spans="1:15" ht="15" customHeight="1" x14ac:dyDescent="0.25">
      <c r="A3225" s="526" t="s">
        <v>302</v>
      </c>
      <c r="B3225" s="526"/>
      <c r="C3225" s="526" t="s">
        <v>303</v>
      </c>
      <c r="D3225" s="526"/>
    </row>
    <row r="3226" spans="1:15" ht="15" customHeight="1" x14ac:dyDescent="0.25"/>
    <row r="3227" spans="1:15" ht="15" customHeight="1" x14ac:dyDescent="0.25">
      <c r="A3227" s="541" t="s">
        <v>304</v>
      </c>
      <c r="B3227" s="542"/>
      <c r="C3227" s="542"/>
      <c r="D3227" s="542"/>
      <c r="E3227" s="543"/>
      <c r="F3227" s="544" t="s">
        <v>301</v>
      </c>
      <c r="G3227" s="545"/>
      <c r="H3227" s="545"/>
      <c r="I3227" s="545"/>
      <c r="J3227" s="509"/>
      <c r="K3227" s="544" t="s">
        <v>305</v>
      </c>
      <c r="L3227" s="509"/>
      <c r="M3227" s="544" t="s">
        <v>306</v>
      </c>
      <c r="N3227" s="509"/>
      <c r="O3227" s="291" t="s">
        <v>307</v>
      </c>
    </row>
    <row r="3228" spans="1:15" ht="15" customHeight="1" x14ac:dyDescent="0.25">
      <c r="A3228" s="541" t="s">
        <v>1694</v>
      </c>
      <c r="B3228" s="542"/>
      <c r="C3228" s="542"/>
      <c r="D3228" s="542"/>
      <c r="E3228" s="543"/>
      <c r="F3228" s="553" t="s">
        <v>309</v>
      </c>
      <c r="G3228" s="554"/>
      <c r="H3228" s="554"/>
      <c r="I3228" s="554"/>
      <c r="J3228" s="555"/>
      <c r="K3228" s="556" t="s">
        <v>1695</v>
      </c>
      <c r="L3228" s="557"/>
      <c r="M3228" s="556" t="s">
        <v>332</v>
      </c>
      <c r="N3228" s="557"/>
      <c r="O3228" s="292" t="s">
        <v>1696</v>
      </c>
    </row>
    <row r="3229" spans="1:15" ht="15" customHeight="1" x14ac:dyDescent="0.25">
      <c r="A3229" s="541" t="s">
        <v>1091</v>
      </c>
      <c r="B3229" s="542"/>
      <c r="C3229" s="542"/>
      <c r="D3229" s="542"/>
      <c r="E3229" s="543"/>
      <c r="F3229" s="553" t="s">
        <v>309</v>
      </c>
      <c r="G3229" s="554"/>
      <c r="H3229" s="554"/>
      <c r="I3229" s="554"/>
      <c r="J3229" s="555"/>
      <c r="K3229" s="556" t="s">
        <v>1051</v>
      </c>
      <c r="L3229" s="557"/>
      <c r="M3229" s="556" t="s">
        <v>505</v>
      </c>
      <c r="N3229" s="557"/>
      <c r="O3229" s="292" t="s">
        <v>1697</v>
      </c>
    </row>
    <row r="3230" spans="1:15" ht="15" customHeight="1" x14ac:dyDescent="0.25">
      <c r="A3230" s="541" t="s">
        <v>1698</v>
      </c>
      <c r="B3230" s="542"/>
      <c r="C3230" s="542"/>
      <c r="D3230" s="542"/>
      <c r="E3230" s="543"/>
      <c r="F3230" s="553" t="s">
        <v>309</v>
      </c>
      <c r="G3230" s="554"/>
      <c r="H3230" s="554"/>
      <c r="I3230" s="554"/>
      <c r="J3230" s="555"/>
      <c r="K3230" s="556" t="s">
        <v>1699</v>
      </c>
      <c r="L3230" s="557"/>
      <c r="M3230" s="556" t="s">
        <v>555</v>
      </c>
      <c r="N3230" s="557"/>
      <c r="O3230" s="292" t="s">
        <v>1699</v>
      </c>
    </row>
    <row r="3231" spans="1:15" ht="15" customHeight="1" x14ac:dyDescent="0.25">
      <c r="A3231" s="558"/>
      <c r="B3231" s="558"/>
      <c r="C3231" s="558"/>
      <c r="D3231" s="558"/>
      <c r="E3231" s="558"/>
      <c r="F3231" s="559"/>
      <c r="G3231" s="559"/>
      <c r="H3231" s="559"/>
      <c r="I3231" s="559"/>
      <c r="J3231" s="559"/>
      <c r="K3231" s="559"/>
      <c r="L3231" s="293" t="s">
        <v>313</v>
      </c>
      <c r="M3231" s="560" t="s">
        <v>303</v>
      </c>
      <c r="N3231" s="560"/>
      <c r="O3231" s="294" t="s">
        <v>1700</v>
      </c>
    </row>
    <row r="3232" spans="1:15" ht="15" customHeight="1" x14ac:dyDescent="0.25">
      <c r="A3232" s="526" t="s">
        <v>314</v>
      </c>
      <c r="B3232" s="526"/>
      <c r="C3232" s="526" t="s">
        <v>315</v>
      </c>
      <c r="D3232" s="526"/>
    </row>
    <row r="3233" spans="1:15" ht="15" customHeight="1" x14ac:dyDescent="0.25"/>
    <row r="3234" spans="1:15" ht="15" customHeight="1" x14ac:dyDescent="0.25">
      <c r="A3234" s="541" t="s">
        <v>304</v>
      </c>
      <c r="B3234" s="542"/>
      <c r="C3234" s="542"/>
      <c r="D3234" s="542"/>
      <c r="E3234" s="543"/>
      <c r="F3234" s="544" t="s">
        <v>301</v>
      </c>
      <c r="G3234" s="545"/>
      <c r="H3234" s="545"/>
      <c r="I3234" s="545"/>
      <c r="J3234" s="509"/>
      <c r="K3234" s="544" t="s">
        <v>305</v>
      </c>
      <c r="L3234" s="509"/>
      <c r="M3234" s="544" t="s">
        <v>306</v>
      </c>
      <c r="N3234" s="509"/>
      <c r="O3234" s="291" t="s">
        <v>307</v>
      </c>
    </row>
    <row r="3235" spans="1:15" ht="15" customHeight="1" x14ac:dyDescent="0.25">
      <c r="A3235" s="541" t="s">
        <v>827</v>
      </c>
      <c r="B3235" s="542"/>
      <c r="C3235" s="542"/>
      <c r="D3235" s="542"/>
      <c r="E3235" s="543"/>
      <c r="F3235" s="553" t="s">
        <v>357</v>
      </c>
      <c r="G3235" s="554"/>
      <c r="H3235" s="554"/>
      <c r="I3235" s="554"/>
      <c r="J3235" s="555"/>
      <c r="K3235" s="556" t="s">
        <v>828</v>
      </c>
      <c r="L3235" s="557"/>
      <c r="M3235" s="556" t="s">
        <v>332</v>
      </c>
      <c r="N3235" s="557"/>
      <c r="O3235" s="292" t="s">
        <v>1380</v>
      </c>
    </row>
    <row r="3236" spans="1:15" ht="15" customHeight="1" x14ac:dyDescent="0.25">
      <c r="A3236" s="541" t="s">
        <v>316</v>
      </c>
      <c r="B3236" s="542"/>
      <c r="C3236" s="542"/>
      <c r="D3236" s="542"/>
      <c r="E3236" s="543"/>
      <c r="F3236" s="553" t="s">
        <v>317</v>
      </c>
      <c r="G3236" s="554"/>
      <c r="H3236" s="554"/>
      <c r="I3236" s="554"/>
      <c r="J3236" s="555"/>
      <c r="K3236" s="556" t="s">
        <v>977</v>
      </c>
      <c r="L3236" s="557"/>
      <c r="M3236" s="556" t="s">
        <v>319</v>
      </c>
      <c r="N3236" s="557"/>
      <c r="O3236" s="292" t="s">
        <v>978</v>
      </c>
    </row>
    <row r="3237" spans="1:15" ht="15" customHeight="1" x14ac:dyDescent="0.25">
      <c r="A3237" s="558"/>
      <c r="B3237" s="558"/>
      <c r="C3237" s="558"/>
      <c r="D3237" s="558"/>
      <c r="E3237" s="558"/>
      <c r="F3237" s="559"/>
      <c r="G3237" s="559"/>
      <c r="H3237" s="559"/>
      <c r="I3237" s="559"/>
      <c r="J3237" s="559"/>
      <c r="K3237" s="559"/>
      <c r="L3237" s="293" t="s">
        <v>313</v>
      </c>
      <c r="M3237" s="560" t="s">
        <v>315</v>
      </c>
      <c r="N3237" s="560"/>
      <c r="O3237" s="294" t="s">
        <v>1214</v>
      </c>
    </row>
    <row r="3238" spans="1:15" ht="15" customHeight="1" x14ac:dyDescent="0.25">
      <c r="A3238" s="526" t="s">
        <v>321</v>
      </c>
      <c r="B3238" s="526"/>
      <c r="C3238" s="526" t="s">
        <v>322</v>
      </c>
      <c r="D3238" s="526"/>
    </row>
    <row r="3239" spans="1:15" ht="15" customHeight="1" x14ac:dyDescent="0.25"/>
    <row r="3240" spans="1:15" ht="15" customHeight="1" x14ac:dyDescent="0.25">
      <c r="A3240" s="541" t="s">
        <v>304</v>
      </c>
      <c r="B3240" s="542"/>
      <c r="C3240" s="542"/>
      <c r="D3240" s="542"/>
      <c r="E3240" s="543"/>
      <c r="F3240" s="544" t="s">
        <v>301</v>
      </c>
      <c r="G3240" s="545"/>
      <c r="H3240" s="545"/>
      <c r="I3240" s="545"/>
      <c r="J3240" s="509"/>
      <c r="K3240" s="544" t="s">
        <v>305</v>
      </c>
      <c r="L3240" s="509"/>
      <c r="M3240" s="544" t="s">
        <v>306</v>
      </c>
      <c r="N3240" s="509"/>
      <c r="O3240" s="291" t="s">
        <v>307</v>
      </c>
    </row>
    <row r="3241" spans="1:15" ht="15" customHeight="1" x14ac:dyDescent="0.25">
      <c r="A3241" s="541" t="s">
        <v>1557</v>
      </c>
      <c r="B3241" s="542"/>
      <c r="C3241" s="542"/>
      <c r="D3241" s="542"/>
      <c r="E3241" s="543"/>
      <c r="F3241" s="553" t="s">
        <v>324</v>
      </c>
      <c r="G3241" s="554"/>
      <c r="H3241" s="554"/>
      <c r="I3241" s="554"/>
      <c r="J3241" s="555"/>
      <c r="K3241" s="556" t="s">
        <v>960</v>
      </c>
      <c r="L3241" s="557"/>
      <c r="M3241" s="556" t="s">
        <v>446</v>
      </c>
      <c r="N3241" s="557"/>
      <c r="O3241" s="292" t="s">
        <v>977</v>
      </c>
    </row>
    <row r="3242" spans="1:15" ht="15" customHeight="1" x14ac:dyDescent="0.25">
      <c r="A3242" s="558"/>
      <c r="B3242" s="558"/>
      <c r="C3242" s="558"/>
      <c r="D3242" s="558"/>
      <c r="E3242" s="558"/>
      <c r="F3242" s="559"/>
      <c r="G3242" s="559"/>
      <c r="H3242" s="559"/>
      <c r="I3242" s="559"/>
      <c r="J3242" s="559"/>
      <c r="K3242" s="559"/>
      <c r="L3242" s="293" t="s">
        <v>313</v>
      </c>
      <c r="M3242" s="560" t="s">
        <v>322</v>
      </c>
      <c r="N3242" s="560"/>
      <c r="O3242" s="294" t="s">
        <v>977</v>
      </c>
    </row>
    <row r="3243" spans="1:15" ht="15" customHeight="1" x14ac:dyDescent="0.25">
      <c r="A3243" s="526" t="s">
        <v>327</v>
      </c>
      <c r="B3243" s="526"/>
      <c r="C3243" s="526" t="s">
        <v>328</v>
      </c>
      <c r="D3243" s="526"/>
    </row>
    <row r="3244" spans="1:15" ht="15" customHeight="1" x14ac:dyDescent="0.25"/>
    <row r="3245" spans="1:15" ht="15" customHeight="1" x14ac:dyDescent="0.25">
      <c r="A3245" s="541" t="s">
        <v>304</v>
      </c>
      <c r="B3245" s="542"/>
      <c r="C3245" s="542"/>
      <c r="D3245" s="542"/>
      <c r="E3245" s="543"/>
      <c r="F3245" s="544" t="s">
        <v>301</v>
      </c>
      <c r="G3245" s="545"/>
      <c r="H3245" s="545"/>
      <c r="I3245" s="545"/>
      <c r="J3245" s="509"/>
      <c r="K3245" s="544" t="s">
        <v>305</v>
      </c>
      <c r="L3245" s="509"/>
      <c r="M3245" s="544" t="s">
        <v>306</v>
      </c>
      <c r="N3245" s="509"/>
      <c r="O3245" s="291" t="s">
        <v>307</v>
      </c>
    </row>
    <row r="3246" spans="1:15" ht="15" customHeight="1" x14ac:dyDescent="0.25">
      <c r="A3246" s="541" t="s">
        <v>424</v>
      </c>
      <c r="B3246" s="542"/>
      <c r="C3246" s="542"/>
      <c r="D3246" s="542"/>
      <c r="E3246" s="543"/>
      <c r="F3246" s="553" t="s">
        <v>407</v>
      </c>
      <c r="G3246" s="554"/>
      <c r="H3246" s="554"/>
      <c r="I3246" s="554"/>
      <c r="J3246" s="555"/>
      <c r="K3246" s="556" t="s">
        <v>425</v>
      </c>
      <c r="L3246" s="557"/>
      <c r="M3246" s="556" t="s">
        <v>1701</v>
      </c>
      <c r="N3246" s="557"/>
      <c r="O3246" s="292" t="s">
        <v>859</v>
      </c>
    </row>
    <row r="3247" spans="1:15" ht="15" customHeight="1" x14ac:dyDescent="0.25">
      <c r="A3247" s="558"/>
      <c r="B3247" s="558"/>
      <c r="C3247" s="558"/>
      <c r="D3247" s="558"/>
      <c r="E3247" s="558"/>
      <c r="F3247" s="559"/>
      <c r="G3247" s="559"/>
      <c r="H3247" s="559"/>
      <c r="I3247" s="559"/>
      <c r="J3247" s="559"/>
      <c r="K3247" s="559"/>
      <c r="L3247" s="293" t="s">
        <v>313</v>
      </c>
      <c r="M3247" s="560" t="s">
        <v>328</v>
      </c>
      <c r="N3247" s="560"/>
      <c r="O3247" s="294" t="s">
        <v>859</v>
      </c>
    </row>
    <row r="3248" spans="1:15" ht="15" customHeight="1" x14ac:dyDescent="0.25"/>
    <row r="3249" spans="1:15" ht="15" customHeight="1" x14ac:dyDescent="0.25">
      <c r="I3249" s="561" t="s">
        <v>334</v>
      </c>
      <c r="J3249" s="562"/>
      <c r="K3249" s="562"/>
      <c r="L3249" s="562"/>
      <c r="M3249" s="563"/>
      <c r="N3249" s="564" t="s">
        <v>1702</v>
      </c>
      <c r="O3249" s="525"/>
    </row>
    <row r="3250" spans="1:15" ht="15" customHeight="1" x14ac:dyDescent="0.25">
      <c r="I3250" s="573" t="s">
        <v>335</v>
      </c>
      <c r="J3250" s="574"/>
      <c r="K3250" s="574"/>
      <c r="L3250" s="574"/>
      <c r="M3250" s="575"/>
      <c r="N3250" s="520">
        <f>+ROUND(N3249*(1+AIU!$G$69),0)</f>
        <v>289838</v>
      </c>
      <c r="O3250" s="521"/>
    </row>
    <row r="3251" spans="1:15" ht="15" customHeight="1" x14ac:dyDescent="0.25">
      <c r="A3251" s="539"/>
      <c r="B3251" s="539"/>
      <c r="C3251" s="539"/>
      <c r="D3251" s="539"/>
      <c r="E3251" s="539"/>
      <c r="F3251" s="539"/>
      <c r="G3251" s="539"/>
      <c r="H3251" s="539"/>
      <c r="I3251" s="539"/>
      <c r="J3251" s="539"/>
      <c r="K3251" s="539"/>
      <c r="L3251" s="539"/>
      <c r="M3251" s="539"/>
      <c r="N3251" s="539"/>
      <c r="O3251" s="539"/>
    </row>
    <row r="3252" spans="1:15" ht="15" customHeight="1" x14ac:dyDescent="0.25">
      <c r="A3252" s="287"/>
      <c r="B3252" s="500"/>
      <c r="C3252" s="500"/>
      <c r="D3252" s="500"/>
      <c r="E3252" s="500"/>
      <c r="F3252" s="500"/>
      <c r="G3252" s="500"/>
      <c r="H3252" s="500"/>
      <c r="I3252" s="500"/>
      <c r="J3252" s="500"/>
      <c r="K3252" s="500"/>
      <c r="L3252" s="500"/>
      <c r="M3252" s="500"/>
      <c r="N3252" s="500"/>
      <c r="O3252" s="500"/>
    </row>
    <row r="3253" spans="1:15" ht="15" customHeight="1" x14ac:dyDescent="0.25">
      <c r="A3253" s="287"/>
      <c r="B3253" s="501"/>
      <c r="C3253" s="501"/>
      <c r="D3253" s="500"/>
      <c r="E3253" s="500"/>
      <c r="F3253" s="500"/>
      <c r="G3253" s="500"/>
      <c r="H3253" s="500"/>
      <c r="I3253" s="500"/>
      <c r="J3253" s="500"/>
      <c r="K3253" s="500"/>
      <c r="L3253" s="500"/>
      <c r="M3253" s="500"/>
      <c r="N3253" s="500"/>
      <c r="O3253" s="500"/>
    </row>
    <row r="3254" spans="1:15" ht="15" customHeight="1" x14ac:dyDescent="0.25">
      <c r="A3254" s="502"/>
      <c r="B3254" s="502"/>
      <c r="C3254" s="502"/>
      <c r="D3254" s="502"/>
      <c r="E3254" s="502"/>
      <c r="F3254" s="502"/>
      <c r="G3254" s="502"/>
      <c r="H3254" s="502"/>
      <c r="I3254" s="502"/>
      <c r="J3254" s="502"/>
      <c r="K3254" s="502"/>
      <c r="L3254" s="502"/>
      <c r="M3254" s="502"/>
      <c r="N3254" s="502"/>
      <c r="O3254" s="502"/>
    </row>
    <row r="3255" spans="1:15" ht="15" customHeight="1" x14ac:dyDescent="0.25">
      <c r="A3255" s="550"/>
      <c r="B3255" s="551"/>
      <c r="C3255" s="551"/>
      <c r="D3255" s="551"/>
      <c r="E3255" s="551"/>
      <c r="F3255" s="552"/>
      <c r="G3255" s="550" t="s">
        <v>296</v>
      </c>
      <c r="H3255" s="551"/>
      <c r="I3255" s="551"/>
      <c r="J3255" s="551" t="s">
        <v>1684</v>
      </c>
      <c r="K3255" s="551"/>
      <c r="L3255" s="551"/>
      <c r="M3255" s="551"/>
      <c r="N3255" s="551"/>
      <c r="O3255" s="552"/>
    </row>
    <row r="3256" spans="1:15" ht="46.5" customHeight="1" x14ac:dyDescent="0.25">
      <c r="A3256" s="513" t="s">
        <v>298</v>
      </c>
      <c r="B3256" s="546"/>
      <c r="C3256" s="546"/>
      <c r="D3256" s="546"/>
      <c r="E3256" s="546"/>
      <c r="F3256" s="527"/>
      <c r="G3256" s="503" t="s">
        <v>299</v>
      </c>
      <c r="H3256" s="500"/>
      <c r="I3256" s="500"/>
      <c r="J3256" s="500" t="s">
        <v>1703</v>
      </c>
      <c r="K3256" s="500"/>
      <c r="L3256" s="500"/>
      <c r="M3256" s="500"/>
      <c r="N3256" s="500"/>
      <c r="O3256" s="504"/>
    </row>
    <row r="3257" spans="1:15" ht="15" customHeight="1" x14ac:dyDescent="0.25">
      <c r="A3257" s="514"/>
      <c r="B3257" s="548"/>
      <c r="C3257" s="548"/>
      <c r="D3257" s="548"/>
      <c r="E3257" s="548"/>
      <c r="F3257" s="549"/>
      <c r="G3257" s="515" t="s">
        <v>301</v>
      </c>
      <c r="H3257" s="502"/>
      <c r="I3257" s="502"/>
      <c r="J3257" s="502" t="s">
        <v>23</v>
      </c>
      <c r="K3257" s="502"/>
      <c r="L3257" s="502"/>
      <c r="M3257" s="502"/>
      <c r="N3257" s="502"/>
      <c r="O3257" s="516"/>
    </row>
    <row r="3258" spans="1:15" ht="15" customHeight="1" x14ac:dyDescent="0.25"/>
    <row r="3259" spans="1:15" ht="15" customHeight="1" x14ac:dyDescent="0.25">
      <c r="A3259" s="526" t="s">
        <v>302</v>
      </c>
      <c r="B3259" s="526"/>
      <c r="C3259" s="526" t="s">
        <v>303</v>
      </c>
      <c r="D3259" s="526"/>
    </row>
    <row r="3260" spans="1:15" ht="15" customHeight="1" x14ac:dyDescent="0.25"/>
    <row r="3261" spans="1:15" ht="15" customHeight="1" x14ac:dyDescent="0.25">
      <c r="A3261" s="541" t="s">
        <v>304</v>
      </c>
      <c r="B3261" s="542"/>
      <c r="C3261" s="542"/>
      <c r="D3261" s="542"/>
      <c r="E3261" s="543"/>
      <c r="F3261" s="544" t="s">
        <v>301</v>
      </c>
      <c r="G3261" s="545"/>
      <c r="H3261" s="545"/>
      <c r="I3261" s="545"/>
      <c r="J3261" s="509"/>
      <c r="K3261" s="544" t="s">
        <v>305</v>
      </c>
      <c r="L3261" s="509"/>
      <c r="M3261" s="544" t="s">
        <v>306</v>
      </c>
      <c r="N3261" s="509"/>
      <c r="O3261" s="291" t="s">
        <v>307</v>
      </c>
    </row>
    <row r="3262" spans="1:15" ht="15" customHeight="1" x14ac:dyDescent="0.25">
      <c r="A3262" s="541" t="s">
        <v>827</v>
      </c>
      <c r="B3262" s="542"/>
      <c r="C3262" s="542"/>
      <c r="D3262" s="542"/>
      <c r="E3262" s="543"/>
      <c r="F3262" s="553" t="s">
        <v>357</v>
      </c>
      <c r="G3262" s="554"/>
      <c r="H3262" s="554"/>
      <c r="I3262" s="554"/>
      <c r="J3262" s="555"/>
      <c r="K3262" s="556" t="s">
        <v>828</v>
      </c>
      <c r="L3262" s="557"/>
      <c r="M3262" s="556" t="s">
        <v>332</v>
      </c>
      <c r="N3262" s="557"/>
      <c r="O3262" s="292" t="s">
        <v>1380</v>
      </c>
    </row>
    <row r="3263" spans="1:15" ht="15" customHeight="1" x14ac:dyDescent="0.25">
      <c r="A3263" s="541" t="s">
        <v>735</v>
      </c>
      <c r="B3263" s="542"/>
      <c r="C3263" s="542"/>
      <c r="D3263" s="542"/>
      <c r="E3263" s="543"/>
      <c r="F3263" s="553" t="s">
        <v>309</v>
      </c>
      <c r="G3263" s="554"/>
      <c r="H3263" s="554"/>
      <c r="I3263" s="554"/>
      <c r="J3263" s="555"/>
      <c r="K3263" s="556" t="s">
        <v>736</v>
      </c>
      <c r="L3263" s="557"/>
      <c r="M3263" s="556" t="s">
        <v>332</v>
      </c>
      <c r="N3263" s="557"/>
      <c r="O3263" s="292" t="s">
        <v>1704</v>
      </c>
    </row>
    <row r="3264" spans="1:15" ht="15" customHeight="1" x14ac:dyDescent="0.25">
      <c r="A3264" s="541" t="s">
        <v>1091</v>
      </c>
      <c r="B3264" s="542"/>
      <c r="C3264" s="542"/>
      <c r="D3264" s="542"/>
      <c r="E3264" s="543"/>
      <c r="F3264" s="553" t="s">
        <v>309</v>
      </c>
      <c r="G3264" s="554"/>
      <c r="H3264" s="554"/>
      <c r="I3264" s="554"/>
      <c r="J3264" s="555"/>
      <c r="K3264" s="556" t="s">
        <v>1051</v>
      </c>
      <c r="L3264" s="557"/>
      <c r="M3264" s="556" t="s">
        <v>505</v>
      </c>
      <c r="N3264" s="557"/>
      <c r="O3264" s="292" t="s">
        <v>1697</v>
      </c>
    </row>
    <row r="3265" spans="1:15" ht="32.25" customHeight="1" x14ac:dyDescent="0.25">
      <c r="A3265" s="541" t="s">
        <v>1705</v>
      </c>
      <c r="B3265" s="542"/>
      <c r="C3265" s="542"/>
      <c r="D3265" s="542"/>
      <c r="E3265" s="543"/>
      <c r="F3265" s="553" t="s">
        <v>309</v>
      </c>
      <c r="G3265" s="554"/>
      <c r="H3265" s="554"/>
      <c r="I3265" s="554"/>
      <c r="J3265" s="555"/>
      <c r="K3265" s="556" t="s">
        <v>1706</v>
      </c>
      <c r="L3265" s="557"/>
      <c r="M3265" s="556" t="s">
        <v>555</v>
      </c>
      <c r="N3265" s="557"/>
      <c r="O3265" s="292" t="s">
        <v>1706</v>
      </c>
    </row>
    <row r="3266" spans="1:15" ht="15" customHeight="1" x14ac:dyDescent="0.25">
      <c r="A3266" s="558"/>
      <c r="B3266" s="558"/>
      <c r="C3266" s="558"/>
      <c r="D3266" s="558"/>
      <c r="E3266" s="558"/>
      <c r="F3266" s="559"/>
      <c r="G3266" s="559"/>
      <c r="H3266" s="559"/>
      <c r="I3266" s="559"/>
      <c r="J3266" s="559"/>
      <c r="K3266" s="559"/>
      <c r="L3266" s="293" t="s">
        <v>313</v>
      </c>
      <c r="M3266" s="560" t="s">
        <v>303</v>
      </c>
      <c r="N3266" s="560"/>
      <c r="O3266" s="294" t="s">
        <v>1707</v>
      </c>
    </row>
    <row r="3267" spans="1:15" ht="15" customHeight="1" x14ac:dyDescent="0.25">
      <c r="A3267" s="526" t="s">
        <v>314</v>
      </c>
      <c r="B3267" s="526"/>
      <c r="C3267" s="526" t="s">
        <v>315</v>
      </c>
      <c r="D3267" s="526"/>
    </row>
    <row r="3268" spans="1:15" ht="15" customHeight="1" x14ac:dyDescent="0.25"/>
    <row r="3269" spans="1:15" ht="15" customHeight="1" x14ac:dyDescent="0.25">
      <c r="A3269" s="541" t="s">
        <v>304</v>
      </c>
      <c r="B3269" s="542"/>
      <c r="C3269" s="542"/>
      <c r="D3269" s="542"/>
      <c r="E3269" s="543"/>
      <c r="F3269" s="544" t="s">
        <v>301</v>
      </c>
      <c r="G3269" s="545"/>
      <c r="H3269" s="545"/>
      <c r="I3269" s="545"/>
      <c r="J3269" s="509"/>
      <c r="K3269" s="544" t="s">
        <v>305</v>
      </c>
      <c r="L3269" s="509"/>
      <c r="M3269" s="544" t="s">
        <v>306</v>
      </c>
      <c r="N3269" s="509"/>
      <c r="O3269" s="291" t="s">
        <v>307</v>
      </c>
    </row>
    <row r="3270" spans="1:15" ht="15" customHeight="1" x14ac:dyDescent="0.25">
      <c r="A3270" s="541" t="s">
        <v>316</v>
      </c>
      <c r="B3270" s="542"/>
      <c r="C3270" s="542"/>
      <c r="D3270" s="542"/>
      <c r="E3270" s="543"/>
      <c r="F3270" s="553" t="s">
        <v>317</v>
      </c>
      <c r="G3270" s="554"/>
      <c r="H3270" s="554"/>
      <c r="I3270" s="554"/>
      <c r="J3270" s="555"/>
      <c r="K3270" s="556" t="s">
        <v>1708</v>
      </c>
      <c r="L3270" s="557"/>
      <c r="M3270" s="556" t="s">
        <v>319</v>
      </c>
      <c r="N3270" s="557"/>
      <c r="O3270" s="292" t="s">
        <v>1709</v>
      </c>
    </row>
    <row r="3271" spans="1:15" ht="15" customHeight="1" x14ac:dyDescent="0.25">
      <c r="A3271" s="558"/>
      <c r="B3271" s="558"/>
      <c r="C3271" s="558"/>
      <c r="D3271" s="558"/>
      <c r="E3271" s="558"/>
      <c r="F3271" s="559"/>
      <c r="G3271" s="559"/>
      <c r="H3271" s="559"/>
      <c r="I3271" s="559"/>
      <c r="J3271" s="559"/>
      <c r="K3271" s="559"/>
      <c r="L3271" s="293" t="s">
        <v>313</v>
      </c>
      <c r="M3271" s="560" t="s">
        <v>315</v>
      </c>
      <c r="N3271" s="560"/>
      <c r="O3271" s="294" t="s">
        <v>1709</v>
      </c>
    </row>
    <row r="3272" spans="1:15" ht="15" customHeight="1" x14ac:dyDescent="0.25">
      <c r="A3272" s="526" t="s">
        <v>321</v>
      </c>
      <c r="B3272" s="526"/>
      <c r="C3272" s="526" t="s">
        <v>322</v>
      </c>
      <c r="D3272" s="526"/>
    </row>
    <row r="3273" spans="1:15" ht="15" customHeight="1" x14ac:dyDescent="0.25"/>
    <row r="3274" spans="1:15" ht="15" customHeight="1" x14ac:dyDescent="0.25">
      <c r="A3274" s="541" t="s">
        <v>304</v>
      </c>
      <c r="B3274" s="542"/>
      <c r="C3274" s="542"/>
      <c r="D3274" s="542"/>
      <c r="E3274" s="543"/>
      <c r="F3274" s="544" t="s">
        <v>301</v>
      </c>
      <c r="G3274" s="545"/>
      <c r="H3274" s="545"/>
      <c r="I3274" s="545"/>
      <c r="J3274" s="509"/>
      <c r="K3274" s="544" t="s">
        <v>305</v>
      </c>
      <c r="L3274" s="509"/>
      <c r="M3274" s="544" t="s">
        <v>306</v>
      </c>
      <c r="N3274" s="509"/>
      <c r="O3274" s="291" t="s">
        <v>307</v>
      </c>
    </row>
    <row r="3275" spans="1:15" ht="15" customHeight="1" x14ac:dyDescent="0.25">
      <c r="A3275" s="541" t="s">
        <v>1557</v>
      </c>
      <c r="B3275" s="542"/>
      <c r="C3275" s="542"/>
      <c r="D3275" s="542"/>
      <c r="E3275" s="543"/>
      <c r="F3275" s="553" t="s">
        <v>324</v>
      </c>
      <c r="G3275" s="554"/>
      <c r="H3275" s="554"/>
      <c r="I3275" s="554"/>
      <c r="J3275" s="555"/>
      <c r="K3275" s="556" t="s">
        <v>960</v>
      </c>
      <c r="L3275" s="557"/>
      <c r="M3275" s="556" t="s">
        <v>1710</v>
      </c>
      <c r="N3275" s="557"/>
      <c r="O3275" s="292" t="s">
        <v>1708</v>
      </c>
    </row>
    <row r="3276" spans="1:15" ht="15" customHeight="1" x14ac:dyDescent="0.25">
      <c r="A3276" s="558"/>
      <c r="B3276" s="558"/>
      <c r="C3276" s="558"/>
      <c r="D3276" s="558"/>
      <c r="E3276" s="558"/>
      <c r="F3276" s="559"/>
      <c r="G3276" s="559"/>
      <c r="H3276" s="559"/>
      <c r="I3276" s="559"/>
      <c r="J3276" s="559"/>
      <c r="K3276" s="559"/>
      <c r="L3276" s="293" t="s">
        <v>313</v>
      </c>
      <c r="M3276" s="560" t="s">
        <v>322</v>
      </c>
      <c r="N3276" s="560"/>
      <c r="O3276" s="294" t="s">
        <v>1708</v>
      </c>
    </row>
    <row r="3277" spans="1:15" ht="15" customHeight="1" x14ac:dyDescent="0.25">
      <c r="A3277" s="526" t="s">
        <v>327</v>
      </c>
      <c r="B3277" s="526"/>
      <c r="C3277" s="526" t="s">
        <v>328</v>
      </c>
      <c r="D3277" s="526"/>
    </row>
    <row r="3278" spans="1:15" ht="15" customHeight="1" x14ac:dyDescent="0.25"/>
    <row r="3279" spans="1:15" ht="15" customHeight="1" x14ac:dyDescent="0.25">
      <c r="A3279" s="541" t="s">
        <v>304</v>
      </c>
      <c r="B3279" s="542"/>
      <c r="C3279" s="542"/>
      <c r="D3279" s="542"/>
      <c r="E3279" s="543"/>
      <c r="F3279" s="544" t="s">
        <v>301</v>
      </c>
      <c r="G3279" s="545"/>
      <c r="H3279" s="545"/>
      <c r="I3279" s="545"/>
      <c r="J3279" s="509"/>
      <c r="K3279" s="544" t="s">
        <v>305</v>
      </c>
      <c r="L3279" s="509"/>
      <c r="M3279" s="544" t="s">
        <v>306</v>
      </c>
      <c r="N3279" s="509"/>
      <c r="O3279" s="291" t="s">
        <v>307</v>
      </c>
    </row>
    <row r="3280" spans="1:15" ht="15" customHeight="1" x14ac:dyDescent="0.25">
      <c r="A3280" s="541" t="s">
        <v>424</v>
      </c>
      <c r="B3280" s="542"/>
      <c r="C3280" s="542"/>
      <c r="D3280" s="542"/>
      <c r="E3280" s="543"/>
      <c r="F3280" s="553" t="s">
        <v>407</v>
      </c>
      <c r="G3280" s="554"/>
      <c r="H3280" s="554"/>
      <c r="I3280" s="554"/>
      <c r="J3280" s="555"/>
      <c r="K3280" s="556" t="s">
        <v>425</v>
      </c>
      <c r="L3280" s="557"/>
      <c r="M3280" s="556" t="s">
        <v>1711</v>
      </c>
      <c r="N3280" s="557"/>
      <c r="O3280" s="292" t="s">
        <v>1712</v>
      </c>
    </row>
    <row r="3281" spans="1:15" ht="15" customHeight="1" x14ac:dyDescent="0.25">
      <c r="A3281" s="558"/>
      <c r="B3281" s="558"/>
      <c r="C3281" s="558"/>
      <c r="D3281" s="558"/>
      <c r="E3281" s="558"/>
      <c r="F3281" s="559"/>
      <c r="G3281" s="559"/>
      <c r="H3281" s="559"/>
      <c r="I3281" s="559"/>
      <c r="J3281" s="559"/>
      <c r="K3281" s="559"/>
      <c r="L3281" s="293" t="s">
        <v>313</v>
      </c>
      <c r="M3281" s="560" t="s">
        <v>328</v>
      </c>
      <c r="N3281" s="560"/>
      <c r="O3281" s="294" t="s">
        <v>1712</v>
      </c>
    </row>
    <row r="3282" spans="1:15" ht="15" customHeight="1" x14ac:dyDescent="0.25"/>
    <row r="3283" spans="1:15" ht="15" customHeight="1" x14ac:dyDescent="0.25">
      <c r="I3283" s="561" t="s">
        <v>334</v>
      </c>
      <c r="J3283" s="562"/>
      <c r="K3283" s="562"/>
      <c r="L3283" s="562"/>
      <c r="M3283" s="563"/>
      <c r="N3283" s="564" t="s">
        <v>1713</v>
      </c>
      <c r="O3283" s="525"/>
    </row>
    <row r="3284" spans="1:15" ht="15" customHeight="1" x14ac:dyDescent="0.25">
      <c r="I3284" s="573" t="s">
        <v>335</v>
      </c>
      <c r="J3284" s="574"/>
      <c r="K3284" s="574"/>
      <c r="L3284" s="574"/>
      <c r="M3284" s="575"/>
      <c r="N3284" s="520">
        <f>+ROUND(N3283*(1+AIU!$G$69),0)</f>
        <v>314292</v>
      </c>
      <c r="O3284" s="521"/>
    </row>
    <row r="3285" spans="1:15" ht="15" customHeight="1" x14ac:dyDescent="0.25">
      <c r="A3285" s="287"/>
      <c r="B3285" s="500"/>
      <c r="C3285" s="500"/>
      <c r="D3285" s="500"/>
      <c r="E3285" s="500"/>
      <c r="F3285" s="500"/>
      <c r="G3285" s="500"/>
      <c r="H3285" s="500"/>
      <c r="I3285" s="500"/>
      <c r="J3285" s="500"/>
      <c r="K3285" s="500"/>
      <c r="L3285" s="500"/>
      <c r="M3285" s="500"/>
      <c r="N3285" s="500"/>
      <c r="O3285" s="500"/>
    </row>
    <row r="3286" spans="1:15" ht="15" customHeight="1" x14ac:dyDescent="0.25">
      <c r="A3286" s="287"/>
      <c r="B3286" s="501"/>
      <c r="C3286" s="501"/>
      <c r="D3286" s="500"/>
      <c r="E3286" s="500"/>
      <c r="F3286" s="500"/>
      <c r="G3286" s="500"/>
      <c r="H3286" s="500"/>
      <c r="I3286" s="500"/>
      <c r="J3286" s="500"/>
      <c r="K3286" s="500"/>
      <c r="L3286" s="500"/>
      <c r="M3286" s="500"/>
      <c r="N3286" s="500"/>
      <c r="O3286" s="500"/>
    </row>
    <row r="3287" spans="1:15" ht="15" customHeight="1" x14ac:dyDescent="0.25">
      <c r="A3287" s="502"/>
      <c r="B3287" s="502"/>
      <c r="C3287" s="502"/>
      <c r="D3287" s="502"/>
      <c r="E3287" s="502"/>
      <c r="F3287" s="502"/>
      <c r="G3287" s="502"/>
      <c r="H3287" s="502"/>
      <c r="I3287" s="502"/>
      <c r="J3287" s="502"/>
      <c r="K3287" s="502"/>
      <c r="L3287" s="502"/>
      <c r="M3287" s="502"/>
      <c r="N3287" s="502"/>
      <c r="O3287" s="502"/>
    </row>
    <row r="3288" spans="1:15" ht="15" customHeight="1" x14ac:dyDescent="0.25">
      <c r="A3288" s="550"/>
      <c r="B3288" s="551"/>
      <c r="C3288" s="551"/>
      <c r="D3288" s="551"/>
      <c r="E3288" s="551"/>
      <c r="F3288" s="552"/>
      <c r="G3288" s="550" t="s">
        <v>296</v>
      </c>
      <c r="H3288" s="551"/>
      <c r="I3288" s="551"/>
      <c r="J3288" s="551" t="s">
        <v>1684</v>
      </c>
      <c r="K3288" s="551"/>
      <c r="L3288" s="551"/>
      <c r="M3288" s="551"/>
      <c r="N3288" s="551"/>
      <c r="O3288" s="552"/>
    </row>
    <row r="3289" spans="1:15" ht="65.25" customHeight="1" x14ac:dyDescent="0.25">
      <c r="A3289" s="513" t="s">
        <v>298</v>
      </c>
      <c r="B3289" s="546"/>
      <c r="C3289" s="546"/>
      <c r="D3289" s="546"/>
      <c r="E3289" s="546"/>
      <c r="F3289" s="527"/>
      <c r="G3289" s="503" t="s">
        <v>299</v>
      </c>
      <c r="H3289" s="500"/>
      <c r="I3289" s="500"/>
      <c r="J3289" s="500" t="s">
        <v>1714</v>
      </c>
      <c r="K3289" s="500"/>
      <c r="L3289" s="500"/>
      <c r="M3289" s="500"/>
      <c r="N3289" s="500"/>
      <c r="O3289" s="504"/>
    </row>
    <row r="3290" spans="1:15" ht="15" customHeight="1" x14ac:dyDescent="0.25">
      <c r="A3290" s="514"/>
      <c r="B3290" s="548"/>
      <c r="C3290" s="548"/>
      <c r="D3290" s="548"/>
      <c r="E3290" s="548"/>
      <c r="F3290" s="549"/>
      <c r="G3290" s="515" t="s">
        <v>301</v>
      </c>
      <c r="H3290" s="502"/>
      <c r="I3290" s="502"/>
      <c r="J3290" s="502" t="s">
        <v>25</v>
      </c>
      <c r="K3290" s="502"/>
      <c r="L3290" s="502"/>
      <c r="M3290" s="502"/>
      <c r="N3290" s="502"/>
      <c r="O3290" s="516"/>
    </row>
    <row r="3291" spans="1:15" ht="15" customHeight="1" x14ac:dyDescent="0.25"/>
    <row r="3292" spans="1:15" ht="15" customHeight="1" x14ac:dyDescent="0.25">
      <c r="A3292" s="526" t="s">
        <v>302</v>
      </c>
      <c r="B3292" s="526"/>
      <c r="C3292" s="526" t="s">
        <v>303</v>
      </c>
      <c r="D3292" s="526"/>
    </row>
    <row r="3293" spans="1:15" ht="15" customHeight="1" x14ac:dyDescent="0.25"/>
    <row r="3294" spans="1:15" ht="15" customHeight="1" x14ac:dyDescent="0.25">
      <c r="A3294" s="541" t="s">
        <v>304</v>
      </c>
      <c r="B3294" s="542"/>
      <c r="C3294" s="542"/>
      <c r="D3294" s="542"/>
      <c r="E3294" s="543"/>
      <c r="F3294" s="544" t="s">
        <v>301</v>
      </c>
      <c r="G3294" s="545"/>
      <c r="H3294" s="545"/>
      <c r="I3294" s="545"/>
      <c r="J3294" s="509"/>
      <c r="K3294" s="544" t="s">
        <v>305</v>
      </c>
      <c r="L3294" s="509"/>
      <c r="M3294" s="544" t="s">
        <v>306</v>
      </c>
      <c r="N3294" s="509"/>
      <c r="O3294" s="291" t="s">
        <v>307</v>
      </c>
    </row>
    <row r="3295" spans="1:15" ht="15" customHeight="1" x14ac:dyDescent="0.25">
      <c r="A3295" s="541" t="s">
        <v>809</v>
      </c>
      <c r="B3295" s="542"/>
      <c r="C3295" s="542"/>
      <c r="D3295" s="542"/>
      <c r="E3295" s="543"/>
      <c r="F3295" s="553" t="s">
        <v>309</v>
      </c>
      <c r="G3295" s="554"/>
      <c r="H3295" s="554"/>
      <c r="I3295" s="554"/>
      <c r="J3295" s="555"/>
      <c r="K3295" s="556" t="s">
        <v>810</v>
      </c>
      <c r="L3295" s="557"/>
      <c r="M3295" s="556" t="s">
        <v>566</v>
      </c>
      <c r="N3295" s="557"/>
      <c r="O3295" s="292" t="s">
        <v>811</v>
      </c>
    </row>
    <row r="3296" spans="1:15" ht="28.5" customHeight="1" x14ac:dyDescent="0.25">
      <c r="A3296" s="541" t="s">
        <v>815</v>
      </c>
      <c r="B3296" s="542"/>
      <c r="C3296" s="542"/>
      <c r="D3296" s="542"/>
      <c r="E3296" s="543"/>
      <c r="F3296" s="553" t="s">
        <v>309</v>
      </c>
      <c r="G3296" s="554"/>
      <c r="H3296" s="554"/>
      <c r="I3296" s="554"/>
      <c r="J3296" s="555"/>
      <c r="K3296" s="556" t="s">
        <v>816</v>
      </c>
      <c r="L3296" s="557"/>
      <c r="M3296" s="556" t="s">
        <v>1546</v>
      </c>
      <c r="N3296" s="557"/>
      <c r="O3296" s="292" t="s">
        <v>1715</v>
      </c>
    </row>
    <row r="3297" spans="1:15" ht="15" customHeight="1" x14ac:dyDescent="0.25">
      <c r="A3297" s="541" t="s">
        <v>1615</v>
      </c>
      <c r="B3297" s="542"/>
      <c r="C3297" s="542"/>
      <c r="D3297" s="542"/>
      <c r="E3297" s="543"/>
      <c r="F3297" s="553" t="s">
        <v>309</v>
      </c>
      <c r="G3297" s="554"/>
      <c r="H3297" s="554"/>
      <c r="I3297" s="554"/>
      <c r="J3297" s="555"/>
      <c r="K3297" s="556" t="s">
        <v>1616</v>
      </c>
      <c r="L3297" s="557"/>
      <c r="M3297" s="556" t="s">
        <v>398</v>
      </c>
      <c r="N3297" s="557"/>
      <c r="O3297" s="292" t="s">
        <v>1716</v>
      </c>
    </row>
    <row r="3298" spans="1:15" ht="15" customHeight="1" x14ac:dyDescent="0.25">
      <c r="A3298" s="541" t="s">
        <v>1717</v>
      </c>
      <c r="B3298" s="542"/>
      <c r="C3298" s="542"/>
      <c r="D3298" s="542"/>
      <c r="E3298" s="543"/>
      <c r="F3298" s="553" t="s">
        <v>412</v>
      </c>
      <c r="G3298" s="554"/>
      <c r="H3298" s="554"/>
      <c r="I3298" s="554"/>
      <c r="J3298" s="555"/>
      <c r="K3298" s="556" t="s">
        <v>1718</v>
      </c>
      <c r="L3298" s="557"/>
      <c r="M3298" s="556" t="s">
        <v>555</v>
      </c>
      <c r="N3298" s="557"/>
      <c r="O3298" s="292" t="s">
        <v>1718</v>
      </c>
    </row>
    <row r="3299" spans="1:15" ht="15" customHeight="1" x14ac:dyDescent="0.25">
      <c r="A3299" s="541" t="s">
        <v>316</v>
      </c>
      <c r="B3299" s="542"/>
      <c r="C3299" s="542"/>
      <c r="D3299" s="542"/>
      <c r="E3299" s="543"/>
      <c r="F3299" s="553" t="s">
        <v>317</v>
      </c>
      <c r="G3299" s="554"/>
      <c r="H3299" s="554"/>
      <c r="I3299" s="554"/>
      <c r="J3299" s="555"/>
      <c r="K3299" s="556" t="s">
        <v>562</v>
      </c>
      <c r="L3299" s="557"/>
      <c r="M3299" s="556" t="s">
        <v>319</v>
      </c>
      <c r="N3299" s="557"/>
      <c r="O3299" s="292" t="s">
        <v>713</v>
      </c>
    </row>
    <row r="3300" spans="1:15" ht="15" customHeight="1" x14ac:dyDescent="0.25">
      <c r="A3300" s="558"/>
      <c r="B3300" s="558"/>
      <c r="C3300" s="558"/>
      <c r="D3300" s="558"/>
      <c r="E3300" s="558"/>
      <c r="F3300" s="559"/>
      <c r="G3300" s="559"/>
      <c r="H3300" s="559"/>
      <c r="I3300" s="559"/>
      <c r="J3300" s="559"/>
      <c r="K3300" s="559"/>
      <c r="L3300" s="293" t="s">
        <v>313</v>
      </c>
      <c r="M3300" s="560" t="s">
        <v>303</v>
      </c>
      <c r="N3300" s="560"/>
      <c r="O3300" s="294" t="s">
        <v>1719</v>
      </c>
    </row>
    <row r="3301" spans="1:15" ht="15" customHeight="1" x14ac:dyDescent="0.25">
      <c r="A3301" s="526" t="s">
        <v>314</v>
      </c>
      <c r="B3301" s="526"/>
      <c r="C3301" s="526" t="s">
        <v>315</v>
      </c>
      <c r="D3301" s="526"/>
    </row>
    <row r="3302" spans="1:15" ht="15" customHeight="1" x14ac:dyDescent="0.25"/>
    <row r="3303" spans="1:15" ht="15" customHeight="1" x14ac:dyDescent="0.25">
      <c r="A3303" s="541" t="s">
        <v>304</v>
      </c>
      <c r="B3303" s="542"/>
      <c r="C3303" s="542"/>
      <c r="D3303" s="542"/>
      <c r="E3303" s="543"/>
      <c r="F3303" s="544" t="s">
        <v>301</v>
      </c>
      <c r="G3303" s="545"/>
      <c r="H3303" s="545"/>
      <c r="I3303" s="545"/>
      <c r="J3303" s="509"/>
      <c r="K3303" s="544" t="s">
        <v>305</v>
      </c>
      <c r="L3303" s="509"/>
      <c r="M3303" s="544" t="s">
        <v>306</v>
      </c>
      <c r="N3303" s="509"/>
      <c r="O3303" s="291" t="s">
        <v>307</v>
      </c>
    </row>
    <row r="3304" spans="1:15" ht="15" customHeight="1" x14ac:dyDescent="0.25">
      <c r="A3304" s="541" t="s">
        <v>827</v>
      </c>
      <c r="B3304" s="542"/>
      <c r="C3304" s="542"/>
      <c r="D3304" s="542"/>
      <c r="E3304" s="543"/>
      <c r="F3304" s="553" t="s">
        <v>357</v>
      </c>
      <c r="G3304" s="554"/>
      <c r="H3304" s="554"/>
      <c r="I3304" s="554"/>
      <c r="J3304" s="555"/>
      <c r="K3304" s="556" t="s">
        <v>828</v>
      </c>
      <c r="L3304" s="557"/>
      <c r="M3304" s="556" t="s">
        <v>343</v>
      </c>
      <c r="N3304" s="557"/>
      <c r="O3304" s="292" t="s">
        <v>565</v>
      </c>
    </row>
    <row r="3305" spans="1:15" ht="15" customHeight="1" x14ac:dyDescent="0.25">
      <c r="A3305" s="558"/>
      <c r="B3305" s="558"/>
      <c r="C3305" s="558"/>
      <c r="D3305" s="558"/>
      <c r="E3305" s="558"/>
      <c r="F3305" s="559"/>
      <c r="G3305" s="559"/>
      <c r="H3305" s="559"/>
      <c r="I3305" s="559"/>
      <c r="J3305" s="559"/>
      <c r="K3305" s="559"/>
      <c r="L3305" s="293" t="s">
        <v>313</v>
      </c>
      <c r="M3305" s="560" t="s">
        <v>315</v>
      </c>
      <c r="N3305" s="560"/>
      <c r="O3305" s="294" t="s">
        <v>565</v>
      </c>
    </row>
    <row r="3306" spans="1:15" ht="15" customHeight="1" x14ac:dyDescent="0.25">
      <c r="A3306" s="526" t="s">
        <v>321</v>
      </c>
      <c r="B3306" s="526"/>
      <c r="C3306" s="526" t="s">
        <v>322</v>
      </c>
      <c r="D3306" s="526"/>
    </row>
    <row r="3307" spans="1:15" ht="15" customHeight="1" x14ac:dyDescent="0.25"/>
    <row r="3308" spans="1:15" ht="15" customHeight="1" x14ac:dyDescent="0.25">
      <c r="A3308" s="541" t="s">
        <v>304</v>
      </c>
      <c r="B3308" s="542"/>
      <c r="C3308" s="542"/>
      <c r="D3308" s="542"/>
      <c r="E3308" s="543"/>
      <c r="F3308" s="544" t="s">
        <v>301</v>
      </c>
      <c r="G3308" s="545"/>
      <c r="H3308" s="545"/>
      <c r="I3308" s="545"/>
      <c r="J3308" s="509"/>
      <c r="K3308" s="544" t="s">
        <v>305</v>
      </c>
      <c r="L3308" s="509"/>
      <c r="M3308" s="544" t="s">
        <v>306</v>
      </c>
      <c r="N3308" s="509"/>
      <c r="O3308" s="291" t="s">
        <v>307</v>
      </c>
    </row>
    <row r="3309" spans="1:15" ht="15" customHeight="1" x14ac:dyDescent="0.25">
      <c r="A3309" s="541" t="s">
        <v>439</v>
      </c>
      <c r="B3309" s="542"/>
      <c r="C3309" s="542"/>
      <c r="D3309" s="542"/>
      <c r="E3309" s="543"/>
      <c r="F3309" s="553" t="s">
        <v>324</v>
      </c>
      <c r="G3309" s="554"/>
      <c r="H3309" s="554"/>
      <c r="I3309" s="554"/>
      <c r="J3309" s="555"/>
      <c r="K3309" s="556" t="s">
        <v>440</v>
      </c>
      <c r="L3309" s="557"/>
      <c r="M3309" s="556" t="s">
        <v>398</v>
      </c>
      <c r="N3309" s="557"/>
      <c r="O3309" s="292" t="s">
        <v>562</v>
      </c>
    </row>
    <row r="3310" spans="1:15" ht="15" customHeight="1" x14ac:dyDescent="0.25">
      <c r="A3310" s="558"/>
      <c r="B3310" s="558"/>
      <c r="C3310" s="558"/>
      <c r="D3310" s="558"/>
      <c r="E3310" s="558"/>
      <c r="F3310" s="559"/>
      <c r="G3310" s="559"/>
      <c r="H3310" s="559"/>
      <c r="I3310" s="559"/>
      <c r="J3310" s="559"/>
      <c r="K3310" s="559"/>
      <c r="L3310" s="293" t="s">
        <v>313</v>
      </c>
      <c r="M3310" s="560" t="s">
        <v>322</v>
      </c>
      <c r="N3310" s="560"/>
      <c r="O3310" s="294" t="s">
        <v>562</v>
      </c>
    </row>
    <row r="3311" spans="1:15" ht="15" customHeight="1" x14ac:dyDescent="0.25">
      <c r="A3311" s="526" t="s">
        <v>327</v>
      </c>
      <c r="B3311" s="526"/>
      <c r="C3311" s="526" t="s">
        <v>328</v>
      </c>
      <c r="D3311" s="526"/>
    </row>
    <row r="3312" spans="1:15" ht="15" customHeight="1" x14ac:dyDescent="0.25"/>
    <row r="3313" spans="1:15" ht="15" customHeight="1" x14ac:dyDescent="0.25">
      <c r="A3313" s="541" t="s">
        <v>304</v>
      </c>
      <c r="B3313" s="542"/>
      <c r="C3313" s="542"/>
      <c r="D3313" s="542"/>
      <c r="E3313" s="543"/>
      <c r="F3313" s="544" t="s">
        <v>301</v>
      </c>
      <c r="G3313" s="545"/>
      <c r="H3313" s="545"/>
      <c r="I3313" s="545"/>
      <c r="J3313" s="509"/>
      <c r="K3313" s="544" t="s">
        <v>305</v>
      </c>
      <c r="L3313" s="509"/>
      <c r="M3313" s="544" t="s">
        <v>306</v>
      </c>
      <c r="N3313" s="509"/>
      <c r="O3313" s="291" t="s">
        <v>307</v>
      </c>
    </row>
    <row r="3314" spans="1:15" ht="15" customHeight="1" x14ac:dyDescent="0.25">
      <c r="A3314" s="541" t="s">
        <v>424</v>
      </c>
      <c r="B3314" s="542"/>
      <c r="C3314" s="542"/>
      <c r="D3314" s="542"/>
      <c r="E3314" s="543"/>
      <c r="F3314" s="553" t="s">
        <v>407</v>
      </c>
      <c r="G3314" s="554"/>
      <c r="H3314" s="554"/>
      <c r="I3314" s="554"/>
      <c r="J3314" s="555"/>
      <c r="K3314" s="556" t="s">
        <v>425</v>
      </c>
      <c r="L3314" s="557"/>
      <c r="M3314" s="556" t="s">
        <v>1033</v>
      </c>
      <c r="N3314" s="557"/>
      <c r="O3314" s="292" t="s">
        <v>1720</v>
      </c>
    </row>
    <row r="3315" spans="1:15" ht="15" customHeight="1" x14ac:dyDescent="0.25">
      <c r="A3315" s="558"/>
      <c r="B3315" s="558"/>
      <c r="C3315" s="558"/>
      <c r="D3315" s="558"/>
      <c r="E3315" s="558"/>
      <c r="F3315" s="559"/>
      <c r="G3315" s="559"/>
      <c r="H3315" s="559"/>
      <c r="I3315" s="559"/>
      <c r="J3315" s="559"/>
      <c r="K3315" s="559"/>
      <c r="L3315" s="293" t="s">
        <v>313</v>
      </c>
      <c r="M3315" s="560" t="s">
        <v>328</v>
      </c>
      <c r="N3315" s="560"/>
      <c r="O3315" s="294" t="s">
        <v>1720</v>
      </c>
    </row>
    <row r="3316" spans="1:15" ht="15" customHeight="1" x14ac:dyDescent="0.25"/>
    <row r="3317" spans="1:15" ht="15" customHeight="1" x14ac:dyDescent="0.25">
      <c r="I3317" s="561" t="s">
        <v>334</v>
      </c>
      <c r="J3317" s="562"/>
      <c r="K3317" s="562"/>
      <c r="L3317" s="562"/>
      <c r="M3317" s="563"/>
      <c r="N3317" s="564" t="s">
        <v>1721</v>
      </c>
      <c r="O3317" s="525"/>
    </row>
    <row r="3318" spans="1:15" ht="15" customHeight="1" x14ac:dyDescent="0.25">
      <c r="I3318" s="573" t="s">
        <v>335</v>
      </c>
      <c r="J3318" s="574"/>
      <c r="K3318" s="574"/>
      <c r="L3318" s="574"/>
      <c r="M3318" s="575"/>
      <c r="N3318" s="520">
        <f>+ROUND(N3317*(1+AIU!$G$69),0)</f>
        <v>228565</v>
      </c>
      <c r="O3318" s="521"/>
    </row>
    <row r="3319" spans="1:15" ht="15" customHeight="1" x14ac:dyDescent="0.25">
      <c r="A3319" s="287"/>
      <c r="B3319" s="500"/>
      <c r="C3319" s="500"/>
      <c r="D3319" s="500"/>
      <c r="E3319" s="500"/>
      <c r="F3319" s="500"/>
      <c r="G3319" s="500"/>
      <c r="H3319" s="500"/>
      <c r="I3319" s="500"/>
      <c r="J3319" s="500"/>
      <c r="K3319" s="500"/>
      <c r="L3319" s="500"/>
      <c r="M3319" s="500"/>
      <c r="N3319" s="500"/>
      <c r="O3319" s="500"/>
    </row>
    <row r="3320" spans="1:15" ht="15" customHeight="1" x14ac:dyDescent="0.25">
      <c r="A3320" s="287"/>
      <c r="B3320" s="501"/>
      <c r="C3320" s="501"/>
      <c r="D3320" s="500"/>
      <c r="E3320" s="500"/>
      <c r="F3320" s="500"/>
      <c r="G3320" s="500"/>
      <c r="H3320" s="500"/>
      <c r="I3320" s="500"/>
      <c r="J3320" s="500"/>
      <c r="K3320" s="500"/>
      <c r="L3320" s="500"/>
      <c r="M3320" s="500"/>
      <c r="N3320" s="500"/>
      <c r="O3320" s="500"/>
    </row>
    <row r="3321" spans="1:15" ht="15" customHeight="1" x14ac:dyDescent="0.25">
      <c r="A3321" s="502"/>
      <c r="B3321" s="502"/>
      <c r="C3321" s="502"/>
      <c r="D3321" s="502"/>
      <c r="E3321" s="502"/>
      <c r="F3321" s="502"/>
      <c r="G3321" s="502"/>
      <c r="H3321" s="502"/>
      <c r="I3321" s="502"/>
      <c r="J3321" s="502"/>
      <c r="K3321" s="502"/>
      <c r="L3321" s="502"/>
      <c r="M3321" s="502"/>
      <c r="N3321" s="502"/>
      <c r="O3321" s="502"/>
    </row>
    <row r="3322" spans="1:15" ht="15" customHeight="1" x14ac:dyDescent="0.25">
      <c r="A3322" s="550"/>
      <c r="B3322" s="551"/>
      <c r="C3322" s="551"/>
      <c r="D3322" s="551"/>
      <c r="E3322" s="551"/>
      <c r="F3322" s="552"/>
      <c r="G3322" s="550" t="s">
        <v>296</v>
      </c>
      <c r="H3322" s="551"/>
      <c r="I3322" s="551"/>
      <c r="J3322" s="551" t="s">
        <v>1722</v>
      </c>
      <c r="K3322" s="551"/>
      <c r="L3322" s="551"/>
      <c r="M3322" s="551"/>
      <c r="N3322" s="551"/>
      <c r="O3322" s="552"/>
    </row>
    <row r="3323" spans="1:15" ht="46.5" customHeight="1" x14ac:dyDescent="0.25">
      <c r="A3323" s="513" t="s">
        <v>298</v>
      </c>
      <c r="B3323" s="546"/>
      <c r="C3323" s="546"/>
      <c r="D3323" s="546"/>
      <c r="E3323" s="546"/>
      <c r="F3323" s="527"/>
      <c r="G3323" s="503" t="s">
        <v>299</v>
      </c>
      <c r="H3323" s="500"/>
      <c r="I3323" s="500"/>
      <c r="J3323" s="500" t="s">
        <v>1723</v>
      </c>
      <c r="K3323" s="500"/>
      <c r="L3323" s="500"/>
      <c r="M3323" s="500"/>
      <c r="N3323" s="500"/>
      <c r="O3323" s="504"/>
    </row>
    <row r="3324" spans="1:15" ht="15" customHeight="1" x14ac:dyDescent="0.25">
      <c r="A3324" s="514"/>
      <c r="B3324" s="548"/>
      <c r="C3324" s="548"/>
      <c r="D3324" s="548"/>
      <c r="E3324" s="548"/>
      <c r="F3324" s="549"/>
      <c r="G3324" s="515" t="s">
        <v>301</v>
      </c>
      <c r="H3324" s="502"/>
      <c r="I3324" s="502"/>
      <c r="J3324" s="502" t="s">
        <v>23</v>
      </c>
      <c r="K3324" s="502"/>
      <c r="L3324" s="502"/>
      <c r="M3324" s="502"/>
      <c r="N3324" s="502"/>
      <c r="O3324" s="516"/>
    </row>
    <row r="3325" spans="1:15" ht="15" customHeight="1" x14ac:dyDescent="0.25"/>
    <row r="3326" spans="1:15" ht="15" customHeight="1" x14ac:dyDescent="0.25">
      <c r="A3326" s="526" t="s">
        <v>302</v>
      </c>
      <c r="B3326" s="526"/>
      <c r="C3326" s="526" t="s">
        <v>303</v>
      </c>
      <c r="D3326" s="526"/>
    </row>
    <row r="3327" spans="1:15" ht="15" customHeight="1" x14ac:dyDescent="0.25"/>
    <row r="3328" spans="1:15" ht="15" customHeight="1" x14ac:dyDescent="0.25">
      <c r="A3328" s="541" t="s">
        <v>304</v>
      </c>
      <c r="B3328" s="542"/>
      <c r="C3328" s="542"/>
      <c r="D3328" s="542"/>
      <c r="E3328" s="543"/>
      <c r="F3328" s="544" t="s">
        <v>301</v>
      </c>
      <c r="G3328" s="545"/>
      <c r="H3328" s="545"/>
      <c r="I3328" s="545"/>
      <c r="J3328" s="509"/>
      <c r="K3328" s="544" t="s">
        <v>305</v>
      </c>
      <c r="L3328" s="509"/>
      <c r="M3328" s="544" t="s">
        <v>306</v>
      </c>
      <c r="N3328" s="509"/>
      <c r="O3328" s="291" t="s">
        <v>307</v>
      </c>
    </row>
    <row r="3329" spans="1:15" ht="15" customHeight="1" x14ac:dyDescent="0.25">
      <c r="A3329" s="541" t="s">
        <v>735</v>
      </c>
      <c r="B3329" s="542"/>
      <c r="C3329" s="542"/>
      <c r="D3329" s="542"/>
      <c r="E3329" s="543"/>
      <c r="F3329" s="553" t="s">
        <v>309</v>
      </c>
      <c r="G3329" s="554"/>
      <c r="H3329" s="554"/>
      <c r="I3329" s="554"/>
      <c r="J3329" s="555"/>
      <c r="K3329" s="556" t="s">
        <v>736</v>
      </c>
      <c r="L3329" s="557"/>
      <c r="M3329" s="556" t="s">
        <v>343</v>
      </c>
      <c r="N3329" s="557"/>
      <c r="O3329" s="292" t="s">
        <v>1724</v>
      </c>
    </row>
    <row r="3330" spans="1:15" ht="27" customHeight="1" x14ac:dyDescent="0.25">
      <c r="A3330" s="541" t="s">
        <v>1725</v>
      </c>
      <c r="B3330" s="542"/>
      <c r="C3330" s="542"/>
      <c r="D3330" s="542"/>
      <c r="E3330" s="543"/>
      <c r="F3330" s="553" t="s">
        <v>309</v>
      </c>
      <c r="G3330" s="554"/>
      <c r="H3330" s="554"/>
      <c r="I3330" s="554"/>
      <c r="J3330" s="555"/>
      <c r="K3330" s="556" t="s">
        <v>1726</v>
      </c>
      <c r="L3330" s="557"/>
      <c r="M3330" s="556" t="s">
        <v>555</v>
      </c>
      <c r="N3330" s="557"/>
      <c r="O3330" s="292" t="s">
        <v>1726</v>
      </c>
    </row>
    <row r="3331" spans="1:15" ht="15" customHeight="1" x14ac:dyDescent="0.25">
      <c r="A3331" s="558"/>
      <c r="B3331" s="558"/>
      <c r="C3331" s="558"/>
      <c r="D3331" s="558"/>
      <c r="E3331" s="558"/>
      <c r="F3331" s="559"/>
      <c r="G3331" s="559"/>
      <c r="H3331" s="559"/>
      <c r="I3331" s="559"/>
      <c r="J3331" s="559"/>
      <c r="K3331" s="559"/>
      <c r="L3331" s="293" t="s">
        <v>313</v>
      </c>
      <c r="M3331" s="560" t="s">
        <v>303</v>
      </c>
      <c r="N3331" s="560"/>
      <c r="O3331" s="294" t="s">
        <v>1727</v>
      </c>
    </row>
    <row r="3332" spans="1:15" ht="15" customHeight="1" x14ac:dyDescent="0.25">
      <c r="A3332" s="526" t="s">
        <v>314</v>
      </c>
      <c r="B3332" s="526"/>
      <c r="C3332" s="526" t="s">
        <v>315</v>
      </c>
      <c r="D3332" s="526"/>
    </row>
    <row r="3333" spans="1:15" ht="15" customHeight="1" x14ac:dyDescent="0.25"/>
    <row r="3334" spans="1:15" ht="15" customHeight="1" x14ac:dyDescent="0.25">
      <c r="A3334" s="541" t="s">
        <v>304</v>
      </c>
      <c r="B3334" s="542"/>
      <c r="C3334" s="542"/>
      <c r="D3334" s="542"/>
      <c r="E3334" s="543"/>
      <c r="F3334" s="544" t="s">
        <v>301</v>
      </c>
      <c r="G3334" s="545"/>
      <c r="H3334" s="545"/>
      <c r="I3334" s="545"/>
      <c r="J3334" s="509"/>
      <c r="K3334" s="544" t="s">
        <v>305</v>
      </c>
      <c r="L3334" s="509"/>
      <c r="M3334" s="544" t="s">
        <v>306</v>
      </c>
      <c r="N3334" s="509"/>
      <c r="O3334" s="291" t="s">
        <v>307</v>
      </c>
    </row>
    <row r="3335" spans="1:15" ht="15" customHeight="1" x14ac:dyDescent="0.25">
      <c r="A3335" s="541" t="s">
        <v>316</v>
      </c>
      <c r="B3335" s="542"/>
      <c r="C3335" s="542"/>
      <c r="D3335" s="542"/>
      <c r="E3335" s="543"/>
      <c r="F3335" s="553" t="s">
        <v>317</v>
      </c>
      <c r="G3335" s="554"/>
      <c r="H3335" s="554"/>
      <c r="I3335" s="554"/>
      <c r="J3335" s="555"/>
      <c r="K3335" s="556" t="s">
        <v>1728</v>
      </c>
      <c r="L3335" s="557"/>
      <c r="M3335" s="556" t="s">
        <v>319</v>
      </c>
      <c r="N3335" s="557"/>
      <c r="O3335" s="292" t="s">
        <v>1729</v>
      </c>
    </row>
    <row r="3336" spans="1:15" ht="15" customHeight="1" x14ac:dyDescent="0.25">
      <c r="A3336" s="558"/>
      <c r="B3336" s="558"/>
      <c r="C3336" s="558"/>
      <c r="D3336" s="558"/>
      <c r="E3336" s="558"/>
      <c r="F3336" s="559"/>
      <c r="G3336" s="559"/>
      <c r="H3336" s="559"/>
      <c r="I3336" s="559"/>
      <c r="J3336" s="559"/>
      <c r="K3336" s="559"/>
      <c r="L3336" s="293" t="s">
        <v>313</v>
      </c>
      <c r="M3336" s="560" t="s">
        <v>315</v>
      </c>
      <c r="N3336" s="560"/>
      <c r="O3336" s="294" t="s">
        <v>1729</v>
      </c>
    </row>
    <row r="3337" spans="1:15" ht="15" customHeight="1" x14ac:dyDescent="0.25">
      <c r="A3337" s="526" t="s">
        <v>321</v>
      </c>
      <c r="B3337" s="526"/>
      <c r="C3337" s="526" t="s">
        <v>322</v>
      </c>
      <c r="D3337" s="526"/>
    </row>
    <row r="3338" spans="1:15" ht="15" customHeight="1" x14ac:dyDescent="0.25"/>
    <row r="3339" spans="1:15" ht="15" customHeight="1" x14ac:dyDescent="0.25">
      <c r="A3339" s="541" t="s">
        <v>304</v>
      </c>
      <c r="B3339" s="542"/>
      <c r="C3339" s="542"/>
      <c r="D3339" s="542"/>
      <c r="E3339" s="543"/>
      <c r="F3339" s="544" t="s">
        <v>301</v>
      </c>
      <c r="G3339" s="545"/>
      <c r="H3339" s="545"/>
      <c r="I3339" s="545"/>
      <c r="J3339" s="509"/>
      <c r="K3339" s="544" t="s">
        <v>305</v>
      </c>
      <c r="L3339" s="509"/>
      <c r="M3339" s="544" t="s">
        <v>306</v>
      </c>
      <c r="N3339" s="509"/>
      <c r="O3339" s="291" t="s">
        <v>307</v>
      </c>
    </row>
    <row r="3340" spans="1:15" ht="15" customHeight="1" x14ac:dyDescent="0.25">
      <c r="A3340" s="541" t="s">
        <v>1557</v>
      </c>
      <c r="B3340" s="542"/>
      <c r="C3340" s="542"/>
      <c r="D3340" s="542"/>
      <c r="E3340" s="543"/>
      <c r="F3340" s="553" t="s">
        <v>324</v>
      </c>
      <c r="G3340" s="554"/>
      <c r="H3340" s="554"/>
      <c r="I3340" s="554"/>
      <c r="J3340" s="555"/>
      <c r="K3340" s="556" t="s">
        <v>960</v>
      </c>
      <c r="L3340" s="557"/>
      <c r="M3340" s="556" t="s">
        <v>430</v>
      </c>
      <c r="N3340" s="557"/>
      <c r="O3340" s="292" t="s">
        <v>1728</v>
      </c>
    </row>
    <row r="3341" spans="1:15" ht="15" customHeight="1" x14ac:dyDescent="0.25">
      <c r="A3341" s="558"/>
      <c r="B3341" s="558"/>
      <c r="C3341" s="558"/>
      <c r="D3341" s="558"/>
      <c r="E3341" s="558"/>
      <c r="F3341" s="559"/>
      <c r="G3341" s="559"/>
      <c r="H3341" s="559"/>
      <c r="I3341" s="559"/>
      <c r="J3341" s="559"/>
      <c r="K3341" s="559"/>
      <c r="L3341" s="293" t="s">
        <v>313</v>
      </c>
      <c r="M3341" s="560" t="s">
        <v>322</v>
      </c>
      <c r="N3341" s="560"/>
      <c r="O3341" s="294" t="s">
        <v>1728</v>
      </c>
    </row>
    <row r="3342" spans="1:15" ht="15" customHeight="1" x14ac:dyDescent="0.25">
      <c r="A3342" s="526" t="s">
        <v>327</v>
      </c>
      <c r="B3342" s="526"/>
      <c r="C3342" s="526" t="s">
        <v>328</v>
      </c>
      <c r="D3342" s="526"/>
    </row>
    <row r="3343" spans="1:15" ht="15" customHeight="1" x14ac:dyDescent="0.25"/>
    <row r="3344" spans="1:15" ht="15" customHeight="1" x14ac:dyDescent="0.25">
      <c r="A3344" s="541" t="s">
        <v>304</v>
      </c>
      <c r="B3344" s="542"/>
      <c r="C3344" s="542"/>
      <c r="D3344" s="542"/>
      <c r="E3344" s="543"/>
      <c r="F3344" s="544" t="s">
        <v>301</v>
      </c>
      <c r="G3344" s="545"/>
      <c r="H3344" s="545"/>
      <c r="I3344" s="545"/>
      <c r="J3344" s="509"/>
      <c r="K3344" s="544" t="s">
        <v>305</v>
      </c>
      <c r="L3344" s="509"/>
      <c r="M3344" s="544" t="s">
        <v>306</v>
      </c>
      <c r="N3344" s="509"/>
      <c r="O3344" s="291" t="s">
        <v>307</v>
      </c>
    </row>
    <row r="3345" spans="1:15" ht="15" customHeight="1" x14ac:dyDescent="0.25">
      <c r="A3345" s="541"/>
      <c r="B3345" s="542"/>
      <c r="C3345" s="542"/>
      <c r="D3345" s="542"/>
      <c r="E3345" s="543"/>
      <c r="F3345" s="553" t="s">
        <v>309</v>
      </c>
      <c r="G3345" s="554"/>
      <c r="H3345" s="554"/>
      <c r="I3345" s="554"/>
      <c r="J3345" s="555"/>
      <c r="K3345" s="556"/>
      <c r="L3345" s="557"/>
      <c r="M3345" s="556"/>
      <c r="N3345" s="557"/>
      <c r="O3345" s="292" t="s">
        <v>337</v>
      </c>
    </row>
    <row r="3346" spans="1:15" ht="15" customHeight="1" x14ac:dyDescent="0.25">
      <c r="A3346" s="558"/>
      <c r="B3346" s="558"/>
      <c r="C3346" s="558"/>
      <c r="D3346" s="558"/>
      <c r="E3346" s="558"/>
      <c r="F3346" s="559"/>
      <c r="G3346" s="559"/>
      <c r="H3346" s="559"/>
      <c r="I3346" s="559"/>
      <c r="J3346" s="559"/>
      <c r="K3346" s="559"/>
      <c r="L3346" s="293" t="s">
        <v>313</v>
      </c>
      <c r="M3346" s="560" t="s">
        <v>328</v>
      </c>
      <c r="N3346" s="560"/>
      <c r="O3346" s="294" t="s">
        <v>337</v>
      </c>
    </row>
    <row r="3347" spans="1:15" ht="15" customHeight="1" x14ac:dyDescent="0.25"/>
    <row r="3348" spans="1:15" ht="15" customHeight="1" x14ac:dyDescent="0.25">
      <c r="I3348" s="561" t="s">
        <v>334</v>
      </c>
      <c r="J3348" s="562"/>
      <c r="K3348" s="562"/>
      <c r="L3348" s="562"/>
      <c r="M3348" s="563"/>
      <c r="N3348" s="564" t="s">
        <v>1730</v>
      </c>
      <c r="O3348" s="525"/>
    </row>
    <row r="3349" spans="1:15" ht="15" customHeight="1" x14ac:dyDescent="0.25">
      <c r="I3349" s="573" t="s">
        <v>335</v>
      </c>
      <c r="J3349" s="574"/>
      <c r="K3349" s="574"/>
      <c r="L3349" s="574"/>
      <c r="M3349" s="575"/>
      <c r="N3349" s="520">
        <f>+ROUND(N3348*(1+AIU!$G$69),0)</f>
        <v>290817</v>
      </c>
      <c r="O3349" s="521"/>
    </row>
    <row r="3350" spans="1:15" ht="15" customHeight="1" x14ac:dyDescent="0.25">
      <c r="A3350" s="287"/>
      <c r="B3350" s="500"/>
      <c r="C3350" s="500"/>
      <c r="D3350" s="500"/>
      <c r="E3350" s="500"/>
      <c r="F3350" s="500"/>
      <c r="G3350" s="500"/>
      <c r="H3350" s="500"/>
      <c r="I3350" s="500"/>
      <c r="J3350" s="500"/>
      <c r="K3350" s="500"/>
      <c r="L3350" s="500"/>
      <c r="M3350" s="500"/>
      <c r="N3350" s="500"/>
      <c r="O3350" s="500"/>
    </row>
    <row r="3351" spans="1:15" ht="15" customHeight="1" x14ac:dyDescent="0.25">
      <c r="A3351" s="287"/>
      <c r="B3351" s="501"/>
      <c r="C3351" s="501"/>
      <c r="D3351" s="500"/>
      <c r="E3351" s="500"/>
      <c r="F3351" s="500"/>
      <c r="G3351" s="500"/>
      <c r="H3351" s="500"/>
      <c r="I3351" s="500"/>
      <c r="J3351" s="500"/>
      <c r="K3351" s="500"/>
      <c r="L3351" s="500"/>
      <c r="M3351" s="500"/>
      <c r="N3351" s="500"/>
      <c r="O3351" s="500"/>
    </row>
    <row r="3352" spans="1:15" ht="15" customHeight="1" x14ac:dyDescent="0.25">
      <c r="A3352" s="502"/>
      <c r="B3352" s="502"/>
      <c r="C3352" s="502"/>
      <c r="D3352" s="502"/>
      <c r="E3352" s="502"/>
      <c r="F3352" s="502"/>
      <c r="G3352" s="502"/>
      <c r="H3352" s="502"/>
      <c r="I3352" s="502"/>
      <c r="J3352" s="502"/>
      <c r="K3352" s="502"/>
      <c r="L3352" s="502"/>
      <c r="M3352" s="502"/>
      <c r="N3352" s="502"/>
      <c r="O3352" s="502"/>
    </row>
    <row r="3353" spans="1:15" ht="15" customHeight="1" x14ac:dyDescent="0.25">
      <c r="A3353" s="550"/>
      <c r="B3353" s="551"/>
      <c r="C3353" s="551"/>
      <c r="D3353" s="551"/>
      <c r="E3353" s="551"/>
      <c r="F3353" s="552"/>
      <c r="G3353" s="550" t="s">
        <v>296</v>
      </c>
      <c r="H3353" s="551"/>
      <c r="I3353" s="551"/>
      <c r="J3353" s="551" t="s">
        <v>1722</v>
      </c>
      <c r="K3353" s="551"/>
      <c r="L3353" s="551"/>
      <c r="M3353" s="551"/>
      <c r="N3353" s="551"/>
      <c r="O3353" s="552"/>
    </row>
    <row r="3354" spans="1:15" ht="46.5" customHeight="1" x14ac:dyDescent="0.25">
      <c r="A3354" s="513" t="s">
        <v>298</v>
      </c>
      <c r="B3354" s="546"/>
      <c r="C3354" s="546"/>
      <c r="D3354" s="546"/>
      <c r="E3354" s="546"/>
      <c r="F3354" s="527"/>
      <c r="G3354" s="503" t="s">
        <v>299</v>
      </c>
      <c r="H3354" s="500"/>
      <c r="I3354" s="500"/>
      <c r="J3354" s="500" t="s">
        <v>1731</v>
      </c>
      <c r="K3354" s="500"/>
      <c r="L3354" s="500"/>
      <c r="M3354" s="500"/>
      <c r="N3354" s="500"/>
      <c r="O3354" s="504"/>
    </row>
    <row r="3355" spans="1:15" ht="15" customHeight="1" x14ac:dyDescent="0.25">
      <c r="A3355" s="514"/>
      <c r="B3355" s="548"/>
      <c r="C3355" s="548"/>
      <c r="D3355" s="548"/>
      <c r="E3355" s="548"/>
      <c r="F3355" s="549"/>
      <c r="G3355" s="515" t="s">
        <v>301</v>
      </c>
      <c r="H3355" s="502"/>
      <c r="I3355" s="502"/>
      <c r="J3355" s="502" t="s">
        <v>23</v>
      </c>
      <c r="K3355" s="502"/>
      <c r="L3355" s="502"/>
      <c r="M3355" s="502"/>
      <c r="N3355" s="502"/>
      <c r="O3355" s="516"/>
    </row>
    <row r="3356" spans="1:15" ht="15" customHeight="1" x14ac:dyDescent="0.25"/>
    <row r="3357" spans="1:15" ht="15" customHeight="1" x14ac:dyDescent="0.25">
      <c r="A3357" s="526" t="s">
        <v>302</v>
      </c>
      <c r="B3357" s="526"/>
      <c r="C3357" s="526" t="s">
        <v>303</v>
      </c>
      <c r="D3357" s="526"/>
    </row>
    <row r="3358" spans="1:15" ht="15" customHeight="1" x14ac:dyDescent="0.25"/>
    <row r="3359" spans="1:15" ht="15" customHeight="1" x14ac:dyDescent="0.25">
      <c r="A3359" s="541" t="s">
        <v>304</v>
      </c>
      <c r="B3359" s="542"/>
      <c r="C3359" s="542"/>
      <c r="D3359" s="542"/>
      <c r="E3359" s="543"/>
      <c r="F3359" s="544" t="s">
        <v>301</v>
      </c>
      <c r="G3359" s="545"/>
      <c r="H3359" s="545"/>
      <c r="I3359" s="545"/>
      <c r="J3359" s="509"/>
      <c r="K3359" s="544" t="s">
        <v>305</v>
      </c>
      <c r="L3359" s="509"/>
      <c r="M3359" s="544" t="s">
        <v>306</v>
      </c>
      <c r="N3359" s="509"/>
      <c r="O3359" s="291" t="s">
        <v>307</v>
      </c>
    </row>
    <row r="3360" spans="1:15" ht="15" customHeight="1" x14ac:dyDescent="0.25">
      <c r="A3360" s="541" t="s">
        <v>735</v>
      </c>
      <c r="B3360" s="542"/>
      <c r="C3360" s="542"/>
      <c r="D3360" s="542"/>
      <c r="E3360" s="543"/>
      <c r="F3360" s="553" t="s">
        <v>309</v>
      </c>
      <c r="G3360" s="554"/>
      <c r="H3360" s="554"/>
      <c r="I3360" s="554"/>
      <c r="J3360" s="555"/>
      <c r="K3360" s="556" t="s">
        <v>736</v>
      </c>
      <c r="L3360" s="557"/>
      <c r="M3360" s="556" t="s">
        <v>914</v>
      </c>
      <c r="N3360" s="557"/>
      <c r="O3360" s="292" t="s">
        <v>1732</v>
      </c>
    </row>
    <row r="3361" spans="1:15" ht="27.75" customHeight="1" x14ac:dyDescent="0.25">
      <c r="A3361" s="541" t="s">
        <v>1733</v>
      </c>
      <c r="B3361" s="542"/>
      <c r="C3361" s="542"/>
      <c r="D3361" s="542"/>
      <c r="E3361" s="543"/>
      <c r="F3361" s="553" t="s">
        <v>309</v>
      </c>
      <c r="G3361" s="554"/>
      <c r="H3361" s="554"/>
      <c r="I3361" s="554"/>
      <c r="J3361" s="555"/>
      <c r="K3361" s="556" t="s">
        <v>1734</v>
      </c>
      <c r="L3361" s="557"/>
      <c r="M3361" s="556" t="s">
        <v>373</v>
      </c>
      <c r="N3361" s="557"/>
      <c r="O3361" s="292" t="s">
        <v>337</v>
      </c>
    </row>
    <row r="3362" spans="1:15" ht="15" customHeight="1" x14ac:dyDescent="0.25">
      <c r="A3362" s="541" t="s">
        <v>949</v>
      </c>
      <c r="B3362" s="542"/>
      <c r="C3362" s="542"/>
      <c r="D3362" s="542"/>
      <c r="E3362" s="543"/>
      <c r="F3362" s="553" t="s">
        <v>309</v>
      </c>
      <c r="G3362" s="554"/>
      <c r="H3362" s="554"/>
      <c r="I3362" s="554"/>
      <c r="J3362" s="555"/>
      <c r="K3362" s="556" t="s">
        <v>950</v>
      </c>
      <c r="L3362" s="557"/>
      <c r="M3362" s="556" t="s">
        <v>404</v>
      </c>
      <c r="N3362" s="557"/>
      <c r="O3362" s="292" t="s">
        <v>1298</v>
      </c>
    </row>
    <row r="3363" spans="1:15" ht="15" customHeight="1" x14ac:dyDescent="0.25">
      <c r="A3363" s="541" t="s">
        <v>952</v>
      </c>
      <c r="B3363" s="542"/>
      <c r="C3363" s="542"/>
      <c r="D3363" s="542"/>
      <c r="E3363" s="543"/>
      <c r="F3363" s="553" t="s">
        <v>309</v>
      </c>
      <c r="G3363" s="554"/>
      <c r="H3363" s="554"/>
      <c r="I3363" s="554"/>
      <c r="J3363" s="555"/>
      <c r="K3363" s="556" t="s">
        <v>953</v>
      </c>
      <c r="L3363" s="557"/>
      <c r="M3363" s="556" t="s">
        <v>404</v>
      </c>
      <c r="N3363" s="557"/>
      <c r="O3363" s="292" t="s">
        <v>1299</v>
      </c>
    </row>
    <row r="3364" spans="1:15" ht="15" customHeight="1" x14ac:dyDescent="0.25">
      <c r="A3364" s="541" t="s">
        <v>1091</v>
      </c>
      <c r="B3364" s="542"/>
      <c r="C3364" s="542"/>
      <c r="D3364" s="542"/>
      <c r="E3364" s="543"/>
      <c r="F3364" s="553" t="s">
        <v>309</v>
      </c>
      <c r="G3364" s="554"/>
      <c r="H3364" s="554"/>
      <c r="I3364" s="554"/>
      <c r="J3364" s="555"/>
      <c r="K3364" s="556" t="s">
        <v>1051</v>
      </c>
      <c r="L3364" s="557"/>
      <c r="M3364" s="556" t="s">
        <v>1020</v>
      </c>
      <c r="N3364" s="557"/>
      <c r="O3364" s="292" t="s">
        <v>1735</v>
      </c>
    </row>
    <row r="3365" spans="1:15" ht="15" customHeight="1" x14ac:dyDescent="0.25">
      <c r="A3365" s="541" t="s">
        <v>1736</v>
      </c>
      <c r="B3365" s="542"/>
      <c r="C3365" s="542"/>
      <c r="D3365" s="542"/>
      <c r="E3365" s="543"/>
      <c r="F3365" s="553" t="s">
        <v>309</v>
      </c>
      <c r="G3365" s="554"/>
      <c r="H3365" s="554"/>
      <c r="I3365" s="554"/>
      <c r="J3365" s="555"/>
      <c r="K3365" s="556" t="s">
        <v>1737</v>
      </c>
      <c r="L3365" s="557"/>
      <c r="M3365" s="556" t="s">
        <v>555</v>
      </c>
      <c r="N3365" s="557"/>
      <c r="O3365" s="292" t="s">
        <v>1737</v>
      </c>
    </row>
    <row r="3366" spans="1:15" ht="15" customHeight="1" x14ac:dyDescent="0.25">
      <c r="A3366" s="541" t="s">
        <v>1738</v>
      </c>
      <c r="B3366" s="542"/>
      <c r="C3366" s="542"/>
      <c r="D3366" s="542"/>
      <c r="E3366" s="543"/>
      <c r="F3366" s="553" t="s">
        <v>309</v>
      </c>
      <c r="G3366" s="554"/>
      <c r="H3366" s="554"/>
      <c r="I3366" s="554"/>
      <c r="J3366" s="555"/>
      <c r="K3366" s="556" t="s">
        <v>1739</v>
      </c>
      <c r="L3366" s="557"/>
      <c r="M3366" s="556" t="s">
        <v>555</v>
      </c>
      <c r="N3366" s="557"/>
      <c r="O3366" s="292" t="s">
        <v>1739</v>
      </c>
    </row>
    <row r="3367" spans="1:15" ht="15" customHeight="1" x14ac:dyDescent="0.25">
      <c r="A3367" s="558"/>
      <c r="B3367" s="558"/>
      <c r="C3367" s="558"/>
      <c r="D3367" s="558"/>
      <c r="E3367" s="558"/>
      <c r="F3367" s="559"/>
      <c r="G3367" s="559"/>
      <c r="H3367" s="559"/>
      <c r="I3367" s="559"/>
      <c r="J3367" s="559"/>
      <c r="K3367" s="559"/>
      <c r="L3367" s="293" t="s">
        <v>313</v>
      </c>
      <c r="M3367" s="560" t="s">
        <v>303</v>
      </c>
      <c r="N3367" s="560"/>
      <c r="O3367" s="294" t="s">
        <v>1740</v>
      </c>
    </row>
    <row r="3368" spans="1:15" ht="15" customHeight="1" x14ac:dyDescent="0.25">
      <c r="A3368" s="526" t="s">
        <v>314</v>
      </c>
      <c r="B3368" s="526"/>
      <c r="C3368" s="526" t="s">
        <v>315</v>
      </c>
      <c r="D3368" s="526"/>
    </row>
    <row r="3369" spans="1:15" ht="15" customHeight="1" x14ac:dyDescent="0.25"/>
    <row r="3370" spans="1:15" ht="15" customHeight="1" x14ac:dyDescent="0.25">
      <c r="A3370" s="541" t="s">
        <v>304</v>
      </c>
      <c r="B3370" s="542"/>
      <c r="C3370" s="542"/>
      <c r="D3370" s="542"/>
      <c r="E3370" s="543"/>
      <c r="F3370" s="544" t="s">
        <v>301</v>
      </c>
      <c r="G3370" s="545"/>
      <c r="H3370" s="545"/>
      <c r="I3370" s="545"/>
      <c r="J3370" s="509"/>
      <c r="K3370" s="544" t="s">
        <v>305</v>
      </c>
      <c r="L3370" s="509"/>
      <c r="M3370" s="544" t="s">
        <v>306</v>
      </c>
      <c r="N3370" s="509"/>
      <c r="O3370" s="291" t="s">
        <v>307</v>
      </c>
    </row>
    <row r="3371" spans="1:15" ht="15" customHeight="1" x14ac:dyDescent="0.25">
      <c r="A3371" s="541" t="s">
        <v>316</v>
      </c>
      <c r="B3371" s="542"/>
      <c r="C3371" s="542"/>
      <c r="D3371" s="542"/>
      <c r="E3371" s="543"/>
      <c r="F3371" s="553" t="s">
        <v>317</v>
      </c>
      <c r="G3371" s="554"/>
      <c r="H3371" s="554"/>
      <c r="I3371" s="554"/>
      <c r="J3371" s="555"/>
      <c r="K3371" s="556" t="s">
        <v>1741</v>
      </c>
      <c r="L3371" s="557"/>
      <c r="M3371" s="556" t="s">
        <v>319</v>
      </c>
      <c r="N3371" s="557"/>
      <c r="O3371" s="292" t="s">
        <v>1742</v>
      </c>
    </row>
    <row r="3372" spans="1:15" ht="15" customHeight="1" x14ac:dyDescent="0.25">
      <c r="A3372" s="558"/>
      <c r="B3372" s="558"/>
      <c r="C3372" s="558"/>
      <c r="D3372" s="558"/>
      <c r="E3372" s="558"/>
      <c r="F3372" s="559"/>
      <c r="G3372" s="559"/>
      <c r="H3372" s="559"/>
      <c r="I3372" s="559"/>
      <c r="J3372" s="559"/>
      <c r="K3372" s="559"/>
      <c r="L3372" s="293" t="s">
        <v>313</v>
      </c>
      <c r="M3372" s="560" t="s">
        <v>315</v>
      </c>
      <c r="N3372" s="560"/>
      <c r="O3372" s="294" t="s">
        <v>1742</v>
      </c>
    </row>
    <row r="3373" spans="1:15" ht="15" customHeight="1" x14ac:dyDescent="0.25">
      <c r="A3373" s="526" t="s">
        <v>321</v>
      </c>
      <c r="B3373" s="526"/>
      <c r="C3373" s="526" t="s">
        <v>322</v>
      </c>
      <c r="D3373" s="526"/>
    </row>
    <row r="3374" spans="1:15" ht="15" customHeight="1" x14ac:dyDescent="0.25"/>
    <row r="3375" spans="1:15" ht="15" customHeight="1" x14ac:dyDescent="0.25">
      <c r="A3375" s="541" t="s">
        <v>304</v>
      </c>
      <c r="B3375" s="542"/>
      <c r="C3375" s="542"/>
      <c r="D3375" s="542"/>
      <c r="E3375" s="543"/>
      <c r="F3375" s="544" t="s">
        <v>301</v>
      </c>
      <c r="G3375" s="545"/>
      <c r="H3375" s="545"/>
      <c r="I3375" s="545"/>
      <c r="J3375" s="509"/>
      <c r="K3375" s="544" t="s">
        <v>305</v>
      </c>
      <c r="L3375" s="509"/>
      <c r="M3375" s="544" t="s">
        <v>306</v>
      </c>
      <c r="N3375" s="509"/>
      <c r="O3375" s="291" t="s">
        <v>307</v>
      </c>
    </row>
    <row r="3376" spans="1:15" ht="15" customHeight="1" x14ac:dyDescent="0.25">
      <c r="A3376" s="541" t="s">
        <v>1431</v>
      </c>
      <c r="B3376" s="542"/>
      <c r="C3376" s="542"/>
      <c r="D3376" s="542"/>
      <c r="E3376" s="543"/>
      <c r="F3376" s="553" t="s">
        <v>324</v>
      </c>
      <c r="G3376" s="554"/>
      <c r="H3376" s="554"/>
      <c r="I3376" s="554"/>
      <c r="J3376" s="555"/>
      <c r="K3376" s="556" t="s">
        <v>440</v>
      </c>
      <c r="L3376" s="557"/>
      <c r="M3376" s="556" t="s">
        <v>466</v>
      </c>
      <c r="N3376" s="557"/>
      <c r="O3376" s="292" t="s">
        <v>1741</v>
      </c>
    </row>
    <row r="3377" spans="1:15" ht="15" customHeight="1" x14ac:dyDescent="0.25">
      <c r="A3377" s="558"/>
      <c r="B3377" s="558"/>
      <c r="C3377" s="558"/>
      <c r="D3377" s="558"/>
      <c r="E3377" s="558"/>
      <c r="F3377" s="559"/>
      <c r="G3377" s="559"/>
      <c r="H3377" s="559"/>
      <c r="I3377" s="559"/>
      <c r="J3377" s="559"/>
      <c r="K3377" s="559"/>
      <c r="L3377" s="293" t="s">
        <v>313</v>
      </c>
      <c r="M3377" s="560" t="s">
        <v>322</v>
      </c>
      <c r="N3377" s="560"/>
      <c r="O3377" s="294" t="s">
        <v>1741</v>
      </c>
    </row>
    <row r="3378" spans="1:15" ht="15" customHeight="1" x14ac:dyDescent="0.25">
      <c r="A3378" s="526" t="s">
        <v>327</v>
      </c>
      <c r="B3378" s="526"/>
      <c r="C3378" s="526" t="s">
        <v>328</v>
      </c>
      <c r="D3378" s="526"/>
    </row>
    <row r="3379" spans="1:15" ht="15" customHeight="1" x14ac:dyDescent="0.25"/>
    <row r="3380" spans="1:15" ht="15" customHeight="1" x14ac:dyDescent="0.25">
      <c r="A3380" s="541" t="s">
        <v>304</v>
      </c>
      <c r="B3380" s="542"/>
      <c r="C3380" s="542"/>
      <c r="D3380" s="542"/>
      <c r="E3380" s="543"/>
      <c r="F3380" s="544" t="s">
        <v>301</v>
      </c>
      <c r="G3380" s="545"/>
      <c r="H3380" s="545"/>
      <c r="I3380" s="545"/>
      <c r="J3380" s="509"/>
      <c r="K3380" s="544" t="s">
        <v>305</v>
      </c>
      <c r="L3380" s="509"/>
      <c r="M3380" s="544" t="s">
        <v>306</v>
      </c>
      <c r="N3380" s="509"/>
      <c r="O3380" s="291" t="s">
        <v>307</v>
      </c>
    </row>
    <row r="3381" spans="1:15" ht="15" customHeight="1" x14ac:dyDescent="0.25">
      <c r="A3381" s="541" t="s">
        <v>424</v>
      </c>
      <c r="B3381" s="542"/>
      <c r="C3381" s="542"/>
      <c r="D3381" s="542"/>
      <c r="E3381" s="543"/>
      <c r="F3381" s="553" t="s">
        <v>407</v>
      </c>
      <c r="G3381" s="554"/>
      <c r="H3381" s="554"/>
      <c r="I3381" s="554"/>
      <c r="J3381" s="555"/>
      <c r="K3381" s="556" t="s">
        <v>425</v>
      </c>
      <c r="L3381" s="557"/>
      <c r="M3381" s="556" t="s">
        <v>1003</v>
      </c>
      <c r="N3381" s="557"/>
      <c r="O3381" s="292" t="s">
        <v>830</v>
      </c>
    </row>
    <row r="3382" spans="1:15" ht="15" customHeight="1" x14ac:dyDescent="0.25">
      <c r="A3382" s="558"/>
      <c r="B3382" s="558"/>
      <c r="C3382" s="558"/>
      <c r="D3382" s="558"/>
      <c r="E3382" s="558"/>
      <c r="F3382" s="559"/>
      <c r="G3382" s="559"/>
      <c r="H3382" s="559"/>
      <c r="I3382" s="559"/>
      <c r="J3382" s="559"/>
      <c r="K3382" s="559"/>
      <c r="L3382" s="293" t="s">
        <v>313</v>
      </c>
      <c r="M3382" s="560" t="s">
        <v>328</v>
      </c>
      <c r="N3382" s="560"/>
      <c r="O3382" s="294" t="s">
        <v>830</v>
      </c>
    </row>
    <row r="3383" spans="1:15" ht="15" customHeight="1" x14ac:dyDescent="0.25"/>
    <row r="3384" spans="1:15" ht="15" customHeight="1" x14ac:dyDescent="0.25">
      <c r="I3384" s="561" t="s">
        <v>334</v>
      </c>
      <c r="J3384" s="562"/>
      <c r="K3384" s="562"/>
      <c r="L3384" s="562"/>
      <c r="M3384" s="563"/>
      <c r="N3384" s="564" t="s">
        <v>1743</v>
      </c>
      <c r="O3384" s="525"/>
    </row>
    <row r="3385" spans="1:15" ht="15" customHeight="1" x14ac:dyDescent="0.25">
      <c r="I3385" s="573" t="s">
        <v>335</v>
      </c>
      <c r="J3385" s="574"/>
      <c r="K3385" s="574"/>
      <c r="L3385" s="574"/>
      <c r="M3385" s="575"/>
      <c r="N3385" s="520">
        <f>+ROUND(N3384*(1+AIU!$G$69),0)</f>
        <v>1521498</v>
      </c>
      <c r="O3385" s="521"/>
    </row>
    <row r="3386" spans="1:15" ht="15" customHeight="1" x14ac:dyDescent="0.25">
      <c r="A3386" s="539"/>
      <c r="B3386" s="539"/>
      <c r="C3386" s="539"/>
      <c r="D3386" s="539"/>
      <c r="E3386" s="539"/>
      <c r="F3386" s="539"/>
      <c r="G3386" s="539"/>
      <c r="H3386" s="539"/>
      <c r="I3386" s="539"/>
      <c r="J3386" s="539"/>
      <c r="K3386" s="539"/>
      <c r="L3386" s="539"/>
      <c r="M3386" s="539"/>
      <c r="N3386" s="539"/>
      <c r="O3386" s="539"/>
    </row>
    <row r="3387" spans="1:15" ht="15" customHeight="1" x14ac:dyDescent="0.25">
      <c r="A3387" s="287"/>
      <c r="B3387" s="500"/>
      <c r="C3387" s="500"/>
      <c r="D3387" s="500"/>
      <c r="E3387" s="500"/>
      <c r="F3387" s="500"/>
      <c r="G3387" s="500"/>
      <c r="H3387" s="500"/>
      <c r="I3387" s="500"/>
      <c r="J3387" s="500"/>
      <c r="K3387" s="500"/>
      <c r="L3387" s="500"/>
      <c r="M3387" s="500"/>
      <c r="N3387" s="500"/>
      <c r="O3387" s="500"/>
    </row>
    <row r="3388" spans="1:15" ht="15" customHeight="1" x14ac:dyDescent="0.25">
      <c r="A3388" s="287"/>
      <c r="B3388" s="501"/>
      <c r="C3388" s="501"/>
      <c r="D3388" s="500"/>
      <c r="E3388" s="500"/>
      <c r="F3388" s="500"/>
      <c r="G3388" s="500"/>
      <c r="H3388" s="500"/>
      <c r="I3388" s="500"/>
      <c r="J3388" s="500"/>
      <c r="K3388" s="500"/>
      <c r="L3388" s="500"/>
      <c r="M3388" s="500"/>
      <c r="N3388" s="500"/>
      <c r="O3388" s="500"/>
    </row>
    <row r="3389" spans="1:15" ht="15" customHeight="1" x14ac:dyDescent="0.25">
      <c r="A3389" s="502"/>
      <c r="B3389" s="502"/>
      <c r="C3389" s="502"/>
      <c r="D3389" s="502"/>
      <c r="E3389" s="502"/>
      <c r="F3389" s="502"/>
      <c r="G3389" s="502"/>
      <c r="H3389" s="502"/>
      <c r="I3389" s="502"/>
      <c r="J3389" s="502"/>
      <c r="K3389" s="502"/>
      <c r="L3389" s="502"/>
      <c r="M3389" s="502"/>
      <c r="N3389" s="502"/>
      <c r="O3389" s="502"/>
    </row>
    <row r="3390" spans="1:15" ht="15" customHeight="1" x14ac:dyDescent="0.25">
      <c r="A3390" s="550"/>
      <c r="B3390" s="551"/>
      <c r="C3390" s="551"/>
      <c r="D3390" s="551"/>
      <c r="E3390" s="551"/>
      <c r="F3390" s="552"/>
      <c r="G3390" s="550" t="s">
        <v>296</v>
      </c>
      <c r="H3390" s="551"/>
      <c r="I3390" s="551"/>
      <c r="J3390" s="551" t="s">
        <v>1722</v>
      </c>
      <c r="K3390" s="551"/>
      <c r="L3390" s="551"/>
      <c r="M3390" s="551"/>
      <c r="N3390" s="551"/>
      <c r="O3390" s="552"/>
    </row>
    <row r="3391" spans="1:15" ht="46.5" customHeight="1" x14ac:dyDescent="0.25">
      <c r="A3391" s="513" t="s">
        <v>298</v>
      </c>
      <c r="B3391" s="546"/>
      <c r="C3391" s="546"/>
      <c r="D3391" s="546"/>
      <c r="E3391" s="546"/>
      <c r="F3391" s="527"/>
      <c r="G3391" s="503" t="s">
        <v>299</v>
      </c>
      <c r="H3391" s="500"/>
      <c r="I3391" s="500"/>
      <c r="J3391" s="500" t="s">
        <v>1744</v>
      </c>
      <c r="K3391" s="500"/>
      <c r="L3391" s="500"/>
      <c r="M3391" s="500"/>
      <c r="N3391" s="500"/>
      <c r="O3391" s="504"/>
    </row>
    <row r="3392" spans="1:15" ht="15" customHeight="1" x14ac:dyDescent="0.25">
      <c r="A3392" s="514"/>
      <c r="B3392" s="548"/>
      <c r="C3392" s="548"/>
      <c r="D3392" s="548"/>
      <c r="E3392" s="548"/>
      <c r="F3392" s="549"/>
      <c r="G3392" s="515" t="s">
        <v>301</v>
      </c>
      <c r="H3392" s="502"/>
      <c r="I3392" s="502"/>
      <c r="J3392" s="502" t="s">
        <v>23</v>
      </c>
      <c r="K3392" s="502"/>
      <c r="L3392" s="502"/>
      <c r="M3392" s="502"/>
      <c r="N3392" s="502"/>
      <c r="O3392" s="516"/>
    </row>
    <row r="3393" spans="1:15" ht="15" customHeight="1" x14ac:dyDescent="0.25"/>
    <row r="3394" spans="1:15" ht="15" customHeight="1" x14ac:dyDescent="0.25">
      <c r="A3394" s="526" t="s">
        <v>302</v>
      </c>
      <c r="B3394" s="526"/>
      <c r="C3394" s="526" t="s">
        <v>303</v>
      </c>
      <c r="D3394" s="526"/>
    </row>
    <row r="3395" spans="1:15" ht="15" customHeight="1" x14ac:dyDescent="0.25"/>
    <row r="3396" spans="1:15" ht="15" customHeight="1" x14ac:dyDescent="0.25">
      <c r="A3396" s="541" t="s">
        <v>304</v>
      </c>
      <c r="B3396" s="542"/>
      <c r="C3396" s="542"/>
      <c r="D3396" s="542"/>
      <c r="E3396" s="543"/>
      <c r="F3396" s="544" t="s">
        <v>301</v>
      </c>
      <c r="G3396" s="545"/>
      <c r="H3396" s="545"/>
      <c r="I3396" s="545"/>
      <c r="J3396" s="509"/>
      <c r="K3396" s="544" t="s">
        <v>305</v>
      </c>
      <c r="L3396" s="509"/>
      <c r="M3396" s="544" t="s">
        <v>306</v>
      </c>
      <c r="N3396" s="509"/>
      <c r="O3396" s="291" t="s">
        <v>307</v>
      </c>
    </row>
    <row r="3397" spans="1:15" ht="15" customHeight="1" x14ac:dyDescent="0.25">
      <c r="A3397" s="541" t="s">
        <v>1745</v>
      </c>
      <c r="B3397" s="542"/>
      <c r="C3397" s="542"/>
      <c r="D3397" s="542"/>
      <c r="E3397" s="543"/>
      <c r="F3397" s="553" t="s">
        <v>309</v>
      </c>
      <c r="G3397" s="554"/>
      <c r="H3397" s="554"/>
      <c r="I3397" s="554"/>
      <c r="J3397" s="555"/>
      <c r="K3397" s="556" t="s">
        <v>1746</v>
      </c>
      <c r="L3397" s="557"/>
      <c r="M3397" s="556" t="s">
        <v>555</v>
      </c>
      <c r="N3397" s="557"/>
      <c r="O3397" s="292" t="s">
        <v>1746</v>
      </c>
    </row>
    <row r="3398" spans="1:15" ht="15" customHeight="1" x14ac:dyDescent="0.25">
      <c r="A3398" s="541" t="s">
        <v>735</v>
      </c>
      <c r="B3398" s="542"/>
      <c r="C3398" s="542"/>
      <c r="D3398" s="542"/>
      <c r="E3398" s="543"/>
      <c r="F3398" s="553" t="s">
        <v>309</v>
      </c>
      <c r="G3398" s="554"/>
      <c r="H3398" s="554"/>
      <c r="I3398" s="554"/>
      <c r="J3398" s="555"/>
      <c r="K3398" s="556" t="s">
        <v>736</v>
      </c>
      <c r="L3398" s="557"/>
      <c r="M3398" s="556" t="s">
        <v>351</v>
      </c>
      <c r="N3398" s="557"/>
      <c r="O3398" s="292" t="s">
        <v>737</v>
      </c>
    </row>
    <row r="3399" spans="1:15" ht="15" customHeight="1" x14ac:dyDescent="0.25">
      <c r="A3399" s="541" t="s">
        <v>1747</v>
      </c>
      <c r="B3399" s="542"/>
      <c r="C3399" s="542"/>
      <c r="D3399" s="542"/>
      <c r="E3399" s="543"/>
      <c r="F3399" s="553" t="s">
        <v>309</v>
      </c>
      <c r="G3399" s="554"/>
      <c r="H3399" s="554"/>
      <c r="I3399" s="554"/>
      <c r="J3399" s="555"/>
      <c r="K3399" s="556" t="s">
        <v>1748</v>
      </c>
      <c r="L3399" s="557"/>
      <c r="M3399" s="556" t="s">
        <v>505</v>
      </c>
      <c r="N3399" s="557"/>
      <c r="O3399" s="292" t="s">
        <v>1749</v>
      </c>
    </row>
    <row r="3400" spans="1:15" ht="15" customHeight="1" x14ac:dyDescent="0.25">
      <c r="A3400" s="541" t="s">
        <v>1750</v>
      </c>
      <c r="B3400" s="542"/>
      <c r="C3400" s="542"/>
      <c r="D3400" s="542"/>
      <c r="E3400" s="543"/>
      <c r="F3400" s="553" t="s">
        <v>309</v>
      </c>
      <c r="G3400" s="554"/>
      <c r="H3400" s="554"/>
      <c r="I3400" s="554"/>
      <c r="J3400" s="555"/>
      <c r="K3400" s="556" t="s">
        <v>1751</v>
      </c>
      <c r="L3400" s="557"/>
      <c r="M3400" s="556" t="s">
        <v>555</v>
      </c>
      <c r="N3400" s="557"/>
      <c r="O3400" s="292" t="s">
        <v>1751</v>
      </c>
    </row>
    <row r="3401" spans="1:15" ht="15" customHeight="1" x14ac:dyDescent="0.25">
      <c r="A3401" s="558"/>
      <c r="B3401" s="558"/>
      <c r="C3401" s="558"/>
      <c r="D3401" s="558"/>
      <c r="E3401" s="558"/>
      <c r="F3401" s="559"/>
      <c r="G3401" s="559"/>
      <c r="H3401" s="559"/>
      <c r="I3401" s="559"/>
      <c r="J3401" s="559"/>
      <c r="K3401" s="559"/>
      <c r="L3401" s="293" t="s">
        <v>313</v>
      </c>
      <c r="M3401" s="560" t="s">
        <v>303</v>
      </c>
      <c r="N3401" s="560"/>
      <c r="O3401" s="294" t="s">
        <v>1752</v>
      </c>
    </row>
    <row r="3402" spans="1:15" ht="15" customHeight="1" x14ac:dyDescent="0.25">
      <c r="A3402" s="526" t="s">
        <v>314</v>
      </c>
      <c r="B3402" s="526"/>
      <c r="C3402" s="526" t="s">
        <v>315</v>
      </c>
      <c r="D3402" s="526"/>
    </row>
    <row r="3403" spans="1:15" ht="15" customHeight="1" x14ac:dyDescent="0.25"/>
    <row r="3404" spans="1:15" ht="15" customHeight="1" x14ac:dyDescent="0.25">
      <c r="A3404" s="541" t="s">
        <v>304</v>
      </c>
      <c r="B3404" s="542"/>
      <c r="C3404" s="542"/>
      <c r="D3404" s="542"/>
      <c r="E3404" s="543"/>
      <c r="F3404" s="544" t="s">
        <v>301</v>
      </c>
      <c r="G3404" s="545"/>
      <c r="H3404" s="545"/>
      <c r="I3404" s="545"/>
      <c r="J3404" s="509"/>
      <c r="K3404" s="544" t="s">
        <v>305</v>
      </c>
      <c r="L3404" s="509"/>
      <c r="M3404" s="544" t="s">
        <v>306</v>
      </c>
      <c r="N3404" s="509"/>
      <c r="O3404" s="291" t="s">
        <v>307</v>
      </c>
    </row>
    <row r="3405" spans="1:15" ht="15" customHeight="1" x14ac:dyDescent="0.25">
      <c r="A3405" s="541" t="s">
        <v>827</v>
      </c>
      <c r="B3405" s="542"/>
      <c r="C3405" s="542"/>
      <c r="D3405" s="542"/>
      <c r="E3405" s="543"/>
      <c r="F3405" s="553" t="s">
        <v>357</v>
      </c>
      <c r="G3405" s="554"/>
      <c r="H3405" s="554"/>
      <c r="I3405" s="554"/>
      <c r="J3405" s="555"/>
      <c r="K3405" s="556" t="s">
        <v>828</v>
      </c>
      <c r="L3405" s="557"/>
      <c r="M3405" s="556" t="s">
        <v>343</v>
      </c>
      <c r="N3405" s="557"/>
      <c r="O3405" s="292" t="s">
        <v>565</v>
      </c>
    </row>
    <row r="3406" spans="1:15" ht="15" customHeight="1" x14ac:dyDescent="0.25">
      <c r="A3406" s="541" t="s">
        <v>316</v>
      </c>
      <c r="B3406" s="542"/>
      <c r="C3406" s="542"/>
      <c r="D3406" s="542"/>
      <c r="E3406" s="543"/>
      <c r="F3406" s="553" t="s">
        <v>317</v>
      </c>
      <c r="G3406" s="554"/>
      <c r="H3406" s="554"/>
      <c r="I3406" s="554"/>
      <c r="J3406" s="555"/>
      <c r="K3406" s="556" t="s">
        <v>1156</v>
      </c>
      <c r="L3406" s="557"/>
      <c r="M3406" s="556" t="s">
        <v>319</v>
      </c>
      <c r="N3406" s="557"/>
      <c r="O3406" s="292" t="s">
        <v>1078</v>
      </c>
    </row>
    <row r="3407" spans="1:15" ht="15" customHeight="1" x14ac:dyDescent="0.25">
      <c r="A3407" s="558"/>
      <c r="B3407" s="558"/>
      <c r="C3407" s="558"/>
      <c r="D3407" s="558"/>
      <c r="E3407" s="558"/>
      <c r="F3407" s="559"/>
      <c r="G3407" s="559"/>
      <c r="H3407" s="559"/>
      <c r="I3407" s="559"/>
      <c r="J3407" s="559"/>
      <c r="K3407" s="559"/>
      <c r="L3407" s="293" t="s">
        <v>313</v>
      </c>
      <c r="M3407" s="560" t="s">
        <v>315</v>
      </c>
      <c r="N3407" s="560"/>
      <c r="O3407" s="294" t="s">
        <v>1753</v>
      </c>
    </row>
    <row r="3408" spans="1:15" ht="15" customHeight="1" x14ac:dyDescent="0.25">
      <c r="A3408" s="526" t="s">
        <v>321</v>
      </c>
      <c r="B3408" s="526"/>
      <c r="C3408" s="526" t="s">
        <v>322</v>
      </c>
      <c r="D3408" s="526"/>
    </row>
    <row r="3409" spans="1:15" ht="15" customHeight="1" x14ac:dyDescent="0.25"/>
    <row r="3410" spans="1:15" ht="15" customHeight="1" x14ac:dyDescent="0.25">
      <c r="A3410" s="541" t="s">
        <v>304</v>
      </c>
      <c r="B3410" s="542"/>
      <c r="C3410" s="542"/>
      <c r="D3410" s="542"/>
      <c r="E3410" s="543"/>
      <c r="F3410" s="544" t="s">
        <v>301</v>
      </c>
      <c r="G3410" s="545"/>
      <c r="H3410" s="545"/>
      <c r="I3410" s="545"/>
      <c r="J3410" s="509"/>
      <c r="K3410" s="544" t="s">
        <v>305</v>
      </c>
      <c r="L3410" s="509"/>
      <c r="M3410" s="544" t="s">
        <v>306</v>
      </c>
      <c r="N3410" s="509"/>
      <c r="O3410" s="291" t="s">
        <v>307</v>
      </c>
    </row>
    <row r="3411" spans="1:15" ht="15" customHeight="1" x14ac:dyDescent="0.25">
      <c r="A3411" s="541" t="s">
        <v>1431</v>
      </c>
      <c r="B3411" s="542"/>
      <c r="C3411" s="542"/>
      <c r="D3411" s="542"/>
      <c r="E3411" s="543"/>
      <c r="F3411" s="553" t="s">
        <v>324</v>
      </c>
      <c r="G3411" s="554"/>
      <c r="H3411" s="554"/>
      <c r="I3411" s="554"/>
      <c r="J3411" s="555"/>
      <c r="K3411" s="556" t="s">
        <v>440</v>
      </c>
      <c r="L3411" s="557"/>
      <c r="M3411" s="556" t="s">
        <v>775</v>
      </c>
      <c r="N3411" s="557"/>
      <c r="O3411" s="292" t="s">
        <v>1156</v>
      </c>
    </row>
    <row r="3412" spans="1:15" ht="15" customHeight="1" x14ac:dyDescent="0.25">
      <c r="A3412" s="558"/>
      <c r="B3412" s="558"/>
      <c r="C3412" s="558"/>
      <c r="D3412" s="558"/>
      <c r="E3412" s="558"/>
      <c r="F3412" s="559"/>
      <c r="G3412" s="559"/>
      <c r="H3412" s="559"/>
      <c r="I3412" s="559"/>
      <c r="J3412" s="559"/>
      <c r="K3412" s="559"/>
      <c r="L3412" s="293" t="s">
        <v>313</v>
      </c>
      <c r="M3412" s="560" t="s">
        <v>322</v>
      </c>
      <c r="N3412" s="560"/>
      <c r="O3412" s="294" t="s">
        <v>1156</v>
      </c>
    </row>
    <row r="3413" spans="1:15" ht="15" customHeight="1" x14ac:dyDescent="0.25">
      <c r="A3413" s="526" t="s">
        <v>327</v>
      </c>
      <c r="B3413" s="526"/>
      <c r="C3413" s="526" t="s">
        <v>328</v>
      </c>
      <c r="D3413" s="526"/>
    </row>
    <row r="3414" spans="1:15" ht="15" customHeight="1" x14ac:dyDescent="0.25"/>
    <row r="3415" spans="1:15" ht="15" customHeight="1" x14ac:dyDescent="0.25">
      <c r="A3415" s="541" t="s">
        <v>304</v>
      </c>
      <c r="B3415" s="542"/>
      <c r="C3415" s="542"/>
      <c r="D3415" s="542"/>
      <c r="E3415" s="543"/>
      <c r="F3415" s="544" t="s">
        <v>301</v>
      </c>
      <c r="G3415" s="545"/>
      <c r="H3415" s="545"/>
      <c r="I3415" s="545"/>
      <c r="J3415" s="509"/>
      <c r="K3415" s="544" t="s">
        <v>305</v>
      </c>
      <c r="L3415" s="509"/>
      <c r="M3415" s="544" t="s">
        <v>306</v>
      </c>
      <c r="N3415" s="509"/>
      <c r="O3415" s="291" t="s">
        <v>307</v>
      </c>
    </row>
    <row r="3416" spans="1:15" ht="15" customHeight="1" x14ac:dyDescent="0.25">
      <c r="A3416" s="541" t="s">
        <v>424</v>
      </c>
      <c r="B3416" s="542"/>
      <c r="C3416" s="542"/>
      <c r="D3416" s="542"/>
      <c r="E3416" s="543"/>
      <c r="F3416" s="553" t="s">
        <v>407</v>
      </c>
      <c r="G3416" s="554"/>
      <c r="H3416" s="554"/>
      <c r="I3416" s="554"/>
      <c r="J3416" s="555"/>
      <c r="K3416" s="556" t="s">
        <v>425</v>
      </c>
      <c r="L3416" s="557"/>
      <c r="M3416" s="556" t="s">
        <v>1754</v>
      </c>
      <c r="N3416" s="557"/>
      <c r="O3416" s="292" t="s">
        <v>1755</v>
      </c>
    </row>
    <row r="3417" spans="1:15" ht="15" customHeight="1" x14ac:dyDescent="0.25">
      <c r="A3417" s="558"/>
      <c r="B3417" s="558"/>
      <c r="C3417" s="558"/>
      <c r="D3417" s="558"/>
      <c r="E3417" s="558"/>
      <c r="F3417" s="559"/>
      <c r="G3417" s="559"/>
      <c r="H3417" s="559"/>
      <c r="I3417" s="559"/>
      <c r="J3417" s="559"/>
      <c r="K3417" s="559"/>
      <c r="L3417" s="293" t="s">
        <v>313</v>
      </c>
      <c r="M3417" s="560" t="s">
        <v>328</v>
      </c>
      <c r="N3417" s="560"/>
      <c r="O3417" s="294" t="s">
        <v>1755</v>
      </c>
    </row>
    <row r="3418" spans="1:15" ht="15" customHeight="1" x14ac:dyDescent="0.25"/>
    <row r="3419" spans="1:15" ht="15" customHeight="1" x14ac:dyDescent="0.25">
      <c r="I3419" s="561" t="s">
        <v>334</v>
      </c>
      <c r="J3419" s="562"/>
      <c r="K3419" s="562"/>
      <c r="L3419" s="562"/>
      <c r="M3419" s="563"/>
      <c r="N3419" s="564" t="s">
        <v>1756</v>
      </c>
      <c r="O3419" s="525"/>
    </row>
    <row r="3420" spans="1:15" ht="15" customHeight="1" x14ac:dyDescent="0.25">
      <c r="I3420" s="573" t="s">
        <v>335</v>
      </c>
      <c r="J3420" s="574"/>
      <c r="K3420" s="574"/>
      <c r="L3420" s="574"/>
      <c r="M3420" s="575"/>
      <c r="N3420" s="520">
        <f>+ROUND(N3419*(1+AIU!$G$69),0)</f>
        <v>996373</v>
      </c>
      <c r="O3420" s="521"/>
    </row>
    <row r="3421" spans="1:15" ht="15" customHeight="1" x14ac:dyDescent="0.25">
      <c r="A3421" s="287"/>
      <c r="B3421" s="500"/>
      <c r="C3421" s="500"/>
      <c r="D3421" s="500"/>
      <c r="E3421" s="500"/>
      <c r="F3421" s="500"/>
      <c r="G3421" s="500"/>
      <c r="H3421" s="500"/>
      <c r="I3421" s="500"/>
      <c r="J3421" s="500"/>
      <c r="K3421" s="500"/>
      <c r="L3421" s="500"/>
      <c r="M3421" s="500"/>
      <c r="N3421" s="500"/>
      <c r="O3421" s="500"/>
    </row>
    <row r="3422" spans="1:15" ht="15" customHeight="1" x14ac:dyDescent="0.25">
      <c r="A3422" s="287"/>
      <c r="B3422" s="501"/>
      <c r="C3422" s="501"/>
      <c r="D3422" s="500"/>
      <c r="E3422" s="500"/>
      <c r="F3422" s="500"/>
      <c r="G3422" s="500"/>
      <c r="H3422" s="500"/>
      <c r="I3422" s="500"/>
      <c r="J3422" s="500"/>
      <c r="K3422" s="500"/>
      <c r="L3422" s="500"/>
      <c r="M3422" s="500"/>
      <c r="N3422" s="500"/>
      <c r="O3422" s="500"/>
    </row>
    <row r="3423" spans="1:15" ht="15" customHeight="1" x14ac:dyDescent="0.25">
      <c r="A3423" s="502"/>
      <c r="B3423" s="502"/>
      <c r="C3423" s="502"/>
      <c r="D3423" s="502"/>
      <c r="E3423" s="502"/>
      <c r="F3423" s="502"/>
      <c r="G3423" s="502"/>
      <c r="H3423" s="502"/>
      <c r="I3423" s="502"/>
      <c r="J3423" s="502"/>
      <c r="K3423" s="502"/>
      <c r="L3423" s="502"/>
      <c r="M3423" s="502"/>
      <c r="N3423" s="502"/>
      <c r="O3423" s="502"/>
    </row>
    <row r="3424" spans="1:15" ht="15" customHeight="1" x14ac:dyDescent="0.25">
      <c r="A3424" s="550"/>
      <c r="B3424" s="551"/>
      <c r="C3424" s="551"/>
      <c r="D3424" s="551"/>
      <c r="E3424" s="551"/>
      <c r="F3424" s="552"/>
      <c r="G3424" s="550" t="s">
        <v>296</v>
      </c>
      <c r="H3424" s="551"/>
      <c r="I3424" s="551"/>
      <c r="J3424" s="551" t="s">
        <v>1722</v>
      </c>
      <c r="K3424" s="551"/>
      <c r="L3424" s="551"/>
      <c r="M3424" s="551"/>
      <c r="N3424" s="551"/>
      <c r="O3424" s="552"/>
    </row>
    <row r="3425" spans="1:15" ht="46.5" customHeight="1" x14ac:dyDescent="0.25">
      <c r="A3425" s="513" t="s">
        <v>298</v>
      </c>
      <c r="B3425" s="546"/>
      <c r="C3425" s="546"/>
      <c r="D3425" s="546"/>
      <c r="E3425" s="546"/>
      <c r="F3425" s="527"/>
      <c r="G3425" s="503" t="s">
        <v>299</v>
      </c>
      <c r="H3425" s="500"/>
      <c r="I3425" s="500"/>
      <c r="J3425" s="500" t="s">
        <v>1757</v>
      </c>
      <c r="K3425" s="500"/>
      <c r="L3425" s="500"/>
      <c r="M3425" s="500"/>
      <c r="N3425" s="500"/>
      <c r="O3425" s="504"/>
    </row>
    <row r="3426" spans="1:15" ht="15" customHeight="1" x14ac:dyDescent="0.25">
      <c r="A3426" s="514"/>
      <c r="B3426" s="548"/>
      <c r="C3426" s="548"/>
      <c r="D3426" s="548"/>
      <c r="E3426" s="548"/>
      <c r="F3426" s="549"/>
      <c r="G3426" s="515" t="s">
        <v>301</v>
      </c>
      <c r="H3426" s="502"/>
      <c r="I3426" s="502"/>
      <c r="J3426" s="502" t="s">
        <v>23</v>
      </c>
      <c r="K3426" s="502"/>
      <c r="L3426" s="502"/>
      <c r="M3426" s="502"/>
      <c r="N3426" s="502"/>
      <c r="O3426" s="516"/>
    </row>
    <row r="3427" spans="1:15" ht="15" customHeight="1" x14ac:dyDescent="0.25"/>
    <row r="3428" spans="1:15" ht="15" customHeight="1" x14ac:dyDescent="0.25">
      <c r="A3428" s="526" t="s">
        <v>302</v>
      </c>
      <c r="B3428" s="526"/>
      <c r="C3428" s="526" t="s">
        <v>303</v>
      </c>
      <c r="D3428" s="526"/>
    </row>
    <row r="3429" spans="1:15" ht="15" customHeight="1" x14ac:dyDescent="0.25"/>
    <row r="3430" spans="1:15" ht="15" customHeight="1" x14ac:dyDescent="0.25">
      <c r="A3430" s="541" t="s">
        <v>304</v>
      </c>
      <c r="B3430" s="542"/>
      <c r="C3430" s="542"/>
      <c r="D3430" s="542"/>
      <c r="E3430" s="543"/>
      <c r="F3430" s="544" t="s">
        <v>301</v>
      </c>
      <c r="G3430" s="545"/>
      <c r="H3430" s="545"/>
      <c r="I3430" s="545"/>
      <c r="J3430" s="509"/>
      <c r="K3430" s="544" t="s">
        <v>305</v>
      </c>
      <c r="L3430" s="509"/>
      <c r="M3430" s="544" t="s">
        <v>306</v>
      </c>
      <c r="N3430" s="509"/>
      <c r="O3430" s="291" t="s">
        <v>307</v>
      </c>
    </row>
    <row r="3431" spans="1:15" ht="15" customHeight="1" x14ac:dyDescent="0.25">
      <c r="A3431" s="541" t="s">
        <v>1758</v>
      </c>
      <c r="B3431" s="542"/>
      <c r="C3431" s="542"/>
      <c r="D3431" s="542"/>
      <c r="E3431" s="543"/>
      <c r="F3431" s="553" t="s">
        <v>309</v>
      </c>
      <c r="G3431" s="554"/>
      <c r="H3431" s="554"/>
      <c r="I3431" s="554"/>
      <c r="J3431" s="555"/>
      <c r="K3431" s="556" t="s">
        <v>1759</v>
      </c>
      <c r="L3431" s="557"/>
      <c r="M3431" s="556" t="s">
        <v>505</v>
      </c>
      <c r="N3431" s="557"/>
      <c r="O3431" s="292" t="s">
        <v>1760</v>
      </c>
    </row>
    <row r="3432" spans="1:15" ht="15" customHeight="1" x14ac:dyDescent="0.25">
      <c r="A3432" s="541" t="s">
        <v>1761</v>
      </c>
      <c r="B3432" s="542"/>
      <c r="C3432" s="542"/>
      <c r="D3432" s="542"/>
      <c r="E3432" s="543"/>
      <c r="F3432" s="553" t="s">
        <v>309</v>
      </c>
      <c r="G3432" s="554"/>
      <c r="H3432" s="554"/>
      <c r="I3432" s="554"/>
      <c r="J3432" s="555"/>
      <c r="K3432" s="556" t="s">
        <v>1762</v>
      </c>
      <c r="L3432" s="557"/>
      <c r="M3432" s="556" t="s">
        <v>555</v>
      </c>
      <c r="N3432" s="557"/>
      <c r="O3432" s="292" t="s">
        <v>1762</v>
      </c>
    </row>
    <row r="3433" spans="1:15" ht="15" customHeight="1" x14ac:dyDescent="0.25">
      <c r="A3433" s="558"/>
      <c r="B3433" s="558"/>
      <c r="C3433" s="558"/>
      <c r="D3433" s="558"/>
      <c r="E3433" s="558"/>
      <c r="F3433" s="559"/>
      <c r="G3433" s="559"/>
      <c r="H3433" s="559"/>
      <c r="I3433" s="559"/>
      <c r="J3433" s="559"/>
      <c r="K3433" s="559"/>
      <c r="L3433" s="293" t="s">
        <v>313</v>
      </c>
      <c r="M3433" s="560" t="s">
        <v>303</v>
      </c>
      <c r="N3433" s="560"/>
      <c r="O3433" s="294" t="s">
        <v>1763</v>
      </c>
    </row>
    <row r="3434" spans="1:15" ht="15" customHeight="1" x14ac:dyDescent="0.25">
      <c r="A3434" s="526" t="s">
        <v>314</v>
      </c>
      <c r="B3434" s="526"/>
      <c r="C3434" s="526" t="s">
        <v>315</v>
      </c>
      <c r="D3434" s="526"/>
    </row>
    <row r="3435" spans="1:15" ht="15" customHeight="1" x14ac:dyDescent="0.25"/>
    <row r="3436" spans="1:15" ht="15" customHeight="1" x14ac:dyDescent="0.25">
      <c r="A3436" s="541" t="s">
        <v>304</v>
      </c>
      <c r="B3436" s="542"/>
      <c r="C3436" s="542"/>
      <c r="D3436" s="542"/>
      <c r="E3436" s="543"/>
      <c r="F3436" s="544" t="s">
        <v>301</v>
      </c>
      <c r="G3436" s="545"/>
      <c r="H3436" s="545"/>
      <c r="I3436" s="545"/>
      <c r="J3436" s="509"/>
      <c r="K3436" s="544" t="s">
        <v>305</v>
      </c>
      <c r="L3436" s="509"/>
      <c r="M3436" s="544" t="s">
        <v>306</v>
      </c>
      <c r="N3436" s="509"/>
      <c r="O3436" s="291" t="s">
        <v>307</v>
      </c>
    </row>
    <row r="3437" spans="1:15" ht="15" customHeight="1" x14ac:dyDescent="0.25">
      <c r="A3437" s="541" t="s">
        <v>827</v>
      </c>
      <c r="B3437" s="542"/>
      <c r="C3437" s="542"/>
      <c r="D3437" s="542"/>
      <c r="E3437" s="543"/>
      <c r="F3437" s="553" t="s">
        <v>357</v>
      </c>
      <c r="G3437" s="554"/>
      <c r="H3437" s="554"/>
      <c r="I3437" s="554"/>
      <c r="J3437" s="555"/>
      <c r="K3437" s="556" t="s">
        <v>828</v>
      </c>
      <c r="L3437" s="557"/>
      <c r="M3437" s="556" t="s">
        <v>376</v>
      </c>
      <c r="N3437" s="557"/>
      <c r="O3437" s="292" t="s">
        <v>1764</v>
      </c>
    </row>
    <row r="3438" spans="1:15" ht="15" customHeight="1" x14ac:dyDescent="0.25">
      <c r="A3438" s="541" t="s">
        <v>316</v>
      </c>
      <c r="B3438" s="542"/>
      <c r="C3438" s="542"/>
      <c r="D3438" s="542"/>
      <c r="E3438" s="543"/>
      <c r="F3438" s="553" t="s">
        <v>317</v>
      </c>
      <c r="G3438" s="554"/>
      <c r="H3438" s="554"/>
      <c r="I3438" s="554"/>
      <c r="J3438" s="555"/>
      <c r="K3438" s="556" t="s">
        <v>1095</v>
      </c>
      <c r="L3438" s="557"/>
      <c r="M3438" s="556" t="s">
        <v>319</v>
      </c>
      <c r="N3438" s="557"/>
      <c r="O3438" s="292" t="s">
        <v>1096</v>
      </c>
    </row>
    <row r="3439" spans="1:15" ht="15" customHeight="1" x14ac:dyDescent="0.25">
      <c r="A3439" s="558"/>
      <c r="B3439" s="558"/>
      <c r="C3439" s="558"/>
      <c r="D3439" s="558"/>
      <c r="E3439" s="558"/>
      <c r="F3439" s="559"/>
      <c r="G3439" s="559"/>
      <c r="H3439" s="559"/>
      <c r="I3439" s="559"/>
      <c r="J3439" s="559"/>
      <c r="K3439" s="559"/>
      <c r="L3439" s="293" t="s">
        <v>313</v>
      </c>
      <c r="M3439" s="560" t="s">
        <v>315</v>
      </c>
      <c r="N3439" s="560"/>
      <c r="O3439" s="294" t="s">
        <v>1062</v>
      </c>
    </row>
    <row r="3440" spans="1:15" ht="15" customHeight="1" x14ac:dyDescent="0.25">
      <c r="A3440" s="526" t="s">
        <v>321</v>
      </c>
      <c r="B3440" s="526"/>
      <c r="C3440" s="526" t="s">
        <v>322</v>
      </c>
      <c r="D3440" s="526"/>
    </row>
    <row r="3441" spans="1:15" ht="15" customHeight="1" x14ac:dyDescent="0.25"/>
    <row r="3442" spans="1:15" ht="15" customHeight="1" x14ac:dyDescent="0.25">
      <c r="A3442" s="541" t="s">
        <v>304</v>
      </c>
      <c r="B3442" s="542"/>
      <c r="C3442" s="542"/>
      <c r="D3442" s="542"/>
      <c r="E3442" s="543"/>
      <c r="F3442" s="544" t="s">
        <v>301</v>
      </c>
      <c r="G3442" s="545"/>
      <c r="H3442" s="545"/>
      <c r="I3442" s="545"/>
      <c r="J3442" s="509"/>
      <c r="K3442" s="544" t="s">
        <v>305</v>
      </c>
      <c r="L3442" s="509"/>
      <c r="M3442" s="544" t="s">
        <v>306</v>
      </c>
      <c r="N3442" s="509"/>
      <c r="O3442" s="291" t="s">
        <v>307</v>
      </c>
    </row>
    <row r="3443" spans="1:15" ht="15" customHeight="1" x14ac:dyDescent="0.25">
      <c r="A3443" s="541" t="s">
        <v>439</v>
      </c>
      <c r="B3443" s="542"/>
      <c r="C3443" s="542"/>
      <c r="D3443" s="542"/>
      <c r="E3443" s="543"/>
      <c r="F3443" s="553" t="s">
        <v>324</v>
      </c>
      <c r="G3443" s="554"/>
      <c r="H3443" s="554"/>
      <c r="I3443" s="554"/>
      <c r="J3443" s="555"/>
      <c r="K3443" s="556" t="s">
        <v>440</v>
      </c>
      <c r="L3443" s="557"/>
      <c r="M3443" s="556" t="s">
        <v>434</v>
      </c>
      <c r="N3443" s="557"/>
      <c r="O3443" s="292" t="s">
        <v>1095</v>
      </c>
    </row>
    <row r="3444" spans="1:15" ht="15" customHeight="1" x14ac:dyDescent="0.25">
      <c r="A3444" s="558"/>
      <c r="B3444" s="558"/>
      <c r="C3444" s="558"/>
      <c r="D3444" s="558"/>
      <c r="E3444" s="558"/>
      <c r="F3444" s="559"/>
      <c r="G3444" s="559"/>
      <c r="H3444" s="559"/>
      <c r="I3444" s="559"/>
      <c r="J3444" s="559"/>
      <c r="K3444" s="559"/>
      <c r="L3444" s="293" t="s">
        <v>313</v>
      </c>
      <c r="M3444" s="560" t="s">
        <v>322</v>
      </c>
      <c r="N3444" s="560"/>
      <c r="O3444" s="294" t="s">
        <v>1095</v>
      </c>
    </row>
    <row r="3445" spans="1:15" ht="15" customHeight="1" x14ac:dyDescent="0.25">
      <c r="A3445" s="526" t="s">
        <v>327</v>
      </c>
      <c r="B3445" s="526"/>
      <c r="C3445" s="526" t="s">
        <v>328</v>
      </c>
      <c r="D3445" s="526"/>
    </row>
    <row r="3446" spans="1:15" ht="15" customHeight="1" x14ac:dyDescent="0.25"/>
    <row r="3447" spans="1:15" ht="15" customHeight="1" x14ac:dyDescent="0.25">
      <c r="A3447" s="541" t="s">
        <v>304</v>
      </c>
      <c r="B3447" s="542"/>
      <c r="C3447" s="542"/>
      <c r="D3447" s="542"/>
      <c r="E3447" s="543"/>
      <c r="F3447" s="544" t="s">
        <v>301</v>
      </c>
      <c r="G3447" s="545"/>
      <c r="H3447" s="545"/>
      <c r="I3447" s="545"/>
      <c r="J3447" s="509"/>
      <c r="K3447" s="544" t="s">
        <v>305</v>
      </c>
      <c r="L3447" s="509"/>
      <c r="M3447" s="544" t="s">
        <v>306</v>
      </c>
      <c r="N3447" s="509"/>
      <c r="O3447" s="291" t="s">
        <v>307</v>
      </c>
    </row>
    <row r="3448" spans="1:15" ht="15" customHeight="1" x14ac:dyDescent="0.25">
      <c r="A3448" s="541" t="s">
        <v>424</v>
      </c>
      <c r="B3448" s="542"/>
      <c r="C3448" s="542"/>
      <c r="D3448" s="542"/>
      <c r="E3448" s="543"/>
      <c r="F3448" s="553" t="s">
        <v>407</v>
      </c>
      <c r="G3448" s="554"/>
      <c r="H3448" s="554"/>
      <c r="I3448" s="554"/>
      <c r="J3448" s="555"/>
      <c r="K3448" s="556" t="s">
        <v>425</v>
      </c>
      <c r="L3448" s="557"/>
      <c r="M3448" s="556" t="s">
        <v>394</v>
      </c>
      <c r="N3448" s="557"/>
      <c r="O3448" s="292" t="s">
        <v>314</v>
      </c>
    </row>
    <row r="3449" spans="1:15" ht="15" customHeight="1" x14ac:dyDescent="0.25">
      <c r="A3449" s="558"/>
      <c r="B3449" s="558"/>
      <c r="C3449" s="558"/>
      <c r="D3449" s="558"/>
      <c r="E3449" s="558"/>
      <c r="F3449" s="559"/>
      <c r="G3449" s="559"/>
      <c r="H3449" s="559"/>
      <c r="I3449" s="559"/>
      <c r="J3449" s="559"/>
      <c r="K3449" s="559"/>
      <c r="L3449" s="293" t="s">
        <v>313</v>
      </c>
      <c r="M3449" s="560" t="s">
        <v>328</v>
      </c>
      <c r="N3449" s="560"/>
      <c r="O3449" s="294" t="s">
        <v>314</v>
      </c>
    </row>
    <row r="3450" spans="1:15" ht="15" customHeight="1" x14ac:dyDescent="0.25"/>
    <row r="3451" spans="1:15" ht="15" customHeight="1" x14ac:dyDescent="0.25">
      <c r="I3451" s="565" t="s">
        <v>334</v>
      </c>
      <c r="J3451" s="566"/>
      <c r="K3451" s="566"/>
      <c r="L3451" s="566"/>
      <c r="M3451" s="567"/>
      <c r="N3451" s="564" t="s">
        <v>1765</v>
      </c>
      <c r="O3451" s="525"/>
    </row>
    <row r="3452" spans="1:15" ht="15" customHeight="1" x14ac:dyDescent="0.25">
      <c r="I3452" s="568" t="s">
        <v>335</v>
      </c>
      <c r="J3452" s="569"/>
      <c r="K3452" s="569"/>
      <c r="L3452" s="569"/>
      <c r="M3452" s="570"/>
      <c r="N3452" s="520">
        <f>+ROUND(N3451*(1+AIU!$G$69),0)</f>
        <v>16107</v>
      </c>
      <c r="O3452" s="521"/>
    </row>
    <row r="3453" spans="1:15" ht="15" customHeight="1" x14ac:dyDescent="0.25">
      <c r="A3453" s="287"/>
      <c r="B3453" s="500"/>
      <c r="C3453" s="500"/>
      <c r="D3453" s="500"/>
      <c r="E3453" s="500"/>
      <c r="F3453" s="500"/>
      <c r="G3453" s="500"/>
      <c r="H3453" s="500"/>
      <c r="I3453" s="500"/>
      <c r="J3453" s="500"/>
      <c r="K3453" s="500"/>
      <c r="L3453" s="500"/>
      <c r="M3453" s="500"/>
      <c r="N3453" s="500"/>
      <c r="O3453" s="500"/>
    </row>
    <row r="3454" spans="1:15" ht="15" customHeight="1" x14ac:dyDescent="0.25">
      <c r="A3454" s="287"/>
      <c r="B3454" s="501"/>
      <c r="C3454" s="501"/>
      <c r="D3454" s="500"/>
      <c r="E3454" s="500"/>
      <c r="F3454" s="500"/>
      <c r="G3454" s="500"/>
      <c r="H3454" s="500"/>
      <c r="I3454" s="500"/>
      <c r="J3454" s="500"/>
      <c r="K3454" s="500"/>
      <c r="L3454" s="500"/>
      <c r="M3454" s="500"/>
      <c r="N3454" s="500"/>
      <c r="O3454" s="500"/>
    </row>
    <row r="3455" spans="1:15" ht="15" customHeight="1" x14ac:dyDescent="0.25">
      <c r="A3455" s="502"/>
      <c r="B3455" s="502"/>
      <c r="C3455" s="502"/>
      <c r="D3455" s="502"/>
      <c r="E3455" s="502"/>
      <c r="F3455" s="502"/>
      <c r="G3455" s="502"/>
      <c r="H3455" s="502"/>
      <c r="I3455" s="502"/>
      <c r="J3455" s="502"/>
      <c r="K3455" s="502"/>
      <c r="L3455" s="502"/>
      <c r="M3455" s="502"/>
      <c r="N3455" s="502"/>
      <c r="O3455" s="502"/>
    </row>
    <row r="3456" spans="1:15" ht="15" customHeight="1" x14ac:dyDescent="0.25">
      <c r="A3456" s="550"/>
      <c r="B3456" s="551"/>
      <c r="C3456" s="551"/>
      <c r="D3456" s="551"/>
      <c r="E3456" s="551"/>
      <c r="F3456" s="552"/>
      <c r="G3456" s="550" t="s">
        <v>296</v>
      </c>
      <c r="H3456" s="551"/>
      <c r="I3456" s="551"/>
      <c r="J3456" s="551" t="s">
        <v>1722</v>
      </c>
      <c r="K3456" s="551"/>
      <c r="L3456" s="551"/>
      <c r="M3456" s="551"/>
      <c r="N3456" s="551"/>
      <c r="O3456" s="552"/>
    </row>
    <row r="3457" spans="1:15" ht="46.5" customHeight="1" x14ac:dyDescent="0.25">
      <c r="A3457" s="513" t="s">
        <v>298</v>
      </c>
      <c r="B3457" s="546"/>
      <c r="C3457" s="546"/>
      <c r="D3457" s="546"/>
      <c r="E3457" s="546"/>
      <c r="F3457" s="527"/>
      <c r="G3457" s="503" t="s">
        <v>299</v>
      </c>
      <c r="H3457" s="500"/>
      <c r="I3457" s="500"/>
      <c r="J3457" s="500" t="s">
        <v>1766</v>
      </c>
      <c r="K3457" s="500"/>
      <c r="L3457" s="500"/>
      <c r="M3457" s="500"/>
      <c r="N3457" s="500"/>
      <c r="O3457" s="504"/>
    </row>
    <row r="3458" spans="1:15" ht="15" customHeight="1" x14ac:dyDescent="0.25">
      <c r="A3458" s="514"/>
      <c r="B3458" s="548"/>
      <c r="C3458" s="548"/>
      <c r="D3458" s="548"/>
      <c r="E3458" s="548"/>
      <c r="F3458" s="549"/>
      <c r="G3458" s="515" t="s">
        <v>301</v>
      </c>
      <c r="H3458" s="502"/>
      <c r="I3458" s="502"/>
      <c r="J3458" s="502" t="s">
        <v>23</v>
      </c>
      <c r="K3458" s="502"/>
      <c r="L3458" s="502"/>
      <c r="M3458" s="502"/>
      <c r="N3458" s="502"/>
      <c r="O3458" s="516"/>
    </row>
    <row r="3459" spans="1:15" ht="15" customHeight="1" x14ac:dyDescent="0.25"/>
    <row r="3460" spans="1:15" ht="15" customHeight="1" x14ac:dyDescent="0.25">
      <c r="A3460" s="526" t="s">
        <v>302</v>
      </c>
      <c r="B3460" s="526"/>
      <c r="C3460" s="526" t="s">
        <v>303</v>
      </c>
      <c r="D3460" s="526"/>
    </row>
    <row r="3461" spans="1:15" ht="15" customHeight="1" x14ac:dyDescent="0.25"/>
    <row r="3462" spans="1:15" ht="15" customHeight="1" x14ac:dyDescent="0.25">
      <c r="A3462" s="541" t="s">
        <v>304</v>
      </c>
      <c r="B3462" s="542"/>
      <c r="C3462" s="542"/>
      <c r="D3462" s="542"/>
      <c r="E3462" s="543"/>
      <c r="F3462" s="544" t="s">
        <v>301</v>
      </c>
      <c r="G3462" s="545"/>
      <c r="H3462" s="545"/>
      <c r="I3462" s="545"/>
      <c r="J3462" s="509"/>
      <c r="K3462" s="544" t="s">
        <v>305</v>
      </c>
      <c r="L3462" s="509"/>
      <c r="M3462" s="544" t="s">
        <v>306</v>
      </c>
      <c r="N3462" s="509"/>
      <c r="O3462" s="291" t="s">
        <v>307</v>
      </c>
    </row>
    <row r="3463" spans="1:15" ht="15" customHeight="1" x14ac:dyDescent="0.25">
      <c r="A3463" s="541" t="s">
        <v>735</v>
      </c>
      <c r="B3463" s="542"/>
      <c r="C3463" s="542"/>
      <c r="D3463" s="542"/>
      <c r="E3463" s="543"/>
      <c r="F3463" s="553" t="s">
        <v>309</v>
      </c>
      <c r="G3463" s="554"/>
      <c r="H3463" s="554"/>
      <c r="I3463" s="554"/>
      <c r="J3463" s="555"/>
      <c r="K3463" s="556" t="s">
        <v>736</v>
      </c>
      <c r="L3463" s="557"/>
      <c r="M3463" s="556" t="s">
        <v>343</v>
      </c>
      <c r="N3463" s="557"/>
      <c r="O3463" s="292" t="s">
        <v>1724</v>
      </c>
    </row>
    <row r="3464" spans="1:15" ht="15" customHeight="1" x14ac:dyDescent="0.25">
      <c r="A3464" s="541" t="s">
        <v>1091</v>
      </c>
      <c r="B3464" s="542"/>
      <c r="C3464" s="542"/>
      <c r="D3464" s="542"/>
      <c r="E3464" s="543"/>
      <c r="F3464" s="553" t="s">
        <v>309</v>
      </c>
      <c r="G3464" s="554"/>
      <c r="H3464" s="554"/>
      <c r="I3464" s="554"/>
      <c r="J3464" s="555"/>
      <c r="K3464" s="556" t="s">
        <v>1051</v>
      </c>
      <c r="L3464" s="557"/>
      <c r="M3464" s="556" t="s">
        <v>505</v>
      </c>
      <c r="N3464" s="557"/>
      <c r="O3464" s="292" t="s">
        <v>1697</v>
      </c>
    </row>
    <row r="3465" spans="1:15" ht="15" customHeight="1" x14ac:dyDescent="0.25">
      <c r="A3465" s="541" t="s">
        <v>1767</v>
      </c>
      <c r="B3465" s="542"/>
      <c r="C3465" s="542"/>
      <c r="D3465" s="542"/>
      <c r="E3465" s="543"/>
      <c r="F3465" s="553" t="s">
        <v>309</v>
      </c>
      <c r="G3465" s="554"/>
      <c r="H3465" s="554"/>
      <c r="I3465" s="554"/>
      <c r="J3465" s="555"/>
      <c r="K3465" s="556" t="s">
        <v>1768</v>
      </c>
      <c r="L3465" s="557"/>
      <c r="M3465" s="556" t="s">
        <v>555</v>
      </c>
      <c r="N3465" s="557"/>
      <c r="O3465" s="292" t="s">
        <v>1768</v>
      </c>
    </row>
    <row r="3466" spans="1:15" ht="15" customHeight="1" x14ac:dyDescent="0.25">
      <c r="A3466" s="558"/>
      <c r="B3466" s="558"/>
      <c r="C3466" s="558"/>
      <c r="D3466" s="558"/>
      <c r="E3466" s="558"/>
      <c r="F3466" s="559"/>
      <c r="G3466" s="559"/>
      <c r="H3466" s="559"/>
      <c r="I3466" s="559"/>
      <c r="J3466" s="559"/>
      <c r="K3466" s="559"/>
      <c r="L3466" s="293" t="s">
        <v>313</v>
      </c>
      <c r="M3466" s="560" t="s">
        <v>303</v>
      </c>
      <c r="N3466" s="560"/>
      <c r="O3466" s="294" t="s">
        <v>1769</v>
      </c>
    </row>
    <row r="3467" spans="1:15" ht="15" customHeight="1" x14ac:dyDescent="0.25">
      <c r="A3467" s="526" t="s">
        <v>314</v>
      </c>
      <c r="B3467" s="526"/>
      <c r="C3467" s="526" t="s">
        <v>315</v>
      </c>
      <c r="D3467" s="526"/>
    </row>
    <row r="3468" spans="1:15" ht="15" customHeight="1" x14ac:dyDescent="0.25"/>
    <row r="3469" spans="1:15" ht="15" customHeight="1" x14ac:dyDescent="0.25">
      <c r="A3469" s="541" t="s">
        <v>304</v>
      </c>
      <c r="B3469" s="542"/>
      <c r="C3469" s="542"/>
      <c r="D3469" s="542"/>
      <c r="E3469" s="543"/>
      <c r="F3469" s="544" t="s">
        <v>301</v>
      </c>
      <c r="G3469" s="545"/>
      <c r="H3469" s="545"/>
      <c r="I3469" s="545"/>
      <c r="J3469" s="509"/>
      <c r="K3469" s="544" t="s">
        <v>305</v>
      </c>
      <c r="L3469" s="509"/>
      <c r="M3469" s="544" t="s">
        <v>306</v>
      </c>
      <c r="N3469" s="509"/>
      <c r="O3469" s="291" t="s">
        <v>307</v>
      </c>
    </row>
    <row r="3470" spans="1:15" ht="15" customHeight="1" x14ac:dyDescent="0.25">
      <c r="A3470" s="541" t="s">
        <v>827</v>
      </c>
      <c r="B3470" s="542"/>
      <c r="C3470" s="542"/>
      <c r="D3470" s="542"/>
      <c r="E3470" s="543"/>
      <c r="F3470" s="553" t="s">
        <v>357</v>
      </c>
      <c r="G3470" s="554"/>
      <c r="H3470" s="554"/>
      <c r="I3470" s="554"/>
      <c r="J3470" s="555"/>
      <c r="K3470" s="556" t="s">
        <v>828</v>
      </c>
      <c r="L3470" s="557"/>
      <c r="M3470" s="556" t="s">
        <v>332</v>
      </c>
      <c r="N3470" s="557"/>
      <c r="O3470" s="292" t="s">
        <v>1380</v>
      </c>
    </row>
    <row r="3471" spans="1:15" ht="15" customHeight="1" x14ac:dyDescent="0.25">
      <c r="A3471" s="541" t="s">
        <v>316</v>
      </c>
      <c r="B3471" s="542"/>
      <c r="C3471" s="542"/>
      <c r="D3471" s="542"/>
      <c r="E3471" s="543"/>
      <c r="F3471" s="553" t="s">
        <v>317</v>
      </c>
      <c r="G3471" s="554"/>
      <c r="H3471" s="554"/>
      <c r="I3471" s="554"/>
      <c r="J3471" s="555"/>
      <c r="K3471" s="556" t="s">
        <v>1770</v>
      </c>
      <c r="L3471" s="557"/>
      <c r="M3471" s="556" t="s">
        <v>319</v>
      </c>
      <c r="N3471" s="557"/>
      <c r="O3471" s="292" t="s">
        <v>1771</v>
      </c>
    </row>
    <row r="3472" spans="1:15" ht="15" customHeight="1" x14ac:dyDescent="0.25">
      <c r="A3472" s="558"/>
      <c r="B3472" s="558"/>
      <c r="C3472" s="558"/>
      <c r="D3472" s="558"/>
      <c r="E3472" s="558"/>
      <c r="F3472" s="559"/>
      <c r="G3472" s="559"/>
      <c r="H3472" s="559"/>
      <c r="I3472" s="559"/>
      <c r="J3472" s="559"/>
      <c r="K3472" s="559"/>
      <c r="L3472" s="293" t="s">
        <v>313</v>
      </c>
      <c r="M3472" s="560" t="s">
        <v>315</v>
      </c>
      <c r="N3472" s="560"/>
      <c r="O3472" s="294" t="s">
        <v>1772</v>
      </c>
    </row>
    <row r="3473" spans="1:15" ht="15" customHeight="1" x14ac:dyDescent="0.25">
      <c r="A3473" s="526" t="s">
        <v>321</v>
      </c>
      <c r="B3473" s="526"/>
      <c r="C3473" s="526" t="s">
        <v>322</v>
      </c>
      <c r="D3473" s="526"/>
    </row>
    <row r="3474" spans="1:15" ht="15" customHeight="1" x14ac:dyDescent="0.25"/>
    <row r="3475" spans="1:15" ht="15" customHeight="1" x14ac:dyDescent="0.25">
      <c r="A3475" s="541" t="s">
        <v>304</v>
      </c>
      <c r="B3475" s="542"/>
      <c r="C3475" s="542"/>
      <c r="D3475" s="542"/>
      <c r="E3475" s="543"/>
      <c r="F3475" s="544" t="s">
        <v>301</v>
      </c>
      <c r="G3475" s="545"/>
      <c r="H3475" s="545"/>
      <c r="I3475" s="545"/>
      <c r="J3475" s="509"/>
      <c r="K3475" s="544" t="s">
        <v>305</v>
      </c>
      <c r="L3475" s="509"/>
      <c r="M3475" s="544" t="s">
        <v>306</v>
      </c>
      <c r="N3475" s="509"/>
      <c r="O3475" s="291" t="s">
        <v>307</v>
      </c>
    </row>
    <row r="3476" spans="1:15" ht="15" customHeight="1" x14ac:dyDescent="0.25">
      <c r="A3476" s="541" t="s">
        <v>569</v>
      </c>
      <c r="B3476" s="542"/>
      <c r="C3476" s="542"/>
      <c r="D3476" s="542"/>
      <c r="E3476" s="543"/>
      <c r="F3476" s="553" t="s">
        <v>324</v>
      </c>
      <c r="G3476" s="554"/>
      <c r="H3476" s="554"/>
      <c r="I3476" s="554"/>
      <c r="J3476" s="555"/>
      <c r="K3476" s="556" t="s">
        <v>540</v>
      </c>
      <c r="L3476" s="557"/>
      <c r="M3476" s="556" t="s">
        <v>1773</v>
      </c>
      <c r="N3476" s="557"/>
      <c r="O3476" s="292" t="s">
        <v>1770</v>
      </c>
    </row>
    <row r="3477" spans="1:15" ht="15" customHeight="1" x14ac:dyDescent="0.25">
      <c r="A3477" s="558"/>
      <c r="B3477" s="558"/>
      <c r="C3477" s="558"/>
      <c r="D3477" s="558"/>
      <c r="E3477" s="558"/>
      <c r="F3477" s="559"/>
      <c r="G3477" s="559"/>
      <c r="H3477" s="559"/>
      <c r="I3477" s="559"/>
      <c r="J3477" s="559"/>
      <c r="K3477" s="559"/>
      <c r="L3477" s="293" t="s">
        <v>313</v>
      </c>
      <c r="M3477" s="560" t="s">
        <v>322</v>
      </c>
      <c r="N3477" s="560"/>
      <c r="O3477" s="294" t="s">
        <v>1770</v>
      </c>
    </row>
    <row r="3478" spans="1:15" ht="15" customHeight="1" x14ac:dyDescent="0.25">
      <c r="A3478" s="526" t="s">
        <v>327</v>
      </c>
      <c r="B3478" s="526"/>
      <c r="C3478" s="526" t="s">
        <v>328</v>
      </c>
      <c r="D3478" s="526"/>
    </row>
    <row r="3479" spans="1:15" ht="15" customHeight="1" x14ac:dyDescent="0.25"/>
    <row r="3480" spans="1:15" ht="15" customHeight="1" x14ac:dyDescent="0.25">
      <c r="A3480" s="541" t="s">
        <v>304</v>
      </c>
      <c r="B3480" s="542"/>
      <c r="C3480" s="542"/>
      <c r="D3480" s="542"/>
      <c r="E3480" s="543"/>
      <c r="F3480" s="544" t="s">
        <v>301</v>
      </c>
      <c r="G3480" s="545"/>
      <c r="H3480" s="545"/>
      <c r="I3480" s="545"/>
      <c r="J3480" s="509"/>
      <c r="K3480" s="544" t="s">
        <v>305</v>
      </c>
      <c r="L3480" s="509"/>
      <c r="M3480" s="544" t="s">
        <v>306</v>
      </c>
      <c r="N3480" s="509"/>
      <c r="O3480" s="291" t="s">
        <v>307</v>
      </c>
    </row>
    <row r="3481" spans="1:15" ht="15" customHeight="1" x14ac:dyDescent="0.25">
      <c r="A3481" s="541" t="s">
        <v>424</v>
      </c>
      <c r="B3481" s="542"/>
      <c r="C3481" s="542"/>
      <c r="D3481" s="542"/>
      <c r="E3481" s="543"/>
      <c r="F3481" s="553" t="s">
        <v>407</v>
      </c>
      <c r="G3481" s="554"/>
      <c r="H3481" s="554"/>
      <c r="I3481" s="554"/>
      <c r="J3481" s="555"/>
      <c r="K3481" s="556" t="s">
        <v>425</v>
      </c>
      <c r="L3481" s="557"/>
      <c r="M3481" s="556" t="s">
        <v>1774</v>
      </c>
      <c r="N3481" s="557"/>
      <c r="O3481" s="292" t="s">
        <v>1775</v>
      </c>
    </row>
    <row r="3482" spans="1:15" ht="15" customHeight="1" x14ac:dyDescent="0.25">
      <c r="A3482" s="558"/>
      <c r="B3482" s="558"/>
      <c r="C3482" s="558"/>
      <c r="D3482" s="558"/>
      <c r="E3482" s="558"/>
      <c r="F3482" s="559"/>
      <c r="G3482" s="559"/>
      <c r="H3482" s="559"/>
      <c r="I3482" s="559"/>
      <c r="J3482" s="559"/>
      <c r="K3482" s="559"/>
      <c r="L3482" s="293" t="s">
        <v>313</v>
      </c>
      <c r="M3482" s="560" t="s">
        <v>328</v>
      </c>
      <c r="N3482" s="560"/>
      <c r="O3482" s="294" t="s">
        <v>1775</v>
      </c>
    </row>
    <row r="3483" spans="1:15" ht="15" customHeight="1" x14ac:dyDescent="0.25"/>
    <row r="3484" spans="1:15" ht="15" customHeight="1" x14ac:dyDescent="0.25">
      <c r="I3484" s="561" t="s">
        <v>334</v>
      </c>
      <c r="J3484" s="562"/>
      <c r="K3484" s="562"/>
      <c r="L3484" s="562"/>
      <c r="M3484" s="563"/>
      <c r="N3484" s="564" t="s">
        <v>1776</v>
      </c>
      <c r="O3484" s="525"/>
    </row>
    <row r="3485" spans="1:15" ht="15" customHeight="1" x14ac:dyDescent="0.25">
      <c r="I3485" s="573" t="s">
        <v>335</v>
      </c>
      <c r="J3485" s="574"/>
      <c r="K3485" s="574"/>
      <c r="L3485" s="574"/>
      <c r="M3485" s="575"/>
      <c r="N3485" s="520">
        <f>+ROUND(N3484*(1+AIU!$G$69),0)</f>
        <v>56103</v>
      </c>
      <c r="O3485" s="521"/>
    </row>
    <row r="3486" spans="1:15" ht="15" customHeight="1" x14ac:dyDescent="0.25">
      <c r="A3486" s="539"/>
      <c r="B3486" s="539"/>
      <c r="C3486" s="539"/>
      <c r="D3486" s="539"/>
      <c r="E3486" s="539"/>
      <c r="F3486" s="539"/>
      <c r="G3486" s="539"/>
      <c r="H3486" s="539"/>
      <c r="I3486" s="539"/>
      <c r="J3486" s="539"/>
      <c r="K3486" s="539"/>
      <c r="L3486" s="539"/>
      <c r="M3486" s="539"/>
      <c r="N3486" s="539"/>
      <c r="O3486" s="539"/>
    </row>
    <row r="3487" spans="1:15" ht="15" customHeight="1" x14ac:dyDescent="0.25">
      <c r="A3487" s="287"/>
      <c r="B3487" s="500"/>
      <c r="C3487" s="500"/>
      <c r="D3487" s="500"/>
      <c r="E3487" s="500"/>
      <c r="F3487" s="500"/>
      <c r="G3487" s="500"/>
      <c r="H3487" s="500"/>
      <c r="I3487" s="500"/>
      <c r="J3487" s="500"/>
      <c r="K3487" s="500"/>
      <c r="L3487" s="500"/>
      <c r="M3487" s="500"/>
      <c r="N3487" s="500"/>
      <c r="O3487" s="500"/>
    </row>
    <row r="3488" spans="1:15" ht="15" customHeight="1" x14ac:dyDescent="0.25">
      <c r="A3488" s="287"/>
      <c r="B3488" s="501"/>
      <c r="C3488" s="501"/>
      <c r="D3488" s="500"/>
      <c r="E3488" s="500"/>
      <c r="F3488" s="500"/>
      <c r="G3488" s="500"/>
      <c r="H3488" s="500"/>
      <c r="I3488" s="500"/>
      <c r="J3488" s="500"/>
      <c r="K3488" s="500"/>
      <c r="L3488" s="500"/>
      <c r="M3488" s="500"/>
      <c r="N3488" s="500"/>
      <c r="O3488" s="500"/>
    </row>
    <row r="3489" spans="1:15" ht="15" customHeight="1" x14ac:dyDescent="0.25">
      <c r="A3489" s="502"/>
      <c r="B3489" s="502"/>
      <c r="C3489" s="502"/>
      <c r="D3489" s="502"/>
      <c r="E3489" s="502"/>
      <c r="F3489" s="502"/>
      <c r="G3489" s="502"/>
      <c r="H3489" s="502"/>
      <c r="I3489" s="502"/>
      <c r="J3489" s="502"/>
      <c r="K3489" s="502"/>
      <c r="L3489" s="502"/>
      <c r="M3489" s="502"/>
      <c r="N3489" s="502"/>
      <c r="O3489" s="502"/>
    </row>
    <row r="3490" spans="1:15" ht="15" customHeight="1" x14ac:dyDescent="0.25">
      <c r="A3490" s="550"/>
      <c r="B3490" s="551"/>
      <c r="C3490" s="551"/>
      <c r="D3490" s="551"/>
      <c r="E3490" s="551"/>
      <c r="F3490" s="552"/>
      <c r="G3490" s="550" t="s">
        <v>296</v>
      </c>
      <c r="H3490" s="551"/>
      <c r="I3490" s="551"/>
      <c r="J3490" s="551" t="s">
        <v>1777</v>
      </c>
      <c r="K3490" s="551"/>
      <c r="L3490" s="551"/>
      <c r="M3490" s="551"/>
      <c r="N3490" s="551"/>
      <c r="O3490" s="552"/>
    </row>
    <row r="3491" spans="1:15" ht="46.5" customHeight="1" x14ac:dyDescent="0.25">
      <c r="A3491" s="513" t="s">
        <v>298</v>
      </c>
      <c r="B3491" s="546"/>
      <c r="C3491" s="546"/>
      <c r="D3491" s="546"/>
      <c r="E3491" s="546"/>
      <c r="F3491" s="527"/>
      <c r="G3491" s="503" t="s">
        <v>299</v>
      </c>
      <c r="H3491" s="500"/>
      <c r="I3491" s="500"/>
      <c r="J3491" s="500" t="s">
        <v>1778</v>
      </c>
      <c r="K3491" s="500"/>
      <c r="L3491" s="500"/>
      <c r="M3491" s="500"/>
      <c r="N3491" s="500"/>
      <c r="O3491" s="504"/>
    </row>
    <row r="3492" spans="1:15" ht="15" customHeight="1" x14ac:dyDescent="0.25">
      <c r="A3492" s="514"/>
      <c r="B3492" s="548"/>
      <c r="C3492" s="548"/>
      <c r="D3492" s="548"/>
      <c r="E3492" s="548"/>
      <c r="F3492" s="549"/>
      <c r="G3492" s="515" t="s">
        <v>301</v>
      </c>
      <c r="H3492" s="502"/>
      <c r="I3492" s="502"/>
      <c r="J3492" s="502" t="s">
        <v>21</v>
      </c>
      <c r="K3492" s="502"/>
      <c r="L3492" s="502"/>
      <c r="M3492" s="502"/>
      <c r="N3492" s="502"/>
      <c r="O3492" s="516"/>
    </row>
    <row r="3493" spans="1:15" ht="15" customHeight="1" x14ac:dyDescent="0.25"/>
    <row r="3494" spans="1:15" ht="15" customHeight="1" x14ac:dyDescent="0.25">
      <c r="A3494" s="526" t="s">
        <v>302</v>
      </c>
      <c r="B3494" s="526"/>
      <c r="C3494" s="526" t="s">
        <v>303</v>
      </c>
      <c r="D3494" s="526"/>
    </row>
    <row r="3495" spans="1:15" ht="15" customHeight="1" x14ac:dyDescent="0.25"/>
    <row r="3496" spans="1:15" ht="15" customHeight="1" x14ac:dyDescent="0.25">
      <c r="A3496" s="541" t="s">
        <v>304</v>
      </c>
      <c r="B3496" s="542"/>
      <c r="C3496" s="542"/>
      <c r="D3496" s="542"/>
      <c r="E3496" s="543"/>
      <c r="F3496" s="544" t="s">
        <v>301</v>
      </c>
      <c r="G3496" s="545"/>
      <c r="H3496" s="545"/>
      <c r="I3496" s="545"/>
      <c r="J3496" s="509"/>
      <c r="K3496" s="544" t="s">
        <v>305</v>
      </c>
      <c r="L3496" s="509"/>
      <c r="M3496" s="544" t="s">
        <v>306</v>
      </c>
      <c r="N3496" s="509"/>
      <c r="O3496" s="291" t="s">
        <v>307</v>
      </c>
    </row>
    <row r="3497" spans="1:15" ht="15" customHeight="1" x14ac:dyDescent="0.25">
      <c r="A3497" s="541" t="s">
        <v>1694</v>
      </c>
      <c r="B3497" s="542"/>
      <c r="C3497" s="542"/>
      <c r="D3497" s="542"/>
      <c r="E3497" s="543"/>
      <c r="F3497" s="553" t="s">
        <v>309</v>
      </c>
      <c r="G3497" s="554"/>
      <c r="H3497" s="554"/>
      <c r="I3497" s="554"/>
      <c r="J3497" s="555"/>
      <c r="K3497" s="556" t="s">
        <v>1695</v>
      </c>
      <c r="L3497" s="557"/>
      <c r="M3497" s="556" t="s">
        <v>342</v>
      </c>
      <c r="N3497" s="557"/>
      <c r="O3497" s="292" t="s">
        <v>1779</v>
      </c>
    </row>
    <row r="3498" spans="1:15" ht="15" customHeight="1" x14ac:dyDescent="0.25">
      <c r="A3498" s="541" t="s">
        <v>1091</v>
      </c>
      <c r="B3498" s="542"/>
      <c r="C3498" s="542"/>
      <c r="D3498" s="542"/>
      <c r="E3498" s="543"/>
      <c r="F3498" s="553" t="s">
        <v>309</v>
      </c>
      <c r="G3498" s="554"/>
      <c r="H3498" s="554"/>
      <c r="I3498" s="554"/>
      <c r="J3498" s="555"/>
      <c r="K3498" s="556" t="s">
        <v>1051</v>
      </c>
      <c r="L3498" s="557"/>
      <c r="M3498" s="556" t="s">
        <v>505</v>
      </c>
      <c r="N3498" s="557"/>
      <c r="O3498" s="292" t="s">
        <v>1697</v>
      </c>
    </row>
    <row r="3499" spans="1:15" ht="15" customHeight="1" x14ac:dyDescent="0.25">
      <c r="A3499" s="541" t="s">
        <v>1780</v>
      </c>
      <c r="B3499" s="542"/>
      <c r="C3499" s="542"/>
      <c r="D3499" s="542"/>
      <c r="E3499" s="543"/>
      <c r="F3499" s="553" t="s">
        <v>750</v>
      </c>
      <c r="G3499" s="554"/>
      <c r="H3499" s="554"/>
      <c r="I3499" s="554"/>
      <c r="J3499" s="555"/>
      <c r="K3499" s="556" t="s">
        <v>1781</v>
      </c>
      <c r="L3499" s="557"/>
      <c r="M3499" s="556" t="s">
        <v>555</v>
      </c>
      <c r="N3499" s="557"/>
      <c r="O3499" s="292" t="s">
        <v>1781</v>
      </c>
    </row>
    <row r="3500" spans="1:15" ht="15" customHeight="1" x14ac:dyDescent="0.25">
      <c r="A3500" s="541" t="s">
        <v>1782</v>
      </c>
      <c r="B3500" s="542"/>
      <c r="C3500" s="542"/>
      <c r="D3500" s="542"/>
      <c r="E3500" s="543"/>
      <c r="F3500" s="553" t="s">
        <v>412</v>
      </c>
      <c r="G3500" s="554"/>
      <c r="H3500" s="554"/>
      <c r="I3500" s="554"/>
      <c r="J3500" s="555"/>
      <c r="K3500" s="556" t="s">
        <v>1783</v>
      </c>
      <c r="L3500" s="557"/>
      <c r="M3500" s="556" t="s">
        <v>466</v>
      </c>
      <c r="N3500" s="557"/>
      <c r="O3500" s="292" t="s">
        <v>1784</v>
      </c>
    </row>
    <row r="3501" spans="1:15" ht="15" customHeight="1" x14ac:dyDescent="0.25">
      <c r="A3501" s="558"/>
      <c r="B3501" s="558"/>
      <c r="C3501" s="558"/>
      <c r="D3501" s="558"/>
      <c r="E3501" s="558"/>
      <c r="F3501" s="559"/>
      <c r="G3501" s="559"/>
      <c r="H3501" s="559"/>
      <c r="I3501" s="559"/>
      <c r="J3501" s="559"/>
      <c r="K3501" s="559"/>
      <c r="L3501" s="293" t="s">
        <v>313</v>
      </c>
      <c r="M3501" s="560" t="s">
        <v>303</v>
      </c>
      <c r="N3501" s="560"/>
      <c r="O3501" s="294" t="s">
        <v>1785</v>
      </c>
    </row>
    <row r="3502" spans="1:15" ht="15" customHeight="1" x14ac:dyDescent="0.25">
      <c r="A3502" s="526" t="s">
        <v>314</v>
      </c>
      <c r="B3502" s="526"/>
      <c r="C3502" s="526" t="s">
        <v>315</v>
      </c>
      <c r="D3502" s="526"/>
    </row>
    <row r="3503" spans="1:15" ht="15" customHeight="1" x14ac:dyDescent="0.25"/>
    <row r="3504" spans="1:15" ht="15" customHeight="1" x14ac:dyDescent="0.25">
      <c r="A3504" s="541" t="s">
        <v>304</v>
      </c>
      <c r="B3504" s="542"/>
      <c r="C3504" s="542"/>
      <c r="D3504" s="542"/>
      <c r="E3504" s="543"/>
      <c r="F3504" s="544" t="s">
        <v>301</v>
      </c>
      <c r="G3504" s="545"/>
      <c r="H3504" s="545"/>
      <c r="I3504" s="545"/>
      <c r="J3504" s="509"/>
      <c r="K3504" s="544" t="s">
        <v>305</v>
      </c>
      <c r="L3504" s="509"/>
      <c r="M3504" s="544" t="s">
        <v>306</v>
      </c>
      <c r="N3504" s="509"/>
      <c r="O3504" s="291" t="s">
        <v>307</v>
      </c>
    </row>
    <row r="3505" spans="1:15" ht="15" customHeight="1" x14ac:dyDescent="0.25">
      <c r="A3505" s="541" t="s">
        <v>827</v>
      </c>
      <c r="B3505" s="542"/>
      <c r="C3505" s="542"/>
      <c r="D3505" s="542"/>
      <c r="E3505" s="543"/>
      <c r="F3505" s="553" t="s">
        <v>357</v>
      </c>
      <c r="G3505" s="554"/>
      <c r="H3505" s="554"/>
      <c r="I3505" s="554"/>
      <c r="J3505" s="555"/>
      <c r="K3505" s="556" t="s">
        <v>828</v>
      </c>
      <c r="L3505" s="557"/>
      <c r="M3505" s="556" t="s">
        <v>394</v>
      </c>
      <c r="N3505" s="557"/>
      <c r="O3505" s="292" t="s">
        <v>712</v>
      </c>
    </row>
    <row r="3506" spans="1:15" ht="15" customHeight="1" x14ac:dyDescent="0.25">
      <c r="A3506" s="541" t="s">
        <v>316</v>
      </c>
      <c r="B3506" s="542"/>
      <c r="C3506" s="542"/>
      <c r="D3506" s="542"/>
      <c r="E3506" s="543"/>
      <c r="F3506" s="553" t="s">
        <v>317</v>
      </c>
      <c r="G3506" s="554"/>
      <c r="H3506" s="554"/>
      <c r="I3506" s="554"/>
      <c r="J3506" s="555"/>
      <c r="K3506" s="556" t="s">
        <v>1786</v>
      </c>
      <c r="L3506" s="557"/>
      <c r="M3506" s="556" t="s">
        <v>319</v>
      </c>
      <c r="N3506" s="557"/>
      <c r="O3506" s="292" t="s">
        <v>1787</v>
      </c>
    </row>
    <row r="3507" spans="1:15" ht="15" customHeight="1" x14ac:dyDescent="0.25">
      <c r="A3507" s="558"/>
      <c r="B3507" s="558"/>
      <c r="C3507" s="558"/>
      <c r="D3507" s="558"/>
      <c r="E3507" s="558"/>
      <c r="F3507" s="559"/>
      <c r="G3507" s="559"/>
      <c r="H3507" s="559"/>
      <c r="I3507" s="559"/>
      <c r="J3507" s="559"/>
      <c r="K3507" s="559"/>
      <c r="L3507" s="293" t="s">
        <v>313</v>
      </c>
      <c r="M3507" s="560" t="s">
        <v>315</v>
      </c>
      <c r="N3507" s="560"/>
      <c r="O3507" s="294" t="s">
        <v>1788</v>
      </c>
    </row>
    <row r="3508" spans="1:15" ht="15" customHeight="1" x14ac:dyDescent="0.25">
      <c r="A3508" s="526" t="s">
        <v>321</v>
      </c>
      <c r="B3508" s="526"/>
      <c r="C3508" s="526" t="s">
        <v>322</v>
      </c>
      <c r="D3508" s="526"/>
    </row>
    <row r="3509" spans="1:15" ht="15" customHeight="1" x14ac:dyDescent="0.25"/>
    <row r="3510" spans="1:15" ht="15" customHeight="1" x14ac:dyDescent="0.25">
      <c r="A3510" s="541" t="s">
        <v>304</v>
      </c>
      <c r="B3510" s="542"/>
      <c r="C3510" s="542"/>
      <c r="D3510" s="542"/>
      <c r="E3510" s="543"/>
      <c r="F3510" s="544" t="s">
        <v>301</v>
      </c>
      <c r="G3510" s="545"/>
      <c r="H3510" s="545"/>
      <c r="I3510" s="545"/>
      <c r="J3510" s="509"/>
      <c r="K3510" s="544" t="s">
        <v>305</v>
      </c>
      <c r="L3510" s="509"/>
      <c r="M3510" s="544" t="s">
        <v>306</v>
      </c>
      <c r="N3510" s="509"/>
      <c r="O3510" s="291" t="s">
        <v>307</v>
      </c>
    </row>
    <row r="3511" spans="1:15" ht="15" customHeight="1" x14ac:dyDescent="0.25">
      <c r="A3511" s="541" t="s">
        <v>1789</v>
      </c>
      <c r="B3511" s="542"/>
      <c r="C3511" s="542"/>
      <c r="D3511" s="542"/>
      <c r="E3511" s="543"/>
      <c r="F3511" s="553" t="s">
        <v>324</v>
      </c>
      <c r="G3511" s="554"/>
      <c r="H3511" s="554"/>
      <c r="I3511" s="554"/>
      <c r="J3511" s="555"/>
      <c r="K3511" s="556" t="s">
        <v>1790</v>
      </c>
      <c r="L3511" s="557"/>
      <c r="M3511" s="556" t="s">
        <v>446</v>
      </c>
      <c r="N3511" s="557"/>
      <c r="O3511" s="292" t="s">
        <v>1786</v>
      </c>
    </row>
    <row r="3512" spans="1:15" ht="15" customHeight="1" x14ac:dyDescent="0.25">
      <c r="A3512" s="558"/>
      <c r="B3512" s="558"/>
      <c r="C3512" s="558"/>
      <c r="D3512" s="558"/>
      <c r="E3512" s="558"/>
      <c r="F3512" s="559"/>
      <c r="G3512" s="559"/>
      <c r="H3512" s="559"/>
      <c r="I3512" s="559"/>
      <c r="J3512" s="559"/>
      <c r="K3512" s="559"/>
      <c r="L3512" s="293" t="s">
        <v>313</v>
      </c>
      <c r="M3512" s="560" t="s">
        <v>322</v>
      </c>
      <c r="N3512" s="560"/>
      <c r="O3512" s="294" t="s">
        <v>1786</v>
      </c>
    </row>
    <row r="3513" spans="1:15" ht="15" customHeight="1" x14ac:dyDescent="0.25">
      <c r="A3513" s="526" t="s">
        <v>327</v>
      </c>
      <c r="B3513" s="526"/>
      <c r="C3513" s="526" t="s">
        <v>328</v>
      </c>
      <c r="D3513" s="526"/>
    </row>
    <row r="3514" spans="1:15" ht="15" customHeight="1" x14ac:dyDescent="0.25"/>
    <row r="3515" spans="1:15" ht="15" customHeight="1" x14ac:dyDescent="0.25">
      <c r="A3515" s="541" t="s">
        <v>304</v>
      </c>
      <c r="B3515" s="542"/>
      <c r="C3515" s="542"/>
      <c r="D3515" s="542"/>
      <c r="E3515" s="543"/>
      <c r="F3515" s="544" t="s">
        <v>301</v>
      </c>
      <c r="G3515" s="545"/>
      <c r="H3515" s="545"/>
      <c r="I3515" s="545"/>
      <c r="J3515" s="509"/>
      <c r="K3515" s="544" t="s">
        <v>305</v>
      </c>
      <c r="L3515" s="509"/>
      <c r="M3515" s="544" t="s">
        <v>306</v>
      </c>
      <c r="N3515" s="509"/>
      <c r="O3515" s="291" t="s">
        <v>307</v>
      </c>
    </row>
    <row r="3516" spans="1:15" ht="15" customHeight="1" x14ac:dyDescent="0.25">
      <c r="A3516" s="541" t="s">
        <v>424</v>
      </c>
      <c r="B3516" s="542"/>
      <c r="C3516" s="542"/>
      <c r="D3516" s="542"/>
      <c r="E3516" s="543"/>
      <c r="F3516" s="553" t="s">
        <v>407</v>
      </c>
      <c r="G3516" s="554"/>
      <c r="H3516" s="554"/>
      <c r="I3516" s="554"/>
      <c r="J3516" s="555"/>
      <c r="K3516" s="556" t="s">
        <v>425</v>
      </c>
      <c r="L3516" s="557"/>
      <c r="M3516" s="556" t="s">
        <v>617</v>
      </c>
      <c r="N3516" s="557"/>
      <c r="O3516" s="292" t="s">
        <v>1791</v>
      </c>
    </row>
    <row r="3517" spans="1:15" ht="15" customHeight="1" x14ac:dyDescent="0.25">
      <c r="A3517" s="558"/>
      <c r="B3517" s="558"/>
      <c r="C3517" s="558"/>
      <c r="D3517" s="558"/>
      <c r="E3517" s="558"/>
      <c r="F3517" s="559"/>
      <c r="G3517" s="559"/>
      <c r="H3517" s="559"/>
      <c r="I3517" s="559"/>
      <c r="J3517" s="559"/>
      <c r="K3517" s="559"/>
      <c r="L3517" s="293" t="s">
        <v>313</v>
      </c>
      <c r="M3517" s="560" t="s">
        <v>328</v>
      </c>
      <c r="N3517" s="560"/>
      <c r="O3517" s="294" t="s">
        <v>1791</v>
      </c>
    </row>
    <row r="3518" spans="1:15" ht="15" customHeight="1" x14ac:dyDescent="0.25"/>
    <row r="3519" spans="1:15" ht="15" customHeight="1" x14ac:dyDescent="0.25">
      <c r="I3519" s="561" t="s">
        <v>334</v>
      </c>
      <c r="J3519" s="562"/>
      <c r="K3519" s="562"/>
      <c r="L3519" s="562"/>
      <c r="M3519" s="563"/>
      <c r="N3519" s="564" t="s">
        <v>1792</v>
      </c>
      <c r="O3519" s="525"/>
    </row>
    <row r="3520" spans="1:15" ht="15" customHeight="1" x14ac:dyDescent="0.25">
      <c r="I3520" s="573" t="s">
        <v>335</v>
      </c>
      <c r="J3520" s="574"/>
      <c r="K3520" s="574"/>
      <c r="L3520" s="574"/>
      <c r="M3520" s="575"/>
      <c r="N3520" s="520">
        <f>+ROUND(N3519*(1+AIU!$G$69),0)</f>
        <v>231406</v>
      </c>
      <c r="O3520" s="521"/>
    </row>
    <row r="3521" spans="1:15" ht="15" customHeight="1" x14ac:dyDescent="0.25">
      <c r="A3521" s="539"/>
      <c r="B3521" s="539"/>
      <c r="C3521" s="539"/>
      <c r="D3521" s="539"/>
      <c r="E3521" s="539"/>
      <c r="F3521" s="539"/>
      <c r="G3521" s="539"/>
      <c r="H3521" s="539"/>
      <c r="I3521" s="539"/>
      <c r="J3521" s="539"/>
      <c r="K3521" s="539"/>
      <c r="L3521" s="539"/>
      <c r="M3521" s="539"/>
      <c r="N3521" s="539"/>
      <c r="O3521" s="539"/>
    </row>
    <row r="3522" spans="1:15" ht="15" customHeight="1" x14ac:dyDescent="0.25">
      <c r="A3522" s="287"/>
      <c r="B3522" s="500"/>
      <c r="C3522" s="500"/>
      <c r="D3522" s="500"/>
      <c r="E3522" s="500"/>
      <c r="F3522" s="500"/>
      <c r="G3522" s="500"/>
      <c r="H3522" s="500"/>
      <c r="I3522" s="500"/>
      <c r="J3522" s="500"/>
      <c r="K3522" s="500"/>
      <c r="L3522" s="500"/>
      <c r="M3522" s="500"/>
      <c r="N3522" s="500"/>
      <c r="O3522" s="500"/>
    </row>
    <row r="3523" spans="1:15" ht="15" customHeight="1" x14ac:dyDescent="0.25">
      <c r="A3523" s="287"/>
      <c r="B3523" s="501"/>
      <c r="C3523" s="501"/>
      <c r="D3523" s="500"/>
      <c r="E3523" s="500"/>
      <c r="F3523" s="500"/>
      <c r="G3523" s="500"/>
      <c r="H3523" s="500"/>
      <c r="I3523" s="500"/>
      <c r="J3523" s="500"/>
      <c r="K3523" s="500"/>
      <c r="L3523" s="500"/>
      <c r="M3523" s="500"/>
      <c r="N3523" s="500"/>
      <c r="O3523" s="500"/>
    </row>
    <row r="3524" spans="1:15" ht="15" customHeight="1" x14ac:dyDescent="0.25">
      <c r="A3524" s="502"/>
      <c r="B3524" s="502"/>
      <c r="C3524" s="502"/>
      <c r="D3524" s="502"/>
      <c r="E3524" s="502"/>
      <c r="F3524" s="502"/>
      <c r="G3524" s="502"/>
      <c r="H3524" s="502"/>
      <c r="I3524" s="502"/>
      <c r="J3524" s="502"/>
      <c r="K3524" s="502"/>
      <c r="L3524" s="502"/>
      <c r="M3524" s="502"/>
      <c r="N3524" s="502"/>
      <c r="O3524" s="502"/>
    </row>
    <row r="3525" spans="1:15" ht="15" customHeight="1" x14ac:dyDescent="0.25">
      <c r="A3525" s="550"/>
      <c r="B3525" s="551"/>
      <c r="C3525" s="551"/>
      <c r="D3525" s="551"/>
      <c r="E3525" s="551"/>
      <c r="F3525" s="552"/>
      <c r="G3525" s="550" t="s">
        <v>296</v>
      </c>
      <c r="H3525" s="551"/>
      <c r="I3525" s="551"/>
      <c r="J3525" s="551" t="s">
        <v>1793</v>
      </c>
      <c r="K3525" s="551"/>
      <c r="L3525" s="551"/>
      <c r="M3525" s="551"/>
      <c r="N3525" s="551"/>
      <c r="O3525" s="552"/>
    </row>
    <row r="3526" spans="1:15" ht="46.5" customHeight="1" x14ac:dyDescent="0.25">
      <c r="A3526" s="513" t="s">
        <v>298</v>
      </c>
      <c r="B3526" s="546"/>
      <c r="C3526" s="546"/>
      <c r="D3526" s="546"/>
      <c r="E3526" s="546"/>
      <c r="F3526" s="527"/>
      <c r="G3526" s="503" t="s">
        <v>299</v>
      </c>
      <c r="H3526" s="500"/>
      <c r="I3526" s="500"/>
      <c r="J3526" s="500" t="s">
        <v>1794</v>
      </c>
      <c r="K3526" s="500"/>
      <c r="L3526" s="500"/>
      <c r="M3526" s="500"/>
      <c r="N3526" s="500"/>
      <c r="O3526" s="504"/>
    </row>
    <row r="3527" spans="1:15" ht="15" customHeight="1" x14ac:dyDescent="0.25">
      <c r="A3527" s="514"/>
      <c r="B3527" s="548"/>
      <c r="C3527" s="548"/>
      <c r="D3527" s="548"/>
      <c r="E3527" s="548"/>
      <c r="F3527" s="549"/>
      <c r="G3527" s="515" t="s">
        <v>301</v>
      </c>
      <c r="H3527" s="502"/>
      <c r="I3527" s="502"/>
      <c r="J3527" s="502" t="s">
        <v>23</v>
      </c>
      <c r="K3527" s="502"/>
      <c r="L3527" s="502"/>
      <c r="M3527" s="502"/>
      <c r="N3527" s="502"/>
      <c r="O3527" s="516"/>
    </row>
    <row r="3528" spans="1:15" ht="15" customHeight="1" x14ac:dyDescent="0.25"/>
    <row r="3529" spans="1:15" ht="15" customHeight="1" x14ac:dyDescent="0.25">
      <c r="A3529" s="526" t="s">
        <v>302</v>
      </c>
      <c r="B3529" s="526"/>
      <c r="C3529" s="526" t="s">
        <v>303</v>
      </c>
      <c r="D3529" s="526"/>
    </row>
    <row r="3530" spans="1:15" ht="15" customHeight="1" x14ac:dyDescent="0.25"/>
    <row r="3531" spans="1:15" ht="15" customHeight="1" x14ac:dyDescent="0.25">
      <c r="A3531" s="541" t="s">
        <v>304</v>
      </c>
      <c r="B3531" s="542"/>
      <c r="C3531" s="542"/>
      <c r="D3531" s="542"/>
      <c r="E3531" s="543"/>
      <c r="F3531" s="544" t="s">
        <v>301</v>
      </c>
      <c r="G3531" s="545"/>
      <c r="H3531" s="545"/>
      <c r="I3531" s="545"/>
      <c r="J3531" s="509"/>
      <c r="K3531" s="544" t="s">
        <v>305</v>
      </c>
      <c r="L3531" s="509"/>
      <c r="M3531" s="544" t="s">
        <v>306</v>
      </c>
      <c r="N3531" s="509"/>
      <c r="O3531" s="291" t="s">
        <v>307</v>
      </c>
    </row>
    <row r="3532" spans="1:15" ht="15" customHeight="1" x14ac:dyDescent="0.25">
      <c r="A3532" s="541" t="s">
        <v>1795</v>
      </c>
      <c r="B3532" s="542"/>
      <c r="C3532" s="542"/>
      <c r="D3532" s="542"/>
      <c r="E3532" s="543"/>
      <c r="F3532" s="553" t="s">
        <v>309</v>
      </c>
      <c r="G3532" s="554"/>
      <c r="H3532" s="554"/>
      <c r="I3532" s="554"/>
      <c r="J3532" s="555"/>
      <c r="K3532" s="556" t="s">
        <v>1796</v>
      </c>
      <c r="L3532" s="557"/>
      <c r="M3532" s="556" t="s">
        <v>555</v>
      </c>
      <c r="N3532" s="557"/>
      <c r="O3532" s="292" t="s">
        <v>1796</v>
      </c>
    </row>
    <row r="3533" spans="1:15" ht="15" customHeight="1" x14ac:dyDescent="0.25">
      <c r="A3533" s="558"/>
      <c r="B3533" s="558"/>
      <c r="C3533" s="558"/>
      <c r="D3533" s="558"/>
      <c r="E3533" s="558"/>
      <c r="F3533" s="559"/>
      <c r="G3533" s="559"/>
      <c r="H3533" s="559"/>
      <c r="I3533" s="559"/>
      <c r="J3533" s="559"/>
      <c r="K3533" s="559"/>
      <c r="L3533" s="293" t="s">
        <v>313</v>
      </c>
      <c r="M3533" s="560" t="s">
        <v>303</v>
      </c>
      <c r="N3533" s="560"/>
      <c r="O3533" s="294" t="s">
        <v>1796</v>
      </c>
    </row>
    <row r="3534" spans="1:15" ht="15" customHeight="1" x14ac:dyDescent="0.25">
      <c r="A3534" s="526" t="s">
        <v>314</v>
      </c>
      <c r="B3534" s="526"/>
      <c r="C3534" s="526" t="s">
        <v>315</v>
      </c>
      <c r="D3534" s="526"/>
    </row>
    <row r="3535" spans="1:15" ht="15" customHeight="1" x14ac:dyDescent="0.25"/>
    <row r="3536" spans="1:15" ht="15" customHeight="1" x14ac:dyDescent="0.25">
      <c r="A3536" s="541" t="s">
        <v>304</v>
      </c>
      <c r="B3536" s="542"/>
      <c r="C3536" s="542"/>
      <c r="D3536" s="542"/>
      <c r="E3536" s="543"/>
      <c r="F3536" s="544" t="s">
        <v>301</v>
      </c>
      <c r="G3536" s="545"/>
      <c r="H3536" s="545"/>
      <c r="I3536" s="545"/>
      <c r="J3536" s="509"/>
      <c r="K3536" s="544" t="s">
        <v>305</v>
      </c>
      <c r="L3536" s="509"/>
      <c r="M3536" s="544" t="s">
        <v>306</v>
      </c>
      <c r="N3536" s="509"/>
      <c r="O3536" s="291" t="s">
        <v>307</v>
      </c>
    </row>
    <row r="3537" spans="1:15" ht="15" customHeight="1" x14ac:dyDescent="0.25">
      <c r="A3537" s="541" t="s">
        <v>316</v>
      </c>
      <c r="B3537" s="542"/>
      <c r="C3537" s="542"/>
      <c r="D3537" s="542"/>
      <c r="E3537" s="543"/>
      <c r="F3537" s="553" t="s">
        <v>317</v>
      </c>
      <c r="G3537" s="554"/>
      <c r="H3537" s="554"/>
      <c r="I3537" s="554"/>
      <c r="J3537" s="555"/>
      <c r="K3537" s="556" t="s">
        <v>1797</v>
      </c>
      <c r="L3537" s="557"/>
      <c r="M3537" s="556" t="s">
        <v>319</v>
      </c>
      <c r="N3537" s="557"/>
      <c r="O3537" s="292" t="s">
        <v>1798</v>
      </c>
    </row>
    <row r="3538" spans="1:15" ht="15" customHeight="1" x14ac:dyDescent="0.25">
      <c r="A3538" s="558"/>
      <c r="B3538" s="558"/>
      <c r="C3538" s="558"/>
      <c r="D3538" s="558"/>
      <c r="E3538" s="558"/>
      <c r="F3538" s="559"/>
      <c r="G3538" s="559"/>
      <c r="H3538" s="559"/>
      <c r="I3538" s="559"/>
      <c r="J3538" s="559"/>
      <c r="K3538" s="559"/>
      <c r="L3538" s="293" t="s">
        <v>313</v>
      </c>
      <c r="M3538" s="560" t="s">
        <v>315</v>
      </c>
      <c r="N3538" s="560"/>
      <c r="O3538" s="294" t="s">
        <v>1798</v>
      </c>
    </row>
    <row r="3539" spans="1:15" ht="15" customHeight="1" x14ac:dyDescent="0.25">
      <c r="A3539" s="526" t="s">
        <v>321</v>
      </c>
      <c r="B3539" s="526"/>
      <c r="C3539" s="526" t="s">
        <v>322</v>
      </c>
      <c r="D3539" s="526"/>
    </row>
    <row r="3540" spans="1:15" ht="15" customHeight="1" x14ac:dyDescent="0.25"/>
    <row r="3541" spans="1:15" ht="15" customHeight="1" x14ac:dyDescent="0.25">
      <c r="A3541" s="541" t="s">
        <v>304</v>
      </c>
      <c r="B3541" s="542"/>
      <c r="C3541" s="542"/>
      <c r="D3541" s="542"/>
      <c r="E3541" s="543"/>
      <c r="F3541" s="544" t="s">
        <v>301</v>
      </c>
      <c r="G3541" s="545"/>
      <c r="H3541" s="545"/>
      <c r="I3541" s="545"/>
      <c r="J3541" s="509"/>
      <c r="K3541" s="544" t="s">
        <v>305</v>
      </c>
      <c r="L3541" s="509"/>
      <c r="M3541" s="544" t="s">
        <v>306</v>
      </c>
      <c r="N3541" s="509"/>
      <c r="O3541" s="291" t="s">
        <v>307</v>
      </c>
    </row>
    <row r="3542" spans="1:15" ht="15" customHeight="1" x14ac:dyDescent="0.25">
      <c r="A3542" s="541" t="s">
        <v>1799</v>
      </c>
      <c r="B3542" s="542"/>
      <c r="C3542" s="542"/>
      <c r="D3542" s="542"/>
      <c r="E3542" s="543"/>
      <c r="F3542" s="553" t="s">
        <v>324</v>
      </c>
      <c r="G3542" s="554"/>
      <c r="H3542" s="554"/>
      <c r="I3542" s="554"/>
      <c r="J3542" s="555"/>
      <c r="K3542" s="556" t="s">
        <v>1800</v>
      </c>
      <c r="L3542" s="557"/>
      <c r="M3542" s="556" t="s">
        <v>388</v>
      </c>
      <c r="N3542" s="557"/>
      <c r="O3542" s="292" t="s">
        <v>1797</v>
      </c>
    </row>
    <row r="3543" spans="1:15" ht="15" customHeight="1" x14ac:dyDescent="0.25">
      <c r="A3543" s="558"/>
      <c r="B3543" s="558"/>
      <c r="C3543" s="558"/>
      <c r="D3543" s="558"/>
      <c r="E3543" s="558"/>
      <c r="F3543" s="559"/>
      <c r="G3543" s="559"/>
      <c r="H3543" s="559"/>
      <c r="I3543" s="559"/>
      <c r="J3543" s="559"/>
      <c r="K3543" s="559"/>
      <c r="L3543" s="293" t="s">
        <v>313</v>
      </c>
      <c r="M3543" s="560" t="s">
        <v>322</v>
      </c>
      <c r="N3543" s="560"/>
      <c r="O3543" s="294" t="s">
        <v>1797</v>
      </c>
    </row>
    <row r="3544" spans="1:15" ht="15" customHeight="1" x14ac:dyDescent="0.25">
      <c r="A3544" s="526" t="s">
        <v>327</v>
      </c>
      <c r="B3544" s="526"/>
      <c r="C3544" s="526" t="s">
        <v>328</v>
      </c>
      <c r="D3544" s="526"/>
    </row>
    <row r="3545" spans="1:15" ht="15" customHeight="1" x14ac:dyDescent="0.25"/>
    <row r="3546" spans="1:15" ht="15" customHeight="1" x14ac:dyDescent="0.25">
      <c r="A3546" s="541" t="s">
        <v>304</v>
      </c>
      <c r="B3546" s="542"/>
      <c r="C3546" s="542"/>
      <c r="D3546" s="542"/>
      <c r="E3546" s="543"/>
      <c r="F3546" s="544" t="s">
        <v>301</v>
      </c>
      <c r="G3546" s="545"/>
      <c r="H3546" s="545"/>
      <c r="I3546" s="545"/>
      <c r="J3546" s="509"/>
      <c r="K3546" s="544" t="s">
        <v>305</v>
      </c>
      <c r="L3546" s="509"/>
      <c r="M3546" s="544" t="s">
        <v>306</v>
      </c>
      <c r="N3546" s="509"/>
      <c r="O3546" s="291" t="s">
        <v>307</v>
      </c>
    </row>
    <row r="3547" spans="1:15" ht="15" customHeight="1" x14ac:dyDescent="0.25">
      <c r="A3547" s="541" t="s">
        <v>424</v>
      </c>
      <c r="B3547" s="542"/>
      <c r="C3547" s="542"/>
      <c r="D3547" s="542"/>
      <c r="E3547" s="543"/>
      <c r="F3547" s="553" t="s">
        <v>407</v>
      </c>
      <c r="G3547" s="554"/>
      <c r="H3547" s="554"/>
      <c r="I3547" s="554"/>
      <c r="J3547" s="555"/>
      <c r="K3547" s="556" t="s">
        <v>425</v>
      </c>
      <c r="L3547" s="557"/>
      <c r="M3547" s="556" t="s">
        <v>1801</v>
      </c>
      <c r="N3547" s="557"/>
      <c r="O3547" s="292" t="s">
        <v>1802</v>
      </c>
    </row>
    <row r="3548" spans="1:15" ht="15" customHeight="1" x14ac:dyDescent="0.25">
      <c r="A3548" s="558"/>
      <c r="B3548" s="558"/>
      <c r="C3548" s="558"/>
      <c r="D3548" s="558"/>
      <c r="E3548" s="558"/>
      <c r="F3548" s="559"/>
      <c r="G3548" s="559"/>
      <c r="H3548" s="559"/>
      <c r="I3548" s="559"/>
      <c r="J3548" s="559"/>
      <c r="K3548" s="559"/>
      <c r="L3548" s="293" t="s">
        <v>313</v>
      </c>
      <c r="M3548" s="560" t="s">
        <v>328</v>
      </c>
      <c r="N3548" s="560"/>
      <c r="O3548" s="294" t="s">
        <v>1802</v>
      </c>
    </row>
    <row r="3549" spans="1:15" ht="15" customHeight="1" x14ac:dyDescent="0.25"/>
    <row r="3550" spans="1:15" ht="15" customHeight="1" x14ac:dyDescent="0.25">
      <c r="I3550" s="561" t="s">
        <v>334</v>
      </c>
      <c r="J3550" s="562"/>
      <c r="K3550" s="562"/>
      <c r="L3550" s="562"/>
      <c r="M3550" s="563"/>
      <c r="N3550" s="564" t="s">
        <v>1803</v>
      </c>
      <c r="O3550" s="525"/>
    </row>
    <row r="3551" spans="1:15" ht="15" customHeight="1" x14ac:dyDescent="0.25">
      <c r="I3551" s="573" t="s">
        <v>335</v>
      </c>
      <c r="J3551" s="574"/>
      <c r="K3551" s="574"/>
      <c r="L3551" s="574"/>
      <c r="M3551" s="575"/>
      <c r="N3551" s="520">
        <f>+ROUND(N3550*(1+AIU!$G$69),0)</f>
        <v>367199</v>
      </c>
      <c r="O3551" s="521"/>
    </row>
    <row r="3552" spans="1:15" ht="15" customHeight="1" x14ac:dyDescent="0.25">
      <c r="A3552" s="539"/>
      <c r="B3552" s="539"/>
      <c r="C3552" s="539"/>
      <c r="D3552" s="539"/>
      <c r="E3552" s="539"/>
      <c r="F3552" s="539"/>
      <c r="G3552" s="539"/>
      <c r="H3552" s="539"/>
      <c r="I3552" s="539"/>
      <c r="J3552" s="539"/>
      <c r="K3552" s="539"/>
      <c r="L3552" s="539"/>
      <c r="M3552" s="539"/>
      <c r="N3552" s="539"/>
      <c r="O3552" s="539"/>
    </row>
    <row r="3553" spans="1:15" ht="15" customHeight="1" x14ac:dyDescent="0.25">
      <c r="A3553" s="287"/>
      <c r="B3553" s="500"/>
      <c r="C3553" s="500"/>
      <c r="D3553" s="500"/>
      <c r="E3553" s="500"/>
      <c r="F3553" s="500"/>
      <c r="G3553" s="500"/>
      <c r="H3553" s="500"/>
      <c r="I3553" s="500"/>
      <c r="J3553" s="500"/>
      <c r="K3553" s="500"/>
      <c r="L3553" s="500"/>
      <c r="M3553" s="500"/>
      <c r="N3553" s="500"/>
      <c r="O3553" s="500"/>
    </row>
    <row r="3554" spans="1:15" ht="15" customHeight="1" x14ac:dyDescent="0.25">
      <c r="A3554" s="287"/>
      <c r="B3554" s="501"/>
      <c r="C3554" s="501"/>
      <c r="D3554" s="500"/>
      <c r="E3554" s="500"/>
      <c r="F3554" s="500"/>
      <c r="G3554" s="500"/>
      <c r="H3554" s="500"/>
      <c r="I3554" s="500"/>
      <c r="J3554" s="500"/>
      <c r="K3554" s="500"/>
      <c r="L3554" s="500"/>
      <c r="M3554" s="500"/>
      <c r="N3554" s="500"/>
      <c r="O3554" s="500"/>
    </row>
    <row r="3555" spans="1:15" ht="15" customHeight="1" x14ac:dyDescent="0.25">
      <c r="A3555" s="502"/>
      <c r="B3555" s="502"/>
      <c r="C3555" s="502"/>
      <c r="D3555" s="502"/>
      <c r="E3555" s="502"/>
      <c r="F3555" s="502"/>
      <c r="G3555" s="502"/>
      <c r="H3555" s="502"/>
      <c r="I3555" s="502"/>
      <c r="J3555" s="502"/>
      <c r="K3555" s="502"/>
      <c r="L3555" s="502"/>
      <c r="M3555" s="502"/>
      <c r="N3555" s="502"/>
      <c r="O3555" s="502"/>
    </row>
    <row r="3556" spans="1:15" ht="15" customHeight="1" x14ac:dyDescent="0.25">
      <c r="A3556" s="550"/>
      <c r="B3556" s="551"/>
      <c r="C3556" s="551"/>
      <c r="D3556" s="551"/>
      <c r="E3556" s="551"/>
      <c r="F3556" s="552"/>
      <c r="G3556" s="550" t="s">
        <v>296</v>
      </c>
      <c r="H3556" s="551"/>
      <c r="I3556" s="551"/>
      <c r="J3556" s="551" t="s">
        <v>1804</v>
      </c>
      <c r="K3556" s="551"/>
      <c r="L3556" s="551"/>
      <c r="M3556" s="551"/>
      <c r="N3556" s="551"/>
      <c r="O3556" s="552"/>
    </row>
    <row r="3557" spans="1:15" ht="46.5" customHeight="1" x14ac:dyDescent="0.25">
      <c r="A3557" s="513" t="s">
        <v>298</v>
      </c>
      <c r="B3557" s="546"/>
      <c r="C3557" s="546"/>
      <c r="D3557" s="546"/>
      <c r="E3557" s="546"/>
      <c r="F3557" s="527"/>
      <c r="G3557" s="503" t="s">
        <v>299</v>
      </c>
      <c r="H3557" s="500"/>
      <c r="I3557" s="500"/>
      <c r="J3557" s="500" t="s">
        <v>1805</v>
      </c>
      <c r="K3557" s="500"/>
      <c r="L3557" s="500"/>
      <c r="M3557" s="500"/>
      <c r="N3557" s="500"/>
      <c r="O3557" s="504"/>
    </row>
    <row r="3558" spans="1:15" ht="15" customHeight="1" x14ac:dyDescent="0.25">
      <c r="A3558" s="514"/>
      <c r="B3558" s="548"/>
      <c r="C3558" s="548"/>
      <c r="D3558" s="548"/>
      <c r="E3558" s="548"/>
      <c r="F3558" s="549"/>
      <c r="G3558" s="515" t="s">
        <v>301</v>
      </c>
      <c r="H3558" s="502"/>
      <c r="I3558" s="502"/>
      <c r="J3558" s="502" t="s">
        <v>23</v>
      </c>
      <c r="K3558" s="502"/>
      <c r="L3558" s="502"/>
      <c r="M3558" s="502"/>
      <c r="N3558" s="502"/>
      <c r="O3558" s="516"/>
    </row>
    <row r="3559" spans="1:15" ht="15" customHeight="1" x14ac:dyDescent="0.25"/>
    <row r="3560" spans="1:15" ht="15" customHeight="1" x14ac:dyDescent="0.25">
      <c r="A3560" s="526" t="s">
        <v>302</v>
      </c>
      <c r="B3560" s="526"/>
      <c r="C3560" s="526" t="s">
        <v>303</v>
      </c>
      <c r="D3560" s="526"/>
    </row>
    <row r="3561" spans="1:15" ht="15" customHeight="1" x14ac:dyDescent="0.25"/>
    <row r="3562" spans="1:15" ht="15" customHeight="1" x14ac:dyDescent="0.25">
      <c r="A3562" s="541" t="s">
        <v>304</v>
      </c>
      <c r="B3562" s="542"/>
      <c r="C3562" s="542"/>
      <c r="D3562" s="542"/>
      <c r="E3562" s="543"/>
      <c r="F3562" s="544" t="s">
        <v>301</v>
      </c>
      <c r="G3562" s="545"/>
      <c r="H3562" s="545"/>
      <c r="I3562" s="545"/>
      <c r="J3562" s="509"/>
      <c r="K3562" s="544" t="s">
        <v>305</v>
      </c>
      <c r="L3562" s="509"/>
      <c r="M3562" s="544" t="s">
        <v>306</v>
      </c>
      <c r="N3562" s="509"/>
      <c r="O3562" s="291" t="s">
        <v>307</v>
      </c>
    </row>
    <row r="3563" spans="1:15" ht="15" customHeight="1" x14ac:dyDescent="0.25">
      <c r="A3563" s="541" t="s">
        <v>1747</v>
      </c>
      <c r="B3563" s="542"/>
      <c r="C3563" s="542"/>
      <c r="D3563" s="542"/>
      <c r="E3563" s="543"/>
      <c r="F3563" s="553" t="s">
        <v>309</v>
      </c>
      <c r="G3563" s="554"/>
      <c r="H3563" s="554"/>
      <c r="I3563" s="554"/>
      <c r="J3563" s="555"/>
      <c r="K3563" s="556" t="s">
        <v>1748</v>
      </c>
      <c r="L3563" s="557"/>
      <c r="M3563" s="556" t="s">
        <v>505</v>
      </c>
      <c r="N3563" s="557"/>
      <c r="O3563" s="292" t="s">
        <v>1749</v>
      </c>
    </row>
    <row r="3564" spans="1:15" ht="27.75" customHeight="1" x14ac:dyDescent="0.25">
      <c r="A3564" s="541" t="s">
        <v>1806</v>
      </c>
      <c r="B3564" s="542"/>
      <c r="C3564" s="542"/>
      <c r="D3564" s="542"/>
      <c r="E3564" s="543"/>
      <c r="F3564" s="553" t="s">
        <v>309</v>
      </c>
      <c r="G3564" s="554"/>
      <c r="H3564" s="554"/>
      <c r="I3564" s="554"/>
      <c r="J3564" s="555"/>
      <c r="K3564" s="556" t="s">
        <v>1123</v>
      </c>
      <c r="L3564" s="557"/>
      <c r="M3564" s="556" t="s">
        <v>555</v>
      </c>
      <c r="N3564" s="557"/>
      <c r="O3564" s="292" t="s">
        <v>1123</v>
      </c>
    </row>
    <row r="3565" spans="1:15" ht="15" customHeight="1" x14ac:dyDescent="0.25">
      <c r="A3565" s="541" t="s">
        <v>1807</v>
      </c>
      <c r="B3565" s="542"/>
      <c r="C3565" s="542"/>
      <c r="D3565" s="542"/>
      <c r="E3565" s="543"/>
      <c r="F3565" s="553" t="s">
        <v>309</v>
      </c>
      <c r="G3565" s="554"/>
      <c r="H3565" s="554"/>
      <c r="I3565" s="554"/>
      <c r="J3565" s="555"/>
      <c r="K3565" s="556" t="s">
        <v>866</v>
      </c>
      <c r="L3565" s="557"/>
      <c r="M3565" s="556" t="s">
        <v>505</v>
      </c>
      <c r="N3565" s="557"/>
      <c r="O3565" s="292" t="s">
        <v>1808</v>
      </c>
    </row>
    <row r="3566" spans="1:15" ht="15" customHeight="1" x14ac:dyDescent="0.25">
      <c r="A3566" s="558"/>
      <c r="B3566" s="558"/>
      <c r="C3566" s="558"/>
      <c r="D3566" s="558"/>
      <c r="E3566" s="558"/>
      <c r="F3566" s="559"/>
      <c r="G3566" s="559"/>
      <c r="H3566" s="559"/>
      <c r="I3566" s="559"/>
      <c r="J3566" s="559"/>
      <c r="K3566" s="559"/>
      <c r="L3566" s="293" t="s">
        <v>313</v>
      </c>
      <c r="M3566" s="560" t="s">
        <v>303</v>
      </c>
      <c r="N3566" s="560"/>
      <c r="O3566" s="294" t="s">
        <v>1809</v>
      </c>
    </row>
    <row r="3567" spans="1:15" ht="15" customHeight="1" x14ac:dyDescent="0.25">
      <c r="A3567" s="526" t="s">
        <v>314</v>
      </c>
      <c r="B3567" s="526"/>
      <c r="C3567" s="526" t="s">
        <v>315</v>
      </c>
      <c r="D3567" s="526"/>
    </row>
    <row r="3568" spans="1:15" ht="15" customHeight="1" x14ac:dyDescent="0.25"/>
    <row r="3569" spans="1:15" ht="15" customHeight="1" x14ac:dyDescent="0.25">
      <c r="A3569" s="541" t="s">
        <v>304</v>
      </c>
      <c r="B3569" s="542"/>
      <c r="C3569" s="542"/>
      <c r="D3569" s="542"/>
      <c r="E3569" s="543"/>
      <c r="F3569" s="544" t="s">
        <v>301</v>
      </c>
      <c r="G3569" s="545"/>
      <c r="H3569" s="545"/>
      <c r="I3569" s="545"/>
      <c r="J3569" s="509"/>
      <c r="K3569" s="544" t="s">
        <v>305</v>
      </c>
      <c r="L3569" s="509"/>
      <c r="M3569" s="544" t="s">
        <v>306</v>
      </c>
      <c r="N3569" s="509"/>
      <c r="O3569" s="291" t="s">
        <v>307</v>
      </c>
    </row>
    <row r="3570" spans="1:15" ht="15" customHeight="1" x14ac:dyDescent="0.25">
      <c r="A3570" s="541" t="s">
        <v>827</v>
      </c>
      <c r="B3570" s="542"/>
      <c r="C3570" s="542"/>
      <c r="D3570" s="542"/>
      <c r="E3570" s="543"/>
      <c r="F3570" s="553" t="s">
        <v>357</v>
      </c>
      <c r="G3570" s="554"/>
      <c r="H3570" s="554"/>
      <c r="I3570" s="554"/>
      <c r="J3570" s="555"/>
      <c r="K3570" s="556" t="s">
        <v>828</v>
      </c>
      <c r="L3570" s="557"/>
      <c r="M3570" s="556" t="s">
        <v>566</v>
      </c>
      <c r="N3570" s="557"/>
      <c r="O3570" s="292" t="s">
        <v>1810</v>
      </c>
    </row>
    <row r="3571" spans="1:15" ht="15" customHeight="1" x14ac:dyDescent="0.25">
      <c r="A3571" s="541" t="s">
        <v>1811</v>
      </c>
      <c r="B3571" s="542"/>
      <c r="C3571" s="542"/>
      <c r="D3571" s="542"/>
      <c r="E3571" s="543"/>
      <c r="F3571" s="553" t="s">
        <v>357</v>
      </c>
      <c r="G3571" s="554"/>
      <c r="H3571" s="554"/>
      <c r="I3571" s="554"/>
      <c r="J3571" s="555"/>
      <c r="K3571" s="556" t="s">
        <v>1812</v>
      </c>
      <c r="L3571" s="557"/>
      <c r="M3571" s="556" t="s">
        <v>566</v>
      </c>
      <c r="N3571" s="557"/>
      <c r="O3571" s="292" t="s">
        <v>1813</v>
      </c>
    </row>
    <row r="3572" spans="1:15" ht="15" customHeight="1" x14ac:dyDescent="0.25">
      <c r="A3572" s="541" t="s">
        <v>316</v>
      </c>
      <c r="B3572" s="542"/>
      <c r="C3572" s="542"/>
      <c r="D3572" s="542"/>
      <c r="E3572" s="543"/>
      <c r="F3572" s="553" t="s">
        <v>317</v>
      </c>
      <c r="G3572" s="554"/>
      <c r="H3572" s="554"/>
      <c r="I3572" s="554"/>
      <c r="J3572" s="555"/>
      <c r="K3572" s="556" t="s">
        <v>1814</v>
      </c>
      <c r="L3572" s="557"/>
      <c r="M3572" s="556" t="s">
        <v>319</v>
      </c>
      <c r="N3572" s="557"/>
      <c r="O3572" s="292" t="s">
        <v>1815</v>
      </c>
    </row>
    <row r="3573" spans="1:15" ht="15" customHeight="1" x14ac:dyDescent="0.25">
      <c r="A3573" s="558"/>
      <c r="B3573" s="558"/>
      <c r="C3573" s="558"/>
      <c r="D3573" s="558"/>
      <c r="E3573" s="558"/>
      <c r="F3573" s="559"/>
      <c r="G3573" s="559"/>
      <c r="H3573" s="559"/>
      <c r="I3573" s="559"/>
      <c r="J3573" s="559"/>
      <c r="K3573" s="559"/>
      <c r="L3573" s="293" t="s">
        <v>313</v>
      </c>
      <c r="M3573" s="560" t="s">
        <v>315</v>
      </c>
      <c r="N3573" s="560"/>
      <c r="O3573" s="294" t="s">
        <v>1816</v>
      </c>
    </row>
    <row r="3574" spans="1:15" ht="15" customHeight="1" x14ac:dyDescent="0.25">
      <c r="A3574" s="526" t="s">
        <v>321</v>
      </c>
      <c r="B3574" s="526"/>
      <c r="C3574" s="526" t="s">
        <v>322</v>
      </c>
      <c r="D3574" s="526"/>
    </row>
    <row r="3575" spans="1:15" ht="15" customHeight="1" x14ac:dyDescent="0.25"/>
    <row r="3576" spans="1:15" ht="15" customHeight="1" x14ac:dyDescent="0.25">
      <c r="A3576" s="541" t="s">
        <v>304</v>
      </c>
      <c r="B3576" s="542"/>
      <c r="C3576" s="542"/>
      <c r="D3576" s="542"/>
      <c r="E3576" s="543"/>
      <c r="F3576" s="544" t="s">
        <v>301</v>
      </c>
      <c r="G3576" s="545"/>
      <c r="H3576" s="545"/>
      <c r="I3576" s="545"/>
      <c r="J3576" s="509"/>
      <c r="K3576" s="544" t="s">
        <v>305</v>
      </c>
      <c r="L3576" s="509"/>
      <c r="M3576" s="544" t="s">
        <v>306</v>
      </c>
      <c r="N3576" s="509"/>
      <c r="O3576" s="291" t="s">
        <v>307</v>
      </c>
    </row>
    <row r="3577" spans="1:15" ht="15" customHeight="1" x14ac:dyDescent="0.25">
      <c r="A3577" s="541" t="s">
        <v>1431</v>
      </c>
      <c r="B3577" s="542"/>
      <c r="C3577" s="542"/>
      <c r="D3577" s="542"/>
      <c r="E3577" s="543"/>
      <c r="F3577" s="553" t="s">
        <v>324</v>
      </c>
      <c r="G3577" s="554"/>
      <c r="H3577" s="554"/>
      <c r="I3577" s="554"/>
      <c r="J3577" s="555"/>
      <c r="K3577" s="556" t="s">
        <v>440</v>
      </c>
      <c r="L3577" s="557"/>
      <c r="M3577" s="556" t="s">
        <v>546</v>
      </c>
      <c r="N3577" s="557"/>
      <c r="O3577" s="292" t="s">
        <v>1814</v>
      </c>
    </row>
    <row r="3578" spans="1:15" ht="15" customHeight="1" x14ac:dyDescent="0.25">
      <c r="A3578" s="558"/>
      <c r="B3578" s="558"/>
      <c r="C3578" s="558"/>
      <c r="D3578" s="558"/>
      <c r="E3578" s="558"/>
      <c r="F3578" s="559"/>
      <c r="G3578" s="559"/>
      <c r="H3578" s="559"/>
      <c r="I3578" s="559"/>
      <c r="J3578" s="559"/>
      <c r="K3578" s="559"/>
      <c r="L3578" s="293" t="s">
        <v>313</v>
      </c>
      <c r="M3578" s="560" t="s">
        <v>322</v>
      </c>
      <c r="N3578" s="560"/>
      <c r="O3578" s="294" t="s">
        <v>1814</v>
      </c>
    </row>
    <row r="3579" spans="1:15" ht="15" customHeight="1" x14ac:dyDescent="0.25">
      <c r="A3579" s="526" t="s">
        <v>327</v>
      </c>
      <c r="B3579" s="526"/>
      <c r="C3579" s="526" t="s">
        <v>328</v>
      </c>
      <c r="D3579" s="526"/>
    </row>
    <row r="3580" spans="1:15" ht="15" customHeight="1" x14ac:dyDescent="0.25"/>
    <row r="3581" spans="1:15" ht="15" customHeight="1" x14ac:dyDescent="0.25">
      <c r="A3581" s="541" t="s">
        <v>304</v>
      </c>
      <c r="B3581" s="542"/>
      <c r="C3581" s="542"/>
      <c r="D3581" s="542"/>
      <c r="E3581" s="543"/>
      <c r="F3581" s="544" t="s">
        <v>301</v>
      </c>
      <c r="G3581" s="545"/>
      <c r="H3581" s="545"/>
      <c r="I3581" s="545"/>
      <c r="J3581" s="509"/>
      <c r="K3581" s="544" t="s">
        <v>305</v>
      </c>
      <c r="L3581" s="509"/>
      <c r="M3581" s="544" t="s">
        <v>306</v>
      </c>
      <c r="N3581" s="509"/>
      <c r="O3581" s="291" t="s">
        <v>307</v>
      </c>
    </row>
    <row r="3582" spans="1:15" ht="15" customHeight="1" x14ac:dyDescent="0.25">
      <c r="A3582" s="541" t="s">
        <v>424</v>
      </c>
      <c r="B3582" s="542"/>
      <c r="C3582" s="542"/>
      <c r="D3582" s="542"/>
      <c r="E3582" s="543"/>
      <c r="F3582" s="553" t="s">
        <v>407</v>
      </c>
      <c r="G3582" s="554"/>
      <c r="H3582" s="554"/>
      <c r="I3582" s="554"/>
      <c r="J3582" s="555"/>
      <c r="K3582" s="556" t="s">
        <v>425</v>
      </c>
      <c r="L3582" s="557"/>
      <c r="M3582" s="556" t="s">
        <v>1817</v>
      </c>
      <c r="N3582" s="557"/>
      <c r="O3582" s="292" t="s">
        <v>1015</v>
      </c>
    </row>
    <row r="3583" spans="1:15" ht="15" customHeight="1" x14ac:dyDescent="0.25">
      <c r="A3583" s="558"/>
      <c r="B3583" s="558"/>
      <c r="C3583" s="558"/>
      <c r="D3583" s="558"/>
      <c r="E3583" s="558"/>
      <c r="F3583" s="559"/>
      <c r="G3583" s="559"/>
      <c r="H3583" s="559"/>
      <c r="I3583" s="559"/>
      <c r="J3583" s="559"/>
      <c r="K3583" s="559"/>
      <c r="L3583" s="293" t="s">
        <v>313</v>
      </c>
      <c r="M3583" s="560" t="s">
        <v>328</v>
      </c>
      <c r="N3583" s="560"/>
      <c r="O3583" s="294" t="s">
        <v>1015</v>
      </c>
    </row>
    <row r="3584" spans="1:15" ht="15" customHeight="1" x14ac:dyDescent="0.25"/>
    <row r="3585" spans="1:15" ht="15" customHeight="1" x14ac:dyDescent="0.25">
      <c r="I3585" s="565" t="s">
        <v>334</v>
      </c>
      <c r="J3585" s="566"/>
      <c r="K3585" s="566"/>
      <c r="L3585" s="566"/>
      <c r="M3585" s="567"/>
      <c r="N3585" s="564" t="s">
        <v>1818</v>
      </c>
      <c r="O3585" s="525"/>
    </row>
    <row r="3586" spans="1:15" ht="15" customHeight="1" x14ac:dyDescent="0.25">
      <c r="I3586" s="568" t="s">
        <v>335</v>
      </c>
      <c r="J3586" s="569"/>
      <c r="K3586" s="569"/>
      <c r="L3586" s="569"/>
      <c r="M3586" s="570"/>
      <c r="N3586" s="520">
        <f>+ROUND(N3585*(1+AIU!$G$69),0)</f>
        <v>143063</v>
      </c>
      <c r="O3586" s="521"/>
    </row>
    <row r="3587" spans="1:15" ht="15" customHeight="1" x14ac:dyDescent="0.25">
      <c r="A3587" s="539"/>
      <c r="B3587" s="539"/>
      <c r="C3587" s="539"/>
      <c r="D3587" s="539"/>
      <c r="E3587" s="539"/>
      <c r="F3587" s="539"/>
      <c r="G3587" s="539"/>
      <c r="H3587" s="539"/>
      <c r="I3587" s="539"/>
      <c r="J3587" s="539"/>
      <c r="K3587" s="539"/>
      <c r="L3587" s="539"/>
      <c r="M3587" s="539"/>
      <c r="N3587" s="539"/>
      <c r="O3587" s="539"/>
    </row>
    <row r="3588" spans="1:15" ht="15" customHeight="1" x14ac:dyDescent="0.25">
      <c r="A3588" s="287"/>
      <c r="B3588" s="500"/>
      <c r="C3588" s="500"/>
      <c r="D3588" s="500"/>
      <c r="E3588" s="500"/>
      <c r="F3588" s="500"/>
      <c r="G3588" s="500"/>
      <c r="H3588" s="500"/>
      <c r="I3588" s="500"/>
      <c r="J3588" s="500"/>
      <c r="K3588" s="500"/>
      <c r="L3588" s="500"/>
      <c r="M3588" s="500"/>
      <c r="N3588" s="500"/>
      <c r="O3588" s="500"/>
    </row>
    <row r="3589" spans="1:15" ht="15" customHeight="1" x14ac:dyDescent="0.25">
      <c r="A3589" s="287"/>
      <c r="B3589" s="501"/>
      <c r="C3589" s="501"/>
      <c r="D3589" s="500"/>
      <c r="E3589" s="500"/>
      <c r="F3589" s="500"/>
      <c r="G3589" s="500"/>
      <c r="H3589" s="500"/>
      <c r="I3589" s="500"/>
      <c r="J3589" s="500"/>
      <c r="K3589" s="500"/>
      <c r="L3589" s="500"/>
      <c r="M3589" s="500"/>
      <c r="N3589" s="500"/>
      <c r="O3589" s="500"/>
    </row>
    <row r="3590" spans="1:15" ht="15" customHeight="1" x14ac:dyDescent="0.25">
      <c r="A3590" s="502"/>
      <c r="B3590" s="502"/>
      <c r="C3590" s="502"/>
      <c r="D3590" s="502"/>
      <c r="E3590" s="502"/>
      <c r="F3590" s="502"/>
      <c r="G3590" s="502"/>
      <c r="H3590" s="502"/>
      <c r="I3590" s="502"/>
      <c r="J3590" s="502"/>
      <c r="K3590" s="502"/>
      <c r="L3590" s="502"/>
      <c r="M3590" s="502"/>
      <c r="N3590" s="502"/>
      <c r="O3590" s="502"/>
    </row>
    <row r="3591" spans="1:15" ht="15" customHeight="1" x14ac:dyDescent="0.25">
      <c r="A3591" s="550"/>
      <c r="B3591" s="551"/>
      <c r="C3591" s="551"/>
      <c r="D3591" s="551"/>
      <c r="E3591" s="551"/>
      <c r="F3591" s="552"/>
      <c r="G3591" s="550" t="s">
        <v>296</v>
      </c>
      <c r="H3591" s="551"/>
      <c r="I3591" s="551"/>
      <c r="J3591" s="551" t="s">
        <v>1819</v>
      </c>
      <c r="K3591" s="551"/>
      <c r="L3591" s="551"/>
      <c r="M3591" s="551"/>
      <c r="N3591" s="551"/>
      <c r="O3591" s="552"/>
    </row>
    <row r="3592" spans="1:15" ht="63.75" customHeight="1" x14ac:dyDescent="0.25">
      <c r="A3592" s="513" t="s">
        <v>298</v>
      </c>
      <c r="B3592" s="546"/>
      <c r="C3592" s="546"/>
      <c r="D3592" s="546"/>
      <c r="E3592" s="546"/>
      <c r="F3592" s="527"/>
      <c r="G3592" s="503" t="s">
        <v>299</v>
      </c>
      <c r="H3592" s="500"/>
      <c r="I3592" s="500"/>
      <c r="J3592" s="576" t="s">
        <v>1820</v>
      </c>
      <c r="K3592" s="576"/>
      <c r="L3592" s="576"/>
      <c r="M3592" s="576"/>
      <c r="N3592" s="576"/>
      <c r="O3592" s="517"/>
    </row>
    <row r="3593" spans="1:15" ht="15" customHeight="1" x14ac:dyDescent="0.25">
      <c r="A3593" s="514"/>
      <c r="B3593" s="548"/>
      <c r="C3593" s="548"/>
      <c r="D3593" s="548"/>
      <c r="E3593" s="548"/>
      <c r="F3593" s="549"/>
      <c r="G3593" s="515" t="s">
        <v>301</v>
      </c>
      <c r="H3593" s="502"/>
      <c r="I3593" s="502"/>
      <c r="J3593" s="502" t="s">
        <v>21</v>
      </c>
      <c r="K3593" s="502"/>
      <c r="L3593" s="502"/>
      <c r="M3593" s="502"/>
      <c r="N3593" s="502"/>
      <c r="O3593" s="516"/>
    </row>
    <row r="3594" spans="1:15" ht="15" customHeight="1" x14ac:dyDescent="0.25"/>
    <row r="3595" spans="1:15" ht="15" customHeight="1" x14ac:dyDescent="0.25">
      <c r="A3595" s="526" t="s">
        <v>302</v>
      </c>
      <c r="B3595" s="526"/>
      <c r="C3595" s="526" t="s">
        <v>303</v>
      </c>
      <c r="D3595" s="526"/>
    </row>
    <row r="3596" spans="1:15" ht="15" customHeight="1" x14ac:dyDescent="0.25"/>
    <row r="3597" spans="1:15" ht="15" customHeight="1" x14ac:dyDescent="0.25">
      <c r="A3597" s="541" t="s">
        <v>304</v>
      </c>
      <c r="B3597" s="542"/>
      <c r="C3597" s="542"/>
      <c r="D3597" s="542"/>
      <c r="E3597" s="543"/>
      <c r="F3597" s="544" t="s">
        <v>301</v>
      </c>
      <c r="G3597" s="545"/>
      <c r="H3597" s="545"/>
      <c r="I3597" s="545"/>
      <c r="J3597" s="509"/>
      <c r="K3597" s="544" t="s">
        <v>305</v>
      </c>
      <c r="L3597" s="509"/>
      <c r="M3597" s="544" t="s">
        <v>306</v>
      </c>
      <c r="N3597" s="509"/>
      <c r="O3597" s="291" t="s">
        <v>307</v>
      </c>
    </row>
    <row r="3598" spans="1:15" ht="24" customHeight="1" x14ac:dyDescent="0.25">
      <c r="A3598" s="541" t="s">
        <v>666</v>
      </c>
      <c r="B3598" s="542"/>
      <c r="C3598" s="542"/>
      <c r="D3598" s="542"/>
      <c r="E3598" s="543"/>
      <c r="F3598" s="553" t="s">
        <v>309</v>
      </c>
      <c r="G3598" s="554"/>
      <c r="H3598" s="554"/>
      <c r="I3598" s="554"/>
      <c r="J3598" s="555"/>
      <c r="K3598" s="556" t="s">
        <v>667</v>
      </c>
      <c r="L3598" s="557"/>
      <c r="M3598" s="556" t="s">
        <v>373</v>
      </c>
      <c r="N3598" s="557"/>
      <c r="O3598" s="292" t="s">
        <v>337</v>
      </c>
    </row>
    <row r="3599" spans="1:15" ht="15" customHeight="1" x14ac:dyDescent="0.25">
      <c r="A3599" s="541" t="s">
        <v>1821</v>
      </c>
      <c r="B3599" s="542"/>
      <c r="C3599" s="542"/>
      <c r="D3599" s="542"/>
      <c r="E3599" s="543"/>
      <c r="F3599" s="553" t="s">
        <v>309</v>
      </c>
      <c r="G3599" s="554"/>
      <c r="H3599" s="554"/>
      <c r="I3599" s="554"/>
      <c r="J3599" s="555"/>
      <c r="K3599" s="556" t="s">
        <v>1822</v>
      </c>
      <c r="L3599" s="557"/>
      <c r="M3599" s="556" t="s">
        <v>1033</v>
      </c>
      <c r="N3599" s="557"/>
      <c r="O3599" s="292" t="s">
        <v>1823</v>
      </c>
    </row>
    <row r="3600" spans="1:15" ht="15" customHeight="1" x14ac:dyDescent="0.25">
      <c r="A3600" s="541" t="s">
        <v>1824</v>
      </c>
      <c r="B3600" s="542"/>
      <c r="C3600" s="542"/>
      <c r="D3600" s="542"/>
      <c r="E3600" s="543"/>
      <c r="F3600" s="553" t="s">
        <v>407</v>
      </c>
      <c r="G3600" s="554"/>
      <c r="H3600" s="554"/>
      <c r="I3600" s="554"/>
      <c r="J3600" s="555"/>
      <c r="K3600" s="556" t="s">
        <v>1825</v>
      </c>
      <c r="L3600" s="557"/>
      <c r="M3600" s="556" t="s">
        <v>1801</v>
      </c>
      <c r="N3600" s="557"/>
      <c r="O3600" s="292" t="s">
        <v>1826</v>
      </c>
    </row>
    <row r="3601" spans="1:15" ht="15" customHeight="1" x14ac:dyDescent="0.25">
      <c r="A3601" s="541" t="s">
        <v>1827</v>
      </c>
      <c r="B3601" s="542"/>
      <c r="C3601" s="542"/>
      <c r="D3601" s="542"/>
      <c r="E3601" s="543"/>
      <c r="F3601" s="553" t="s">
        <v>309</v>
      </c>
      <c r="G3601" s="554"/>
      <c r="H3601" s="554"/>
      <c r="I3601" s="554"/>
      <c r="J3601" s="555"/>
      <c r="K3601" s="556" t="s">
        <v>1828</v>
      </c>
      <c r="L3601" s="557"/>
      <c r="M3601" s="556" t="s">
        <v>404</v>
      </c>
      <c r="N3601" s="557"/>
      <c r="O3601" s="292" t="s">
        <v>1829</v>
      </c>
    </row>
    <row r="3602" spans="1:15" ht="15" customHeight="1" x14ac:dyDescent="0.25">
      <c r="A3602" s="541" t="s">
        <v>1830</v>
      </c>
      <c r="B3602" s="542"/>
      <c r="C3602" s="542"/>
      <c r="D3602" s="542"/>
      <c r="E3602" s="543"/>
      <c r="F3602" s="553" t="s">
        <v>615</v>
      </c>
      <c r="G3602" s="554"/>
      <c r="H3602" s="554"/>
      <c r="I3602" s="554"/>
      <c r="J3602" s="555"/>
      <c r="K3602" s="556" t="s">
        <v>1831</v>
      </c>
      <c r="L3602" s="557"/>
      <c r="M3602" s="556" t="s">
        <v>342</v>
      </c>
      <c r="N3602" s="557"/>
      <c r="O3602" s="292" t="s">
        <v>1832</v>
      </c>
    </row>
    <row r="3603" spans="1:15" ht="15" customHeight="1" x14ac:dyDescent="0.25">
      <c r="A3603" s="541" t="s">
        <v>415</v>
      </c>
      <c r="B3603" s="542"/>
      <c r="C3603" s="542"/>
      <c r="D3603" s="542"/>
      <c r="E3603" s="543"/>
      <c r="F3603" s="553" t="s">
        <v>416</v>
      </c>
      <c r="G3603" s="554"/>
      <c r="H3603" s="554"/>
      <c r="I3603" s="554"/>
      <c r="J3603" s="555"/>
      <c r="K3603" s="556" t="s">
        <v>417</v>
      </c>
      <c r="L3603" s="557"/>
      <c r="M3603" s="556" t="s">
        <v>351</v>
      </c>
      <c r="N3603" s="557"/>
      <c r="O3603" s="292" t="s">
        <v>1833</v>
      </c>
    </row>
    <row r="3604" spans="1:15" ht="15" customHeight="1" x14ac:dyDescent="0.25">
      <c r="A3604" s="541" t="s">
        <v>495</v>
      </c>
      <c r="B3604" s="542"/>
      <c r="C3604" s="542"/>
      <c r="D3604" s="542"/>
      <c r="E3604" s="543"/>
      <c r="F3604" s="553" t="s">
        <v>309</v>
      </c>
      <c r="G3604" s="554"/>
      <c r="H3604" s="554"/>
      <c r="I3604" s="554"/>
      <c r="J3604" s="555"/>
      <c r="K3604" s="556" t="s">
        <v>496</v>
      </c>
      <c r="L3604" s="557"/>
      <c r="M3604" s="556" t="s">
        <v>446</v>
      </c>
      <c r="N3604" s="557"/>
      <c r="O3604" s="292" t="s">
        <v>1834</v>
      </c>
    </row>
    <row r="3605" spans="1:15" ht="15" customHeight="1" x14ac:dyDescent="0.25">
      <c r="A3605" s="541" t="s">
        <v>491</v>
      </c>
      <c r="B3605" s="542"/>
      <c r="C3605" s="542"/>
      <c r="D3605" s="542"/>
      <c r="E3605" s="543"/>
      <c r="F3605" s="553" t="s">
        <v>309</v>
      </c>
      <c r="G3605" s="554"/>
      <c r="H3605" s="554"/>
      <c r="I3605" s="554"/>
      <c r="J3605" s="555"/>
      <c r="K3605" s="556" t="s">
        <v>492</v>
      </c>
      <c r="L3605" s="557"/>
      <c r="M3605" s="556" t="s">
        <v>914</v>
      </c>
      <c r="N3605" s="557"/>
      <c r="O3605" s="292" t="s">
        <v>1835</v>
      </c>
    </row>
    <row r="3606" spans="1:15" ht="15" customHeight="1" x14ac:dyDescent="0.25">
      <c r="A3606" s="541" t="s">
        <v>678</v>
      </c>
      <c r="B3606" s="542"/>
      <c r="C3606" s="542"/>
      <c r="D3606" s="542"/>
      <c r="E3606" s="543"/>
      <c r="F3606" s="553" t="s">
        <v>330</v>
      </c>
      <c r="G3606" s="554"/>
      <c r="H3606" s="554"/>
      <c r="I3606" s="554"/>
      <c r="J3606" s="555"/>
      <c r="K3606" s="556" t="s">
        <v>679</v>
      </c>
      <c r="L3606" s="557"/>
      <c r="M3606" s="556" t="s">
        <v>343</v>
      </c>
      <c r="N3606" s="557"/>
      <c r="O3606" s="292" t="s">
        <v>1836</v>
      </c>
    </row>
    <row r="3607" spans="1:15" ht="15" customHeight="1" x14ac:dyDescent="0.25">
      <c r="A3607" s="558"/>
      <c r="B3607" s="558"/>
      <c r="C3607" s="558"/>
      <c r="D3607" s="558"/>
      <c r="E3607" s="558"/>
      <c r="F3607" s="559"/>
      <c r="G3607" s="559"/>
      <c r="H3607" s="559"/>
      <c r="I3607" s="559"/>
      <c r="J3607" s="559"/>
      <c r="K3607" s="559"/>
      <c r="L3607" s="293" t="s">
        <v>313</v>
      </c>
      <c r="M3607" s="560" t="s">
        <v>303</v>
      </c>
      <c r="N3607" s="560"/>
      <c r="O3607" s="294" t="s">
        <v>1837</v>
      </c>
    </row>
    <row r="3608" spans="1:15" ht="15" customHeight="1" x14ac:dyDescent="0.25">
      <c r="A3608" s="526" t="s">
        <v>314</v>
      </c>
      <c r="B3608" s="526"/>
      <c r="C3608" s="526" t="s">
        <v>315</v>
      </c>
      <c r="D3608" s="526"/>
    </row>
    <row r="3609" spans="1:15" ht="15" customHeight="1" x14ac:dyDescent="0.25"/>
    <row r="3610" spans="1:15" ht="15" customHeight="1" x14ac:dyDescent="0.25">
      <c r="A3610" s="541" t="s">
        <v>304</v>
      </c>
      <c r="B3610" s="542"/>
      <c r="C3610" s="542"/>
      <c r="D3610" s="542"/>
      <c r="E3610" s="543"/>
      <c r="F3610" s="544" t="s">
        <v>301</v>
      </c>
      <c r="G3610" s="545"/>
      <c r="H3610" s="545"/>
      <c r="I3610" s="545"/>
      <c r="J3610" s="509"/>
      <c r="K3610" s="544" t="s">
        <v>305</v>
      </c>
      <c r="L3610" s="509"/>
      <c r="M3610" s="544" t="s">
        <v>306</v>
      </c>
      <c r="N3610" s="509"/>
      <c r="O3610" s="291" t="s">
        <v>307</v>
      </c>
    </row>
    <row r="3611" spans="1:15" ht="15" customHeight="1" x14ac:dyDescent="0.25">
      <c r="A3611" s="541" t="s">
        <v>316</v>
      </c>
      <c r="B3611" s="542"/>
      <c r="C3611" s="542"/>
      <c r="D3611" s="542"/>
      <c r="E3611" s="543"/>
      <c r="F3611" s="553" t="s">
        <v>317</v>
      </c>
      <c r="G3611" s="554"/>
      <c r="H3611" s="554"/>
      <c r="I3611" s="554"/>
      <c r="J3611" s="555"/>
      <c r="K3611" s="556" t="s">
        <v>1838</v>
      </c>
      <c r="L3611" s="557"/>
      <c r="M3611" s="556" t="s">
        <v>319</v>
      </c>
      <c r="N3611" s="557"/>
      <c r="O3611" s="292" t="s">
        <v>1839</v>
      </c>
    </row>
    <row r="3612" spans="1:15" ht="15" customHeight="1" x14ac:dyDescent="0.25">
      <c r="A3612" s="558"/>
      <c r="B3612" s="558"/>
      <c r="C3612" s="558"/>
      <c r="D3612" s="558"/>
      <c r="E3612" s="558"/>
      <c r="F3612" s="559"/>
      <c r="G3612" s="559"/>
      <c r="H3612" s="559"/>
      <c r="I3612" s="559"/>
      <c r="J3612" s="559"/>
      <c r="K3612" s="559"/>
      <c r="L3612" s="293" t="s">
        <v>313</v>
      </c>
      <c r="M3612" s="560" t="s">
        <v>315</v>
      </c>
      <c r="N3612" s="560"/>
      <c r="O3612" s="294" t="s">
        <v>1839</v>
      </c>
    </row>
    <row r="3613" spans="1:15" ht="15" customHeight="1" x14ac:dyDescent="0.25">
      <c r="A3613" s="526" t="s">
        <v>321</v>
      </c>
      <c r="B3613" s="526"/>
      <c r="C3613" s="526" t="s">
        <v>322</v>
      </c>
      <c r="D3613" s="526"/>
    </row>
    <row r="3614" spans="1:15" ht="15" customHeight="1" x14ac:dyDescent="0.25"/>
    <row r="3615" spans="1:15" ht="15" customHeight="1" x14ac:dyDescent="0.25">
      <c r="A3615" s="541" t="s">
        <v>304</v>
      </c>
      <c r="B3615" s="542"/>
      <c r="C3615" s="542"/>
      <c r="D3615" s="542"/>
      <c r="E3615" s="543"/>
      <c r="F3615" s="544" t="s">
        <v>301</v>
      </c>
      <c r="G3615" s="545"/>
      <c r="H3615" s="545"/>
      <c r="I3615" s="545"/>
      <c r="J3615" s="509"/>
      <c r="K3615" s="544" t="s">
        <v>305</v>
      </c>
      <c r="L3615" s="509"/>
      <c r="M3615" s="544" t="s">
        <v>306</v>
      </c>
      <c r="N3615" s="509"/>
      <c r="O3615" s="291" t="s">
        <v>307</v>
      </c>
    </row>
    <row r="3616" spans="1:15" ht="15" customHeight="1" x14ac:dyDescent="0.25">
      <c r="A3616" s="541" t="s">
        <v>1840</v>
      </c>
      <c r="B3616" s="542"/>
      <c r="C3616" s="542"/>
      <c r="D3616" s="542"/>
      <c r="E3616" s="543"/>
      <c r="F3616" s="553" t="s">
        <v>1018</v>
      </c>
      <c r="G3616" s="554"/>
      <c r="H3616" s="554"/>
      <c r="I3616" s="554"/>
      <c r="J3616" s="555"/>
      <c r="K3616" s="556" t="s">
        <v>1841</v>
      </c>
      <c r="L3616" s="557"/>
      <c r="M3616" s="556" t="s">
        <v>752</v>
      </c>
      <c r="N3616" s="557"/>
      <c r="O3616" s="292" t="s">
        <v>1838</v>
      </c>
    </row>
    <row r="3617" spans="1:15" ht="15" customHeight="1" x14ac:dyDescent="0.25">
      <c r="A3617" s="558"/>
      <c r="B3617" s="558"/>
      <c r="C3617" s="558"/>
      <c r="D3617" s="558"/>
      <c r="E3617" s="558"/>
      <c r="F3617" s="559"/>
      <c r="G3617" s="559"/>
      <c r="H3617" s="559"/>
      <c r="I3617" s="559"/>
      <c r="J3617" s="559"/>
      <c r="K3617" s="559"/>
      <c r="L3617" s="293" t="s">
        <v>313</v>
      </c>
      <c r="M3617" s="560" t="s">
        <v>322</v>
      </c>
      <c r="N3617" s="560"/>
      <c r="O3617" s="294" t="s">
        <v>1838</v>
      </c>
    </row>
    <row r="3618" spans="1:15" ht="15" customHeight="1" x14ac:dyDescent="0.25">
      <c r="A3618" s="526" t="s">
        <v>327</v>
      </c>
      <c r="B3618" s="526"/>
      <c r="C3618" s="526" t="s">
        <v>328</v>
      </c>
      <c r="D3618" s="526"/>
    </row>
    <row r="3619" spans="1:15" ht="15" customHeight="1" x14ac:dyDescent="0.25"/>
    <row r="3620" spans="1:15" ht="15" customHeight="1" x14ac:dyDescent="0.25">
      <c r="A3620" s="541" t="s">
        <v>304</v>
      </c>
      <c r="B3620" s="542"/>
      <c r="C3620" s="542"/>
      <c r="D3620" s="542"/>
      <c r="E3620" s="543"/>
      <c r="F3620" s="544" t="s">
        <v>301</v>
      </c>
      <c r="G3620" s="545"/>
      <c r="H3620" s="545"/>
      <c r="I3620" s="545"/>
      <c r="J3620" s="509"/>
      <c r="K3620" s="544" t="s">
        <v>305</v>
      </c>
      <c r="L3620" s="509"/>
      <c r="M3620" s="544" t="s">
        <v>306</v>
      </c>
      <c r="N3620" s="509"/>
      <c r="O3620" s="291" t="s">
        <v>307</v>
      </c>
    </row>
    <row r="3621" spans="1:15" ht="15" customHeight="1" x14ac:dyDescent="0.25">
      <c r="A3621" s="541" t="s">
        <v>424</v>
      </c>
      <c r="B3621" s="542"/>
      <c r="C3621" s="542"/>
      <c r="D3621" s="542"/>
      <c r="E3621" s="543"/>
      <c r="F3621" s="553" t="s">
        <v>407</v>
      </c>
      <c r="G3621" s="554"/>
      <c r="H3621" s="554"/>
      <c r="I3621" s="554"/>
      <c r="J3621" s="555"/>
      <c r="K3621" s="556" t="s">
        <v>425</v>
      </c>
      <c r="L3621" s="557"/>
      <c r="M3621" s="556" t="s">
        <v>1842</v>
      </c>
      <c r="N3621" s="557"/>
      <c r="O3621" s="292" t="s">
        <v>1843</v>
      </c>
    </row>
    <row r="3622" spans="1:15" ht="15" customHeight="1" x14ac:dyDescent="0.25">
      <c r="A3622" s="558"/>
      <c r="B3622" s="558"/>
      <c r="C3622" s="558"/>
      <c r="D3622" s="558"/>
      <c r="E3622" s="558"/>
      <c r="F3622" s="559"/>
      <c r="G3622" s="559"/>
      <c r="H3622" s="559"/>
      <c r="I3622" s="559"/>
      <c r="J3622" s="559"/>
      <c r="K3622" s="559"/>
      <c r="L3622" s="293" t="s">
        <v>313</v>
      </c>
      <c r="M3622" s="560" t="s">
        <v>328</v>
      </c>
      <c r="N3622" s="560"/>
      <c r="O3622" s="294" t="s">
        <v>1843</v>
      </c>
    </row>
    <row r="3623" spans="1:15" ht="15" customHeight="1" x14ac:dyDescent="0.25"/>
    <row r="3624" spans="1:15" ht="15" customHeight="1" x14ac:dyDescent="0.25">
      <c r="I3624" s="565" t="s">
        <v>334</v>
      </c>
      <c r="J3624" s="566"/>
      <c r="K3624" s="566"/>
      <c r="L3624" s="566"/>
      <c r="M3624" s="567"/>
      <c r="N3624" s="564" t="s">
        <v>1844</v>
      </c>
      <c r="O3624" s="525"/>
    </row>
    <row r="3625" spans="1:15" ht="15" customHeight="1" x14ac:dyDescent="0.25">
      <c r="I3625" s="568" t="s">
        <v>335</v>
      </c>
      <c r="J3625" s="569"/>
      <c r="K3625" s="569"/>
      <c r="L3625" s="569"/>
      <c r="M3625" s="570"/>
      <c r="N3625" s="520">
        <f>+ROUND(N3624*(1+AIU!$G$69),0)</f>
        <v>155744</v>
      </c>
      <c r="O3625" s="521"/>
    </row>
    <row r="3626" spans="1:15" ht="15" customHeight="1" x14ac:dyDescent="0.25">
      <c r="A3626" s="539"/>
      <c r="B3626" s="539"/>
      <c r="C3626" s="539"/>
      <c r="D3626" s="539"/>
      <c r="E3626" s="539"/>
      <c r="F3626" s="539"/>
      <c r="G3626" s="539"/>
      <c r="H3626" s="539"/>
      <c r="I3626" s="539"/>
      <c r="J3626" s="539"/>
      <c r="K3626" s="539"/>
      <c r="L3626" s="539"/>
      <c r="M3626" s="539"/>
      <c r="N3626" s="539"/>
      <c r="O3626" s="539"/>
    </row>
    <row r="3627" spans="1:15" ht="15" customHeight="1" x14ac:dyDescent="0.25">
      <c r="A3627" s="287"/>
      <c r="B3627" s="500"/>
      <c r="C3627" s="500"/>
      <c r="D3627" s="500"/>
      <c r="E3627" s="500"/>
      <c r="F3627" s="500"/>
      <c r="G3627" s="500"/>
      <c r="H3627" s="500"/>
      <c r="I3627" s="500"/>
      <c r="J3627" s="500"/>
      <c r="K3627" s="500"/>
      <c r="L3627" s="500"/>
      <c r="M3627" s="500"/>
      <c r="N3627" s="500"/>
      <c r="O3627" s="500"/>
    </row>
    <row r="3628" spans="1:15" ht="15" customHeight="1" x14ac:dyDescent="0.25">
      <c r="A3628" s="287"/>
      <c r="B3628" s="501"/>
      <c r="C3628" s="501"/>
      <c r="D3628" s="500"/>
      <c r="E3628" s="500"/>
      <c r="F3628" s="500"/>
      <c r="G3628" s="500"/>
      <c r="H3628" s="500"/>
      <c r="I3628" s="500"/>
      <c r="J3628" s="500"/>
      <c r="K3628" s="500"/>
      <c r="L3628" s="500"/>
      <c r="M3628" s="500"/>
      <c r="N3628" s="500"/>
      <c r="O3628" s="500"/>
    </row>
    <row r="3629" spans="1:15" ht="15" customHeight="1" x14ac:dyDescent="0.25">
      <c r="A3629" s="502"/>
      <c r="B3629" s="502"/>
      <c r="C3629" s="502"/>
      <c r="D3629" s="502"/>
      <c r="E3629" s="502"/>
      <c r="F3629" s="502"/>
      <c r="G3629" s="502"/>
      <c r="H3629" s="502"/>
      <c r="I3629" s="502"/>
      <c r="J3629" s="502"/>
      <c r="K3629" s="502"/>
      <c r="L3629" s="502"/>
      <c r="M3629" s="502"/>
      <c r="N3629" s="502"/>
      <c r="O3629" s="502"/>
    </row>
    <row r="3630" spans="1:15" ht="15" customHeight="1" x14ac:dyDescent="0.25">
      <c r="A3630" s="550"/>
      <c r="B3630" s="551"/>
      <c r="C3630" s="551"/>
      <c r="D3630" s="551"/>
      <c r="E3630" s="551"/>
      <c r="F3630" s="552"/>
      <c r="G3630" s="550" t="s">
        <v>296</v>
      </c>
      <c r="H3630" s="551"/>
      <c r="I3630" s="551"/>
      <c r="J3630" s="551" t="s">
        <v>1845</v>
      </c>
      <c r="K3630" s="551"/>
      <c r="L3630" s="551"/>
      <c r="M3630" s="551"/>
      <c r="N3630" s="551"/>
      <c r="O3630" s="552"/>
    </row>
    <row r="3631" spans="1:15" ht="46.5" customHeight="1" x14ac:dyDescent="0.25">
      <c r="A3631" s="513" t="s">
        <v>298</v>
      </c>
      <c r="B3631" s="546"/>
      <c r="C3631" s="546"/>
      <c r="D3631" s="546"/>
      <c r="E3631" s="546"/>
      <c r="F3631" s="527"/>
      <c r="G3631" s="503" t="s">
        <v>299</v>
      </c>
      <c r="H3631" s="500"/>
      <c r="I3631" s="500"/>
      <c r="J3631" s="500" t="s">
        <v>1846</v>
      </c>
      <c r="K3631" s="500"/>
      <c r="L3631" s="500"/>
      <c r="M3631" s="500"/>
      <c r="N3631" s="500"/>
      <c r="O3631" s="504"/>
    </row>
    <row r="3632" spans="1:15" ht="15" customHeight="1" x14ac:dyDescent="0.25">
      <c r="A3632" s="514"/>
      <c r="B3632" s="548"/>
      <c r="C3632" s="548"/>
      <c r="D3632" s="548"/>
      <c r="E3632" s="548"/>
      <c r="F3632" s="549"/>
      <c r="G3632" s="515" t="s">
        <v>301</v>
      </c>
      <c r="H3632" s="502"/>
      <c r="I3632" s="502"/>
      <c r="J3632" s="502" t="s">
        <v>47</v>
      </c>
      <c r="K3632" s="502"/>
      <c r="L3632" s="502"/>
      <c r="M3632" s="502"/>
      <c r="N3632" s="502"/>
      <c r="O3632" s="516"/>
    </row>
    <row r="3633" spans="1:15" ht="15" customHeight="1" x14ac:dyDescent="0.25"/>
    <row r="3634" spans="1:15" ht="15" customHeight="1" x14ac:dyDescent="0.25">
      <c r="A3634" s="526" t="s">
        <v>302</v>
      </c>
      <c r="B3634" s="526"/>
      <c r="C3634" s="526" t="s">
        <v>303</v>
      </c>
      <c r="D3634" s="526"/>
    </row>
    <row r="3635" spans="1:15" ht="15" customHeight="1" x14ac:dyDescent="0.25"/>
    <row r="3636" spans="1:15" ht="15" customHeight="1" x14ac:dyDescent="0.25">
      <c r="A3636" s="541" t="s">
        <v>304</v>
      </c>
      <c r="B3636" s="542"/>
      <c r="C3636" s="542"/>
      <c r="D3636" s="542"/>
      <c r="E3636" s="543"/>
      <c r="F3636" s="544" t="s">
        <v>301</v>
      </c>
      <c r="G3636" s="545"/>
      <c r="H3636" s="545"/>
      <c r="I3636" s="545"/>
      <c r="J3636" s="509"/>
      <c r="K3636" s="544" t="s">
        <v>305</v>
      </c>
      <c r="L3636" s="509"/>
      <c r="M3636" s="544" t="s">
        <v>306</v>
      </c>
      <c r="N3636" s="509"/>
      <c r="O3636" s="291" t="s">
        <v>307</v>
      </c>
    </row>
    <row r="3637" spans="1:15" ht="15" customHeight="1" x14ac:dyDescent="0.25">
      <c r="A3637" s="541"/>
      <c r="B3637" s="542"/>
      <c r="C3637" s="542"/>
      <c r="D3637" s="542"/>
      <c r="E3637" s="543"/>
      <c r="F3637" s="553" t="s">
        <v>324</v>
      </c>
      <c r="G3637" s="554"/>
      <c r="H3637" s="554"/>
      <c r="I3637" s="554"/>
      <c r="J3637" s="555"/>
      <c r="K3637" s="556"/>
      <c r="L3637" s="557"/>
      <c r="M3637" s="556"/>
      <c r="N3637" s="557"/>
      <c r="O3637" s="292" t="s">
        <v>337</v>
      </c>
    </row>
    <row r="3638" spans="1:15" ht="15" customHeight="1" x14ac:dyDescent="0.25">
      <c r="A3638" s="558"/>
      <c r="B3638" s="558"/>
      <c r="C3638" s="558"/>
      <c r="D3638" s="558"/>
      <c r="E3638" s="558"/>
      <c r="F3638" s="559"/>
      <c r="G3638" s="559"/>
      <c r="H3638" s="559"/>
      <c r="I3638" s="559"/>
      <c r="J3638" s="559"/>
      <c r="K3638" s="559"/>
      <c r="L3638" s="293" t="s">
        <v>313</v>
      </c>
      <c r="M3638" s="560" t="s">
        <v>303</v>
      </c>
      <c r="N3638" s="560"/>
      <c r="O3638" s="294" t="s">
        <v>337</v>
      </c>
    </row>
    <row r="3639" spans="1:15" ht="15" customHeight="1" x14ac:dyDescent="0.25">
      <c r="A3639" s="526" t="s">
        <v>314</v>
      </c>
      <c r="B3639" s="526"/>
      <c r="C3639" s="526" t="s">
        <v>315</v>
      </c>
      <c r="D3639" s="526"/>
    </row>
    <row r="3640" spans="1:15" ht="15" customHeight="1" x14ac:dyDescent="0.25"/>
    <row r="3641" spans="1:15" ht="15" customHeight="1" x14ac:dyDescent="0.25">
      <c r="A3641" s="541" t="s">
        <v>304</v>
      </c>
      <c r="B3641" s="542"/>
      <c r="C3641" s="542"/>
      <c r="D3641" s="542"/>
      <c r="E3641" s="543"/>
      <c r="F3641" s="544" t="s">
        <v>301</v>
      </c>
      <c r="G3641" s="545"/>
      <c r="H3641" s="545"/>
      <c r="I3641" s="545"/>
      <c r="J3641" s="509"/>
      <c r="K3641" s="544" t="s">
        <v>305</v>
      </c>
      <c r="L3641" s="509"/>
      <c r="M3641" s="544" t="s">
        <v>306</v>
      </c>
      <c r="N3641" s="509"/>
      <c r="O3641" s="291" t="s">
        <v>307</v>
      </c>
    </row>
    <row r="3642" spans="1:15" ht="15" customHeight="1" x14ac:dyDescent="0.25">
      <c r="A3642" s="541" t="s">
        <v>316</v>
      </c>
      <c r="B3642" s="542"/>
      <c r="C3642" s="542"/>
      <c r="D3642" s="542"/>
      <c r="E3642" s="543"/>
      <c r="F3642" s="553" t="s">
        <v>317</v>
      </c>
      <c r="G3642" s="554"/>
      <c r="H3642" s="554"/>
      <c r="I3642" s="554"/>
      <c r="J3642" s="555"/>
      <c r="K3642" s="556" t="s">
        <v>912</v>
      </c>
      <c r="L3642" s="557"/>
      <c r="M3642" s="556" t="s">
        <v>319</v>
      </c>
      <c r="N3642" s="557"/>
      <c r="O3642" s="292" t="s">
        <v>913</v>
      </c>
    </row>
    <row r="3643" spans="1:15" ht="15" customHeight="1" x14ac:dyDescent="0.25">
      <c r="A3643" s="558"/>
      <c r="B3643" s="558"/>
      <c r="C3643" s="558"/>
      <c r="D3643" s="558"/>
      <c r="E3643" s="558"/>
      <c r="F3643" s="559"/>
      <c r="G3643" s="559"/>
      <c r="H3643" s="559"/>
      <c r="I3643" s="559"/>
      <c r="J3643" s="559"/>
      <c r="K3643" s="559"/>
      <c r="L3643" s="293" t="s">
        <v>313</v>
      </c>
      <c r="M3643" s="560" t="s">
        <v>315</v>
      </c>
      <c r="N3643" s="560"/>
      <c r="O3643" s="294" t="s">
        <v>913</v>
      </c>
    </row>
    <row r="3644" spans="1:15" ht="15" customHeight="1" x14ac:dyDescent="0.25">
      <c r="A3644" s="526" t="s">
        <v>321</v>
      </c>
      <c r="B3644" s="526"/>
      <c r="C3644" s="526" t="s">
        <v>322</v>
      </c>
      <c r="D3644" s="526"/>
    </row>
    <row r="3645" spans="1:15" ht="15" customHeight="1" x14ac:dyDescent="0.25"/>
    <row r="3646" spans="1:15" ht="15" customHeight="1" x14ac:dyDescent="0.25">
      <c r="A3646" s="541" t="s">
        <v>304</v>
      </c>
      <c r="B3646" s="542"/>
      <c r="C3646" s="542"/>
      <c r="D3646" s="542"/>
      <c r="E3646" s="543"/>
      <c r="F3646" s="544" t="s">
        <v>301</v>
      </c>
      <c r="G3646" s="545"/>
      <c r="H3646" s="545"/>
      <c r="I3646" s="545"/>
      <c r="J3646" s="509"/>
      <c r="K3646" s="544" t="s">
        <v>305</v>
      </c>
      <c r="L3646" s="509"/>
      <c r="M3646" s="544" t="s">
        <v>306</v>
      </c>
      <c r="N3646" s="509"/>
      <c r="O3646" s="291" t="s">
        <v>307</v>
      </c>
    </row>
    <row r="3647" spans="1:15" ht="15" customHeight="1" x14ac:dyDescent="0.25">
      <c r="A3647" s="541" t="s">
        <v>340</v>
      </c>
      <c r="B3647" s="542"/>
      <c r="C3647" s="542"/>
      <c r="D3647" s="542"/>
      <c r="E3647" s="543"/>
      <c r="F3647" s="553" t="s">
        <v>324</v>
      </c>
      <c r="G3647" s="554"/>
      <c r="H3647" s="554"/>
      <c r="I3647" s="554"/>
      <c r="J3647" s="555"/>
      <c r="K3647" s="556" t="s">
        <v>341</v>
      </c>
      <c r="L3647" s="557"/>
      <c r="M3647" s="556" t="s">
        <v>914</v>
      </c>
      <c r="N3647" s="557"/>
      <c r="O3647" s="292" t="s">
        <v>912</v>
      </c>
    </row>
    <row r="3648" spans="1:15" ht="15" customHeight="1" x14ac:dyDescent="0.25">
      <c r="A3648" s="558"/>
      <c r="B3648" s="558"/>
      <c r="C3648" s="558"/>
      <c r="D3648" s="558"/>
      <c r="E3648" s="558"/>
      <c r="F3648" s="559"/>
      <c r="G3648" s="559"/>
      <c r="H3648" s="559"/>
      <c r="I3648" s="559"/>
      <c r="J3648" s="559"/>
      <c r="K3648" s="559"/>
      <c r="L3648" s="293" t="s">
        <v>313</v>
      </c>
      <c r="M3648" s="560" t="s">
        <v>322</v>
      </c>
      <c r="N3648" s="560"/>
      <c r="O3648" s="294" t="s">
        <v>912</v>
      </c>
    </row>
    <row r="3649" spans="1:15" ht="15" customHeight="1" x14ac:dyDescent="0.25">
      <c r="A3649" s="526" t="s">
        <v>327</v>
      </c>
      <c r="B3649" s="526"/>
      <c r="C3649" s="526" t="s">
        <v>328</v>
      </c>
      <c r="D3649" s="526"/>
    </row>
    <row r="3650" spans="1:15" ht="15" customHeight="1" x14ac:dyDescent="0.25"/>
    <row r="3651" spans="1:15" ht="15" customHeight="1" x14ac:dyDescent="0.25">
      <c r="A3651" s="541" t="s">
        <v>304</v>
      </c>
      <c r="B3651" s="542"/>
      <c r="C3651" s="542"/>
      <c r="D3651" s="542"/>
      <c r="E3651" s="543"/>
      <c r="F3651" s="544" t="s">
        <v>301</v>
      </c>
      <c r="G3651" s="545"/>
      <c r="H3651" s="545"/>
      <c r="I3651" s="545"/>
      <c r="J3651" s="509"/>
      <c r="K3651" s="544" t="s">
        <v>305</v>
      </c>
      <c r="L3651" s="509"/>
      <c r="M3651" s="544" t="s">
        <v>306</v>
      </c>
      <c r="N3651" s="509"/>
      <c r="O3651" s="291" t="s">
        <v>307</v>
      </c>
    </row>
    <row r="3652" spans="1:15" ht="15" customHeight="1" x14ac:dyDescent="0.25">
      <c r="A3652" s="541" t="s">
        <v>329</v>
      </c>
      <c r="B3652" s="542"/>
      <c r="C3652" s="542"/>
      <c r="D3652" s="542"/>
      <c r="E3652" s="543"/>
      <c r="F3652" s="553" t="s">
        <v>330</v>
      </c>
      <c r="G3652" s="554"/>
      <c r="H3652" s="554"/>
      <c r="I3652" s="554"/>
      <c r="J3652" s="555"/>
      <c r="K3652" s="556" t="s">
        <v>331</v>
      </c>
      <c r="L3652" s="557"/>
      <c r="M3652" s="556" t="s">
        <v>555</v>
      </c>
      <c r="N3652" s="557"/>
      <c r="O3652" s="292" t="s">
        <v>331</v>
      </c>
    </row>
    <row r="3653" spans="1:15" ht="15" customHeight="1" x14ac:dyDescent="0.25">
      <c r="A3653" s="558"/>
      <c r="B3653" s="558"/>
      <c r="C3653" s="558"/>
      <c r="D3653" s="558"/>
      <c r="E3653" s="558"/>
      <c r="F3653" s="559"/>
      <c r="G3653" s="559"/>
      <c r="H3653" s="559"/>
      <c r="I3653" s="559"/>
      <c r="J3653" s="559"/>
      <c r="K3653" s="559"/>
      <c r="L3653" s="293" t="s">
        <v>313</v>
      </c>
      <c r="M3653" s="560" t="s">
        <v>328</v>
      </c>
      <c r="N3653" s="560"/>
      <c r="O3653" s="294" t="s">
        <v>331</v>
      </c>
    </row>
    <row r="3654" spans="1:15" ht="15" customHeight="1" x14ac:dyDescent="0.25"/>
    <row r="3655" spans="1:15" ht="15" customHeight="1" x14ac:dyDescent="0.25">
      <c r="I3655" s="565" t="s">
        <v>334</v>
      </c>
      <c r="J3655" s="566"/>
      <c r="K3655" s="566"/>
      <c r="L3655" s="566"/>
      <c r="M3655" s="567"/>
      <c r="N3655" s="564" t="s">
        <v>1847</v>
      </c>
      <c r="O3655" s="525"/>
    </row>
    <row r="3656" spans="1:15" ht="15" customHeight="1" x14ac:dyDescent="0.25">
      <c r="I3656" s="568" t="s">
        <v>335</v>
      </c>
      <c r="J3656" s="569"/>
      <c r="K3656" s="569"/>
      <c r="L3656" s="569"/>
      <c r="M3656" s="570"/>
      <c r="N3656" s="520">
        <f>+ROUND(N3655*(1+AIU!$G$69),0)</f>
        <v>55615</v>
      </c>
      <c r="O3656" s="521"/>
    </row>
    <row r="3657" spans="1:15" ht="15" customHeight="1" x14ac:dyDescent="0.25">
      <c r="A3657" s="287"/>
      <c r="B3657" s="500"/>
      <c r="C3657" s="500"/>
      <c r="D3657" s="500"/>
      <c r="E3657" s="500"/>
      <c r="F3657" s="500"/>
      <c r="G3657" s="500"/>
      <c r="H3657" s="500"/>
      <c r="I3657" s="500"/>
      <c r="J3657" s="500"/>
      <c r="K3657" s="500"/>
      <c r="L3657" s="500"/>
      <c r="M3657" s="500"/>
      <c r="N3657" s="500"/>
      <c r="O3657" s="500"/>
    </row>
    <row r="3658" spans="1:15" ht="15" customHeight="1" x14ac:dyDescent="0.25">
      <c r="A3658" s="287"/>
      <c r="B3658" s="501"/>
      <c r="C3658" s="501"/>
      <c r="D3658" s="500"/>
      <c r="E3658" s="500"/>
      <c r="F3658" s="500"/>
      <c r="G3658" s="500"/>
      <c r="H3658" s="500"/>
      <c r="I3658" s="500"/>
      <c r="J3658" s="500"/>
      <c r="K3658" s="500"/>
      <c r="L3658" s="500"/>
      <c r="M3658" s="500"/>
      <c r="N3658" s="500"/>
      <c r="O3658" s="500"/>
    </row>
    <row r="3659" spans="1:15" ht="15" customHeight="1" x14ac:dyDescent="0.25">
      <c r="A3659" s="502"/>
      <c r="B3659" s="502"/>
      <c r="C3659" s="502"/>
      <c r="D3659" s="502"/>
      <c r="E3659" s="502"/>
      <c r="F3659" s="502"/>
      <c r="G3659" s="502"/>
      <c r="H3659" s="502"/>
      <c r="I3659" s="502"/>
      <c r="J3659" s="502"/>
      <c r="K3659" s="502"/>
      <c r="L3659" s="502"/>
      <c r="M3659" s="502"/>
      <c r="N3659" s="502"/>
      <c r="O3659" s="502"/>
    </row>
    <row r="3660" spans="1:15" ht="15" customHeight="1" x14ac:dyDescent="0.25">
      <c r="A3660" s="550"/>
      <c r="B3660" s="551"/>
      <c r="C3660" s="551"/>
      <c r="D3660" s="551"/>
      <c r="E3660" s="551"/>
      <c r="F3660" s="552"/>
      <c r="G3660" s="550" t="s">
        <v>296</v>
      </c>
      <c r="H3660" s="551"/>
      <c r="I3660" s="551"/>
      <c r="J3660" s="551" t="s">
        <v>1845</v>
      </c>
      <c r="K3660" s="551"/>
      <c r="L3660" s="551"/>
      <c r="M3660" s="551"/>
      <c r="N3660" s="551"/>
      <c r="O3660" s="552"/>
    </row>
    <row r="3661" spans="1:15" ht="46.5" customHeight="1" x14ac:dyDescent="0.25">
      <c r="A3661" s="513" t="s">
        <v>298</v>
      </c>
      <c r="B3661" s="546"/>
      <c r="C3661" s="546"/>
      <c r="D3661" s="546"/>
      <c r="E3661" s="546"/>
      <c r="F3661" s="527"/>
      <c r="G3661" s="503" t="s">
        <v>299</v>
      </c>
      <c r="H3661" s="500"/>
      <c r="I3661" s="500"/>
      <c r="J3661" s="500" t="s">
        <v>1848</v>
      </c>
      <c r="K3661" s="500"/>
      <c r="L3661" s="500"/>
      <c r="M3661" s="500"/>
      <c r="N3661" s="500"/>
      <c r="O3661" s="504"/>
    </row>
    <row r="3662" spans="1:15" ht="15" customHeight="1" x14ac:dyDescent="0.25">
      <c r="A3662" s="514"/>
      <c r="B3662" s="548"/>
      <c r="C3662" s="548"/>
      <c r="D3662" s="548"/>
      <c r="E3662" s="548"/>
      <c r="F3662" s="549"/>
      <c r="G3662" s="515" t="s">
        <v>301</v>
      </c>
      <c r="H3662" s="502"/>
      <c r="I3662" s="502"/>
      <c r="J3662" s="502" t="s">
        <v>21</v>
      </c>
      <c r="K3662" s="502"/>
      <c r="L3662" s="502"/>
      <c r="M3662" s="502"/>
      <c r="N3662" s="502"/>
      <c r="O3662" s="516"/>
    </row>
    <row r="3663" spans="1:15" ht="15" customHeight="1" x14ac:dyDescent="0.25"/>
    <row r="3664" spans="1:15" ht="15" customHeight="1" x14ac:dyDescent="0.25">
      <c r="A3664" s="526" t="s">
        <v>302</v>
      </c>
      <c r="B3664" s="526"/>
      <c r="C3664" s="526" t="s">
        <v>303</v>
      </c>
      <c r="D3664" s="526"/>
    </row>
    <row r="3665" spans="1:15" ht="15" customHeight="1" x14ac:dyDescent="0.25"/>
    <row r="3666" spans="1:15" ht="15" customHeight="1" x14ac:dyDescent="0.25">
      <c r="A3666" s="541" t="s">
        <v>304</v>
      </c>
      <c r="B3666" s="542"/>
      <c r="C3666" s="542"/>
      <c r="D3666" s="542"/>
      <c r="E3666" s="543"/>
      <c r="F3666" s="544" t="s">
        <v>301</v>
      </c>
      <c r="G3666" s="545"/>
      <c r="H3666" s="545"/>
      <c r="I3666" s="545"/>
      <c r="J3666" s="509"/>
      <c r="K3666" s="544" t="s">
        <v>305</v>
      </c>
      <c r="L3666" s="509"/>
      <c r="M3666" s="544" t="s">
        <v>306</v>
      </c>
      <c r="N3666" s="509"/>
      <c r="O3666" s="291" t="s">
        <v>307</v>
      </c>
    </row>
    <row r="3667" spans="1:15" ht="15" customHeight="1" x14ac:dyDescent="0.25">
      <c r="A3667" s="541" t="s">
        <v>1849</v>
      </c>
      <c r="B3667" s="542"/>
      <c r="C3667" s="542"/>
      <c r="D3667" s="542"/>
      <c r="E3667" s="543"/>
      <c r="F3667" s="553" t="s">
        <v>407</v>
      </c>
      <c r="G3667" s="554"/>
      <c r="H3667" s="554"/>
      <c r="I3667" s="554"/>
      <c r="J3667" s="555"/>
      <c r="K3667" s="556" t="s">
        <v>1850</v>
      </c>
      <c r="L3667" s="557"/>
      <c r="M3667" s="556" t="s">
        <v>343</v>
      </c>
      <c r="N3667" s="557"/>
      <c r="O3667" s="292" t="s">
        <v>1851</v>
      </c>
    </row>
    <row r="3668" spans="1:15" ht="15" customHeight="1" x14ac:dyDescent="0.25">
      <c r="A3668" s="541" t="s">
        <v>614</v>
      </c>
      <c r="B3668" s="542"/>
      <c r="C3668" s="542"/>
      <c r="D3668" s="542"/>
      <c r="E3668" s="543"/>
      <c r="F3668" s="553" t="s">
        <v>615</v>
      </c>
      <c r="G3668" s="554"/>
      <c r="H3668" s="554"/>
      <c r="I3668" s="554"/>
      <c r="J3668" s="555"/>
      <c r="K3668" s="556" t="s">
        <v>616</v>
      </c>
      <c r="L3668" s="557"/>
      <c r="M3668" s="556" t="s">
        <v>1852</v>
      </c>
      <c r="N3668" s="557"/>
      <c r="O3668" s="292" t="s">
        <v>1853</v>
      </c>
    </row>
    <row r="3669" spans="1:15" ht="15" customHeight="1" x14ac:dyDescent="0.25">
      <c r="A3669" s="558"/>
      <c r="B3669" s="558"/>
      <c r="C3669" s="558"/>
      <c r="D3669" s="558"/>
      <c r="E3669" s="558"/>
      <c r="F3669" s="559"/>
      <c r="G3669" s="559"/>
      <c r="H3669" s="559"/>
      <c r="I3669" s="559"/>
      <c r="J3669" s="559"/>
      <c r="K3669" s="559"/>
      <c r="L3669" s="293" t="s">
        <v>313</v>
      </c>
      <c r="M3669" s="560" t="s">
        <v>303</v>
      </c>
      <c r="N3669" s="560"/>
      <c r="O3669" s="294" t="s">
        <v>1854</v>
      </c>
    </row>
    <row r="3670" spans="1:15" ht="15" customHeight="1" x14ac:dyDescent="0.25">
      <c r="A3670" s="526" t="s">
        <v>314</v>
      </c>
      <c r="B3670" s="526"/>
      <c r="C3670" s="526" t="s">
        <v>315</v>
      </c>
      <c r="D3670" s="526"/>
    </row>
    <row r="3671" spans="1:15" ht="15" customHeight="1" x14ac:dyDescent="0.25"/>
    <row r="3672" spans="1:15" ht="15" customHeight="1" x14ac:dyDescent="0.25">
      <c r="A3672" s="541" t="s">
        <v>304</v>
      </c>
      <c r="B3672" s="542"/>
      <c r="C3672" s="542"/>
      <c r="D3672" s="542"/>
      <c r="E3672" s="543"/>
      <c r="F3672" s="544" t="s">
        <v>301</v>
      </c>
      <c r="G3672" s="545"/>
      <c r="H3672" s="545"/>
      <c r="I3672" s="545"/>
      <c r="J3672" s="509"/>
      <c r="K3672" s="544" t="s">
        <v>305</v>
      </c>
      <c r="L3672" s="509"/>
      <c r="M3672" s="544" t="s">
        <v>306</v>
      </c>
      <c r="N3672" s="509"/>
      <c r="O3672" s="291" t="s">
        <v>307</v>
      </c>
    </row>
    <row r="3673" spans="1:15" ht="15" customHeight="1" x14ac:dyDescent="0.25">
      <c r="A3673" s="541" t="s">
        <v>316</v>
      </c>
      <c r="B3673" s="542"/>
      <c r="C3673" s="542"/>
      <c r="D3673" s="542"/>
      <c r="E3673" s="543"/>
      <c r="F3673" s="553" t="s">
        <v>317</v>
      </c>
      <c r="G3673" s="554"/>
      <c r="H3673" s="554"/>
      <c r="I3673" s="554"/>
      <c r="J3673" s="555"/>
      <c r="K3673" s="556" t="s">
        <v>578</v>
      </c>
      <c r="L3673" s="557"/>
      <c r="M3673" s="556" t="s">
        <v>319</v>
      </c>
      <c r="N3673" s="557"/>
      <c r="O3673" s="292" t="s">
        <v>579</v>
      </c>
    </row>
    <row r="3674" spans="1:15" ht="15" customHeight="1" x14ac:dyDescent="0.25">
      <c r="A3674" s="558"/>
      <c r="B3674" s="558"/>
      <c r="C3674" s="558"/>
      <c r="D3674" s="558"/>
      <c r="E3674" s="558"/>
      <c r="F3674" s="559"/>
      <c r="G3674" s="559"/>
      <c r="H3674" s="559"/>
      <c r="I3674" s="559"/>
      <c r="J3674" s="559"/>
      <c r="K3674" s="559"/>
      <c r="L3674" s="293" t="s">
        <v>313</v>
      </c>
      <c r="M3674" s="560" t="s">
        <v>315</v>
      </c>
      <c r="N3674" s="560"/>
      <c r="O3674" s="294" t="s">
        <v>579</v>
      </c>
    </row>
    <row r="3675" spans="1:15" ht="15" customHeight="1" x14ac:dyDescent="0.25">
      <c r="A3675" s="526" t="s">
        <v>321</v>
      </c>
      <c r="B3675" s="526"/>
      <c r="C3675" s="526" t="s">
        <v>322</v>
      </c>
      <c r="D3675" s="526"/>
    </row>
    <row r="3676" spans="1:15" ht="15" customHeight="1" x14ac:dyDescent="0.25"/>
    <row r="3677" spans="1:15" ht="15" customHeight="1" x14ac:dyDescent="0.25">
      <c r="A3677" s="541" t="s">
        <v>304</v>
      </c>
      <c r="B3677" s="542"/>
      <c r="C3677" s="542"/>
      <c r="D3677" s="542"/>
      <c r="E3677" s="543"/>
      <c r="F3677" s="544" t="s">
        <v>301</v>
      </c>
      <c r="G3677" s="545"/>
      <c r="H3677" s="545"/>
      <c r="I3677" s="545"/>
      <c r="J3677" s="509"/>
      <c r="K3677" s="544" t="s">
        <v>305</v>
      </c>
      <c r="L3677" s="509"/>
      <c r="M3677" s="544" t="s">
        <v>306</v>
      </c>
      <c r="N3677" s="509"/>
      <c r="O3677" s="291" t="s">
        <v>307</v>
      </c>
    </row>
    <row r="3678" spans="1:15" ht="15" customHeight="1" x14ac:dyDescent="0.25">
      <c r="A3678" s="541" t="s">
        <v>323</v>
      </c>
      <c r="B3678" s="542"/>
      <c r="C3678" s="542"/>
      <c r="D3678" s="542"/>
      <c r="E3678" s="543"/>
      <c r="F3678" s="553" t="s">
        <v>324</v>
      </c>
      <c r="G3678" s="554"/>
      <c r="H3678" s="554"/>
      <c r="I3678" s="554"/>
      <c r="J3678" s="555"/>
      <c r="K3678" s="556" t="s">
        <v>325</v>
      </c>
      <c r="L3678" s="557"/>
      <c r="M3678" s="556" t="s">
        <v>434</v>
      </c>
      <c r="N3678" s="557"/>
      <c r="O3678" s="292" t="s">
        <v>578</v>
      </c>
    </row>
    <row r="3679" spans="1:15" ht="15" customHeight="1" x14ac:dyDescent="0.25">
      <c r="A3679" s="558"/>
      <c r="B3679" s="558"/>
      <c r="C3679" s="558"/>
      <c r="D3679" s="558"/>
      <c r="E3679" s="558"/>
      <c r="F3679" s="559"/>
      <c r="G3679" s="559"/>
      <c r="H3679" s="559"/>
      <c r="I3679" s="559"/>
      <c r="J3679" s="559"/>
      <c r="K3679" s="559"/>
      <c r="L3679" s="293" t="s">
        <v>313</v>
      </c>
      <c r="M3679" s="560" t="s">
        <v>322</v>
      </c>
      <c r="N3679" s="560"/>
      <c r="O3679" s="294" t="s">
        <v>578</v>
      </c>
    </row>
    <row r="3680" spans="1:15" ht="15" customHeight="1" x14ac:dyDescent="0.25">
      <c r="A3680" s="526" t="s">
        <v>327</v>
      </c>
      <c r="B3680" s="526"/>
      <c r="C3680" s="526" t="s">
        <v>328</v>
      </c>
      <c r="D3680" s="526"/>
    </row>
    <row r="3681" spans="1:15" ht="15" customHeight="1" x14ac:dyDescent="0.25"/>
    <row r="3682" spans="1:15" ht="15" customHeight="1" x14ac:dyDescent="0.25">
      <c r="A3682" s="541" t="s">
        <v>304</v>
      </c>
      <c r="B3682" s="542"/>
      <c r="C3682" s="542"/>
      <c r="D3682" s="542"/>
      <c r="E3682" s="543"/>
      <c r="F3682" s="544" t="s">
        <v>301</v>
      </c>
      <c r="G3682" s="545"/>
      <c r="H3682" s="545"/>
      <c r="I3682" s="545"/>
      <c r="J3682" s="509"/>
      <c r="K3682" s="544" t="s">
        <v>305</v>
      </c>
      <c r="L3682" s="509"/>
      <c r="M3682" s="544" t="s">
        <v>306</v>
      </c>
      <c r="N3682" s="509"/>
      <c r="O3682" s="291" t="s">
        <v>307</v>
      </c>
    </row>
    <row r="3683" spans="1:15" ht="15" customHeight="1" x14ac:dyDescent="0.25">
      <c r="A3683" s="541" t="s">
        <v>424</v>
      </c>
      <c r="B3683" s="542"/>
      <c r="C3683" s="542"/>
      <c r="D3683" s="542"/>
      <c r="E3683" s="543"/>
      <c r="F3683" s="553" t="s">
        <v>407</v>
      </c>
      <c r="G3683" s="554"/>
      <c r="H3683" s="554"/>
      <c r="I3683" s="554"/>
      <c r="J3683" s="555"/>
      <c r="K3683" s="556" t="s">
        <v>425</v>
      </c>
      <c r="L3683" s="557"/>
      <c r="M3683" s="556" t="s">
        <v>505</v>
      </c>
      <c r="N3683" s="557"/>
      <c r="O3683" s="292" t="s">
        <v>1855</v>
      </c>
    </row>
    <row r="3684" spans="1:15" ht="15" customHeight="1" x14ac:dyDescent="0.25">
      <c r="A3684" s="558"/>
      <c r="B3684" s="558"/>
      <c r="C3684" s="558"/>
      <c r="D3684" s="558"/>
      <c r="E3684" s="558"/>
      <c r="F3684" s="559"/>
      <c r="G3684" s="559"/>
      <c r="H3684" s="559"/>
      <c r="I3684" s="559"/>
      <c r="J3684" s="559"/>
      <c r="K3684" s="559"/>
      <c r="L3684" s="293" t="s">
        <v>313</v>
      </c>
      <c r="M3684" s="560" t="s">
        <v>328</v>
      </c>
      <c r="N3684" s="560"/>
      <c r="O3684" s="294" t="s">
        <v>1855</v>
      </c>
    </row>
    <row r="3685" spans="1:15" ht="15" customHeight="1" x14ac:dyDescent="0.25"/>
    <row r="3686" spans="1:15" ht="15" customHeight="1" x14ac:dyDescent="0.25">
      <c r="I3686" s="561" t="s">
        <v>334</v>
      </c>
      <c r="J3686" s="562"/>
      <c r="K3686" s="562"/>
      <c r="L3686" s="562"/>
      <c r="M3686" s="563"/>
      <c r="N3686" s="564" t="s">
        <v>1856</v>
      </c>
      <c r="O3686" s="525"/>
    </row>
    <row r="3687" spans="1:15" ht="15" customHeight="1" x14ac:dyDescent="0.25">
      <c r="I3687" s="573" t="s">
        <v>335</v>
      </c>
      <c r="J3687" s="574"/>
      <c r="K3687" s="574"/>
      <c r="L3687" s="574"/>
      <c r="M3687" s="575"/>
      <c r="N3687" s="520">
        <f>+ROUND(N3686*(1+AIU!$G$69),0)</f>
        <v>5262</v>
      </c>
      <c r="O3687" s="521"/>
    </row>
    <row r="3689" spans="1:15" x14ac:dyDescent="0.25">
      <c r="C3689" s="305"/>
      <c r="D3689" s="305"/>
      <c r="E3689" s="305"/>
      <c r="F3689" s="305"/>
    </row>
    <row r="3690" spans="1:15" x14ac:dyDescent="0.25">
      <c r="C3690" s="305"/>
      <c r="D3690" s="305"/>
      <c r="E3690" s="305"/>
      <c r="F3690" s="305"/>
    </row>
    <row r="3691" spans="1:15" ht="15.75" thickBot="1" x14ac:dyDescent="0.3">
      <c r="C3691" s="328"/>
      <c r="D3691" s="328"/>
      <c r="E3691" s="328"/>
      <c r="F3691" s="328"/>
    </row>
    <row r="3692" spans="1:15" ht="15.75" thickTop="1" x14ac:dyDescent="0.25">
      <c r="C3692" s="79" t="s">
        <v>1857</v>
      </c>
      <c r="D3692" s="305"/>
      <c r="E3692" s="305"/>
      <c r="F3692" s="305"/>
    </row>
    <row r="3693" spans="1:15" x14ac:dyDescent="0.25">
      <c r="C3693" s="81" t="s">
        <v>175</v>
      </c>
      <c r="D3693" s="305"/>
      <c r="E3693" s="305"/>
      <c r="F3693" s="305"/>
    </row>
  </sheetData>
  <mergeCells count="9651">
    <mergeCell ref="I3687:M3687"/>
    <mergeCell ref="N3687:O3687"/>
    <mergeCell ref="I3485:M3485"/>
    <mergeCell ref="N3485:O3485"/>
    <mergeCell ref="I3520:M3520"/>
    <mergeCell ref="N3520:O3520"/>
    <mergeCell ref="I3551:M3551"/>
    <mergeCell ref="N3551:O3551"/>
    <mergeCell ref="I3349:M3349"/>
    <mergeCell ref="N3349:O3349"/>
    <mergeCell ref="I3385:M3385"/>
    <mergeCell ref="N3385:O3385"/>
    <mergeCell ref="I3420:M3420"/>
    <mergeCell ref="N3420:O3420"/>
    <mergeCell ref="I3250:M3250"/>
    <mergeCell ref="N3250:O3250"/>
    <mergeCell ref="I3284:M3284"/>
    <mergeCell ref="N3284:O3284"/>
    <mergeCell ref="I3318:M3318"/>
    <mergeCell ref="N3318:O3318"/>
    <mergeCell ref="K3678:L3678"/>
    <mergeCell ref="M3678:N3678"/>
    <mergeCell ref="A3659:O3659"/>
    <mergeCell ref="A3660:F3660"/>
    <mergeCell ref="G3660:I3660"/>
    <mergeCell ref="J3660:O3660"/>
    <mergeCell ref="A3661:F3661"/>
    <mergeCell ref="G3661:I3661"/>
    <mergeCell ref="J3661:O3661"/>
    <mergeCell ref="I3655:M3655"/>
    <mergeCell ref="N3655:O3655"/>
    <mergeCell ref="B3657:C3657"/>
    <mergeCell ref="I3122:M3122"/>
    <mergeCell ref="N3122:O3122"/>
    <mergeCell ref="I3156:M3156"/>
    <mergeCell ref="N3156:O3156"/>
    <mergeCell ref="I3186:M3186"/>
    <mergeCell ref="N3186:O3186"/>
    <mergeCell ref="I3025:M3025"/>
    <mergeCell ref="N3025:O3025"/>
    <mergeCell ref="I3055:M3055"/>
    <mergeCell ref="N3055:O3055"/>
    <mergeCell ref="I3087:M3087"/>
    <mergeCell ref="N3087:O3087"/>
    <mergeCell ref="I2907:M2907"/>
    <mergeCell ref="N2907:O2907"/>
    <mergeCell ref="I2948:M2948"/>
    <mergeCell ref="N2948:O2948"/>
    <mergeCell ref="I2988:M2988"/>
    <mergeCell ref="N2988:O2988"/>
    <mergeCell ref="A3159:O3159"/>
    <mergeCell ref="A3160:F3160"/>
    <mergeCell ref="G3160:I3160"/>
    <mergeCell ref="J3160:O3160"/>
    <mergeCell ref="A3161:F3161"/>
    <mergeCell ref="G3161:I3161"/>
    <mergeCell ref="J3161:O3161"/>
    <mergeCell ref="I3155:M3155"/>
    <mergeCell ref="N3155:O3155"/>
    <mergeCell ref="B3157:C3157"/>
    <mergeCell ref="D3157:O3157"/>
    <mergeCell ref="B3158:C3158"/>
    <mergeCell ref="D3158:O3158"/>
    <mergeCell ref="A3152:E3152"/>
    <mergeCell ref="I2571:M2571"/>
    <mergeCell ref="N2571:O2571"/>
    <mergeCell ref="I2611:M2611"/>
    <mergeCell ref="N2611:O2611"/>
    <mergeCell ref="I2444:M2444"/>
    <mergeCell ref="N2444:O2444"/>
    <mergeCell ref="I2476:M2476"/>
    <mergeCell ref="N2476:O2476"/>
    <mergeCell ref="I2507:M2507"/>
    <mergeCell ref="N2507:O2507"/>
    <mergeCell ref="I2310:M2310"/>
    <mergeCell ref="N2310:O2310"/>
    <mergeCell ref="I2349:M2349"/>
    <mergeCell ref="N2349:O2349"/>
    <mergeCell ref="I2381:M2381"/>
    <mergeCell ref="N2381:O2381"/>
    <mergeCell ref="A2479:O2479"/>
    <mergeCell ref="A2480:F2480"/>
    <mergeCell ref="G2480:I2480"/>
    <mergeCell ref="J2480:O2480"/>
    <mergeCell ref="A2481:F2481"/>
    <mergeCell ref="G2481:I2481"/>
    <mergeCell ref="J2481:O2481"/>
    <mergeCell ref="I2475:M2475"/>
    <mergeCell ref="N2475:O2475"/>
    <mergeCell ref="B2477:C2477"/>
    <mergeCell ref="D2477:O2477"/>
    <mergeCell ref="B2478:C2478"/>
    <mergeCell ref="D2478:O2478"/>
    <mergeCell ref="A2472:E2472"/>
    <mergeCell ref="A2608:E2608"/>
    <mergeCell ref="F2608:G2608"/>
    <mergeCell ref="I2232:M2232"/>
    <mergeCell ref="N2232:O2232"/>
    <mergeCell ref="I2271:M2271"/>
    <mergeCell ref="N2271:O2271"/>
    <mergeCell ref="I1926:M1926"/>
    <mergeCell ref="N1926:O1926"/>
    <mergeCell ref="I1964:M1964"/>
    <mergeCell ref="N1964:O1964"/>
    <mergeCell ref="I2004:M2004"/>
    <mergeCell ref="N2004:O2004"/>
    <mergeCell ref="I1680:M1680"/>
    <mergeCell ref="N1680:O1680"/>
    <mergeCell ref="I1711:M1711"/>
    <mergeCell ref="N1711:O1711"/>
    <mergeCell ref="I1747:M1747"/>
    <mergeCell ref="N1747:O1747"/>
    <mergeCell ref="A2235:O2235"/>
    <mergeCell ref="A2236:F2236"/>
    <mergeCell ref="G2236:I2236"/>
    <mergeCell ref="J2236:O2236"/>
    <mergeCell ref="A2237:F2237"/>
    <mergeCell ref="G2237:I2237"/>
    <mergeCell ref="J2237:O2237"/>
    <mergeCell ref="I2231:M2231"/>
    <mergeCell ref="N2231:O2231"/>
    <mergeCell ref="B2233:C2233"/>
    <mergeCell ref="D2233:O2233"/>
    <mergeCell ref="B2234:C2234"/>
    <mergeCell ref="D2234:O2234"/>
    <mergeCell ref="A2228:E2228"/>
    <mergeCell ref="A2263:E2263"/>
    <mergeCell ref="F2263:G2263"/>
    <mergeCell ref="I1046:M1046"/>
    <mergeCell ref="N1046:O1046"/>
    <mergeCell ref="I1511:M1511"/>
    <mergeCell ref="N1511:O1511"/>
    <mergeCell ref="I1542:M1542"/>
    <mergeCell ref="N1542:O1542"/>
    <mergeCell ref="I1573:M1573"/>
    <mergeCell ref="N1573:O1573"/>
    <mergeCell ref="I1418:M1418"/>
    <mergeCell ref="N1418:O1418"/>
    <mergeCell ref="I1449:M1449"/>
    <mergeCell ref="N1449:O1449"/>
    <mergeCell ref="I1480:M1480"/>
    <mergeCell ref="N1480:O1480"/>
    <mergeCell ref="I1312:M1312"/>
    <mergeCell ref="N1312:O1312"/>
    <mergeCell ref="I1348:M1348"/>
    <mergeCell ref="N1348:O1348"/>
    <mergeCell ref="I1383:M1383"/>
    <mergeCell ref="N1383:O1383"/>
    <mergeCell ref="A1280:O1280"/>
    <mergeCell ref="A1281:F1281"/>
    <mergeCell ref="G1281:I1281"/>
    <mergeCell ref="J1281:O1281"/>
    <mergeCell ref="A1282:F1282"/>
    <mergeCell ref="G1282:I1282"/>
    <mergeCell ref="J1282:O1282"/>
    <mergeCell ref="I1276:M1276"/>
    <mergeCell ref="A1570:E1570"/>
    <mergeCell ref="F1570:G1570"/>
    <mergeCell ref="H1570:K1570"/>
    <mergeCell ref="M1570:N1570"/>
    <mergeCell ref="I182:M182"/>
    <mergeCell ref="N182:O182"/>
    <mergeCell ref="I213:M213"/>
    <mergeCell ref="N213:O213"/>
    <mergeCell ref="I412:M412"/>
    <mergeCell ref="N412:O412"/>
    <mergeCell ref="I791:M791"/>
    <mergeCell ref="N791:O791"/>
    <mergeCell ref="I827:M827"/>
    <mergeCell ref="N827:O827"/>
    <mergeCell ref="I866:M866"/>
    <mergeCell ref="N866:O866"/>
    <mergeCell ref="I631:M631"/>
    <mergeCell ref="N631:O631"/>
    <mergeCell ref="I662:M662"/>
    <mergeCell ref="N662:O662"/>
    <mergeCell ref="I695:M695"/>
    <mergeCell ref="N695:O695"/>
    <mergeCell ref="I537:M537"/>
    <mergeCell ref="N537:O537"/>
    <mergeCell ref="I567:M567"/>
    <mergeCell ref="N567:O567"/>
    <mergeCell ref="I598:M598"/>
    <mergeCell ref="N598:O598"/>
    <mergeCell ref="A831:O831"/>
    <mergeCell ref="A832:F832"/>
    <mergeCell ref="G832:I832"/>
    <mergeCell ref="J832:O832"/>
    <mergeCell ref="A833:F833"/>
    <mergeCell ref="G833:I833"/>
    <mergeCell ref="J833:O833"/>
    <mergeCell ref="I826:M826"/>
    <mergeCell ref="A3677:E3677"/>
    <mergeCell ref="F3677:J3677"/>
    <mergeCell ref="K3677:L3677"/>
    <mergeCell ref="M3677:N3677"/>
    <mergeCell ref="A3678:E3678"/>
    <mergeCell ref="F3678:J3678"/>
    <mergeCell ref="I373:M373"/>
    <mergeCell ref="N373:O373"/>
    <mergeCell ref="I413:M413"/>
    <mergeCell ref="N413:O413"/>
    <mergeCell ref="I444:M444"/>
    <mergeCell ref="N444:O444"/>
    <mergeCell ref="I246:M246"/>
    <mergeCell ref="N246:O246"/>
    <mergeCell ref="I277:M277"/>
    <mergeCell ref="N277:O277"/>
    <mergeCell ref="I310:M310"/>
    <mergeCell ref="N310:O310"/>
    <mergeCell ref="N826:O826"/>
    <mergeCell ref="A828:O828"/>
    <mergeCell ref="B829:C829"/>
    <mergeCell ref="D829:O829"/>
    <mergeCell ref="B830:C830"/>
    <mergeCell ref="D830:O830"/>
    <mergeCell ref="I1177:M1177"/>
    <mergeCell ref="N1177:O1177"/>
    <mergeCell ref="I1212:M1212"/>
    <mergeCell ref="N1212:O1212"/>
    <mergeCell ref="I1247:M1247"/>
    <mergeCell ref="N1247:O1247"/>
    <mergeCell ref="I1080:M1080"/>
    <mergeCell ref="N1080:O1080"/>
    <mergeCell ref="A3684:E3684"/>
    <mergeCell ref="F3684:G3684"/>
    <mergeCell ref="H3684:K3684"/>
    <mergeCell ref="M3684:N3684"/>
    <mergeCell ref="I3686:M3686"/>
    <mergeCell ref="N3686:O3686"/>
    <mergeCell ref="A3682:E3682"/>
    <mergeCell ref="F3682:J3682"/>
    <mergeCell ref="K3682:L3682"/>
    <mergeCell ref="M3682:N3682"/>
    <mergeCell ref="A3683:E3683"/>
    <mergeCell ref="F3683:J3683"/>
    <mergeCell ref="K3683:L3683"/>
    <mergeCell ref="M3683:N3683"/>
    <mergeCell ref="A3679:E3679"/>
    <mergeCell ref="F3679:G3679"/>
    <mergeCell ref="H3679:K3679"/>
    <mergeCell ref="M3679:N3679"/>
    <mergeCell ref="A3680:B3680"/>
    <mergeCell ref="C3680:D3680"/>
    <mergeCell ref="A3674:E3674"/>
    <mergeCell ref="F3674:G3674"/>
    <mergeCell ref="H3674:K3674"/>
    <mergeCell ref="M3674:N3674"/>
    <mergeCell ref="A3675:B3675"/>
    <mergeCell ref="C3675:D3675"/>
    <mergeCell ref="A3672:E3672"/>
    <mergeCell ref="F3672:J3672"/>
    <mergeCell ref="K3672:L3672"/>
    <mergeCell ref="M3672:N3672"/>
    <mergeCell ref="A3673:E3673"/>
    <mergeCell ref="F3673:J3673"/>
    <mergeCell ref="K3673:L3673"/>
    <mergeCell ref="M3673:N3673"/>
    <mergeCell ref="A3669:E3669"/>
    <mergeCell ref="F3669:G3669"/>
    <mergeCell ref="H3669:K3669"/>
    <mergeCell ref="M3669:N3669"/>
    <mergeCell ref="A3670:B3670"/>
    <mergeCell ref="C3670:D3670"/>
    <mergeCell ref="A3667:E3667"/>
    <mergeCell ref="F3667:J3667"/>
    <mergeCell ref="K3667:L3667"/>
    <mergeCell ref="M3667:N3667"/>
    <mergeCell ref="A3668:E3668"/>
    <mergeCell ref="F3668:J3668"/>
    <mergeCell ref="K3668:L3668"/>
    <mergeCell ref="M3668:N3668"/>
    <mergeCell ref="A3662:F3662"/>
    <mergeCell ref="G3662:I3662"/>
    <mergeCell ref="J3662:O3662"/>
    <mergeCell ref="A3664:B3664"/>
    <mergeCell ref="C3664:D3664"/>
    <mergeCell ref="A3666:E3666"/>
    <mergeCell ref="F3666:J3666"/>
    <mergeCell ref="K3666:L3666"/>
    <mergeCell ref="M3666:N3666"/>
    <mergeCell ref="D3657:O3657"/>
    <mergeCell ref="B3658:C3658"/>
    <mergeCell ref="D3658:O3658"/>
    <mergeCell ref="I3656:M3656"/>
    <mergeCell ref="N3656:O3656"/>
    <mergeCell ref="A3652:E3652"/>
    <mergeCell ref="F3652:J3652"/>
    <mergeCell ref="K3652:L3652"/>
    <mergeCell ref="M3652:N3652"/>
    <mergeCell ref="A3653:E3653"/>
    <mergeCell ref="F3653:G3653"/>
    <mergeCell ref="H3653:K3653"/>
    <mergeCell ref="M3653:N3653"/>
    <mergeCell ref="A3649:B3649"/>
    <mergeCell ref="C3649:D3649"/>
    <mergeCell ref="A3651:E3651"/>
    <mergeCell ref="F3651:J3651"/>
    <mergeCell ref="K3651:L3651"/>
    <mergeCell ref="M3651:N3651"/>
    <mergeCell ref="A3647:E3647"/>
    <mergeCell ref="F3647:J3647"/>
    <mergeCell ref="K3647:L3647"/>
    <mergeCell ref="M3647:N3647"/>
    <mergeCell ref="A3648:E3648"/>
    <mergeCell ref="F3648:G3648"/>
    <mergeCell ref="H3648:K3648"/>
    <mergeCell ref="M3648:N3648"/>
    <mergeCell ref="A3644:B3644"/>
    <mergeCell ref="C3644:D3644"/>
    <mergeCell ref="A3646:E3646"/>
    <mergeCell ref="F3646:J3646"/>
    <mergeCell ref="K3646:L3646"/>
    <mergeCell ref="M3646:N3646"/>
    <mergeCell ref="A3642:E3642"/>
    <mergeCell ref="F3642:J3642"/>
    <mergeCell ref="K3642:L3642"/>
    <mergeCell ref="M3642:N3642"/>
    <mergeCell ref="A3643:E3643"/>
    <mergeCell ref="F3643:G3643"/>
    <mergeCell ref="H3643:K3643"/>
    <mergeCell ref="M3643:N3643"/>
    <mergeCell ref="A3639:B3639"/>
    <mergeCell ref="C3639:D3639"/>
    <mergeCell ref="A3641:E3641"/>
    <mergeCell ref="F3641:J3641"/>
    <mergeCell ref="K3641:L3641"/>
    <mergeCell ref="M3641:N3641"/>
    <mergeCell ref="A3637:E3637"/>
    <mergeCell ref="F3637:J3637"/>
    <mergeCell ref="K3637:L3637"/>
    <mergeCell ref="M3637:N3637"/>
    <mergeCell ref="A3638:E3638"/>
    <mergeCell ref="F3638:G3638"/>
    <mergeCell ref="H3638:K3638"/>
    <mergeCell ref="M3638:N3638"/>
    <mergeCell ref="A3632:F3632"/>
    <mergeCell ref="G3632:I3632"/>
    <mergeCell ref="J3632:O3632"/>
    <mergeCell ref="A3634:B3634"/>
    <mergeCell ref="C3634:D3634"/>
    <mergeCell ref="A3636:E3636"/>
    <mergeCell ref="F3636:J3636"/>
    <mergeCell ref="K3636:L3636"/>
    <mergeCell ref="M3636:N3636"/>
    <mergeCell ref="A3629:O3629"/>
    <mergeCell ref="A3630:F3630"/>
    <mergeCell ref="G3630:I3630"/>
    <mergeCell ref="J3630:O3630"/>
    <mergeCell ref="A3631:F3631"/>
    <mergeCell ref="G3631:I3631"/>
    <mergeCell ref="J3631:O3631"/>
    <mergeCell ref="I3624:M3624"/>
    <mergeCell ref="N3624:O3624"/>
    <mergeCell ref="A3626:O3626"/>
    <mergeCell ref="B3627:C3627"/>
    <mergeCell ref="D3627:O3627"/>
    <mergeCell ref="B3628:C3628"/>
    <mergeCell ref="D3628:O3628"/>
    <mergeCell ref="I3625:M3625"/>
    <mergeCell ref="N3625:O3625"/>
    <mergeCell ref="A3621:E3621"/>
    <mergeCell ref="F3621:J3621"/>
    <mergeCell ref="K3621:L3621"/>
    <mergeCell ref="M3621:N3621"/>
    <mergeCell ref="A3622:E3622"/>
    <mergeCell ref="F3622:G3622"/>
    <mergeCell ref="H3622:K3622"/>
    <mergeCell ref="M3622:N3622"/>
    <mergeCell ref="A3618:B3618"/>
    <mergeCell ref="C3618:D3618"/>
    <mergeCell ref="A3620:E3620"/>
    <mergeCell ref="F3620:J3620"/>
    <mergeCell ref="K3620:L3620"/>
    <mergeCell ref="M3620:N3620"/>
    <mergeCell ref="A3616:E3616"/>
    <mergeCell ref="F3616:J3616"/>
    <mergeCell ref="K3616:L3616"/>
    <mergeCell ref="M3616:N3616"/>
    <mergeCell ref="A3617:E3617"/>
    <mergeCell ref="F3617:G3617"/>
    <mergeCell ref="H3617:K3617"/>
    <mergeCell ref="M3617:N3617"/>
    <mergeCell ref="A3613:B3613"/>
    <mergeCell ref="C3613:D3613"/>
    <mergeCell ref="A3615:E3615"/>
    <mergeCell ref="F3615:J3615"/>
    <mergeCell ref="K3615:L3615"/>
    <mergeCell ref="M3615:N3615"/>
    <mergeCell ref="A3611:E3611"/>
    <mergeCell ref="F3611:J3611"/>
    <mergeCell ref="K3611:L3611"/>
    <mergeCell ref="M3611:N3611"/>
    <mergeCell ref="A3612:E3612"/>
    <mergeCell ref="F3612:G3612"/>
    <mergeCell ref="H3612:K3612"/>
    <mergeCell ref="M3612:N3612"/>
    <mergeCell ref="A3608:B3608"/>
    <mergeCell ref="C3608:D3608"/>
    <mergeCell ref="A3610:E3610"/>
    <mergeCell ref="F3610:J3610"/>
    <mergeCell ref="K3610:L3610"/>
    <mergeCell ref="M3610:N3610"/>
    <mergeCell ref="A3606:E3606"/>
    <mergeCell ref="F3606:J3606"/>
    <mergeCell ref="K3606:L3606"/>
    <mergeCell ref="M3606:N3606"/>
    <mergeCell ref="A3607:E3607"/>
    <mergeCell ref="F3607:G3607"/>
    <mergeCell ref="H3607:K3607"/>
    <mergeCell ref="M3607:N3607"/>
    <mergeCell ref="A3604:E3604"/>
    <mergeCell ref="F3604:J3604"/>
    <mergeCell ref="K3604:L3604"/>
    <mergeCell ref="M3604:N3604"/>
    <mergeCell ref="A3605:E3605"/>
    <mergeCell ref="F3605:J3605"/>
    <mergeCell ref="K3605:L3605"/>
    <mergeCell ref="M3605:N3605"/>
    <mergeCell ref="A3602:E3602"/>
    <mergeCell ref="F3602:J3602"/>
    <mergeCell ref="K3602:L3602"/>
    <mergeCell ref="M3602:N3602"/>
    <mergeCell ref="A3603:E3603"/>
    <mergeCell ref="F3603:J3603"/>
    <mergeCell ref="K3603:L3603"/>
    <mergeCell ref="M3603:N3603"/>
    <mergeCell ref="A3600:E3600"/>
    <mergeCell ref="F3600:J3600"/>
    <mergeCell ref="K3600:L3600"/>
    <mergeCell ref="M3600:N3600"/>
    <mergeCell ref="A3601:E3601"/>
    <mergeCell ref="F3601:J3601"/>
    <mergeCell ref="K3601:L3601"/>
    <mergeCell ref="M3601:N3601"/>
    <mergeCell ref="A3598:E3598"/>
    <mergeCell ref="F3598:J3598"/>
    <mergeCell ref="K3598:L3598"/>
    <mergeCell ref="M3598:N3598"/>
    <mergeCell ref="A3599:E3599"/>
    <mergeCell ref="F3599:J3599"/>
    <mergeCell ref="K3599:L3599"/>
    <mergeCell ref="M3599:N3599"/>
    <mergeCell ref="A3593:F3593"/>
    <mergeCell ref="G3593:I3593"/>
    <mergeCell ref="J3593:O3593"/>
    <mergeCell ref="A3595:B3595"/>
    <mergeCell ref="C3595:D3595"/>
    <mergeCell ref="A3597:E3597"/>
    <mergeCell ref="F3597:J3597"/>
    <mergeCell ref="K3597:L3597"/>
    <mergeCell ref="M3597:N3597"/>
    <mergeCell ref="A3590:O3590"/>
    <mergeCell ref="A3591:F3591"/>
    <mergeCell ref="G3591:I3591"/>
    <mergeCell ref="J3591:O3591"/>
    <mergeCell ref="A3592:F3592"/>
    <mergeCell ref="G3592:I3592"/>
    <mergeCell ref="J3592:O3592"/>
    <mergeCell ref="I3585:M3585"/>
    <mergeCell ref="N3585:O3585"/>
    <mergeCell ref="A3587:O3587"/>
    <mergeCell ref="B3588:C3588"/>
    <mergeCell ref="D3588:O3588"/>
    <mergeCell ref="B3589:C3589"/>
    <mergeCell ref="D3589:O3589"/>
    <mergeCell ref="I3586:M3586"/>
    <mergeCell ref="N3586:O3586"/>
    <mergeCell ref="A3582:E3582"/>
    <mergeCell ref="F3582:J3582"/>
    <mergeCell ref="K3582:L3582"/>
    <mergeCell ref="M3582:N3582"/>
    <mergeCell ref="A3583:E3583"/>
    <mergeCell ref="F3583:G3583"/>
    <mergeCell ref="H3583:K3583"/>
    <mergeCell ref="M3583:N3583"/>
    <mergeCell ref="A3579:B3579"/>
    <mergeCell ref="C3579:D3579"/>
    <mergeCell ref="A3581:E3581"/>
    <mergeCell ref="F3581:J3581"/>
    <mergeCell ref="K3581:L3581"/>
    <mergeCell ref="M3581:N3581"/>
    <mergeCell ref="A3577:E3577"/>
    <mergeCell ref="F3577:J3577"/>
    <mergeCell ref="K3577:L3577"/>
    <mergeCell ref="M3577:N3577"/>
    <mergeCell ref="A3578:E3578"/>
    <mergeCell ref="F3578:G3578"/>
    <mergeCell ref="H3578:K3578"/>
    <mergeCell ref="M3578:N3578"/>
    <mergeCell ref="A3574:B3574"/>
    <mergeCell ref="C3574:D3574"/>
    <mergeCell ref="A3576:E3576"/>
    <mergeCell ref="F3576:J3576"/>
    <mergeCell ref="K3576:L3576"/>
    <mergeCell ref="M3576:N3576"/>
    <mergeCell ref="A3572:E3572"/>
    <mergeCell ref="F3572:J3572"/>
    <mergeCell ref="K3572:L3572"/>
    <mergeCell ref="M3572:N3572"/>
    <mergeCell ref="A3573:E3573"/>
    <mergeCell ref="F3573:G3573"/>
    <mergeCell ref="H3573:K3573"/>
    <mergeCell ref="M3573:N3573"/>
    <mergeCell ref="A3570:E3570"/>
    <mergeCell ref="F3570:J3570"/>
    <mergeCell ref="K3570:L3570"/>
    <mergeCell ref="M3570:N3570"/>
    <mergeCell ref="A3571:E3571"/>
    <mergeCell ref="F3571:J3571"/>
    <mergeCell ref="K3571:L3571"/>
    <mergeCell ref="M3571:N3571"/>
    <mergeCell ref="A3567:B3567"/>
    <mergeCell ref="C3567:D3567"/>
    <mergeCell ref="A3569:E3569"/>
    <mergeCell ref="F3569:J3569"/>
    <mergeCell ref="K3569:L3569"/>
    <mergeCell ref="M3569:N3569"/>
    <mergeCell ref="A3565:E3565"/>
    <mergeCell ref="F3565:J3565"/>
    <mergeCell ref="K3565:L3565"/>
    <mergeCell ref="M3565:N3565"/>
    <mergeCell ref="A3566:E3566"/>
    <mergeCell ref="F3566:G3566"/>
    <mergeCell ref="H3566:K3566"/>
    <mergeCell ref="M3566:N3566"/>
    <mergeCell ref="A3563:E3563"/>
    <mergeCell ref="F3563:J3563"/>
    <mergeCell ref="K3563:L3563"/>
    <mergeCell ref="M3563:N3563"/>
    <mergeCell ref="A3564:E3564"/>
    <mergeCell ref="F3564:J3564"/>
    <mergeCell ref="K3564:L3564"/>
    <mergeCell ref="M3564:N3564"/>
    <mergeCell ref="A3558:F3558"/>
    <mergeCell ref="G3558:I3558"/>
    <mergeCell ref="J3558:O3558"/>
    <mergeCell ref="A3560:B3560"/>
    <mergeCell ref="C3560:D3560"/>
    <mergeCell ref="A3562:E3562"/>
    <mergeCell ref="F3562:J3562"/>
    <mergeCell ref="K3562:L3562"/>
    <mergeCell ref="M3562:N3562"/>
    <mergeCell ref="A3555:O3555"/>
    <mergeCell ref="A3556:F3556"/>
    <mergeCell ref="G3556:I3556"/>
    <mergeCell ref="J3556:O3556"/>
    <mergeCell ref="A3557:F3557"/>
    <mergeCell ref="G3557:I3557"/>
    <mergeCell ref="J3557:O3557"/>
    <mergeCell ref="I3550:M3550"/>
    <mergeCell ref="N3550:O3550"/>
    <mergeCell ref="A3552:O3552"/>
    <mergeCell ref="B3553:C3553"/>
    <mergeCell ref="D3553:O3553"/>
    <mergeCell ref="B3554:C3554"/>
    <mergeCell ref="D3554:O3554"/>
    <mergeCell ref="A3547:E3547"/>
    <mergeCell ref="F3547:J3547"/>
    <mergeCell ref="K3547:L3547"/>
    <mergeCell ref="M3547:N3547"/>
    <mergeCell ref="A3548:E3548"/>
    <mergeCell ref="F3548:G3548"/>
    <mergeCell ref="H3548:K3548"/>
    <mergeCell ref="M3548:N3548"/>
    <mergeCell ref="A3544:B3544"/>
    <mergeCell ref="C3544:D3544"/>
    <mergeCell ref="A3546:E3546"/>
    <mergeCell ref="F3546:J3546"/>
    <mergeCell ref="K3546:L3546"/>
    <mergeCell ref="M3546:N3546"/>
    <mergeCell ref="A3542:E3542"/>
    <mergeCell ref="F3542:J3542"/>
    <mergeCell ref="K3542:L3542"/>
    <mergeCell ref="M3542:N3542"/>
    <mergeCell ref="A3543:E3543"/>
    <mergeCell ref="F3543:G3543"/>
    <mergeCell ref="H3543:K3543"/>
    <mergeCell ref="M3543:N3543"/>
    <mergeCell ref="A3539:B3539"/>
    <mergeCell ref="C3539:D3539"/>
    <mergeCell ref="A3541:E3541"/>
    <mergeCell ref="F3541:J3541"/>
    <mergeCell ref="K3541:L3541"/>
    <mergeCell ref="M3541:N3541"/>
    <mergeCell ref="A3537:E3537"/>
    <mergeCell ref="F3537:J3537"/>
    <mergeCell ref="K3537:L3537"/>
    <mergeCell ref="M3537:N3537"/>
    <mergeCell ref="A3538:E3538"/>
    <mergeCell ref="F3538:G3538"/>
    <mergeCell ref="H3538:K3538"/>
    <mergeCell ref="M3538:N3538"/>
    <mergeCell ref="A3534:B3534"/>
    <mergeCell ref="C3534:D3534"/>
    <mergeCell ref="A3536:E3536"/>
    <mergeCell ref="F3536:J3536"/>
    <mergeCell ref="K3536:L3536"/>
    <mergeCell ref="M3536:N3536"/>
    <mergeCell ref="A3532:E3532"/>
    <mergeCell ref="F3532:J3532"/>
    <mergeCell ref="K3532:L3532"/>
    <mergeCell ref="M3532:N3532"/>
    <mergeCell ref="A3533:E3533"/>
    <mergeCell ref="F3533:G3533"/>
    <mergeCell ref="H3533:K3533"/>
    <mergeCell ref="M3533:N3533"/>
    <mergeCell ref="A3527:F3527"/>
    <mergeCell ref="G3527:I3527"/>
    <mergeCell ref="J3527:O3527"/>
    <mergeCell ref="A3529:B3529"/>
    <mergeCell ref="C3529:D3529"/>
    <mergeCell ref="A3531:E3531"/>
    <mergeCell ref="F3531:J3531"/>
    <mergeCell ref="K3531:L3531"/>
    <mergeCell ref="M3531:N3531"/>
    <mergeCell ref="A3524:O3524"/>
    <mergeCell ref="A3525:F3525"/>
    <mergeCell ref="G3525:I3525"/>
    <mergeCell ref="J3525:O3525"/>
    <mergeCell ref="A3526:F3526"/>
    <mergeCell ref="G3526:I3526"/>
    <mergeCell ref="J3526:O3526"/>
    <mergeCell ref="I3519:M3519"/>
    <mergeCell ref="N3519:O3519"/>
    <mergeCell ref="A3521:O3521"/>
    <mergeCell ref="B3522:C3522"/>
    <mergeCell ref="D3522:O3522"/>
    <mergeCell ref="B3523:C3523"/>
    <mergeCell ref="D3523:O3523"/>
    <mergeCell ref="A3516:E3516"/>
    <mergeCell ref="F3516:J3516"/>
    <mergeCell ref="K3516:L3516"/>
    <mergeCell ref="M3516:N3516"/>
    <mergeCell ref="A3517:E3517"/>
    <mergeCell ref="F3517:G3517"/>
    <mergeCell ref="H3517:K3517"/>
    <mergeCell ref="M3517:N3517"/>
    <mergeCell ref="A3513:B3513"/>
    <mergeCell ref="C3513:D3513"/>
    <mergeCell ref="A3515:E3515"/>
    <mergeCell ref="F3515:J3515"/>
    <mergeCell ref="K3515:L3515"/>
    <mergeCell ref="M3515:N3515"/>
    <mergeCell ref="A3511:E3511"/>
    <mergeCell ref="F3511:J3511"/>
    <mergeCell ref="K3511:L3511"/>
    <mergeCell ref="M3511:N3511"/>
    <mergeCell ref="A3512:E3512"/>
    <mergeCell ref="F3512:G3512"/>
    <mergeCell ref="H3512:K3512"/>
    <mergeCell ref="M3512:N3512"/>
    <mergeCell ref="A3508:B3508"/>
    <mergeCell ref="C3508:D3508"/>
    <mergeCell ref="A3510:E3510"/>
    <mergeCell ref="F3510:J3510"/>
    <mergeCell ref="K3510:L3510"/>
    <mergeCell ref="M3510:N3510"/>
    <mergeCell ref="A3506:E3506"/>
    <mergeCell ref="F3506:J3506"/>
    <mergeCell ref="K3506:L3506"/>
    <mergeCell ref="M3506:N3506"/>
    <mergeCell ref="A3507:E3507"/>
    <mergeCell ref="F3507:G3507"/>
    <mergeCell ref="H3507:K3507"/>
    <mergeCell ref="M3507:N3507"/>
    <mergeCell ref="A3504:E3504"/>
    <mergeCell ref="F3504:J3504"/>
    <mergeCell ref="K3504:L3504"/>
    <mergeCell ref="M3504:N3504"/>
    <mergeCell ref="A3505:E3505"/>
    <mergeCell ref="F3505:J3505"/>
    <mergeCell ref="K3505:L3505"/>
    <mergeCell ref="M3505:N3505"/>
    <mergeCell ref="A3501:E3501"/>
    <mergeCell ref="F3501:G3501"/>
    <mergeCell ref="H3501:K3501"/>
    <mergeCell ref="M3501:N3501"/>
    <mergeCell ref="A3502:B3502"/>
    <mergeCell ref="C3502:D3502"/>
    <mergeCell ref="A3499:E3499"/>
    <mergeCell ref="F3499:J3499"/>
    <mergeCell ref="K3499:L3499"/>
    <mergeCell ref="M3499:N3499"/>
    <mergeCell ref="A3500:E3500"/>
    <mergeCell ref="F3500:J3500"/>
    <mergeCell ref="K3500:L3500"/>
    <mergeCell ref="M3500:N3500"/>
    <mergeCell ref="A3497:E3497"/>
    <mergeCell ref="F3497:J3497"/>
    <mergeCell ref="K3497:L3497"/>
    <mergeCell ref="M3497:N3497"/>
    <mergeCell ref="A3498:E3498"/>
    <mergeCell ref="F3498:J3498"/>
    <mergeCell ref="K3498:L3498"/>
    <mergeCell ref="M3498:N3498"/>
    <mergeCell ref="A3492:F3492"/>
    <mergeCell ref="G3492:I3492"/>
    <mergeCell ref="J3492:O3492"/>
    <mergeCell ref="A3494:B3494"/>
    <mergeCell ref="C3494:D3494"/>
    <mergeCell ref="A3496:E3496"/>
    <mergeCell ref="F3496:J3496"/>
    <mergeCell ref="K3496:L3496"/>
    <mergeCell ref="M3496:N3496"/>
    <mergeCell ref="A3490:F3490"/>
    <mergeCell ref="G3490:I3490"/>
    <mergeCell ref="J3490:O3490"/>
    <mergeCell ref="A3491:F3491"/>
    <mergeCell ref="G3491:I3491"/>
    <mergeCell ref="J3491:O3491"/>
    <mergeCell ref="A3486:O3486"/>
    <mergeCell ref="B3487:C3487"/>
    <mergeCell ref="D3487:O3487"/>
    <mergeCell ref="B3488:C3488"/>
    <mergeCell ref="D3488:O3488"/>
    <mergeCell ref="A3489:O3489"/>
    <mergeCell ref="A3482:E3482"/>
    <mergeCell ref="F3482:G3482"/>
    <mergeCell ref="H3482:K3482"/>
    <mergeCell ref="M3482:N3482"/>
    <mergeCell ref="I3484:M3484"/>
    <mergeCell ref="N3484:O3484"/>
    <mergeCell ref="A3480:E3480"/>
    <mergeCell ref="F3480:J3480"/>
    <mergeCell ref="K3480:L3480"/>
    <mergeCell ref="M3480:N3480"/>
    <mergeCell ref="A3481:E3481"/>
    <mergeCell ref="F3481:J3481"/>
    <mergeCell ref="K3481:L3481"/>
    <mergeCell ref="M3481:N3481"/>
    <mergeCell ref="A3477:E3477"/>
    <mergeCell ref="F3477:G3477"/>
    <mergeCell ref="H3477:K3477"/>
    <mergeCell ref="M3477:N3477"/>
    <mergeCell ref="A3478:B3478"/>
    <mergeCell ref="C3478:D3478"/>
    <mergeCell ref="A3475:E3475"/>
    <mergeCell ref="F3475:J3475"/>
    <mergeCell ref="K3475:L3475"/>
    <mergeCell ref="M3475:N3475"/>
    <mergeCell ref="A3476:E3476"/>
    <mergeCell ref="F3476:J3476"/>
    <mergeCell ref="K3476:L3476"/>
    <mergeCell ref="M3476:N3476"/>
    <mergeCell ref="A3472:E3472"/>
    <mergeCell ref="F3472:G3472"/>
    <mergeCell ref="H3472:K3472"/>
    <mergeCell ref="M3472:N3472"/>
    <mergeCell ref="A3473:B3473"/>
    <mergeCell ref="C3473:D3473"/>
    <mergeCell ref="A3470:E3470"/>
    <mergeCell ref="F3470:J3470"/>
    <mergeCell ref="K3470:L3470"/>
    <mergeCell ref="M3470:N3470"/>
    <mergeCell ref="A3471:E3471"/>
    <mergeCell ref="F3471:J3471"/>
    <mergeCell ref="K3471:L3471"/>
    <mergeCell ref="M3471:N3471"/>
    <mergeCell ref="A3467:B3467"/>
    <mergeCell ref="C3467:D3467"/>
    <mergeCell ref="A3469:E3469"/>
    <mergeCell ref="F3469:J3469"/>
    <mergeCell ref="K3469:L3469"/>
    <mergeCell ref="M3469:N3469"/>
    <mergeCell ref="A3465:E3465"/>
    <mergeCell ref="F3465:J3465"/>
    <mergeCell ref="K3465:L3465"/>
    <mergeCell ref="M3465:N3465"/>
    <mergeCell ref="A3466:E3466"/>
    <mergeCell ref="F3466:G3466"/>
    <mergeCell ref="H3466:K3466"/>
    <mergeCell ref="M3466:N3466"/>
    <mergeCell ref="A3463:E3463"/>
    <mergeCell ref="F3463:J3463"/>
    <mergeCell ref="K3463:L3463"/>
    <mergeCell ref="M3463:N3463"/>
    <mergeCell ref="A3464:E3464"/>
    <mergeCell ref="F3464:J3464"/>
    <mergeCell ref="K3464:L3464"/>
    <mergeCell ref="M3464:N3464"/>
    <mergeCell ref="A3458:F3458"/>
    <mergeCell ref="G3458:I3458"/>
    <mergeCell ref="J3458:O3458"/>
    <mergeCell ref="A3460:B3460"/>
    <mergeCell ref="C3460:D3460"/>
    <mergeCell ref="A3462:E3462"/>
    <mergeCell ref="F3462:J3462"/>
    <mergeCell ref="K3462:L3462"/>
    <mergeCell ref="M3462:N3462"/>
    <mergeCell ref="A3455:O3455"/>
    <mergeCell ref="A3456:F3456"/>
    <mergeCell ref="G3456:I3456"/>
    <mergeCell ref="J3456:O3456"/>
    <mergeCell ref="A3457:F3457"/>
    <mergeCell ref="G3457:I3457"/>
    <mergeCell ref="J3457:O3457"/>
    <mergeCell ref="I3451:M3451"/>
    <mergeCell ref="N3451:O3451"/>
    <mergeCell ref="B3453:C3453"/>
    <mergeCell ref="D3453:O3453"/>
    <mergeCell ref="B3454:C3454"/>
    <mergeCell ref="D3454:O3454"/>
    <mergeCell ref="I3452:M3452"/>
    <mergeCell ref="N3452:O3452"/>
    <mergeCell ref="A3448:E3448"/>
    <mergeCell ref="F3448:J3448"/>
    <mergeCell ref="K3448:L3448"/>
    <mergeCell ref="M3448:N3448"/>
    <mergeCell ref="A3449:E3449"/>
    <mergeCell ref="F3449:G3449"/>
    <mergeCell ref="H3449:K3449"/>
    <mergeCell ref="M3449:N3449"/>
    <mergeCell ref="A3445:B3445"/>
    <mergeCell ref="C3445:D3445"/>
    <mergeCell ref="A3447:E3447"/>
    <mergeCell ref="F3447:J3447"/>
    <mergeCell ref="K3447:L3447"/>
    <mergeCell ref="M3447:N3447"/>
    <mergeCell ref="A3443:E3443"/>
    <mergeCell ref="F3443:J3443"/>
    <mergeCell ref="K3443:L3443"/>
    <mergeCell ref="M3443:N3443"/>
    <mergeCell ref="A3444:E3444"/>
    <mergeCell ref="F3444:G3444"/>
    <mergeCell ref="H3444:K3444"/>
    <mergeCell ref="M3444:N3444"/>
    <mergeCell ref="A3440:B3440"/>
    <mergeCell ref="C3440:D3440"/>
    <mergeCell ref="A3442:E3442"/>
    <mergeCell ref="F3442:J3442"/>
    <mergeCell ref="K3442:L3442"/>
    <mergeCell ref="M3442:N3442"/>
    <mergeCell ref="A3438:E3438"/>
    <mergeCell ref="F3438:J3438"/>
    <mergeCell ref="K3438:L3438"/>
    <mergeCell ref="M3438:N3438"/>
    <mergeCell ref="A3439:E3439"/>
    <mergeCell ref="F3439:G3439"/>
    <mergeCell ref="H3439:K3439"/>
    <mergeCell ref="M3439:N3439"/>
    <mergeCell ref="A3436:E3436"/>
    <mergeCell ref="F3436:J3436"/>
    <mergeCell ref="K3436:L3436"/>
    <mergeCell ref="M3436:N3436"/>
    <mergeCell ref="A3437:E3437"/>
    <mergeCell ref="F3437:J3437"/>
    <mergeCell ref="K3437:L3437"/>
    <mergeCell ref="M3437:N3437"/>
    <mergeCell ref="A3433:E3433"/>
    <mergeCell ref="F3433:G3433"/>
    <mergeCell ref="H3433:K3433"/>
    <mergeCell ref="M3433:N3433"/>
    <mergeCell ref="A3434:B3434"/>
    <mergeCell ref="C3434:D3434"/>
    <mergeCell ref="A3431:E3431"/>
    <mergeCell ref="F3431:J3431"/>
    <mergeCell ref="K3431:L3431"/>
    <mergeCell ref="M3431:N3431"/>
    <mergeCell ref="A3432:E3432"/>
    <mergeCell ref="F3432:J3432"/>
    <mergeCell ref="K3432:L3432"/>
    <mergeCell ref="M3432:N3432"/>
    <mergeCell ref="A3426:F3426"/>
    <mergeCell ref="G3426:I3426"/>
    <mergeCell ref="J3426:O3426"/>
    <mergeCell ref="A3428:B3428"/>
    <mergeCell ref="C3428:D3428"/>
    <mergeCell ref="A3430:E3430"/>
    <mergeCell ref="F3430:J3430"/>
    <mergeCell ref="K3430:L3430"/>
    <mergeCell ref="M3430:N3430"/>
    <mergeCell ref="A3423:O3423"/>
    <mergeCell ref="A3424:F3424"/>
    <mergeCell ref="G3424:I3424"/>
    <mergeCell ref="J3424:O3424"/>
    <mergeCell ref="A3425:F3425"/>
    <mergeCell ref="G3425:I3425"/>
    <mergeCell ref="J3425:O3425"/>
    <mergeCell ref="I3419:M3419"/>
    <mergeCell ref="N3419:O3419"/>
    <mergeCell ref="B3421:C3421"/>
    <mergeCell ref="D3421:O3421"/>
    <mergeCell ref="B3422:C3422"/>
    <mergeCell ref="D3422:O3422"/>
    <mergeCell ref="A3416:E3416"/>
    <mergeCell ref="F3416:J3416"/>
    <mergeCell ref="K3416:L3416"/>
    <mergeCell ref="M3416:N3416"/>
    <mergeCell ref="A3417:E3417"/>
    <mergeCell ref="F3417:G3417"/>
    <mergeCell ref="H3417:K3417"/>
    <mergeCell ref="M3417:N3417"/>
    <mergeCell ref="A3413:B3413"/>
    <mergeCell ref="C3413:D3413"/>
    <mergeCell ref="A3415:E3415"/>
    <mergeCell ref="F3415:J3415"/>
    <mergeCell ref="K3415:L3415"/>
    <mergeCell ref="M3415:N3415"/>
    <mergeCell ref="A3411:E3411"/>
    <mergeCell ref="F3411:J3411"/>
    <mergeCell ref="K3411:L3411"/>
    <mergeCell ref="M3411:N3411"/>
    <mergeCell ref="A3412:E3412"/>
    <mergeCell ref="F3412:G3412"/>
    <mergeCell ref="H3412:K3412"/>
    <mergeCell ref="M3412:N3412"/>
    <mergeCell ref="A3408:B3408"/>
    <mergeCell ref="C3408:D3408"/>
    <mergeCell ref="A3410:E3410"/>
    <mergeCell ref="F3410:J3410"/>
    <mergeCell ref="K3410:L3410"/>
    <mergeCell ref="M3410:N3410"/>
    <mergeCell ref="A3406:E3406"/>
    <mergeCell ref="F3406:J3406"/>
    <mergeCell ref="K3406:L3406"/>
    <mergeCell ref="M3406:N3406"/>
    <mergeCell ref="A3407:E3407"/>
    <mergeCell ref="F3407:G3407"/>
    <mergeCell ref="H3407:K3407"/>
    <mergeCell ref="M3407:N3407"/>
    <mergeCell ref="A3404:E3404"/>
    <mergeCell ref="F3404:J3404"/>
    <mergeCell ref="K3404:L3404"/>
    <mergeCell ref="M3404:N3404"/>
    <mergeCell ref="A3405:E3405"/>
    <mergeCell ref="F3405:J3405"/>
    <mergeCell ref="K3405:L3405"/>
    <mergeCell ref="M3405:N3405"/>
    <mergeCell ref="A3401:E3401"/>
    <mergeCell ref="F3401:G3401"/>
    <mergeCell ref="H3401:K3401"/>
    <mergeCell ref="M3401:N3401"/>
    <mergeCell ref="A3402:B3402"/>
    <mergeCell ref="C3402:D3402"/>
    <mergeCell ref="A3399:E3399"/>
    <mergeCell ref="F3399:J3399"/>
    <mergeCell ref="K3399:L3399"/>
    <mergeCell ref="M3399:N3399"/>
    <mergeCell ref="A3400:E3400"/>
    <mergeCell ref="F3400:J3400"/>
    <mergeCell ref="K3400:L3400"/>
    <mergeCell ref="M3400:N3400"/>
    <mergeCell ref="A3397:E3397"/>
    <mergeCell ref="F3397:J3397"/>
    <mergeCell ref="K3397:L3397"/>
    <mergeCell ref="M3397:N3397"/>
    <mergeCell ref="A3398:E3398"/>
    <mergeCell ref="F3398:J3398"/>
    <mergeCell ref="K3398:L3398"/>
    <mergeCell ref="M3398:N3398"/>
    <mergeCell ref="A3392:F3392"/>
    <mergeCell ref="G3392:I3392"/>
    <mergeCell ref="J3392:O3392"/>
    <mergeCell ref="A3394:B3394"/>
    <mergeCell ref="C3394:D3394"/>
    <mergeCell ref="A3396:E3396"/>
    <mergeCell ref="F3396:J3396"/>
    <mergeCell ref="K3396:L3396"/>
    <mergeCell ref="M3396:N3396"/>
    <mergeCell ref="A3389:O3389"/>
    <mergeCell ref="A3390:F3390"/>
    <mergeCell ref="G3390:I3390"/>
    <mergeCell ref="J3390:O3390"/>
    <mergeCell ref="A3391:F3391"/>
    <mergeCell ref="G3391:I3391"/>
    <mergeCell ref="J3391:O3391"/>
    <mergeCell ref="I3384:M3384"/>
    <mergeCell ref="N3384:O3384"/>
    <mergeCell ref="A3386:O3386"/>
    <mergeCell ref="B3387:C3387"/>
    <mergeCell ref="D3387:O3387"/>
    <mergeCell ref="B3388:C3388"/>
    <mergeCell ref="D3388:O3388"/>
    <mergeCell ref="A3381:E3381"/>
    <mergeCell ref="F3381:J3381"/>
    <mergeCell ref="K3381:L3381"/>
    <mergeCell ref="M3381:N3381"/>
    <mergeCell ref="A3382:E3382"/>
    <mergeCell ref="F3382:G3382"/>
    <mergeCell ref="H3382:K3382"/>
    <mergeCell ref="M3382:N3382"/>
    <mergeCell ref="A3378:B3378"/>
    <mergeCell ref="C3378:D3378"/>
    <mergeCell ref="A3380:E3380"/>
    <mergeCell ref="F3380:J3380"/>
    <mergeCell ref="K3380:L3380"/>
    <mergeCell ref="M3380:N3380"/>
    <mergeCell ref="A3376:E3376"/>
    <mergeCell ref="F3376:J3376"/>
    <mergeCell ref="K3376:L3376"/>
    <mergeCell ref="M3376:N3376"/>
    <mergeCell ref="A3377:E3377"/>
    <mergeCell ref="F3377:G3377"/>
    <mergeCell ref="H3377:K3377"/>
    <mergeCell ref="M3377:N3377"/>
    <mergeCell ref="A3373:B3373"/>
    <mergeCell ref="C3373:D3373"/>
    <mergeCell ref="A3375:E3375"/>
    <mergeCell ref="F3375:J3375"/>
    <mergeCell ref="K3375:L3375"/>
    <mergeCell ref="M3375:N3375"/>
    <mergeCell ref="A3371:E3371"/>
    <mergeCell ref="F3371:J3371"/>
    <mergeCell ref="K3371:L3371"/>
    <mergeCell ref="M3371:N3371"/>
    <mergeCell ref="A3372:E3372"/>
    <mergeCell ref="F3372:G3372"/>
    <mergeCell ref="H3372:K3372"/>
    <mergeCell ref="M3372:N3372"/>
    <mergeCell ref="A3368:B3368"/>
    <mergeCell ref="C3368:D3368"/>
    <mergeCell ref="A3370:E3370"/>
    <mergeCell ref="F3370:J3370"/>
    <mergeCell ref="K3370:L3370"/>
    <mergeCell ref="M3370:N3370"/>
    <mergeCell ref="A3366:E3366"/>
    <mergeCell ref="F3366:J3366"/>
    <mergeCell ref="K3366:L3366"/>
    <mergeCell ref="M3366:N3366"/>
    <mergeCell ref="A3367:E3367"/>
    <mergeCell ref="F3367:G3367"/>
    <mergeCell ref="H3367:K3367"/>
    <mergeCell ref="M3367:N3367"/>
    <mergeCell ref="A3364:E3364"/>
    <mergeCell ref="F3364:J3364"/>
    <mergeCell ref="K3364:L3364"/>
    <mergeCell ref="M3364:N3364"/>
    <mergeCell ref="A3365:E3365"/>
    <mergeCell ref="F3365:J3365"/>
    <mergeCell ref="K3365:L3365"/>
    <mergeCell ref="M3365:N3365"/>
    <mergeCell ref="A3362:E3362"/>
    <mergeCell ref="F3362:J3362"/>
    <mergeCell ref="K3362:L3362"/>
    <mergeCell ref="M3362:N3362"/>
    <mergeCell ref="A3363:E3363"/>
    <mergeCell ref="F3363:J3363"/>
    <mergeCell ref="K3363:L3363"/>
    <mergeCell ref="M3363:N3363"/>
    <mergeCell ref="A3360:E3360"/>
    <mergeCell ref="F3360:J3360"/>
    <mergeCell ref="K3360:L3360"/>
    <mergeCell ref="M3360:N3360"/>
    <mergeCell ref="A3361:E3361"/>
    <mergeCell ref="F3361:J3361"/>
    <mergeCell ref="K3361:L3361"/>
    <mergeCell ref="M3361:N3361"/>
    <mergeCell ref="A3357:B3357"/>
    <mergeCell ref="C3357:D3357"/>
    <mergeCell ref="A3359:E3359"/>
    <mergeCell ref="F3359:J3359"/>
    <mergeCell ref="K3359:L3359"/>
    <mergeCell ref="M3359:N3359"/>
    <mergeCell ref="A3354:F3354"/>
    <mergeCell ref="G3354:I3354"/>
    <mergeCell ref="J3354:O3354"/>
    <mergeCell ref="A3355:F3355"/>
    <mergeCell ref="G3355:I3355"/>
    <mergeCell ref="J3355:O3355"/>
    <mergeCell ref="B3350:C3350"/>
    <mergeCell ref="D3350:O3350"/>
    <mergeCell ref="B3351:C3351"/>
    <mergeCell ref="D3351:O3351"/>
    <mergeCell ref="A3352:O3352"/>
    <mergeCell ref="A3353:F3353"/>
    <mergeCell ref="G3353:I3353"/>
    <mergeCell ref="J3353:O3353"/>
    <mergeCell ref="A3346:E3346"/>
    <mergeCell ref="F3346:G3346"/>
    <mergeCell ref="H3346:K3346"/>
    <mergeCell ref="M3346:N3346"/>
    <mergeCell ref="I3348:M3348"/>
    <mergeCell ref="N3348:O3348"/>
    <mergeCell ref="A3344:E3344"/>
    <mergeCell ref="F3344:J3344"/>
    <mergeCell ref="K3344:L3344"/>
    <mergeCell ref="M3344:N3344"/>
    <mergeCell ref="A3345:E3345"/>
    <mergeCell ref="F3345:J3345"/>
    <mergeCell ref="K3345:L3345"/>
    <mergeCell ref="M3345:N3345"/>
    <mergeCell ref="A3341:E3341"/>
    <mergeCell ref="F3341:G3341"/>
    <mergeCell ref="H3341:K3341"/>
    <mergeCell ref="M3341:N3341"/>
    <mergeCell ref="A3342:B3342"/>
    <mergeCell ref="C3342:D3342"/>
    <mergeCell ref="A3339:E3339"/>
    <mergeCell ref="F3339:J3339"/>
    <mergeCell ref="K3339:L3339"/>
    <mergeCell ref="M3339:N3339"/>
    <mergeCell ref="A3340:E3340"/>
    <mergeCell ref="F3340:J3340"/>
    <mergeCell ref="K3340:L3340"/>
    <mergeCell ref="M3340:N3340"/>
    <mergeCell ref="A3336:E3336"/>
    <mergeCell ref="F3336:G3336"/>
    <mergeCell ref="H3336:K3336"/>
    <mergeCell ref="M3336:N3336"/>
    <mergeCell ref="A3337:B3337"/>
    <mergeCell ref="C3337:D3337"/>
    <mergeCell ref="A3334:E3334"/>
    <mergeCell ref="F3334:J3334"/>
    <mergeCell ref="K3334:L3334"/>
    <mergeCell ref="M3334:N3334"/>
    <mergeCell ref="A3335:E3335"/>
    <mergeCell ref="F3335:J3335"/>
    <mergeCell ref="K3335:L3335"/>
    <mergeCell ref="M3335:N3335"/>
    <mergeCell ref="A3331:E3331"/>
    <mergeCell ref="F3331:G3331"/>
    <mergeCell ref="H3331:K3331"/>
    <mergeCell ref="M3331:N3331"/>
    <mergeCell ref="A3332:B3332"/>
    <mergeCell ref="C3332:D3332"/>
    <mergeCell ref="A3329:E3329"/>
    <mergeCell ref="F3329:J3329"/>
    <mergeCell ref="K3329:L3329"/>
    <mergeCell ref="M3329:N3329"/>
    <mergeCell ref="A3330:E3330"/>
    <mergeCell ref="F3330:J3330"/>
    <mergeCell ref="K3330:L3330"/>
    <mergeCell ref="M3330:N3330"/>
    <mergeCell ref="A3324:F3324"/>
    <mergeCell ref="G3324:I3324"/>
    <mergeCell ref="J3324:O3324"/>
    <mergeCell ref="A3326:B3326"/>
    <mergeCell ref="C3326:D3326"/>
    <mergeCell ref="A3328:E3328"/>
    <mergeCell ref="F3328:J3328"/>
    <mergeCell ref="K3328:L3328"/>
    <mergeCell ref="M3328:N3328"/>
    <mergeCell ref="A3321:O3321"/>
    <mergeCell ref="A3322:F3322"/>
    <mergeCell ref="G3322:I3322"/>
    <mergeCell ref="J3322:O3322"/>
    <mergeCell ref="A3323:F3323"/>
    <mergeCell ref="G3323:I3323"/>
    <mergeCell ref="J3323:O3323"/>
    <mergeCell ref="I3317:M3317"/>
    <mergeCell ref="N3317:O3317"/>
    <mergeCell ref="B3319:C3319"/>
    <mergeCell ref="D3319:O3319"/>
    <mergeCell ref="B3320:C3320"/>
    <mergeCell ref="D3320:O3320"/>
    <mergeCell ref="A3314:E3314"/>
    <mergeCell ref="F3314:J3314"/>
    <mergeCell ref="K3314:L3314"/>
    <mergeCell ref="M3314:N3314"/>
    <mergeCell ref="A3315:E3315"/>
    <mergeCell ref="F3315:G3315"/>
    <mergeCell ref="H3315:K3315"/>
    <mergeCell ref="M3315:N3315"/>
    <mergeCell ref="A3311:B3311"/>
    <mergeCell ref="C3311:D3311"/>
    <mergeCell ref="A3313:E3313"/>
    <mergeCell ref="F3313:J3313"/>
    <mergeCell ref="K3313:L3313"/>
    <mergeCell ref="M3313:N3313"/>
    <mergeCell ref="A3309:E3309"/>
    <mergeCell ref="F3309:J3309"/>
    <mergeCell ref="K3309:L3309"/>
    <mergeCell ref="M3309:N3309"/>
    <mergeCell ref="A3310:E3310"/>
    <mergeCell ref="F3310:G3310"/>
    <mergeCell ref="H3310:K3310"/>
    <mergeCell ref="M3310:N3310"/>
    <mergeCell ref="A3306:B3306"/>
    <mergeCell ref="C3306:D3306"/>
    <mergeCell ref="A3308:E3308"/>
    <mergeCell ref="F3308:J3308"/>
    <mergeCell ref="K3308:L3308"/>
    <mergeCell ref="M3308:N3308"/>
    <mergeCell ref="A3304:E3304"/>
    <mergeCell ref="F3304:J3304"/>
    <mergeCell ref="K3304:L3304"/>
    <mergeCell ref="M3304:N3304"/>
    <mergeCell ref="A3305:E3305"/>
    <mergeCell ref="F3305:G3305"/>
    <mergeCell ref="H3305:K3305"/>
    <mergeCell ref="M3305:N3305"/>
    <mergeCell ref="A3301:B3301"/>
    <mergeCell ref="C3301:D3301"/>
    <mergeCell ref="A3303:E3303"/>
    <mergeCell ref="F3303:J3303"/>
    <mergeCell ref="K3303:L3303"/>
    <mergeCell ref="M3303:N3303"/>
    <mergeCell ref="A3299:E3299"/>
    <mergeCell ref="F3299:J3299"/>
    <mergeCell ref="K3299:L3299"/>
    <mergeCell ref="M3299:N3299"/>
    <mergeCell ref="A3300:E3300"/>
    <mergeCell ref="F3300:G3300"/>
    <mergeCell ref="H3300:K3300"/>
    <mergeCell ref="M3300:N3300"/>
    <mergeCell ref="A3297:E3297"/>
    <mergeCell ref="F3297:J3297"/>
    <mergeCell ref="K3297:L3297"/>
    <mergeCell ref="M3297:N3297"/>
    <mergeCell ref="A3298:E3298"/>
    <mergeCell ref="F3298:J3298"/>
    <mergeCell ref="K3298:L3298"/>
    <mergeCell ref="M3298:N3298"/>
    <mergeCell ref="A3295:E3295"/>
    <mergeCell ref="F3295:J3295"/>
    <mergeCell ref="K3295:L3295"/>
    <mergeCell ref="M3295:N3295"/>
    <mergeCell ref="A3296:E3296"/>
    <mergeCell ref="F3296:J3296"/>
    <mergeCell ref="K3296:L3296"/>
    <mergeCell ref="M3296:N3296"/>
    <mergeCell ref="A3292:B3292"/>
    <mergeCell ref="C3292:D3292"/>
    <mergeCell ref="A3294:E3294"/>
    <mergeCell ref="F3294:J3294"/>
    <mergeCell ref="K3294:L3294"/>
    <mergeCell ref="M3294:N3294"/>
    <mergeCell ref="A3289:F3289"/>
    <mergeCell ref="G3289:I3289"/>
    <mergeCell ref="J3289:O3289"/>
    <mergeCell ref="A3290:F3290"/>
    <mergeCell ref="G3290:I3290"/>
    <mergeCell ref="J3290:O3290"/>
    <mergeCell ref="B3285:C3285"/>
    <mergeCell ref="D3285:O3285"/>
    <mergeCell ref="B3286:C3286"/>
    <mergeCell ref="D3286:O3286"/>
    <mergeCell ref="A3287:O3287"/>
    <mergeCell ref="A3288:F3288"/>
    <mergeCell ref="G3288:I3288"/>
    <mergeCell ref="J3288:O3288"/>
    <mergeCell ref="A3281:E3281"/>
    <mergeCell ref="F3281:G3281"/>
    <mergeCell ref="H3281:K3281"/>
    <mergeCell ref="M3281:N3281"/>
    <mergeCell ref="I3283:M3283"/>
    <mergeCell ref="N3283:O3283"/>
    <mergeCell ref="A3279:E3279"/>
    <mergeCell ref="F3279:J3279"/>
    <mergeCell ref="K3279:L3279"/>
    <mergeCell ref="M3279:N3279"/>
    <mergeCell ref="A3280:E3280"/>
    <mergeCell ref="F3280:J3280"/>
    <mergeCell ref="K3280:L3280"/>
    <mergeCell ref="M3280:N3280"/>
    <mergeCell ref="A3276:E3276"/>
    <mergeCell ref="F3276:G3276"/>
    <mergeCell ref="H3276:K3276"/>
    <mergeCell ref="M3276:N3276"/>
    <mergeCell ref="A3277:B3277"/>
    <mergeCell ref="C3277:D3277"/>
    <mergeCell ref="A3274:E3274"/>
    <mergeCell ref="F3274:J3274"/>
    <mergeCell ref="K3274:L3274"/>
    <mergeCell ref="M3274:N3274"/>
    <mergeCell ref="A3275:E3275"/>
    <mergeCell ref="F3275:J3275"/>
    <mergeCell ref="K3275:L3275"/>
    <mergeCell ref="M3275:N3275"/>
    <mergeCell ref="A3271:E3271"/>
    <mergeCell ref="F3271:G3271"/>
    <mergeCell ref="H3271:K3271"/>
    <mergeCell ref="M3271:N3271"/>
    <mergeCell ref="A3272:B3272"/>
    <mergeCell ref="C3272:D3272"/>
    <mergeCell ref="A3269:E3269"/>
    <mergeCell ref="F3269:J3269"/>
    <mergeCell ref="K3269:L3269"/>
    <mergeCell ref="M3269:N3269"/>
    <mergeCell ref="A3270:E3270"/>
    <mergeCell ref="F3270:J3270"/>
    <mergeCell ref="K3270:L3270"/>
    <mergeCell ref="M3270:N3270"/>
    <mergeCell ref="A3266:E3266"/>
    <mergeCell ref="F3266:G3266"/>
    <mergeCell ref="H3266:K3266"/>
    <mergeCell ref="M3266:N3266"/>
    <mergeCell ref="A3267:B3267"/>
    <mergeCell ref="C3267:D3267"/>
    <mergeCell ref="A3264:E3264"/>
    <mergeCell ref="F3264:J3264"/>
    <mergeCell ref="K3264:L3264"/>
    <mergeCell ref="M3264:N3264"/>
    <mergeCell ref="A3265:E3265"/>
    <mergeCell ref="F3265:J3265"/>
    <mergeCell ref="K3265:L3265"/>
    <mergeCell ref="M3265:N3265"/>
    <mergeCell ref="A3262:E3262"/>
    <mergeCell ref="F3262:J3262"/>
    <mergeCell ref="K3262:L3262"/>
    <mergeCell ref="M3262:N3262"/>
    <mergeCell ref="A3263:E3263"/>
    <mergeCell ref="F3263:J3263"/>
    <mergeCell ref="K3263:L3263"/>
    <mergeCell ref="M3263:N3263"/>
    <mergeCell ref="A3257:F3257"/>
    <mergeCell ref="G3257:I3257"/>
    <mergeCell ref="J3257:O3257"/>
    <mergeCell ref="A3259:B3259"/>
    <mergeCell ref="C3259:D3259"/>
    <mergeCell ref="A3261:E3261"/>
    <mergeCell ref="F3261:J3261"/>
    <mergeCell ref="K3261:L3261"/>
    <mergeCell ref="M3261:N3261"/>
    <mergeCell ref="A3255:F3255"/>
    <mergeCell ref="G3255:I3255"/>
    <mergeCell ref="J3255:O3255"/>
    <mergeCell ref="A3256:F3256"/>
    <mergeCell ref="G3256:I3256"/>
    <mergeCell ref="J3256:O3256"/>
    <mergeCell ref="A3251:O3251"/>
    <mergeCell ref="B3252:C3252"/>
    <mergeCell ref="D3252:O3252"/>
    <mergeCell ref="B3253:C3253"/>
    <mergeCell ref="D3253:O3253"/>
    <mergeCell ref="A3254:O3254"/>
    <mergeCell ref="A3247:E3247"/>
    <mergeCell ref="F3247:G3247"/>
    <mergeCell ref="H3247:K3247"/>
    <mergeCell ref="M3247:N3247"/>
    <mergeCell ref="I3249:M3249"/>
    <mergeCell ref="N3249:O3249"/>
    <mergeCell ref="A3245:E3245"/>
    <mergeCell ref="F3245:J3245"/>
    <mergeCell ref="K3245:L3245"/>
    <mergeCell ref="M3245:N3245"/>
    <mergeCell ref="A3246:E3246"/>
    <mergeCell ref="F3246:J3246"/>
    <mergeCell ref="K3246:L3246"/>
    <mergeCell ref="M3246:N3246"/>
    <mergeCell ref="A3242:E3242"/>
    <mergeCell ref="F3242:G3242"/>
    <mergeCell ref="H3242:K3242"/>
    <mergeCell ref="M3242:N3242"/>
    <mergeCell ref="A3243:B3243"/>
    <mergeCell ref="C3243:D3243"/>
    <mergeCell ref="A3240:E3240"/>
    <mergeCell ref="F3240:J3240"/>
    <mergeCell ref="K3240:L3240"/>
    <mergeCell ref="M3240:N3240"/>
    <mergeCell ref="A3241:E3241"/>
    <mergeCell ref="F3241:J3241"/>
    <mergeCell ref="K3241:L3241"/>
    <mergeCell ref="M3241:N3241"/>
    <mergeCell ref="A3237:E3237"/>
    <mergeCell ref="F3237:G3237"/>
    <mergeCell ref="H3237:K3237"/>
    <mergeCell ref="M3237:N3237"/>
    <mergeCell ref="A3238:B3238"/>
    <mergeCell ref="C3238:D3238"/>
    <mergeCell ref="A3235:E3235"/>
    <mergeCell ref="F3235:J3235"/>
    <mergeCell ref="K3235:L3235"/>
    <mergeCell ref="M3235:N3235"/>
    <mergeCell ref="A3236:E3236"/>
    <mergeCell ref="F3236:J3236"/>
    <mergeCell ref="K3236:L3236"/>
    <mergeCell ref="M3236:N3236"/>
    <mergeCell ref="A3232:B3232"/>
    <mergeCell ref="C3232:D3232"/>
    <mergeCell ref="A3234:E3234"/>
    <mergeCell ref="F3234:J3234"/>
    <mergeCell ref="K3234:L3234"/>
    <mergeCell ref="M3234:N3234"/>
    <mergeCell ref="A3230:E3230"/>
    <mergeCell ref="F3230:J3230"/>
    <mergeCell ref="K3230:L3230"/>
    <mergeCell ref="M3230:N3230"/>
    <mergeCell ref="A3231:E3231"/>
    <mergeCell ref="F3231:G3231"/>
    <mergeCell ref="H3231:K3231"/>
    <mergeCell ref="M3231:N3231"/>
    <mergeCell ref="A3228:E3228"/>
    <mergeCell ref="F3228:J3228"/>
    <mergeCell ref="K3228:L3228"/>
    <mergeCell ref="M3228:N3228"/>
    <mergeCell ref="A3229:E3229"/>
    <mergeCell ref="F3229:J3229"/>
    <mergeCell ref="K3229:L3229"/>
    <mergeCell ref="M3229:N3229"/>
    <mergeCell ref="A3223:F3223"/>
    <mergeCell ref="G3223:I3223"/>
    <mergeCell ref="J3223:O3223"/>
    <mergeCell ref="A3225:B3225"/>
    <mergeCell ref="C3225:D3225"/>
    <mergeCell ref="A3227:E3227"/>
    <mergeCell ref="F3227:J3227"/>
    <mergeCell ref="K3227:L3227"/>
    <mergeCell ref="M3227:N3227"/>
    <mergeCell ref="A3220:O3220"/>
    <mergeCell ref="A3221:F3221"/>
    <mergeCell ref="G3221:I3221"/>
    <mergeCell ref="J3221:O3221"/>
    <mergeCell ref="A3222:F3222"/>
    <mergeCell ref="G3222:I3222"/>
    <mergeCell ref="J3222:O3222"/>
    <mergeCell ref="I3216:M3216"/>
    <mergeCell ref="N3216:O3216"/>
    <mergeCell ref="B3218:C3218"/>
    <mergeCell ref="D3218:O3218"/>
    <mergeCell ref="B3219:C3219"/>
    <mergeCell ref="D3219:O3219"/>
    <mergeCell ref="I3217:M3217"/>
    <mergeCell ref="N3217:O3217"/>
    <mergeCell ref="A3213:E3213"/>
    <mergeCell ref="F3213:J3213"/>
    <mergeCell ref="K3213:L3213"/>
    <mergeCell ref="M3213:N3213"/>
    <mergeCell ref="A3214:E3214"/>
    <mergeCell ref="F3214:G3214"/>
    <mergeCell ref="H3214:K3214"/>
    <mergeCell ref="M3214:N3214"/>
    <mergeCell ref="A3210:B3210"/>
    <mergeCell ref="C3210:D3210"/>
    <mergeCell ref="A3212:E3212"/>
    <mergeCell ref="F3212:J3212"/>
    <mergeCell ref="K3212:L3212"/>
    <mergeCell ref="M3212:N3212"/>
    <mergeCell ref="A3208:E3208"/>
    <mergeCell ref="F3208:J3208"/>
    <mergeCell ref="K3208:L3208"/>
    <mergeCell ref="M3208:N3208"/>
    <mergeCell ref="A3209:E3209"/>
    <mergeCell ref="F3209:G3209"/>
    <mergeCell ref="H3209:K3209"/>
    <mergeCell ref="M3209:N3209"/>
    <mergeCell ref="A3205:B3205"/>
    <mergeCell ref="C3205:D3205"/>
    <mergeCell ref="A3207:E3207"/>
    <mergeCell ref="F3207:J3207"/>
    <mergeCell ref="K3207:L3207"/>
    <mergeCell ref="M3207:N3207"/>
    <mergeCell ref="A3203:E3203"/>
    <mergeCell ref="F3203:J3203"/>
    <mergeCell ref="K3203:L3203"/>
    <mergeCell ref="M3203:N3203"/>
    <mergeCell ref="A3204:E3204"/>
    <mergeCell ref="F3204:G3204"/>
    <mergeCell ref="H3204:K3204"/>
    <mergeCell ref="M3204:N3204"/>
    <mergeCell ref="A3200:B3200"/>
    <mergeCell ref="C3200:D3200"/>
    <mergeCell ref="A3202:E3202"/>
    <mergeCell ref="F3202:J3202"/>
    <mergeCell ref="K3202:L3202"/>
    <mergeCell ref="M3202:N3202"/>
    <mergeCell ref="A3198:E3198"/>
    <mergeCell ref="F3198:J3198"/>
    <mergeCell ref="K3198:L3198"/>
    <mergeCell ref="M3198:N3198"/>
    <mergeCell ref="A3199:E3199"/>
    <mergeCell ref="F3199:G3199"/>
    <mergeCell ref="H3199:K3199"/>
    <mergeCell ref="M3199:N3199"/>
    <mergeCell ref="A3193:F3193"/>
    <mergeCell ref="G3193:I3193"/>
    <mergeCell ref="J3193:O3193"/>
    <mergeCell ref="A3195:B3195"/>
    <mergeCell ref="C3195:D3195"/>
    <mergeCell ref="A3197:E3197"/>
    <mergeCell ref="F3197:J3197"/>
    <mergeCell ref="K3197:L3197"/>
    <mergeCell ref="M3197:N3197"/>
    <mergeCell ref="A3190:O3190"/>
    <mergeCell ref="A3191:F3191"/>
    <mergeCell ref="G3191:I3191"/>
    <mergeCell ref="J3191:O3191"/>
    <mergeCell ref="A3192:F3192"/>
    <mergeCell ref="G3192:I3192"/>
    <mergeCell ref="J3192:O3192"/>
    <mergeCell ref="I3185:M3185"/>
    <mergeCell ref="N3185:O3185"/>
    <mergeCell ref="A3187:O3187"/>
    <mergeCell ref="B3188:C3188"/>
    <mergeCell ref="D3188:O3188"/>
    <mergeCell ref="B3189:C3189"/>
    <mergeCell ref="D3189:O3189"/>
    <mergeCell ref="A3182:E3182"/>
    <mergeCell ref="F3182:J3182"/>
    <mergeCell ref="K3182:L3182"/>
    <mergeCell ref="M3182:N3182"/>
    <mergeCell ref="A3183:E3183"/>
    <mergeCell ref="F3183:G3183"/>
    <mergeCell ref="H3183:K3183"/>
    <mergeCell ref="M3183:N3183"/>
    <mergeCell ref="A3179:B3179"/>
    <mergeCell ref="C3179:D3179"/>
    <mergeCell ref="A3181:E3181"/>
    <mergeCell ref="F3181:J3181"/>
    <mergeCell ref="K3181:L3181"/>
    <mergeCell ref="M3181:N3181"/>
    <mergeCell ref="A3177:E3177"/>
    <mergeCell ref="F3177:J3177"/>
    <mergeCell ref="K3177:L3177"/>
    <mergeCell ref="M3177:N3177"/>
    <mergeCell ref="A3178:E3178"/>
    <mergeCell ref="F3178:G3178"/>
    <mergeCell ref="H3178:K3178"/>
    <mergeCell ref="M3178:N3178"/>
    <mergeCell ref="A3174:B3174"/>
    <mergeCell ref="C3174:D3174"/>
    <mergeCell ref="A3176:E3176"/>
    <mergeCell ref="F3176:J3176"/>
    <mergeCell ref="K3176:L3176"/>
    <mergeCell ref="M3176:N3176"/>
    <mergeCell ref="A3172:E3172"/>
    <mergeCell ref="F3172:J3172"/>
    <mergeCell ref="K3172:L3172"/>
    <mergeCell ref="M3172:N3172"/>
    <mergeCell ref="A3173:E3173"/>
    <mergeCell ref="F3173:G3173"/>
    <mergeCell ref="H3173:K3173"/>
    <mergeCell ref="M3173:N3173"/>
    <mergeCell ref="A3169:B3169"/>
    <mergeCell ref="C3169:D3169"/>
    <mergeCell ref="A3171:E3171"/>
    <mergeCell ref="F3171:J3171"/>
    <mergeCell ref="K3171:L3171"/>
    <mergeCell ref="M3171:N3171"/>
    <mergeCell ref="A3167:E3167"/>
    <mergeCell ref="F3167:J3167"/>
    <mergeCell ref="K3167:L3167"/>
    <mergeCell ref="M3167:N3167"/>
    <mergeCell ref="A3168:E3168"/>
    <mergeCell ref="F3168:G3168"/>
    <mergeCell ref="H3168:K3168"/>
    <mergeCell ref="M3168:N3168"/>
    <mergeCell ref="A3162:F3162"/>
    <mergeCell ref="G3162:I3162"/>
    <mergeCell ref="J3162:O3162"/>
    <mergeCell ref="A3164:B3164"/>
    <mergeCell ref="C3164:D3164"/>
    <mergeCell ref="A3166:E3166"/>
    <mergeCell ref="F3166:J3166"/>
    <mergeCell ref="K3166:L3166"/>
    <mergeCell ref="M3166:N3166"/>
    <mergeCell ref="F3152:J3152"/>
    <mergeCell ref="K3152:L3152"/>
    <mergeCell ref="M3152:N3152"/>
    <mergeCell ref="A3153:E3153"/>
    <mergeCell ref="F3153:G3153"/>
    <mergeCell ref="H3153:K3153"/>
    <mergeCell ref="M3153:N3153"/>
    <mergeCell ref="A3149:B3149"/>
    <mergeCell ref="C3149:D3149"/>
    <mergeCell ref="A3151:E3151"/>
    <mergeCell ref="F3151:J3151"/>
    <mergeCell ref="K3151:L3151"/>
    <mergeCell ref="M3151:N3151"/>
    <mergeCell ref="A3147:E3147"/>
    <mergeCell ref="F3147:J3147"/>
    <mergeCell ref="K3147:L3147"/>
    <mergeCell ref="M3147:N3147"/>
    <mergeCell ref="A3148:E3148"/>
    <mergeCell ref="F3148:G3148"/>
    <mergeCell ref="H3148:K3148"/>
    <mergeCell ref="M3148:N3148"/>
    <mergeCell ref="A3144:B3144"/>
    <mergeCell ref="C3144:D3144"/>
    <mergeCell ref="A3146:E3146"/>
    <mergeCell ref="F3146:J3146"/>
    <mergeCell ref="K3146:L3146"/>
    <mergeCell ref="M3146:N3146"/>
    <mergeCell ref="A3142:E3142"/>
    <mergeCell ref="F3142:J3142"/>
    <mergeCell ref="K3142:L3142"/>
    <mergeCell ref="M3142:N3142"/>
    <mergeCell ref="A3143:E3143"/>
    <mergeCell ref="F3143:G3143"/>
    <mergeCell ref="H3143:K3143"/>
    <mergeCell ref="M3143:N3143"/>
    <mergeCell ref="A3139:B3139"/>
    <mergeCell ref="C3139:D3139"/>
    <mergeCell ref="A3141:E3141"/>
    <mergeCell ref="F3141:J3141"/>
    <mergeCell ref="K3141:L3141"/>
    <mergeCell ref="M3141:N3141"/>
    <mergeCell ref="A3137:E3137"/>
    <mergeCell ref="F3137:J3137"/>
    <mergeCell ref="K3137:L3137"/>
    <mergeCell ref="M3137:N3137"/>
    <mergeCell ref="A3138:E3138"/>
    <mergeCell ref="F3138:G3138"/>
    <mergeCell ref="H3138:K3138"/>
    <mergeCell ref="M3138:N3138"/>
    <mergeCell ref="A3135:E3135"/>
    <mergeCell ref="F3135:J3135"/>
    <mergeCell ref="K3135:L3135"/>
    <mergeCell ref="M3135:N3135"/>
    <mergeCell ref="A3136:E3136"/>
    <mergeCell ref="F3136:J3136"/>
    <mergeCell ref="K3136:L3136"/>
    <mergeCell ref="M3136:N3136"/>
    <mergeCell ref="A3133:E3133"/>
    <mergeCell ref="F3133:J3133"/>
    <mergeCell ref="K3133:L3133"/>
    <mergeCell ref="M3133:N3133"/>
    <mergeCell ref="A3134:E3134"/>
    <mergeCell ref="F3134:J3134"/>
    <mergeCell ref="K3134:L3134"/>
    <mergeCell ref="M3134:N3134"/>
    <mergeCell ref="A3130:B3130"/>
    <mergeCell ref="C3130:D3130"/>
    <mergeCell ref="A3132:E3132"/>
    <mergeCell ref="F3132:J3132"/>
    <mergeCell ref="K3132:L3132"/>
    <mergeCell ref="M3132:N3132"/>
    <mergeCell ref="A3127:F3127"/>
    <mergeCell ref="G3127:I3127"/>
    <mergeCell ref="J3127:O3127"/>
    <mergeCell ref="A3128:F3128"/>
    <mergeCell ref="G3128:I3128"/>
    <mergeCell ref="J3128:O3128"/>
    <mergeCell ref="B3123:C3123"/>
    <mergeCell ref="D3123:O3123"/>
    <mergeCell ref="B3124:C3124"/>
    <mergeCell ref="D3124:O3124"/>
    <mergeCell ref="A3125:O3125"/>
    <mergeCell ref="A3126:F3126"/>
    <mergeCell ref="G3126:I3126"/>
    <mergeCell ref="J3126:O3126"/>
    <mergeCell ref="A3119:E3119"/>
    <mergeCell ref="F3119:G3119"/>
    <mergeCell ref="H3119:K3119"/>
    <mergeCell ref="M3119:N3119"/>
    <mergeCell ref="I3121:M3121"/>
    <mergeCell ref="N3121:O3121"/>
    <mergeCell ref="A3117:E3117"/>
    <mergeCell ref="F3117:J3117"/>
    <mergeCell ref="K3117:L3117"/>
    <mergeCell ref="M3117:N3117"/>
    <mergeCell ref="A3118:E3118"/>
    <mergeCell ref="F3118:J3118"/>
    <mergeCell ref="K3118:L3118"/>
    <mergeCell ref="M3118:N3118"/>
    <mergeCell ref="A3114:E3114"/>
    <mergeCell ref="F3114:G3114"/>
    <mergeCell ref="H3114:K3114"/>
    <mergeCell ref="M3114:N3114"/>
    <mergeCell ref="A3115:B3115"/>
    <mergeCell ref="C3115:D3115"/>
    <mergeCell ref="A3112:E3112"/>
    <mergeCell ref="F3112:J3112"/>
    <mergeCell ref="K3112:L3112"/>
    <mergeCell ref="M3112:N3112"/>
    <mergeCell ref="A3113:E3113"/>
    <mergeCell ref="F3113:J3113"/>
    <mergeCell ref="K3113:L3113"/>
    <mergeCell ref="M3113:N3113"/>
    <mergeCell ref="A3109:B3109"/>
    <mergeCell ref="C3109:D3109"/>
    <mergeCell ref="A3111:E3111"/>
    <mergeCell ref="F3111:J3111"/>
    <mergeCell ref="K3111:L3111"/>
    <mergeCell ref="M3111:N3111"/>
    <mergeCell ref="A3107:E3107"/>
    <mergeCell ref="F3107:J3107"/>
    <mergeCell ref="K3107:L3107"/>
    <mergeCell ref="M3107:N3107"/>
    <mergeCell ref="A3108:E3108"/>
    <mergeCell ref="F3108:G3108"/>
    <mergeCell ref="H3108:K3108"/>
    <mergeCell ref="M3108:N3108"/>
    <mergeCell ref="A3104:B3104"/>
    <mergeCell ref="C3104:D3104"/>
    <mergeCell ref="A3106:E3106"/>
    <mergeCell ref="F3106:J3106"/>
    <mergeCell ref="K3106:L3106"/>
    <mergeCell ref="M3106:N3106"/>
    <mergeCell ref="A3102:E3102"/>
    <mergeCell ref="F3102:J3102"/>
    <mergeCell ref="K3102:L3102"/>
    <mergeCell ref="M3102:N3102"/>
    <mergeCell ref="A3103:E3103"/>
    <mergeCell ref="F3103:G3103"/>
    <mergeCell ref="H3103:K3103"/>
    <mergeCell ref="M3103:N3103"/>
    <mergeCell ref="A3100:E3100"/>
    <mergeCell ref="F3100:J3100"/>
    <mergeCell ref="K3100:L3100"/>
    <mergeCell ref="M3100:N3100"/>
    <mergeCell ref="A3101:E3101"/>
    <mergeCell ref="F3101:J3101"/>
    <mergeCell ref="K3101:L3101"/>
    <mergeCell ref="M3101:N3101"/>
    <mergeCell ref="A3098:E3098"/>
    <mergeCell ref="F3098:J3098"/>
    <mergeCell ref="K3098:L3098"/>
    <mergeCell ref="M3098:N3098"/>
    <mergeCell ref="A3099:E3099"/>
    <mergeCell ref="F3099:J3099"/>
    <mergeCell ref="K3099:L3099"/>
    <mergeCell ref="M3099:N3099"/>
    <mergeCell ref="A3093:F3093"/>
    <mergeCell ref="G3093:I3093"/>
    <mergeCell ref="J3093:O3093"/>
    <mergeCell ref="A3095:B3095"/>
    <mergeCell ref="C3095:D3095"/>
    <mergeCell ref="A3097:E3097"/>
    <mergeCell ref="F3097:J3097"/>
    <mergeCell ref="K3097:L3097"/>
    <mergeCell ref="M3097:N3097"/>
    <mergeCell ref="A3090:O3090"/>
    <mergeCell ref="A3091:F3091"/>
    <mergeCell ref="G3091:I3091"/>
    <mergeCell ref="J3091:O3091"/>
    <mergeCell ref="A3092:F3092"/>
    <mergeCell ref="G3092:I3092"/>
    <mergeCell ref="J3092:O3092"/>
    <mergeCell ref="I3086:M3086"/>
    <mergeCell ref="N3086:O3086"/>
    <mergeCell ref="B3088:C3088"/>
    <mergeCell ref="D3088:O3088"/>
    <mergeCell ref="B3089:C3089"/>
    <mergeCell ref="D3089:O3089"/>
    <mergeCell ref="A3083:E3083"/>
    <mergeCell ref="F3083:J3083"/>
    <mergeCell ref="K3083:L3083"/>
    <mergeCell ref="M3083:N3083"/>
    <mergeCell ref="A3084:E3084"/>
    <mergeCell ref="F3084:G3084"/>
    <mergeCell ref="H3084:K3084"/>
    <mergeCell ref="M3084:N3084"/>
    <mergeCell ref="A3080:B3080"/>
    <mergeCell ref="C3080:D3080"/>
    <mergeCell ref="A3082:E3082"/>
    <mergeCell ref="F3082:J3082"/>
    <mergeCell ref="K3082:L3082"/>
    <mergeCell ref="M3082:N3082"/>
    <mergeCell ref="A3078:E3078"/>
    <mergeCell ref="F3078:J3078"/>
    <mergeCell ref="K3078:L3078"/>
    <mergeCell ref="M3078:N3078"/>
    <mergeCell ref="A3079:E3079"/>
    <mergeCell ref="F3079:G3079"/>
    <mergeCell ref="H3079:K3079"/>
    <mergeCell ref="M3079:N3079"/>
    <mergeCell ref="A3075:B3075"/>
    <mergeCell ref="C3075:D3075"/>
    <mergeCell ref="A3077:E3077"/>
    <mergeCell ref="F3077:J3077"/>
    <mergeCell ref="K3077:L3077"/>
    <mergeCell ref="M3077:N3077"/>
    <mergeCell ref="A3073:E3073"/>
    <mergeCell ref="F3073:J3073"/>
    <mergeCell ref="K3073:L3073"/>
    <mergeCell ref="M3073:N3073"/>
    <mergeCell ref="A3074:E3074"/>
    <mergeCell ref="F3074:G3074"/>
    <mergeCell ref="H3074:K3074"/>
    <mergeCell ref="M3074:N3074"/>
    <mergeCell ref="A3070:B3070"/>
    <mergeCell ref="C3070:D3070"/>
    <mergeCell ref="A3072:E3072"/>
    <mergeCell ref="F3072:J3072"/>
    <mergeCell ref="K3072:L3072"/>
    <mergeCell ref="M3072:N3072"/>
    <mergeCell ref="A3068:E3068"/>
    <mergeCell ref="F3068:J3068"/>
    <mergeCell ref="K3068:L3068"/>
    <mergeCell ref="M3068:N3068"/>
    <mergeCell ref="A3069:E3069"/>
    <mergeCell ref="F3069:G3069"/>
    <mergeCell ref="H3069:K3069"/>
    <mergeCell ref="M3069:N3069"/>
    <mergeCell ref="A3066:E3066"/>
    <mergeCell ref="F3066:J3066"/>
    <mergeCell ref="K3066:L3066"/>
    <mergeCell ref="M3066:N3066"/>
    <mergeCell ref="A3067:E3067"/>
    <mergeCell ref="F3067:J3067"/>
    <mergeCell ref="K3067:L3067"/>
    <mergeCell ref="M3067:N3067"/>
    <mergeCell ref="A3061:F3061"/>
    <mergeCell ref="G3061:I3061"/>
    <mergeCell ref="J3061:O3061"/>
    <mergeCell ref="A3063:B3063"/>
    <mergeCell ref="C3063:D3063"/>
    <mergeCell ref="A3065:E3065"/>
    <mergeCell ref="F3065:J3065"/>
    <mergeCell ref="K3065:L3065"/>
    <mergeCell ref="M3065:N3065"/>
    <mergeCell ref="A3058:O3058"/>
    <mergeCell ref="A3059:F3059"/>
    <mergeCell ref="G3059:I3059"/>
    <mergeCell ref="J3059:O3059"/>
    <mergeCell ref="A3060:F3060"/>
    <mergeCell ref="G3060:I3060"/>
    <mergeCell ref="J3060:O3060"/>
    <mergeCell ref="I3054:M3054"/>
    <mergeCell ref="N3054:O3054"/>
    <mergeCell ref="B3056:C3056"/>
    <mergeCell ref="D3056:O3056"/>
    <mergeCell ref="B3057:C3057"/>
    <mergeCell ref="D3057:O3057"/>
    <mergeCell ref="A3051:E3051"/>
    <mergeCell ref="F3051:J3051"/>
    <mergeCell ref="K3051:L3051"/>
    <mergeCell ref="M3051:N3051"/>
    <mergeCell ref="A3052:E3052"/>
    <mergeCell ref="F3052:G3052"/>
    <mergeCell ref="H3052:K3052"/>
    <mergeCell ref="M3052:N3052"/>
    <mergeCell ref="A3048:B3048"/>
    <mergeCell ref="C3048:D3048"/>
    <mergeCell ref="A3050:E3050"/>
    <mergeCell ref="F3050:J3050"/>
    <mergeCell ref="K3050:L3050"/>
    <mergeCell ref="M3050:N3050"/>
    <mergeCell ref="A3046:E3046"/>
    <mergeCell ref="F3046:J3046"/>
    <mergeCell ref="K3046:L3046"/>
    <mergeCell ref="M3046:N3046"/>
    <mergeCell ref="A3047:E3047"/>
    <mergeCell ref="F3047:G3047"/>
    <mergeCell ref="H3047:K3047"/>
    <mergeCell ref="M3047:N3047"/>
    <mergeCell ref="A3043:B3043"/>
    <mergeCell ref="C3043:D3043"/>
    <mergeCell ref="A3045:E3045"/>
    <mergeCell ref="F3045:J3045"/>
    <mergeCell ref="K3045:L3045"/>
    <mergeCell ref="M3045:N3045"/>
    <mergeCell ref="A3041:E3041"/>
    <mergeCell ref="F3041:J3041"/>
    <mergeCell ref="K3041:L3041"/>
    <mergeCell ref="M3041:N3041"/>
    <mergeCell ref="A3042:E3042"/>
    <mergeCell ref="F3042:G3042"/>
    <mergeCell ref="H3042:K3042"/>
    <mergeCell ref="M3042:N3042"/>
    <mergeCell ref="A3038:B3038"/>
    <mergeCell ref="C3038:D3038"/>
    <mergeCell ref="A3040:E3040"/>
    <mergeCell ref="F3040:J3040"/>
    <mergeCell ref="K3040:L3040"/>
    <mergeCell ref="M3040:N3040"/>
    <mergeCell ref="A3036:E3036"/>
    <mergeCell ref="F3036:J3036"/>
    <mergeCell ref="K3036:L3036"/>
    <mergeCell ref="M3036:N3036"/>
    <mergeCell ref="A3037:E3037"/>
    <mergeCell ref="F3037:G3037"/>
    <mergeCell ref="H3037:K3037"/>
    <mergeCell ref="M3037:N3037"/>
    <mergeCell ref="A3033:B3033"/>
    <mergeCell ref="C3033:D3033"/>
    <mergeCell ref="A3035:E3035"/>
    <mergeCell ref="F3035:J3035"/>
    <mergeCell ref="K3035:L3035"/>
    <mergeCell ref="M3035:N3035"/>
    <mergeCell ref="A3030:F3030"/>
    <mergeCell ref="G3030:I3030"/>
    <mergeCell ref="J3030:O3030"/>
    <mergeCell ref="A3031:F3031"/>
    <mergeCell ref="G3031:I3031"/>
    <mergeCell ref="J3031:O3031"/>
    <mergeCell ref="B3026:C3026"/>
    <mergeCell ref="D3026:O3026"/>
    <mergeCell ref="B3027:C3027"/>
    <mergeCell ref="D3027:O3027"/>
    <mergeCell ref="A3028:O3028"/>
    <mergeCell ref="A3029:F3029"/>
    <mergeCell ref="G3029:I3029"/>
    <mergeCell ref="J3029:O3029"/>
    <mergeCell ref="A3022:E3022"/>
    <mergeCell ref="F3022:G3022"/>
    <mergeCell ref="H3022:K3022"/>
    <mergeCell ref="M3022:N3022"/>
    <mergeCell ref="I3024:M3024"/>
    <mergeCell ref="N3024:O3024"/>
    <mergeCell ref="A3020:E3020"/>
    <mergeCell ref="F3020:J3020"/>
    <mergeCell ref="K3020:L3020"/>
    <mergeCell ref="M3020:N3020"/>
    <mergeCell ref="A3021:E3021"/>
    <mergeCell ref="F3021:J3021"/>
    <mergeCell ref="K3021:L3021"/>
    <mergeCell ref="M3021:N3021"/>
    <mergeCell ref="A3017:E3017"/>
    <mergeCell ref="F3017:G3017"/>
    <mergeCell ref="H3017:K3017"/>
    <mergeCell ref="M3017:N3017"/>
    <mergeCell ref="A3018:B3018"/>
    <mergeCell ref="C3018:D3018"/>
    <mergeCell ref="A3015:E3015"/>
    <mergeCell ref="F3015:J3015"/>
    <mergeCell ref="K3015:L3015"/>
    <mergeCell ref="M3015:N3015"/>
    <mergeCell ref="A3016:E3016"/>
    <mergeCell ref="F3016:J3016"/>
    <mergeCell ref="K3016:L3016"/>
    <mergeCell ref="M3016:N3016"/>
    <mergeCell ref="A3012:E3012"/>
    <mergeCell ref="F3012:G3012"/>
    <mergeCell ref="H3012:K3012"/>
    <mergeCell ref="M3012:N3012"/>
    <mergeCell ref="A3013:B3013"/>
    <mergeCell ref="C3013:D3013"/>
    <mergeCell ref="A3010:E3010"/>
    <mergeCell ref="F3010:J3010"/>
    <mergeCell ref="K3010:L3010"/>
    <mergeCell ref="M3010:N3010"/>
    <mergeCell ref="A3011:E3011"/>
    <mergeCell ref="F3011:J3011"/>
    <mergeCell ref="K3011:L3011"/>
    <mergeCell ref="M3011:N3011"/>
    <mergeCell ref="A3007:E3007"/>
    <mergeCell ref="F3007:G3007"/>
    <mergeCell ref="H3007:K3007"/>
    <mergeCell ref="M3007:N3007"/>
    <mergeCell ref="A3008:B3008"/>
    <mergeCell ref="C3008:D3008"/>
    <mergeCell ref="A3005:E3005"/>
    <mergeCell ref="F3005:J3005"/>
    <mergeCell ref="K3005:L3005"/>
    <mergeCell ref="M3005:N3005"/>
    <mergeCell ref="A3006:E3006"/>
    <mergeCell ref="F3006:J3006"/>
    <mergeCell ref="K3006:L3006"/>
    <mergeCell ref="M3006:N3006"/>
    <mergeCell ref="A3003:E3003"/>
    <mergeCell ref="F3003:J3003"/>
    <mergeCell ref="K3003:L3003"/>
    <mergeCell ref="M3003:N3003"/>
    <mergeCell ref="A3004:E3004"/>
    <mergeCell ref="F3004:J3004"/>
    <mergeCell ref="K3004:L3004"/>
    <mergeCell ref="M3004:N3004"/>
    <mergeCell ref="A3001:E3001"/>
    <mergeCell ref="F3001:J3001"/>
    <mergeCell ref="K3001:L3001"/>
    <mergeCell ref="M3001:N3001"/>
    <mergeCell ref="A3002:E3002"/>
    <mergeCell ref="F3002:J3002"/>
    <mergeCell ref="K3002:L3002"/>
    <mergeCell ref="M3002:N3002"/>
    <mergeCell ref="A2999:E2999"/>
    <mergeCell ref="F2999:J2999"/>
    <mergeCell ref="K2999:L2999"/>
    <mergeCell ref="M2999:N2999"/>
    <mergeCell ref="A3000:E3000"/>
    <mergeCell ref="F3000:J3000"/>
    <mergeCell ref="K3000:L3000"/>
    <mergeCell ref="M3000:N3000"/>
    <mergeCell ref="A2994:F2994"/>
    <mergeCell ref="G2994:I2994"/>
    <mergeCell ref="J2994:O2994"/>
    <mergeCell ref="A2996:B2996"/>
    <mergeCell ref="C2996:D2996"/>
    <mergeCell ref="A2998:E2998"/>
    <mergeCell ref="F2998:J2998"/>
    <mergeCell ref="K2998:L2998"/>
    <mergeCell ref="M2998:N2998"/>
    <mergeCell ref="A2991:O2991"/>
    <mergeCell ref="A2992:F2992"/>
    <mergeCell ref="G2992:I2992"/>
    <mergeCell ref="J2992:O2992"/>
    <mergeCell ref="A2993:F2993"/>
    <mergeCell ref="G2993:I2993"/>
    <mergeCell ref="J2993:O2993"/>
    <mergeCell ref="I2987:M2987"/>
    <mergeCell ref="N2987:O2987"/>
    <mergeCell ref="B2989:C2989"/>
    <mergeCell ref="D2989:O2989"/>
    <mergeCell ref="B2990:C2990"/>
    <mergeCell ref="D2990:O2990"/>
    <mergeCell ref="A2984:E2984"/>
    <mergeCell ref="F2984:J2984"/>
    <mergeCell ref="K2984:L2984"/>
    <mergeCell ref="M2984:N2984"/>
    <mergeCell ref="A2985:E2985"/>
    <mergeCell ref="F2985:G2985"/>
    <mergeCell ref="H2985:K2985"/>
    <mergeCell ref="M2985:N2985"/>
    <mergeCell ref="A2981:B2981"/>
    <mergeCell ref="C2981:D2981"/>
    <mergeCell ref="A2983:E2983"/>
    <mergeCell ref="F2983:J2983"/>
    <mergeCell ref="K2983:L2983"/>
    <mergeCell ref="M2983:N2983"/>
    <mergeCell ref="A2979:E2979"/>
    <mergeCell ref="F2979:J2979"/>
    <mergeCell ref="K2979:L2979"/>
    <mergeCell ref="M2979:N2979"/>
    <mergeCell ref="A2980:E2980"/>
    <mergeCell ref="F2980:G2980"/>
    <mergeCell ref="H2980:K2980"/>
    <mergeCell ref="M2980:N2980"/>
    <mergeCell ref="A2976:B2976"/>
    <mergeCell ref="C2976:D2976"/>
    <mergeCell ref="A2978:E2978"/>
    <mergeCell ref="F2978:J2978"/>
    <mergeCell ref="K2978:L2978"/>
    <mergeCell ref="M2978:N2978"/>
    <mergeCell ref="A2974:E2974"/>
    <mergeCell ref="F2974:J2974"/>
    <mergeCell ref="K2974:L2974"/>
    <mergeCell ref="M2974:N2974"/>
    <mergeCell ref="A2975:E2975"/>
    <mergeCell ref="F2975:G2975"/>
    <mergeCell ref="H2975:K2975"/>
    <mergeCell ref="M2975:N2975"/>
    <mergeCell ref="A2971:B2971"/>
    <mergeCell ref="C2971:D2971"/>
    <mergeCell ref="A2973:E2973"/>
    <mergeCell ref="F2973:J2973"/>
    <mergeCell ref="K2973:L2973"/>
    <mergeCell ref="M2973:N2973"/>
    <mergeCell ref="A2969:E2969"/>
    <mergeCell ref="F2969:J2969"/>
    <mergeCell ref="K2969:L2969"/>
    <mergeCell ref="M2969:N2969"/>
    <mergeCell ref="A2970:E2970"/>
    <mergeCell ref="F2970:G2970"/>
    <mergeCell ref="H2970:K2970"/>
    <mergeCell ref="M2970:N2970"/>
    <mergeCell ref="A2967:E2967"/>
    <mergeCell ref="F2967:J2967"/>
    <mergeCell ref="K2967:L2967"/>
    <mergeCell ref="M2967:N2967"/>
    <mergeCell ref="A2968:E2968"/>
    <mergeCell ref="F2968:J2968"/>
    <mergeCell ref="K2968:L2968"/>
    <mergeCell ref="M2968:N2968"/>
    <mergeCell ref="A2965:E2965"/>
    <mergeCell ref="F2965:J2965"/>
    <mergeCell ref="K2965:L2965"/>
    <mergeCell ref="M2965:N2965"/>
    <mergeCell ref="A2966:E2966"/>
    <mergeCell ref="F2966:J2966"/>
    <mergeCell ref="K2966:L2966"/>
    <mergeCell ref="M2966:N2966"/>
    <mergeCell ref="A2963:E2963"/>
    <mergeCell ref="F2963:J2963"/>
    <mergeCell ref="K2963:L2963"/>
    <mergeCell ref="M2963:N2963"/>
    <mergeCell ref="A2964:E2964"/>
    <mergeCell ref="F2964:J2964"/>
    <mergeCell ref="K2964:L2964"/>
    <mergeCell ref="M2964:N2964"/>
    <mergeCell ref="A2961:E2961"/>
    <mergeCell ref="F2961:J2961"/>
    <mergeCell ref="K2961:L2961"/>
    <mergeCell ref="M2961:N2961"/>
    <mergeCell ref="A2962:E2962"/>
    <mergeCell ref="F2962:J2962"/>
    <mergeCell ref="K2962:L2962"/>
    <mergeCell ref="M2962:N2962"/>
    <mergeCell ref="A2959:E2959"/>
    <mergeCell ref="F2959:J2959"/>
    <mergeCell ref="K2959:L2959"/>
    <mergeCell ref="M2959:N2959"/>
    <mergeCell ref="A2960:E2960"/>
    <mergeCell ref="F2960:J2960"/>
    <mergeCell ref="K2960:L2960"/>
    <mergeCell ref="M2960:N2960"/>
    <mergeCell ref="A2956:B2956"/>
    <mergeCell ref="C2956:D2956"/>
    <mergeCell ref="A2958:E2958"/>
    <mergeCell ref="F2958:J2958"/>
    <mergeCell ref="K2958:L2958"/>
    <mergeCell ref="M2958:N2958"/>
    <mergeCell ref="A2953:F2953"/>
    <mergeCell ref="G2953:I2953"/>
    <mergeCell ref="J2953:O2953"/>
    <mergeCell ref="A2954:F2954"/>
    <mergeCell ref="G2954:I2954"/>
    <mergeCell ref="J2954:O2954"/>
    <mergeCell ref="B2949:C2949"/>
    <mergeCell ref="D2949:O2949"/>
    <mergeCell ref="B2950:C2950"/>
    <mergeCell ref="D2950:O2950"/>
    <mergeCell ref="A2951:O2951"/>
    <mergeCell ref="A2952:F2952"/>
    <mergeCell ref="G2952:I2952"/>
    <mergeCell ref="J2952:O2952"/>
    <mergeCell ref="A2945:E2945"/>
    <mergeCell ref="F2945:G2945"/>
    <mergeCell ref="H2945:K2945"/>
    <mergeCell ref="M2945:N2945"/>
    <mergeCell ref="I2947:M2947"/>
    <mergeCell ref="N2947:O2947"/>
    <mergeCell ref="A2943:E2943"/>
    <mergeCell ref="F2943:J2943"/>
    <mergeCell ref="K2943:L2943"/>
    <mergeCell ref="M2943:N2943"/>
    <mergeCell ref="A2944:E2944"/>
    <mergeCell ref="F2944:J2944"/>
    <mergeCell ref="K2944:L2944"/>
    <mergeCell ref="M2944:N2944"/>
    <mergeCell ref="A2940:E2940"/>
    <mergeCell ref="F2940:G2940"/>
    <mergeCell ref="H2940:K2940"/>
    <mergeCell ref="M2940:N2940"/>
    <mergeCell ref="A2941:B2941"/>
    <mergeCell ref="C2941:D2941"/>
    <mergeCell ref="A2938:E2938"/>
    <mergeCell ref="F2938:J2938"/>
    <mergeCell ref="K2938:L2938"/>
    <mergeCell ref="M2938:N2938"/>
    <mergeCell ref="A2939:E2939"/>
    <mergeCell ref="F2939:J2939"/>
    <mergeCell ref="K2939:L2939"/>
    <mergeCell ref="M2939:N2939"/>
    <mergeCell ref="A2935:E2935"/>
    <mergeCell ref="F2935:G2935"/>
    <mergeCell ref="H2935:K2935"/>
    <mergeCell ref="M2935:N2935"/>
    <mergeCell ref="A2936:B2936"/>
    <mergeCell ref="C2936:D2936"/>
    <mergeCell ref="A2933:E2933"/>
    <mergeCell ref="F2933:J2933"/>
    <mergeCell ref="K2933:L2933"/>
    <mergeCell ref="M2933:N2933"/>
    <mergeCell ref="A2934:E2934"/>
    <mergeCell ref="F2934:J2934"/>
    <mergeCell ref="K2934:L2934"/>
    <mergeCell ref="M2934:N2934"/>
    <mergeCell ref="A2930:E2930"/>
    <mergeCell ref="F2930:G2930"/>
    <mergeCell ref="H2930:K2930"/>
    <mergeCell ref="M2930:N2930"/>
    <mergeCell ref="A2931:B2931"/>
    <mergeCell ref="C2931:D2931"/>
    <mergeCell ref="A2928:E2928"/>
    <mergeCell ref="F2928:J2928"/>
    <mergeCell ref="K2928:L2928"/>
    <mergeCell ref="M2928:N2928"/>
    <mergeCell ref="A2929:E2929"/>
    <mergeCell ref="F2929:J2929"/>
    <mergeCell ref="K2929:L2929"/>
    <mergeCell ref="M2929:N2929"/>
    <mergeCell ref="A2926:E2926"/>
    <mergeCell ref="F2926:J2926"/>
    <mergeCell ref="K2926:L2926"/>
    <mergeCell ref="M2926:N2926"/>
    <mergeCell ref="A2927:E2927"/>
    <mergeCell ref="F2927:J2927"/>
    <mergeCell ref="K2927:L2927"/>
    <mergeCell ref="M2927:N2927"/>
    <mergeCell ref="A2924:E2924"/>
    <mergeCell ref="F2924:J2924"/>
    <mergeCell ref="K2924:L2924"/>
    <mergeCell ref="M2924:N2924"/>
    <mergeCell ref="A2925:E2925"/>
    <mergeCell ref="F2925:J2925"/>
    <mergeCell ref="K2925:L2925"/>
    <mergeCell ref="M2925:N2925"/>
    <mergeCell ref="A2922:E2922"/>
    <mergeCell ref="F2922:J2922"/>
    <mergeCell ref="K2922:L2922"/>
    <mergeCell ref="M2922:N2922"/>
    <mergeCell ref="A2923:E2923"/>
    <mergeCell ref="F2923:J2923"/>
    <mergeCell ref="K2923:L2923"/>
    <mergeCell ref="M2923:N2923"/>
    <mergeCell ref="A2920:E2920"/>
    <mergeCell ref="F2920:J2920"/>
    <mergeCell ref="K2920:L2920"/>
    <mergeCell ref="M2920:N2920"/>
    <mergeCell ref="A2921:E2921"/>
    <mergeCell ref="F2921:J2921"/>
    <mergeCell ref="K2921:L2921"/>
    <mergeCell ref="M2921:N2921"/>
    <mergeCell ref="A2918:E2918"/>
    <mergeCell ref="F2918:J2918"/>
    <mergeCell ref="K2918:L2918"/>
    <mergeCell ref="M2918:N2918"/>
    <mergeCell ref="A2919:E2919"/>
    <mergeCell ref="F2919:J2919"/>
    <mergeCell ref="K2919:L2919"/>
    <mergeCell ref="M2919:N2919"/>
    <mergeCell ref="A2915:B2915"/>
    <mergeCell ref="C2915:D2915"/>
    <mergeCell ref="A2917:E2917"/>
    <mergeCell ref="F2917:J2917"/>
    <mergeCell ref="K2917:L2917"/>
    <mergeCell ref="M2917:N2917"/>
    <mergeCell ref="A2912:F2912"/>
    <mergeCell ref="G2912:I2912"/>
    <mergeCell ref="J2912:O2912"/>
    <mergeCell ref="A2913:F2913"/>
    <mergeCell ref="G2913:I2913"/>
    <mergeCell ref="J2913:O2913"/>
    <mergeCell ref="B2908:C2908"/>
    <mergeCell ref="D2908:O2908"/>
    <mergeCell ref="B2909:C2909"/>
    <mergeCell ref="D2909:O2909"/>
    <mergeCell ref="A2910:O2910"/>
    <mergeCell ref="A2911:F2911"/>
    <mergeCell ref="G2911:I2911"/>
    <mergeCell ref="J2911:O2911"/>
    <mergeCell ref="A2904:E2904"/>
    <mergeCell ref="F2904:G2904"/>
    <mergeCell ref="H2904:K2904"/>
    <mergeCell ref="M2904:N2904"/>
    <mergeCell ref="I2906:M2906"/>
    <mergeCell ref="N2906:O2906"/>
    <mergeCell ref="A2902:E2902"/>
    <mergeCell ref="F2902:J2902"/>
    <mergeCell ref="K2902:L2902"/>
    <mergeCell ref="M2902:N2902"/>
    <mergeCell ref="A2903:E2903"/>
    <mergeCell ref="F2903:J2903"/>
    <mergeCell ref="K2903:L2903"/>
    <mergeCell ref="M2903:N2903"/>
    <mergeCell ref="A2899:E2899"/>
    <mergeCell ref="F2899:G2899"/>
    <mergeCell ref="H2899:K2899"/>
    <mergeCell ref="M2899:N2899"/>
    <mergeCell ref="A2900:B2900"/>
    <mergeCell ref="C2900:D2900"/>
    <mergeCell ref="A2897:E2897"/>
    <mergeCell ref="F2897:J2897"/>
    <mergeCell ref="K2897:L2897"/>
    <mergeCell ref="M2897:N2897"/>
    <mergeCell ref="A2898:E2898"/>
    <mergeCell ref="F2898:J2898"/>
    <mergeCell ref="K2898:L2898"/>
    <mergeCell ref="M2898:N2898"/>
    <mergeCell ref="A2894:E2894"/>
    <mergeCell ref="F2894:G2894"/>
    <mergeCell ref="H2894:K2894"/>
    <mergeCell ref="M2894:N2894"/>
    <mergeCell ref="A2895:B2895"/>
    <mergeCell ref="C2895:D2895"/>
    <mergeCell ref="A2892:E2892"/>
    <mergeCell ref="F2892:J2892"/>
    <mergeCell ref="K2892:L2892"/>
    <mergeCell ref="M2892:N2892"/>
    <mergeCell ref="A2893:E2893"/>
    <mergeCell ref="F2893:J2893"/>
    <mergeCell ref="K2893:L2893"/>
    <mergeCell ref="M2893:N2893"/>
    <mergeCell ref="A2889:B2889"/>
    <mergeCell ref="C2889:D2889"/>
    <mergeCell ref="A2891:E2891"/>
    <mergeCell ref="F2891:J2891"/>
    <mergeCell ref="K2891:L2891"/>
    <mergeCell ref="M2891:N2891"/>
    <mergeCell ref="A2887:E2887"/>
    <mergeCell ref="F2887:J2887"/>
    <mergeCell ref="K2887:L2887"/>
    <mergeCell ref="M2887:N2887"/>
    <mergeCell ref="A2888:E2888"/>
    <mergeCell ref="F2888:G2888"/>
    <mergeCell ref="H2888:K2888"/>
    <mergeCell ref="M2888:N2888"/>
    <mergeCell ref="A2885:E2885"/>
    <mergeCell ref="F2885:J2885"/>
    <mergeCell ref="K2885:L2885"/>
    <mergeCell ref="M2885:N2885"/>
    <mergeCell ref="A2886:E2886"/>
    <mergeCell ref="F2886:J2886"/>
    <mergeCell ref="K2886:L2886"/>
    <mergeCell ref="M2886:N2886"/>
    <mergeCell ref="A2880:F2880"/>
    <mergeCell ref="G2880:I2880"/>
    <mergeCell ref="J2880:O2880"/>
    <mergeCell ref="A2882:B2882"/>
    <mergeCell ref="C2882:D2882"/>
    <mergeCell ref="A2884:E2884"/>
    <mergeCell ref="F2884:J2884"/>
    <mergeCell ref="K2884:L2884"/>
    <mergeCell ref="M2884:N2884"/>
    <mergeCell ref="A2877:O2877"/>
    <mergeCell ref="A2878:F2878"/>
    <mergeCell ref="G2878:I2878"/>
    <mergeCell ref="J2878:O2878"/>
    <mergeCell ref="A2879:F2879"/>
    <mergeCell ref="G2879:I2879"/>
    <mergeCell ref="J2879:O2879"/>
    <mergeCell ref="I2872:M2872"/>
    <mergeCell ref="N2872:O2872"/>
    <mergeCell ref="A2874:O2874"/>
    <mergeCell ref="B2875:C2875"/>
    <mergeCell ref="D2875:O2875"/>
    <mergeCell ref="B2876:C2876"/>
    <mergeCell ref="D2876:O2876"/>
    <mergeCell ref="I2873:M2873"/>
    <mergeCell ref="N2873:O2873"/>
    <mergeCell ref="A2869:E2869"/>
    <mergeCell ref="F2869:J2869"/>
    <mergeCell ref="K2869:L2869"/>
    <mergeCell ref="M2869:N2869"/>
    <mergeCell ref="A2870:E2870"/>
    <mergeCell ref="F2870:G2870"/>
    <mergeCell ref="H2870:K2870"/>
    <mergeCell ref="M2870:N2870"/>
    <mergeCell ref="A2866:B2866"/>
    <mergeCell ref="C2866:D2866"/>
    <mergeCell ref="A2868:E2868"/>
    <mergeCell ref="F2868:J2868"/>
    <mergeCell ref="K2868:L2868"/>
    <mergeCell ref="M2868:N2868"/>
    <mergeCell ref="A2864:E2864"/>
    <mergeCell ref="F2864:J2864"/>
    <mergeCell ref="K2864:L2864"/>
    <mergeCell ref="M2864:N2864"/>
    <mergeCell ref="A2865:E2865"/>
    <mergeCell ref="F2865:G2865"/>
    <mergeCell ref="H2865:K2865"/>
    <mergeCell ref="M2865:N2865"/>
    <mergeCell ref="A2861:B2861"/>
    <mergeCell ref="C2861:D2861"/>
    <mergeCell ref="A2863:E2863"/>
    <mergeCell ref="F2863:J2863"/>
    <mergeCell ref="K2863:L2863"/>
    <mergeCell ref="M2863:N2863"/>
    <mergeCell ref="A2859:E2859"/>
    <mergeCell ref="F2859:J2859"/>
    <mergeCell ref="K2859:L2859"/>
    <mergeCell ref="M2859:N2859"/>
    <mergeCell ref="A2860:E2860"/>
    <mergeCell ref="F2860:G2860"/>
    <mergeCell ref="H2860:K2860"/>
    <mergeCell ref="M2860:N2860"/>
    <mergeCell ref="A2856:B2856"/>
    <mergeCell ref="C2856:D2856"/>
    <mergeCell ref="A2858:E2858"/>
    <mergeCell ref="F2858:J2858"/>
    <mergeCell ref="K2858:L2858"/>
    <mergeCell ref="M2858:N2858"/>
    <mergeCell ref="A2854:E2854"/>
    <mergeCell ref="F2854:J2854"/>
    <mergeCell ref="K2854:L2854"/>
    <mergeCell ref="M2854:N2854"/>
    <mergeCell ref="A2855:E2855"/>
    <mergeCell ref="F2855:G2855"/>
    <mergeCell ref="H2855:K2855"/>
    <mergeCell ref="M2855:N2855"/>
    <mergeCell ref="A2852:E2852"/>
    <mergeCell ref="F2852:J2852"/>
    <mergeCell ref="K2852:L2852"/>
    <mergeCell ref="M2852:N2852"/>
    <mergeCell ref="A2853:E2853"/>
    <mergeCell ref="F2853:J2853"/>
    <mergeCell ref="K2853:L2853"/>
    <mergeCell ref="M2853:N2853"/>
    <mergeCell ref="A2847:F2847"/>
    <mergeCell ref="G2847:I2847"/>
    <mergeCell ref="J2847:O2847"/>
    <mergeCell ref="A2849:B2849"/>
    <mergeCell ref="C2849:D2849"/>
    <mergeCell ref="A2851:E2851"/>
    <mergeCell ref="F2851:J2851"/>
    <mergeCell ref="K2851:L2851"/>
    <mergeCell ref="M2851:N2851"/>
    <mergeCell ref="A2844:O2844"/>
    <mergeCell ref="A2845:F2845"/>
    <mergeCell ref="G2845:I2845"/>
    <mergeCell ref="J2845:O2845"/>
    <mergeCell ref="A2846:F2846"/>
    <mergeCell ref="G2846:I2846"/>
    <mergeCell ref="J2846:O2846"/>
    <mergeCell ref="I2840:M2840"/>
    <mergeCell ref="N2840:O2840"/>
    <mergeCell ref="B2842:C2842"/>
    <mergeCell ref="D2842:O2842"/>
    <mergeCell ref="B2843:C2843"/>
    <mergeCell ref="D2843:O2843"/>
    <mergeCell ref="I2841:M2841"/>
    <mergeCell ref="N2841:O2841"/>
    <mergeCell ref="A2837:E2837"/>
    <mergeCell ref="F2837:J2837"/>
    <mergeCell ref="K2837:L2837"/>
    <mergeCell ref="M2837:N2837"/>
    <mergeCell ref="A2838:E2838"/>
    <mergeCell ref="F2838:G2838"/>
    <mergeCell ref="H2838:K2838"/>
    <mergeCell ref="M2838:N2838"/>
    <mergeCell ref="A2834:B2834"/>
    <mergeCell ref="C2834:D2834"/>
    <mergeCell ref="A2836:E2836"/>
    <mergeCell ref="F2836:J2836"/>
    <mergeCell ref="K2836:L2836"/>
    <mergeCell ref="M2836:N2836"/>
    <mergeCell ref="A2832:E2832"/>
    <mergeCell ref="F2832:J2832"/>
    <mergeCell ref="K2832:L2832"/>
    <mergeCell ref="M2832:N2832"/>
    <mergeCell ref="A2833:E2833"/>
    <mergeCell ref="F2833:G2833"/>
    <mergeCell ref="H2833:K2833"/>
    <mergeCell ref="M2833:N2833"/>
    <mergeCell ref="A2829:B2829"/>
    <mergeCell ref="C2829:D2829"/>
    <mergeCell ref="A2831:E2831"/>
    <mergeCell ref="F2831:J2831"/>
    <mergeCell ref="K2831:L2831"/>
    <mergeCell ref="M2831:N2831"/>
    <mergeCell ref="A2827:E2827"/>
    <mergeCell ref="F2827:J2827"/>
    <mergeCell ref="K2827:L2827"/>
    <mergeCell ref="M2827:N2827"/>
    <mergeCell ref="A2828:E2828"/>
    <mergeCell ref="F2828:G2828"/>
    <mergeCell ref="H2828:K2828"/>
    <mergeCell ref="M2828:N2828"/>
    <mergeCell ref="A2825:E2825"/>
    <mergeCell ref="F2825:J2825"/>
    <mergeCell ref="K2825:L2825"/>
    <mergeCell ref="M2825:N2825"/>
    <mergeCell ref="A2826:E2826"/>
    <mergeCell ref="F2826:J2826"/>
    <mergeCell ref="K2826:L2826"/>
    <mergeCell ref="M2826:N2826"/>
    <mergeCell ref="A2822:E2822"/>
    <mergeCell ref="F2822:G2822"/>
    <mergeCell ref="H2822:K2822"/>
    <mergeCell ref="M2822:N2822"/>
    <mergeCell ref="A2823:B2823"/>
    <mergeCell ref="C2823:D2823"/>
    <mergeCell ref="A2820:E2820"/>
    <mergeCell ref="F2820:J2820"/>
    <mergeCell ref="K2820:L2820"/>
    <mergeCell ref="M2820:N2820"/>
    <mergeCell ref="A2821:E2821"/>
    <mergeCell ref="F2821:J2821"/>
    <mergeCell ref="K2821:L2821"/>
    <mergeCell ref="M2821:N2821"/>
    <mergeCell ref="A2818:E2818"/>
    <mergeCell ref="F2818:J2818"/>
    <mergeCell ref="K2818:L2818"/>
    <mergeCell ref="M2818:N2818"/>
    <mergeCell ref="A2819:E2819"/>
    <mergeCell ref="F2819:J2819"/>
    <mergeCell ref="K2819:L2819"/>
    <mergeCell ref="M2819:N2819"/>
    <mergeCell ref="A2813:F2813"/>
    <mergeCell ref="G2813:I2813"/>
    <mergeCell ref="J2813:O2813"/>
    <mergeCell ref="A2815:B2815"/>
    <mergeCell ref="C2815:D2815"/>
    <mergeCell ref="A2817:E2817"/>
    <mergeCell ref="F2817:J2817"/>
    <mergeCell ref="K2817:L2817"/>
    <mergeCell ref="M2817:N2817"/>
    <mergeCell ref="A2810:O2810"/>
    <mergeCell ref="A2811:F2811"/>
    <mergeCell ref="G2811:I2811"/>
    <mergeCell ref="J2811:O2811"/>
    <mergeCell ref="A2812:F2812"/>
    <mergeCell ref="G2812:I2812"/>
    <mergeCell ref="J2812:O2812"/>
    <mergeCell ref="I2806:M2806"/>
    <mergeCell ref="N2806:O2806"/>
    <mergeCell ref="B2808:C2808"/>
    <mergeCell ref="D2808:O2808"/>
    <mergeCell ref="B2809:C2809"/>
    <mergeCell ref="D2809:O2809"/>
    <mergeCell ref="I2807:M2807"/>
    <mergeCell ref="N2807:O2807"/>
    <mergeCell ref="A2803:E2803"/>
    <mergeCell ref="F2803:J2803"/>
    <mergeCell ref="K2803:L2803"/>
    <mergeCell ref="M2803:N2803"/>
    <mergeCell ref="A2804:E2804"/>
    <mergeCell ref="F2804:G2804"/>
    <mergeCell ref="H2804:K2804"/>
    <mergeCell ref="M2804:N2804"/>
    <mergeCell ref="A2800:B2800"/>
    <mergeCell ref="C2800:D2800"/>
    <mergeCell ref="A2802:E2802"/>
    <mergeCell ref="F2802:J2802"/>
    <mergeCell ref="K2802:L2802"/>
    <mergeCell ref="M2802:N2802"/>
    <mergeCell ref="A2798:E2798"/>
    <mergeCell ref="F2798:J2798"/>
    <mergeCell ref="K2798:L2798"/>
    <mergeCell ref="M2798:N2798"/>
    <mergeCell ref="A2799:E2799"/>
    <mergeCell ref="F2799:G2799"/>
    <mergeCell ref="H2799:K2799"/>
    <mergeCell ref="M2799:N2799"/>
    <mergeCell ref="A2795:B2795"/>
    <mergeCell ref="C2795:D2795"/>
    <mergeCell ref="A2797:E2797"/>
    <mergeCell ref="F2797:J2797"/>
    <mergeCell ref="K2797:L2797"/>
    <mergeCell ref="M2797:N2797"/>
    <mergeCell ref="A2793:E2793"/>
    <mergeCell ref="F2793:J2793"/>
    <mergeCell ref="K2793:L2793"/>
    <mergeCell ref="M2793:N2793"/>
    <mergeCell ref="A2794:E2794"/>
    <mergeCell ref="F2794:G2794"/>
    <mergeCell ref="H2794:K2794"/>
    <mergeCell ref="M2794:N2794"/>
    <mergeCell ref="A2790:B2790"/>
    <mergeCell ref="C2790:D2790"/>
    <mergeCell ref="A2792:E2792"/>
    <mergeCell ref="F2792:J2792"/>
    <mergeCell ref="K2792:L2792"/>
    <mergeCell ref="M2792:N2792"/>
    <mergeCell ref="A2788:E2788"/>
    <mergeCell ref="F2788:J2788"/>
    <mergeCell ref="K2788:L2788"/>
    <mergeCell ref="M2788:N2788"/>
    <mergeCell ref="A2789:E2789"/>
    <mergeCell ref="F2789:G2789"/>
    <mergeCell ref="H2789:K2789"/>
    <mergeCell ref="M2789:N2789"/>
    <mergeCell ref="A2783:F2783"/>
    <mergeCell ref="G2783:I2783"/>
    <mergeCell ref="J2783:O2783"/>
    <mergeCell ref="A2785:B2785"/>
    <mergeCell ref="C2785:D2785"/>
    <mergeCell ref="A2787:E2787"/>
    <mergeCell ref="F2787:J2787"/>
    <mergeCell ref="K2787:L2787"/>
    <mergeCell ref="M2787:N2787"/>
    <mergeCell ref="A2780:O2780"/>
    <mergeCell ref="A2781:F2781"/>
    <mergeCell ref="G2781:I2781"/>
    <mergeCell ref="J2781:O2781"/>
    <mergeCell ref="A2782:F2782"/>
    <mergeCell ref="G2782:I2782"/>
    <mergeCell ref="J2782:O2782"/>
    <mergeCell ref="I2776:M2776"/>
    <mergeCell ref="N2776:O2776"/>
    <mergeCell ref="B2778:C2778"/>
    <mergeCell ref="D2778:O2778"/>
    <mergeCell ref="B2779:C2779"/>
    <mergeCell ref="D2779:O2779"/>
    <mergeCell ref="I2777:M2777"/>
    <mergeCell ref="N2777:O2777"/>
    <mergeCell ref="A2773:E2773"/>
    <mergeCell ref="F2773:J2773"/>
    <mergeCell ref="K2773:L2773"/>
    <mergeCell ref="M2773:N2773"/>
    <mergeCell ref="A2774:E2774"/>
    <mergeCell ref="F2774:G2774"/>
    <mergeCell ref="H2774:K2774"/>
    <mergeCell ref="M2774:N2774"/>
    <mergeCell ref="A2770:B2770"/>
    <mergeCell ref="C2770:D2770"/>
    <mergeCell ref="A2772:E2772"/>
    <mergeCell ref="F2772:J2772"/>
    <mergeCell ref="K2772:L2772"/>
    <mergeCell ref="M2772:N2772"/>
    <mergeCell ref="A2768:E2768"/>
    <mergeCell ref="F2768:J2768"/>
    <mergeCell ref="K2768:L2768"/>
    <mergeCell ref="M2768:N2768"/>
    <mergeCell ref="A2769:E2769"/>
    <mergeCell ref="F2769:G2769"/>
    <mergeCell ref="H2769:K2769"/>
    <mergeCell ref="M2769:N2769"/>
    <mergeCell ref="A2765:B2765"/>
    <mergeCell ref="C2765:D2765"/>
    <mergeCell ref="A2767:E2767"/>
    <mergeCell ref="F2767:J2767"/>
    <mergeCell ref="K2767:L2767"/>
    <mergeCell ref="M2767:N2767"/>
    <mergeCell ref="A2763:E2763"/>
    <mergeCell ref="F2763:J2763"/>
    <mergeCell ref="K2763:L2763"/>
    <mergeCell ref="M2763:N2763"/>
    <mergeCell ref="A2764:E2764"/>
    <mergeCell ref="F2764:G2764"/>
    <mergeCell ref="H2764:K2764"/>
    <mergeCell ref="M2764:N2764"/>
    <mergeCell ref="A2760:B2760"/>
    <mergeCell ref="C2760:D2760"/>
    <mergeCell ref="A2762:E2762"/>
    <mergeCell ref="F2762:J2762"/>
    <mergeCell ref="K2762:L2762"/>
    <mergeCell ref="M2762:N2762"/>
    <mergeCell ref="A2758:E2758"/>
    <mergeCell ref="F2758:J2758"/>
    <mergeCell ref="K2758:L2758"/>
    <mergeCell ref="M2758:N2758"/>
    <mergeCell ref="A2759:E2759"/>
    <mergeCell ref="F2759:G2759"/>
    <mergeCell ref="H2759:K2759"/>
    <mergeCell ref="M2759:N2759"/>
    <mergeCell ref="A2756:E2756"/>
    <mergeCell ref="F2756:J2756"/>
    <mergeCell ref="K2756:L2756"/>
    <mergeCell ref="M2756:N2756"/>
    <mergeCell ref="A2757:E2757"/>
    <mergeCell ref="F2757:J2757"/>
    <mergeCell ref="K2757:L2757"/>
    <mergeCell ref="M2757:N2757"/>
    <mergeCell ref="A2751:F2751"/>
    <mergeCell ref="G2751:I2751"/>
    <mergeCell ref="J2751:O2751"/>
    <mergeCell ref="A2753:B2753"/>
    <mergeCell ref="C2753:D2753"/>
    <mergeCell ref="A2755:E2755"/>
    <mergeCell ref="F2755:J2755"/>
    <mergeCell ref="K2755:L2755"/>
    <mergeCell ref="M2755:N2755"/>
    <mergeCell ref="A2748:O2748"/>
    <mergeCell ref="A2749:F2749"/>
    <mergeCell ref="G2749:I2749"/>
    <mergeCell ref="J2749:O2749"/>
    <mergeCell ref="A2750:F2750"/>
    <mergeCell ref="G2750:I2750"/>
    <mergeCell ref="J2750:O2750"/>
    <mergeCell ref="I2743:M2743"/>
    <mergeCell ref="N2743:O2743"/>
    <mergeCell ref="A2745:O2745"/>
    <mergeCell ref="B2746:C2746"/>
    <mergeCell ref="D2746:O2746"/>
    <mergeCell ref="B2747:C2747"/>
    <mergeCell ref="D2747:O2747"/>
    <mergeCell ref="I2744:M2744"/>
    <mergeCell ref="N2744:O2744"/>
    <mergeCell ref="A2740:E2740"/>
    <mergeCell ref="F2740:J2740"/>
    <mergeCell ref="K2740:L2740"/>
    <mergeCell ref="M2740:N2740"/>
    <mergeCell ref="A2741:E2741"/>
    <mergeCell ref="F2741:G2741"/>
    <mergeCell ref="H2741:K2741"/>
    <mergeCell ref="M2741:N2741"/>
    <mergeCell ref="A2737:B2737"/>
    <mergeCell ref="C2737:D2737"/>
    <mergeCell ref="A2739:E2739"/>
    <mergeCell ref="F2739:J2739"/>
    <mergeCell ref="K2739:L2739"/>
    <mergeCell ref="M2739:N2739"/>
    <mergeCell ref="A2735:E2735"/>
    <mergeCell ref="F2735:J2735"/>
    <mergeCell ref="K2735:L2735"/>
    <mergeCell ref="M2735:N2735"/>
    <mergeCell ref="A2736:E2736"/>
    <mergeCell ref="F2736:G2736"/>
    <mergeCell ref="H2736:K2736"/>
    <mergeCell ref="M2736:N2736"/>
    <mergeCell ref="A2732:B2732"/>
    <mergeCell ref="C2732:D2732"/>
    <mergeCell ref="A2734:E2734"/>
    <mergeCell ref="F2734:J2734"/>
    <mergeCell ref="K2734:L2734"/>
    <mergeCell ref="M2734:N2734"/>
    <mergeCell ref="A2730:E2730"/>
    <mergeCell ref="F2730:J2730"/>
    <mergeCell ref="K2730:L2730"/>
    <mergeCell ref="M2730:N2730"/>
    <mergeCell ref="A2731:E2731"/>
    <mergeCell ref="F2731:G2731"/>
    <mergeCell ref="H2731:K2731"/>
    <mergeCell ref="M2731:N2731"/>
    <mergeCell ref="A2728:E2728"/>
    <mergeCell ref="F2728:J2728"/>
    <mergeCell ref="K2728:L2728"/>
    <mergeCell ref="M2728:N2728"/>
    <mergeCell ref="A2729:E2729"/>
    <mergeCell ref="F2729:J2729"/>
    <mergeCell ref="K2729:L2729"/>
    <mergeCell ref="M2729:N2729"/>
    <mergeCell ref="A2725:E2725"/>
    <mergeCell ref="F2725:G2725"/>
    <mergeCell ref="H2725:K2725"/>
    <mergeCell ref="M2725:N2725"/>
    <mergeCell ref="A2726:B2726"/>
    <mergeCell ref="C2726:D2726"/>
    <mergeCell ref="A2723:E2723"/>
    <mergeCell ref="F2723:J2723"/>
    <mergeCell ref="K2723:L2723"/>
    <mergeCell ref="M2723:N2723"/>
    <mergeCell ref="A2724:E2724"/>
    <mergeCell ref="F2724:J2724"/>
    <mergeCell ref="K2724:L2724"/>
    <mergeCell ref="M2724:N2724"/>
    <mergeCell ref="A2721:E2721"/>
    <mergeCell ref="F2721:J2721"/>
    <mergeCell ref="K2721:L2721"/>
    <mergeCell ref="M2721:N2721"/>
    <mergeCell ref="A2722:E2722"/>
    <mergeCell ref="F2722:J2722"/>
    <mergeCell ref="K2722:L2722"/>
    <mergeCell ref="M2722:N2722"/>
    <mergeCell ref="A2716:F2716"/>
    <mergeCell ref="G2716:I2716"/>
    <mergeCell ref="J2716:O2716"/>
    <mergeCell ref="A2718:B2718"/>
    <mergeCell ref="C2718:D2718"/>
    <mergeCell ref="A2720:E2720"/>
    <mergeCell ref="F2720:J2720"/>
    <mergeCell ref="K2720:L2720"/>
    <mergeCell ref="M2720:N2720"/>
    <mergeCell ref="A2713:O2713"/>
    <mergeCell ref="A2714:F2714"/>
    <mergeCell ref="G2714:I2714"/>
    <mergeCell ref="J2714:O2714"/>
    <mergeCell ref="A2715:F2715"/>
    <mergeCell ref="G2715:I2715"/>
    <mergeCell ref="J2715:O2715"/>
    <mergeCell ref="I2709:M2709"/>
    <mergeCell ref="N2709:O2709"/>
    <mergeCell ref="B2711:C2711"/>
    <mergeCell ref="D2711:O2711"/>
    <mergeCell ref="B2712:C2712"/>
    <mergeCell ref="D2712:O2712"/>
    <mergeCell ref="I2710:M2710"/>
    <mergeCell ref="N2710:O2710"/>
    <mergeCell ref="A2706:E2706"/>
    <mergeCell ref="F2706:J2706"/>
    <mergeCell ref="K2706:L2706"/>
    <mergeCell ref="M2706:N2706"/>
    <mergeCell ref="A2707:E2707"/>
    <mergeCell ref="F2707:G2707"/>
    <mergeCell ref="H2707:K2707"/>
    <mergeCell ref="M2707:N2707"/>
    <mergeCell ref="A2703:B2703"/>
    <mergeCell ref="C2703:D2703"/>
    <mergeCell ref="A2705:E2705"/>
    <mergeCell ref="F2705:J2705"/>
    <mergeCell ref="K2705:L2705"/>
    <mergeCell ref="M2705:N2705"/>
    <mergeCell ref="A2701:E2701"/>
    <mergeCell ref="F2701:J2701"/>
    <mergeCell ref="K2701:L2701"/>
    <mergeCell ref="M2701:N2701"/>
    <mergeCell ref="A2702:E2702"/>
    <mergeCell ref="F2702:G2702"/>
    <mergeCell ref="H2702:K2702"/>
    <mergeCell ref="M2702:N2702"/>
    <mergeCell ref="A2698:B2698"/>
    <mergeCell ref="C2698:D2698"/>
    <mergeCell ref="A2700:E2700"/>
    <mergeCell ref="F2700:J2700"/>
    <mergeCell ref="K2700:L2700"/>
    <mergeCell ref="M2700:N2700"/>
    <mergeCell ref="A2696:E2696"/>
    <mergeCell ref="F2696:J2696"/>
    <mergeCell ref="K2696:L2696"/>
    <mergeCell ref="M2696:N2696"/>
    <mergeCell ref="A2697:E2697"/>
    <mergeCell ref="F2697:G2697"/>
    <mergeCell ref="H2697:K2697"/>
    <mergeCell ref="M2697:N2697"/>
    <mergeCell ref="A2694:E2694"/>
    <mergeCell ref="F2694:J2694"/>
    <mergeCell ref="K2694:L2694"/>
    <mergeCell ref="M2694:N2694"/>
    <mergeCell ref="A2695:E2695"/>
    <mergeCell ref="F2695:J2695"/>
    <mergeCell ref="K2695:L2695"/>
    <mergeCell ref="M2695:N2695"/>
    <mergeCell ref="A2691:E2691"/>
    <mergeCell ref="F2691:G2691"/>
    <mergeCell ref="H2691:K2691"/>
    <mergeCell ref="M2691:N2691"/>
    <mergeCell ref="A2692:B2692"/>
    <mergeCell ref="C2692:D2692"/>
    <mergeCell ref="A2689:E2689"/>
    <mergeCell ref="F2689:J2689"/>
    <mergeCell ref="K2689:L2689"/>
    <mergeCell ref="M2689:N2689"/>
    <mergeCell ref="A2690:E2690"/>
    <mergeCell ref="F2690:J2690"/>
    <mergeCell ref="K2690:L2690"/>
    <mergeCell ref="M2690:N2690"/>
    <mergeCell ref="A2687:E2687"/>
    <mergeCell ref="F2687:J2687"/>
    <mergeCell ref="K2687:L2687"/>
    <mergeCell ref="M2687:N2687"/>
    <mergeCell ref="A2688:E2688"/>
    <mergeCell ref="F2688:J2688"/>
    <mergeCell ref="K2688:L2688"/>
    <mergeCell ref="M2688:N2688"/>
    <mergeCell ref="A2682:F2682"/>
    <mergeCell ref="G2682:I2682"/>
    <mergeCell ref="J2682:O2682"/>
    <mergeCell ref="A2684:B2684"/>
    <mergeCell ref="C2684:D2684"/>
    <mergeCell ref="A2686:E2686"/>
    <mergeCell ref="F2686:J2686"/>
    <mergeCell ref="K2686:L2686"/>
    <mergeCell ref="M2686:N2686"/>
    <mergeCell ref="A2679:O2679"/>
    <mergeCell ref="A2680:F2680"/>
    <mergeCell ref="G2680:I2680"/>
    <mergeCell ref="J2680:O2680"/>
    <mergeCell ref="A2681:F2681"/>
    <mergeCell ref="G2681:I2681"/>
    <mergeCell ref="J2681:O2681"/>
    <mergeCell ref="I2675:M2675"/>
    <mergeCell ref="N2675:O2675"/>
    <mergeCell ref="B2677:C2677"/>
    <mergeCell ref="D2677:O2677"/>
    <mergeCell ref="B2678:C2678"/>
    <mergeCell ref="D2678:O2678"/>
    <mergeCell ref="I2676:M2676"/>
    <mergeCell ref="N2676:O2676"/>
    <mergeCell ref="A2672:E2672"/>
    <mergeCell ref="F2672:J2672"/>
    <mergeCell ref="K2672:L2672"/>
    <mergeCell ref="M2672:N2672"/>
    <mergeCell ref="A2673:E2673"/>
    <mergeCell ref="F2673:G2673"/>
    <mergeCell ref="H2673:K2673"/>
    <mergeCell ref="M2673:N2673"/>
    <mergeCell ref="A2669:B2669"/>
    <mergeCell ref="C2669:D2669"/>
    <mergeCell ref="A2671:E2671"/>
    <mergeCell ref="F2671:J2671"/>
    <mergeCell ref="K2671:L2671"/>
    <mergeCell ref="M2671:N2671"/>
    <mergeCell ref="A2667:E2667"/>
    <mergeCell ref="F2667:J2667"/>
    <mergeCell ref="K2667:L2667"/>
    <mergeCell ref="M2667:N2667"/>
    <mergeCell ref="A2668:E2668"/>
    <mergeCell ref="F2668:G2668"/>
    <mergeCell ref="H2668:K2668"/>
    <mergeCell ref="M2668:N2668"/>
    <mergeCell ref="A2664:B2664"/>
    <mergeCell ref="C2664:D2664"/>
    <mergeCell ref="A2666:E2666"/>
    <mergeCell ref="F2666:J2666"/>
    <mergeCell ref="K2666:L2666"/>
    <mergeCell ref="M2666:N2666"/>
    <mergeCell ref="A2662:E2662"/>
    <mergeCell ref="F2662:J2662"/>
    <mergeCell ref="K2662:L2662"/>
    <mergeCell ref="M2662:N2662"/>
    <mergeCell ref="A2663:E2663"/>
    <mergeCell ref="F2663:G2663"/>
    <mergeCell ref="H2663:K2663"/>
    <mergeCell ref="M2663:N2663"/>
    <mergeCell ref="A2659:B2659"/>
    <mergeCell ref="C2659:D2659"/>
    <mergeCell ref="A2661:E2661"/>
    <mergeCell ref="F2661:J2661"/>
    <mergeCell ref="K2661:L2661"/>
    <mergeCell ref="M2661:N2661"/>
    <mergeCell ref="A2657:E2657"/>
    <mergeCell ref="F2657:J2657"/>
    <mergeCell ref="K2657:L2657"/>
    <mergeCell ref="M2657:N2657"/>
    <mergeCell ref="A2658:E2658"/>
    <mergeCell ref="F2658:G2658"/>
    <mergeCell ref="H2658:K2658"/>
    <mergeCell ref="M2658:N2658"/>
    <mergeCell ref="A2655:E2655"/>
    <mergeCell ref="F2655:J2655"/>
    <mergeCell ref="K2655:L2655"/>
    <mergeCell ref="M2655:N2655"/>
    <mergeCell ref="A2656:E2656"/>
    <mergeCell ref="F2656:J2656"/>
    <mergeCell ref="K2656:L2656"/>
    <mergeCell ref="M2656:N2656"/>
    <mergeCell ref="A2653:E2653"/>
    <mergeCell ref="F2653:J2653"/>
    <mergeCell ref="K2653:L2653"/>
    <mergeCell ref="M2653:N2653"/>
    <mergeCell ref="A2654:E2654"/>
    <mergeCell ref="F2654:J2654"/>
    <mergeCell ref="K2654:L2654"/>
    <mergeCell ref="M2654:N2654"/>
    <mergeCell ref="A2648:F2648"/>
    <mergeCell ref="G2648:I2648"/>
    <mergeCell ref="J2648:O2648"/>
    <mergeCell ref="A2650:B2650"/>
    <mergeCell ref="C2650:D2650"/>
    <mergeCell ref="A2652:E2652"/>
    <mergeCell ref="F2652:J2652"/>
    <mergeCell ref="K2652:L2652"/>
    <mergeCell ref="M2652:N2652"/>
    <mergeCell ref="A2645:O2645"/>
    <mergeCell ref="A2646:F2646"/>
    <mergeCell ref="G2646:I2646"/>
    <mergeCell ref="J2646:O2646"/>
    <mergeCell ref="A2647:F2647"/>
    <mergeCell ref="G2647:I2647"/>
    <mergeCell ref="J2647:O2647"/>
    <mergeCell ref="I2641:M2641"/>
    <mergeCell ref="N2641:O2641"/>
    <mergeCell ref="B2643:C2643"/>
    <mergeCell ref="D2643:O2643"/>
    <mergeCell ref="B2644:C2644"/>
    <mergeCell ref="D2644:O2644"/>
    <mergeCell ref="I2642:M2642"/>
    <mergeCell ref="N2642:O2642"/>
    <mergeCell ref="A2638:E2638"/>
    <mergeCell ref="F2638:J2638"/>
    <mergeCell ref="K2638:L2638"/>
    <mergeCell ref="M2638:N2638"/>
    <mergeCell ref="A2639:E2639"/>
    <mergeCell ref="F2639:G2639"/>
    <mergeCell ref="H2639:K2639"/>
    <mergeCell ref="M2639:N2639"/>
    <mergeCell ref="A2635:B2635"/>
    <mergeCell ref="C2635:D2635"/>
    <mergeCell ref="A2637:E2637"/>
    <mergeCell ref="F2637:J2637"/>
    <mergeCell ref="K2637:L2637"/>
    <mergeCell ref="M2637:N2637"/>
    <mergeCell ref="A2633:E2633"/>
    <mergeCell ref="F2633:J2633"/>
    <mergeCell ref="K2633:L2633"/>
    <mergeCell ref="M2633:N2633"/>
    <mergeCell ref="A2634:E2634"/>
    <mergeCell ref="F2634:G2634"/>
    <mergeCell ref="H2634:K2634"/>
    <mergeCell ref="M2634:N2634"/>
    <mergeCell ref="A2630:B2630"/>
    <mergeCell ref="C2630:D2630"/>
    <mergeCell ref="A2632:E2632"/>
    <mergeCell ref="F2632:J2632"/>
    <mergeCell ref="K2632:L2632"/>
    <mergeCell ref="M2632:N2632"/>
    <mergeCell ref="A2628:E2628"/>
    <mergeCell ref="F2628:J2628"/>
    <mergeCell ref="K2628:L2628"/>
    <mergeCell ref="M2628:N2628"/>
    <mergeCell ref="A2629:E2629"/>
    <mergeCell ref="F2629:G2629"/>
    <mergeCell ref="H2629:K2629"/>
    <mergeCell ref="M2629:N2629"/>
    <mergeCell ref="A2625:B2625"/>
    <mergeCell ref="C2625:D2625"/>
    <mergeCell ref="A2627:E2627"/>
    <mergeCell ref="F2627:J2627"/>
    <mergeCell ref="K2627:L2627"/>
    <mergeCell ref="M2627:N2627"/>
    <mergeCell ref="A2623:E2623"/>
    <mergeCell ref="F2623:J2623"/>
    <mergeCell ref="K2623:L2623"/>
    <mergeCell ref="M2623:N2623"/>
    <mergeCell ref="A2624:E2624"/>
    <mergeCell ref="F2624:G2624"/>
    <mergeCell ref="H2624:K2624"/>
    <mergeCell ref="M2624:N2624"/>
    <mergeCell ref="A2618:F2618"/>
    <mergeCell ref="G2618:I2618"/>
    <mergeCell ref="J2618:O2618"/>
    <mergeCell ref="A2620:B2620"/>
    <mergeCell ref="C2620:D2620"/>
    <mergeCell ref="A2622:E2622"/>
    <mergeCell ref="F2622:J2622"/>
    <mergeCell ref="K2622:L2622"/>
    <mergeCell ref="M2622:N2622"/>
    <mergeCell ref="A2616:F2616"/>
    <mergeCell ref="G2616:I2616"/>
    <mergeCell ref="J2616:O2616"/>
    <mergeCell ref="A2617:F2617"/>
    <mergeCell ref="G2617:I2617"/>
    <mergeCell ref="J2617:O2617"/>
    <mergeCell ref="A2612:O2612"/>
    <mergeCell ref="B2613:C2613"/>
    <mergeCell ref="D2613:O2613"/>
    <mergeCell ref="B2614:C2614"/>
    <mergeCell ref="D2614:O2614"/>
    <mergeCell ref="A2615:O2615"/>
    <mergeCell ref="H2608:K2608"/>
    <mergeCell ref="M2608:N2608"/>
    <mergeCell ref="I2610:M2610"/>
    <mergeCell ref="N2610:O2610"/>
    <mergeCell ref="A2606:E2606"/>
    <mergeCell ref="F2606:J2606"/>
    <mergeCell ref="K2606:L2606"/>
    <mergeCell ref="M2606:N2606"/>
    <mergeCell ref="A2607:E2607"/>
    <mergeCell ref="F2607:J2607"/>
    <mergeCell ref="K2607:L2607"/>
    <mergeCell ref="M2607:N2607"/>
    <mergeCell ref="A2603:E2603"/>
    <mergeCell ref="F2603:G2603"/>
    <mergeCell ref="H2603:K2603"/>
    <mergeCell ref="M2603:N2603"/>
    <mergeCell ref="A2604:B2604"/>
    <mergeCell ref="C2604:D2604"/>
    <mergeCell ref="A2601:E2601"/>
    <mergeCell ref="F2601:J2601"/>
    <mergeCell ref="K2601:L2601"/>
    <mergeCell ref="M2601:N2601"/>
    <mergeCell ref="A2602:E2602"/>
    <mergeCell ref="F2602:J2602"/>
    <mergeCell ref="K2602:L2602"/>
    <mergeCell ref="M2602:N2602"/>
    <mergeCell ref="A2598:E2598"/>
    <mergeCell ref="F2598:G2598"/>
    <mergeCell ref="H2598:K2598"/>
    <mergeCell ref="M2598:N2598"/>
    <mergeCell ref="A2599:B2599"/>
    <mergeCell ref="C2599:D2599"/>
    <mergeCell ref="A2596:E2596"/>
    <mergeCell ref="F2596:J2596"/>
    <mergeCell ref="K2596:L2596"/>
    <mergeCell ref="M2596:N2596"/>
    <mergeCell ref="A2597:E2597"/>
    <mergeCell ref="F2597:J2597"/>
    <mergeCell ref="K2597:L2597"/>
    <mergeCell ref="M2597:N2597"/>
    <mergeCell ref="A2593:B2593"/>
    <mergeCell ref="C2593:D2593"/>
    <mergeCell ref="A2595:E2595"/>
    <mergeCell ref="F2595:J2595"/>
    <mergeCell ref="K2595:L2595"/>
    <mergeCell ref="M2595:N2595"/>
    <mergeCell ref="A2591:E2591"/>
    <mergeCell ref="F2591:J2591"/>
    <mergeCell ref="K2591:L2591"/>
    <mergeCell ref="M2591:N2591"/>
    <mergeCell ref="A2592:E2592"/>
    <mergeCell ref="F2592:G2592"/>
    <mergeCell ref="H2592:K2592"/>
    <mergeCell ref="M2592:N2592"/>
    <mergeCell ref="A2589:E2589"/>
    <mergeCell ref="F2589:J2589"/>
    <mergeCell ref="K2589:L2589"/>
    <mergeCell ref="M2589:N2589"/>
    <mergeCell ref="A2590:E2590"/>
    <mergeCell ref="F2590:J2590"/>
    <mergeCell ref="K2590:L2590"/>
    <mergeCell ref="M2590:N2590"/>
    <mergeCell ref="A2587:E2587"/>
    <mergeCell ref="F2587:J2587"/>
    <mergeCell ref="K2587:L2587"/>
    <mergeCell ref="M2587:N2587"/>
    <mergeCell ref="A2588:E2588"/>
    <mergeCell ref="F2588:J2588"/>
    <mergeCell ref="K2588:L2588"/>
    <mergeCell ref="M2588:N2588"/>
    <mergeCell ref="A2585:E2585"/>
    <mergeCell ref="F2585:J2585"/>
    <mergeCell ref="K2585:L2585"/>
    <mergeCell ref="M2585:N2585"/>
    <mergeCell ref="A2586:E2586"/>
    <mergeCell ref="F2586:J2586"/>
    <mergeCell ref="K2586:L2586"/>
    <mergeCell ref="M2586:N2586"/>
    <mergeCell ref="A2583:E2583"/>
    <mergeCell ref="F2583:J2583"/>
    <mergeCell ref="K2583:L2583"/>
    <mergeCell ref="M2583:N2583"/>
    <mergeCell ref="A2584:E2584"/>
    <mergeCell ref="F2584:J2584"/>
    <mergeCell ref="K2584:L2584"/>
    <mergeCell ref="M2584:N2584"/>
    <mergeCell ref="A2578:F2578"/>
    <mergeCell ref="G2578:I2578"/>
    <mergeCell ref="J2578:O2578"/>
    <mergeCell ref="A2580:B2580"/>
    <mergeCell ref="C2580:D2580"/>
    <mergeCell ref="A2582:E2582"/>
    <mergeCell ref="F2582:J2582"/>
    <mergeCell ref="K2582:L2582"/>
    <mergeCell ref="M2582:N2582"/>
    <mergeCell ref="A2576:F2576"/>
    <mergeCell ref="G2576:I2576"/>
    <mergeCell ref="J2576:O2576"/>
    <mergeCell ref="A2577:F2577"/>
    <mergeCell ref="G2577:I2577"/>
    <mergeCell ref="J2577:O2577"/>
    <mergeCell ref="A2572:O2572"/>
    <mergeCell ref="B2573:C2573"/>
    <mergeCell ref="D2573:O2573"/>
    <mergeCell ref="B2574:C2574"/>
    <mergeCell ref="D2574:O2574"/>
    <mergeCell ref="A2575:O2575"/>
    <mergeCell ref="A2568:E2568"/>
    <mergeCell ref="F2568:G2568"/>
    <mergeCell ref="H2568:K2568"/>
    <mergeCell ref="M2568:N2568"/>
    <mergeCell ref="I2570:M2570"/>
    <mergeCell ref="N2570:O2570"/>
    <mergeCell ref="A2566:E2566"/>
    <mergeCell ref="F2566:J2566"/>
    <mergeCell ref="K2566:L2566"/>
    <mergeCell ref="M2566:N2566"/>
    <mergeCell ref="A2567:E2567"/>
    <mergeCell ref="F2567:J2567"/>
    <mergeCell ref="K2567:L2567"/>
    <mergeCell ref="M2567:N2567"/>
    <mergeCell ref="A2563:E2563"/>
    <mergeCell ref="F2563:G2563"/>
    <mergeCell ref="H2563:K2563"/>
    <mergeCell ref="M2563:N2563"/>
    <mergeCell ref="A2564:B2564"/>
    <mergeCell ref="C2564:D2564"/>
    <mergeCell ref="A2561:E2561"/>
    <mergeCell ref="F2561:J2561"/>
    <mergeCell ref="K2561:L2561"/>
    <mergeCell ref="M2561:N2561"/>
    <mergeCell ref="A2562:E2562"/>
    <mergeCell ref="F2562:J2562"/>
    <mergeCell ref="K2562:L2562"/>
    <mergeCell ref="M2562:N2562"/>
    <mergeCell ref="A2558:E2558"/>
    <mergeCell ref="F2558:G2558"/>
    <mergeCell ref="H2558:K2558"/>
    <mergeCell ref="M2558:N2558"/>
    <mergeCell ref="A2559:B2559"/>
    <mergeCell ref="C2559:D2559"/>
    <mergeCell ref="A2556:E2556"/>
    <mergeCell ref="F2556:J2556"/>
    <mergeCell ref="K2556:L2556"/>
    <mergeCell ref="M2556:N2556"/>
    <mergeCell ref="A2557:E2557"/>
    <mergeCell ref="F2557:J2557"/>
    <mergeCell ref="K2557:L2557"/>
    <mergeCell ref="M2557:N2557"/>
    <mergeCell ref="A2553:B2553"/>
    <mergeCell ref="C2553:D2553"/>
    <mergeCell ref="A2555:E2555"/>
    <mergeCell ref="F2555:J2555"/>
    <mergeCell ref="K2555:L2555"/>
    <mergeCell ref="M2555:N2555"/>
    <mergeCell ref="A2551:E2551"/>
    <mergeCell ref="F2551:J2551"/>
    <mergeCell ref="K2551:L2551"/>
    <mergeCell ref="M2551:N2551"/>
    <mergeCell ref="A2552:E2552"/>
    <mergeCell ref="F2552:G2552"/>
    <mergeCell ref="H2552:K2552"/>
    <mergeCell ref="M2552:N2552"/>
    <mergeCell ref="A2548:B2548"/>
    <mergeCell ref="C2548:D2548"/>
    <mergeCell ref="A2550:E2550"/>
    <mergeCell ref="F2550:J2550"/>
    <mergeCell ref="K2550:L2550"/>
    <mergeCell ref="M2550:N2550"/>
    <mergeCell ref="A2545:F2545"/>
    <mergeCell ref="G2545:I2545"/>
    <mergeCell ref="J2545:O2545"/>
    <mergeCell ref="A2546:F2546"/>
    <mergeCell ref="G2546:I2546"/>
    <mergeCell ref="J2546:O2546"/>
    <mergeCell ref="B2541:C2541"/>
    <mergeCell ref="D2541:O2541"/>
    <mergeCell ref="B2542:C2542"/>
    <mergeCell ref="D2542:O2542"/>
    <mergeCell ref="A2543:O2543"/>
    <mergeCell ref="A2544:F2544"/>
    <mergeCell ref="G2544:I2544"/>
    <mergeCell ref="J2544:O2544"/>
    <mergeCell ref="A2537:E2537"/>
    <mergeCell ref="F2537:G2537"/>
    <mergeCell ref="H2537:K2537"/>
    <mergeCell ref="M2537:N2537"/>
    <mergeCell ref="I2539:M2539"/>
    <mergeCell ref="N2539:O2539"/>
    <mergeCell ref="I2540:M2540"/>
    <mergeCell ref="N2540:O2540"/>
    <mergeCell ref="A2535:E2535"/>
    <mergeCell ref="F2535:J2535"/>
    <mergeCell ref="K2535:L2535"/>
    <mergeCell ref="M2535:N2535"/>
    <mergeCell ref="A2536:E2536"/>
    <mergeCell ref="F2536:J2536"/>
    <mergeCell ref="K2536:L2536"/>
    <mergeCell ref="M2536:N2536"/>
    <mergeCell ref="A2532:E2532"/>
    <mergeCell ref="F2532:G2532"/>
    <mergeCell ref="H2532:K2532"/>
    <mergeCell ref="M2532:N2532"/>
    <mergeCell ref="A2533:B2533"/>
    <mergeCell ref="C2533:D2533"/>
    <mergeCell ref="A2530:E2530"/>
    <mergeCell ref="F2530:J2530"/>
    <mergeCell ref="K2530:L2530"/>
    <mergeCell ref="M2530:N2530"/>
    <mergeCell ref="A2531:E2531"/>
    <mergeCell ref="F2531:J2531"/>
    <mergeCell ref="K2531:L2531"/>
    <mergeCell ref="M2531:N2531"/>
    <mergeCell ref="A2527:E2527"/>
    <mergeCell ref="F2527:G2527"/>
    <mergeCell ref="H2527:K2527"/>
    <mergeCell ref="M2527:N2527"/>
    <mergeCell ref="A2528:B2528"/>
    <mergeCell ref="C2528:D2528"/>
    <mergeCell ref="A2525:E2525"/>
    <mergeCell ref="F2525:J2525"/>
    <mergeCell ref="K2525:L2525"/>
    <mergeCell ref="M2525:N2525"/>
    <mergeCell ref="A2526:E2526"/>
    <mergeCell ref="F2526:J2526"/>
    <mergeCell ref="K2526:L2526"/>
    <mergeCell ref="M2526:N2526"/>
    <mergeCell ref="A2522:B2522"/>
    <mergeCell ref="C2522:D2522"/>
    <mergeCell ref="A2524:E2524"/>
    <mergeCell ref="F2524:J2524"/>
    <mergeCell ref="K2524:L2524"/>
    <mergeCell ref="M2524:N2524"/>
    <mergeCell ref="A2520:E2520"/>
    <mergeCell ref="F2520:J2520"/>
    <mergeCell ref="K2520:L2520"/>
    <mergeCell ref="M2520:N2520"/>
    <mergeCell ref="A2521:E2521"/>
    <mergeCell ref="F2521:G2521"/>
    <mergeCell ref="H2521:K2521"/>
    <mergeCell ref="M2521:N2521"/>
    <mergeCell ref="A2518:E2518"/>
    <mergeCell ref="F2518:J2518"/>
    <mergeCell ref="K2518:L2518"/>
    <mergeCell ref="M2518:N2518"/>
    <mergeCell ref="A2519:E2519"/>
    <mergeCell ref="F2519:J2519"/>
    <mergeCell ref="K2519:L2519"/>
    <mergeCell ref="M2519:N2519"/>
    <mergeCell ref="A2515:B2515"/>
    <mergeCell ref="C2515:D2515"/>
    <mergeCell ref="A2517:E2517"/>
    <mergeCell ref="F2517:J2517"/>
    <mergeCell ref="K2517:L2517"/>
    <mergeCell ref="M2517:N2517"/>
    <mergeCell ref="A2512:F2512"/>
    <mergeCell ref="G2512:I2512"/>
    <mergeCell ref="J2512:O2512"/>
    <mergeCell ref="A2513:F2513"/>
    <mergeCell ref="G2513:I2513"/>
    <mergeCell ref="J2513:O2513"/>
    <mergeCell ref="B2508:C2508"/>
    <mergeCell ref="D2508:O2508"/>
    <mergeCell ref="B2509:C2509"/>
    <mergeCell ref="D2509:O2509"/>
    <mergeCell ref="A2510:O2510"/>
    <mergeCell ref="A2511:F2511"/>
    <mergeCell ref="G2511:I2511"/>
    <mergeCell ref="J2511:O2511"/>
    <mergeCell ref="A2504:E2504"/>
    <mergeCell ref="F2504:G2504"/>
    <mergeCell ref="H2504:K2504"/>
    <mergeCell ref="M2504:N2504"/>
    <mergeCell ref="I2506:M2506"/>
    <mergeCell ref="N2506:O2506"/>
    <mergeCell ref="A2502:E2502"/>
    <mergeCell ref="F2502:J2502"/>
    <mergeCell ref="K2502:L2502"/>
    <mergeCell ref="M2502:N2502"/>
    <mergeCell ref="A2503:E2503"/>
    <mergeCell ref="F2503:J2503"/>
    <mergeCell ref="K2503:L2503"/>
    <mergeCell ref="M2503:N2503"/>
    <mergeCell ref="A2499:E2499"/>
    <mergeCell ref="F2499:G2499"/>
    <mergeCell ref="H2499:K2499"/>
    <mergeCell ref="M2499:N2499"/>
    <mergeCell ref="A2500:B2500"/>
    <mergeCell ref="C2500:D2500"/>
    <mergeCell ref="A2497:E2497"/>
    <mergeCell ref="F2497:J2497"/>
    <mergeCell ref="K2497:L2497"/>
    <mergeCell ref="M2497:N2497"/>
    <mergeCell ref="A2498:E2498"/>
    <mergeCell ref="F2498:J2498"/>
    <mergeCell ref="K2498:L2498"/>
    <mergeCell ref="M2498:N2498"/>
    <mergeCell ref="A2494:E2494"/>
    <mergeCell ref="F2494:G2494"/>
    <mergeCell ref="H2494:K2494"/>
    <mergeCell ref="M2494:N2494"/>
    <mergeCell ref="A2495:B2495"/>
    <mergeCell ref="C2495:D2495"/>
    <mergeCell ref="A2492:E2492"/>
    <mergeCell ref="F2492:J2492"/>
    <mergeCell ref="K2492:L2492"/>
    <mergeCell ref="M2492:N2492"/>
    <mergeCell ref="A2493:E2493"/>
    <mergeCell ref="F2493:J2493"/>
    <mergeCell ref="K2493:L2493"/>
    <mergeCell ref="M2493:N2493"/>
    <mergeCell ref="A2489:E2489"/>
    <mergeCell ref="F2489:G2489"/>
    <mergeCell ref="H2489:K2489"/>
    <mergeCell ref="M2489:N2489"/>
    <mergeCell ref="A2490:B2490"/>
    <mergeCell ref="C2490:D2490"/>
    <mergeCell ref="A2487:E2487"/>
    <mergeCell ref="F2487:J2487"/>
    <mergeCell ref="K2487:L2487"/>
    <mergeCell ref="M2487:N2487"/>
    <mergeCell ref="A2488:E2488"/>
    <mergeCell ref="F2488:J2488"/>
    <mergeCell ref="K2488:L2488"/>
    <mergeCell ref="M2488:N2488"/>
    <mergeCell ref="A2482:F2482"/>
    <mergeCell ref="G2482:I2482"/>
    <mergeCell ref="J2482:O2482"/>
    <mergeCell ref="A2484:B2484"/>
    <mergeCell ref="C2484:D2484"/>
    <mergeCell ref="A2486:E2486"/>
    <mergeCell ref="F2486:J2486"/>
    <mergeCell ref="K2486:L2486"/>
    <mergeCell ref="M2486:N2486"/>
    <mergeCell ref="F2472:J2472"/>
    <mergeCell ref="K2472:L2472"/>
    <mergeCell ref="M2472:N2472"/>
    <mergeCell ref="A2473:E2473"/>
    <mergeCell ref="F2473:G2473"/>
    <mergeCell ref="H2473:K2473"/>
    <mergeCell ref="M2473:N2473"/>
    <mergeCell ref="A2469:B2469"/>
    <mergeCell ref="C2469:D2469"/>
    <mergeCell ref="A2471:E2471"/>
    <mergeCell ref="F2471:J2471"/>
    <mergeCell ref="K2471:L2471"/>
    <mergeCell ref="M2471:N2471"/>
    <mergeCell ref="A2467:E2467"/>
    <mergeCell ref="F2467:J2467"/>
    <mergeCell ref="K2467:L2467"/>
    <mergeCell ref="M2467:N2467"/>
    <mergeCell ref="A2468:E2468"/>
    <mergeCell ref="F2468:G2468"/>
    <mergeCell ref="H2468:K2468"/>
    <mergeCell ref="M2468:N2468"/>
    <mergeCell ref="A2464:B2464"/>
    <mergeCell ref="C2464:D2464"/>
    <mergeCell ref="A2466:E2466"/>
    <mergeCell ref="F2466:J2466"/>
    <mergeCell ref="K2466:L2466"/>
    <mergeCell ref="M2466:N2466"/>
    <mergeCell ref="A2462:E2462"/>
    <mergeCell ref="F2462:J2462"/>
    <mergeCell ref="K2462:L2462"/>
    <mergeCell ref="M2462:N2462"/>
    <mergeCell ref="A2463:E2463"/>
    <mergeCell ref="F2463:G2463"/>
    <mergeCell ref="H2463:K2463"/>
    <mergeCell ref="M2463:N2463"/>
    <mergeCell ref="A2459:B2459"/>
    <mergeCell ref="C2459:D2459"/>
    <mergeCell ref="A2461:E2461"/>
    <mergeCell ref="F2461:J2461"/>
    <mergeCell ref="K2461:L2461"/>
    <mergeCell ref="M2461:N2461"/>
    <mergeCell ref="A2457:E2457"/>
    <mergeCell ref="F2457:J2457"/>
    <mergeCell ref="K2457:L2457"/>
    <mergeCell ref="M2457:N2457"/>
    <mergeCell ref="A2458:E2458"/>
    <mergeCell ref="F2458:G2458"/>
    <mergeCell ref="H2458:K2458"/>
    <mergeCell ref="M2458:N2458"/>
    <mergeCell ref="A2455:E2455"/>
    <mergeCell ref="F2455:J2455"/>
    <mergeCell ref="K2455:L2455"/>
    <mergeCell ref="M2455:N2455"/>
    <mergeCell ref="A2456:E2456"/>
    <mergeCell ref="F2456:J2456"/>
    <mergeCell ref="K2456:L2456"/>
    <mergeCell ref="M2456:N2456"/>
    <mergeCell ref="A2452:B2452"/>
    <mergeCell ref="C2452:D2452"/>
    <mergeCell ref="A2454:E2454"/>
    <mergeCell ref="F2454:J2454"/>
    <mergeCell ref="K2454:L2454"/>
    <mergeCell ref="M2454:N2454"/>
    <mergeCell ref="A2449:F2449"/>
    <mergeCell ref="G2449:I2449"/>
    <mergeCell ref="J2449:O2449"/>
    <mergeCell ref="A2450:F2450"/>
    <mergeCell ref="G2450:I2450"/>
    <mergeCell ref="J2450:O2450"/>
    <mergeCell ref="B2445:C2445"/>
    <mergeCell ref="D2445:O2445"/>
    <mergeCell ref="B2446:C2446"/>
    <mergeCell ref="D2446:O2446"/>
    <mergeCell ref="A2447:O2447"/>
    <mergeCell ref="A2448:F2448"/>
    <mergeCell ref="G2448:I2448"/>
    <mergeCell ref="J2448:O2448"/>
    <mergeCell ref="A2441:E2441"/>
    <mergeCell ref="F2441:G2441"/>
    <mergeCell ref="H2441:K2441"/>
    <mergeCell ref="M2441:N2441"/>
    <mergeCell ref="I2443:M2443"/>
    <mergeCell ref="N2443:O2443"/>
    <mergeCell ref="A2439:E2439"/>
    <mergeCell ref="F2439:J2439"/>
    <mergeCell ref="K2439:L2439"/>
    <mergeCell ref="M2439:N2439"/>
    <mergeCell ref="A2440:E2440"/>
    <mergeCell ref="F2440:J2440"/>
    <mergeCell ref="K2440:L2440"/>
    <mergeCell ref="M2440:N2440"/>
    <mergeCell ref="A2436:E2436"/>
    <mergeCell ref="F2436:G2436"/>
    <mergeCell ref="H2436:K2436"/>
    <mergeCell ref="M2436:N2436"/>
    <mergeCell ref="A2437:B2437"/>
    <mergeCell ref="C2437:D2437"/>
    <mergeCell ref="A2434:E2434"/>
    <mergeCell ref="F2434:J2434"/>
    <mergeCell ref="K2434:L2434"/>
    <mergeCell ref="M2434:N2434"/>
    <mergeCell ref="A2435:E2435"/>
    <mergeCell ref="F2435:J2435"/>
    <mergeCell ref="K2435:L2435"/>
    <mergeCell ref="M2435:N2435"/>
    <mergeCell ref="A2431:E2431"/>
    <mergeCell ref="F2431:G2431"/>
    <mergeCell ref="H2431:K2431"/>
    <mergeCell ref="M2431:N2431"/>
    <mergeCell ref="A2432:B2432"/>
    <mergeCell ref="C2432:D2432"/>
    <mergeCell ref="A2429:E2429"/>
    <mergeCell ref="F2429:J2429"/>
    <mergeCell ref="K2429:L2429"/>
    <mergeCell ref="M2429:N2429"/>
    <mergeCell ref="A2430:E2430"/>
    <mergeCell ref="F2430:J2430"/>
    <mergeCell ref="K2430:L2430"/>
    <mergeCell ref="M2430:N2430"/>
    <mergeCell ref="A2426:E2426"/>
    <mergeCell ref="F2426:G2426"/>
    <mergeCell ref="H2426:K2426"/>
    <mergeCell ref="M2426:N2426"/>
    <mergeCell ref="A2427:B2427"/>
    <mergeCell ref="C2427:D2427"/>
    <mergeCell ref="A2424:E2424"/>
    <mergeCell ref="F2424:J2424"/>
    <mergeCell ref="K2424:L2424"/>
    <mergeCell ref="M2424:N2424"/>
    <mergeCell ref="A2425:E2425"/>
    <mergeCell ref="F2425:J2425"/>
    <mergeCell ref="K2425:L2425"/>
    <mergeCell ref="M2425:N2425"/>
    <mergeCell ref="A2419:F2419"/>
    <mergeCell ref="G2419:I2419"/>
    <mergeCell ref="J2419:O2419"/>
    <mergeCell ref="A2421:B2421"/>
    <mergeCell ref="C2421:D2421"/>
    <mergeCell ref="A2423:E2423"/>
    <mergeCell ref="F2423:J2423"/>
    <mergeCell ref="K2423:L2423"/>
    <mergeCell ref="M2423:N2423"/>
    <mergeCell ref="A2416:O2416"/>
    <mergeCell ref="A2417:F2417"/>
    <mergeCell ref="G2417:I2417"/>
    <mergeCell ref="J2417:O2417"/>
    <mergeCell ref="A2418:F2418"/>
    <mergeCell ref="G2418:I2418"/>
    <mergeCell ref="J2418:O2418"/>
    <mergeCell ref="I2412:M2412"/>
    <mergeCell ref="N2412:O2412"/>
    <mergeCell ref="B2414:C2414"/>
    <mergeCell ref="D2414:O2414"/>
    <mergeCell ref="B2415:C2415"/>
    <mergeCell ref="D2415:O2415"/>
    <mergeCell ref="I2413:M2413"/>
    <mergeCell ref="N2413:O2413"/>
    <mergeCell ref="A2409:E2409"/>
    <mergeCell ref="F2409:J2409"/>
    <mergeCell ref="K2409:L2409"/>
    <mergeCell ref="M2409:N2409"/>
    <mergeCell ref="A2410:E2410"/>
    <mergeCell ref="F2410:G2410"/>
    <mergeCell ref="H2410:K2410"/>
    <mergeCell ref="M2410:N2410"/>
    <mergeCell ref="A2406:B2406"/>
    <mergeCell ref="C2406:D2406"/>
    <mergeCell ref="A2408:E2408"/>
    <mergeCell ref="F2408:J2408"/>
    <mergeCell ref="K2408:L2408"/>
    <mergeCell ref="M2408:N2408"/>
    <mergeCell ref="A2404:E2404"/>
    <mergeCell ref="F2404:J2404"/>
    <mergeCell ref="K2404:L2404"/>
    <mergeCell ref="M2404:N2404"/>
    <mergeCell ref="A2405:E2405"/>
    <mergeCell ref="F2405:G2405"/>
    <mergeCell ref="H2405:K2405"/>
    <mergeCell ref="M2405:N2405"/>
    <mergeCell ref="A2401:B2401"/>
    <mergeCell ref="C2401:D2401"/>
    <mergeCell ref="A2403:E2403"/>
    <mergeCell ref="F2403:J2403"/>
    <mergeCell ref="K2403:L2403"/>
    <mergeCell ref="M2403:N2403"/>
    <mergeCell ref="A2399:E2399"/>
    <mergeCell ref="F2399:J2399"/>
    <mergeCell ref="K2399:L2399"/>
    <mergeCell ref="M2399:N2399"/>
    <mergeCell ref="A2400:E2400"/>
    <mergeCell ref="F2400:G2400"/>
    <mergeCell ref="H2400:K2400"/>
    <mergeCell ref="M2400:N2400"/>
    <mergeCell ref="A2397:E2397"/>
    <mergeCell ref="F2397:J2397"/>
    <mergeCell ref="K2397:L2397"/>
    <mergeCell ref="M2397:N2397"/>
    <mergeCell ref="A2398:E2398"/>
    <mergeCell ref="F2398:J2398"/>
    <mergeCell ref="K2398:L2398"/>
    <mergeCell ref="M2398:N2398"/>
    <mergeCell ref="A2394:E2394"/>
    <mergeCell ref="F2394:G2394"/>
    <mergeCell ref="H2394:K2394"/>
    <mergeCell ref="M2394:N2394"/>
    <mergeCell ref="A2395:B2395"/>
    <mergeCell ref="C2395:D2395"/>
    <mergeCell ref="A2392:E2392"/>
    <mergeCell ref="F2392:J2392"/>
    <mergeCell ref="K2392:L2392"/>
    <mergeCell ref="M2392:N2392"/>
    <mergeCell ref="A2393:E2393"/>
    <mergeCell ref="F2393:J2393"/>
    <mergeCell ref="K2393:L2393"/>
    <mergeCell ref="M2393:N2393"/>
    <mergeCell ref="A2387:F2387"/>
    <mergeCell ref="G2387:I2387"/>
    <mergeCell ref="J2387:O2387"/>
    <mergeCell ref="A2389:B2389"/>
    <mergeCell ref="C2389:D2389"/>
    <mergeCell ref="A2391:E2391"/>
    <mergeCell ref="F2391:J2391"/>
    <mergeCell ref="K2391:L2391"/>
    <mergeCell ref="M2391:N2391"/>
    <mergeCell ref="A2384:O2384"/>
    <mergeCell ref="A2385:F2385"/>
    <mergeCell ref="G2385:I2385"/>
    <mergeCell ref="J2385:O2385"/>
    <mergeCell ref="A2386:F2386"/>
    <mergeCell ref="G2386:I2386"/>
    <mergeCell ref="J2386:O2386"/>
    <mergeCell ref="I2380:M2380"/>
    <mergeCell ref="N2380:O2380"/>
    <mergeCell ref="B2382:C2382"/>
    <mergeCell ref="D2382:O2382"/>
    <mergeCell ref="B2383:C2383"/>
    <mergeCell ref="D2383:O2383"/>
    <mergeCell ref="A2377:E2377"/>
    <mergeCell ref="F2377:J2377"/>
    <mergeCell ref="K2377:L2377"/>
    <mergeCell ref="M2377:N2377"/>
    <mergeCell ref="A2378:E2378"/>
    <mergeCell ref="F2378:G2378"/>
    <mergeCell ref="H2378:K2378"/>
    <mergeCell ref="M2378:N2378"/>
    <mergeCell ref="A2374:B2374"/>
    <mergeCell ref="C2374:D2374"/>
    <mergeCell ref="A2376:E2376"/>
    <mergeCell ref="F2376:J2376"/>
    <mergeCell ref="K2376:L2376"/>
    <mergeCell ref="M2376:N2376"/>
    <mergeCell ref="A2372:E2372"/>
    <mergeCell ref="F2372:J2372"/>
    <mergeCell ref="K2372:L2372"/>
    <mergeCell ref="M2372:N2372"/>
    <mergeCell ref="A2373:E2373"/>
    <mergeCell ref="F2373:G2373"/>
    <mergeCell ref="H2373:K2373"/>
    <mergeCell ref="M2373:N2373"/>
    <mergeCell ref="A2369:B2369"/>
    <mergeCell ref="C2369:D2369"/>
    <mergeCell ref="A2371:E2371"/>
    <mergeCell ref="F2371:J2371"/>
    <mergeCell ref="K2371:L2371"/>
    <mergeCell ref="M2371:N2371"/>
    <mergeCell ref="A2367:E2367"/>
    <mergeCell ref="F2367:J2367"/>
    <mergeCell ref="K2367:L2367"/>
    <mergeCell ref="M2367:N2367"/>
    <mergeCell ref="A2368:E2368"/>
    <mergeCell ref="F2368:G2368"/>
    <mergeCell ref="H2368:K2368"/>
    <mergeCell ref="M2368:N2368"/>
    <mergeCell ref="A2364:B2364"/>
    <mergeCell ref="C2364:D2364"/>
    <mergeCell ref="A2366:E2366"/>
    <mergeCell ref="F2366:J2366"/>
    <mergeCell ref="K2366:L2366"/>
    <mergeCell ref="M2366:N2366"/>
    <mergeCell ref="A2362:E2362"/>
    <mergeCell ref="F2362:J2362"/>
    <mergeCell ref="K2362:L2362"/>
    <mergeCell ref="M2362:N2362"/>
    <mergeCell ref="A2363:E2363"/>
    <mergeCell ref="F2363:G2363"/>
    <mergeCell ref="H2363:K2363"/>
    <mergeCell ref="M2363:N2363"/>
    <mergeCell ref="A2360:E2360"/>
    <mergeCell ref="F2360:J2360"/>
    <mergeCell ref="K2360:L2360"/>
    <mergeCell ref="M2360:N2360"/>
    <mergeCell ref="A2361:E2361"/>
    <mergeCell ref="F2361:J2361"/>
    <mergeCell ref="K2361:L2361"/>
    <mergeCell ref="M2361:N2361"/>
    <mergeCell ref="A2357:B2357"/>
    <mergeCell ref="C2357:D2357"/>
    <mergeCell ref="A2359:E2359"/>
    <mergeCell ref="F2359:J2359"/>
    <mergeCell ref="K2359:L2359"/>
    <mergeCell ref="M2359:N2359"/>
    <mergeCell ref="A2354:F2354"/>
    <mergeCell ref="G2354:I2354"/>
    <mergeCell ref="J2354:O2354"/>
    <mergeCell ref="A2355:F2355"/>
    <mergeCell ref="G2355:I2355"/>
    <mergeCell ref="J2355:O2355"/>
    <mergeCell ref="B2350:C2350"/>
    <mergeCell ref="D2350:O2350"/>
    <mergeCell ref="B2351:C2351"/>
    <mergeCell ref="D2351:O2351"/>
    <mergeCell ref="A2352:O2352"/>
    <mergeCell ref="A2353:F2353"/>
    <mergeCell ref="G2353:I2353"/>
    <mergeCell ref="J2353:O2353"/>
    <mergeCell ref="A2346:E2346"/>
    <mergeCell ref="F2346:G2346"/>
    <mergeCell ref="H2346:K2346"/>
    <mergeCell ref="M2346:N2346"/>
    <mergeCell ref="I2348:M2348"/>
    <mergeCell ref="N2348:O2348"/>
    <mergeCell ref="A2344:E2344"/>
    <mergeCell ref="F2344:J2344"/>
    <mergeCell ref="K2344:L2344"/>
    <mergeCell ref="M2344:N2344"/>
    <mergeCell ref="A2345:E2345"/>
    <mergeCell ref="F2345:J2345"/>
    <mergeCell ref="K2345:L2345"/>
    <mergeCell ref="M2345:N2345"/>
    <mergeCell ref="A2341:E2341"/>
    <mergeCell ref="F2341:G2341"/>
    <mergeCell ref="H2341:K2341"/>
    <mergeCell ref="M2341:N2341"/>
    <mergeCell ref="A2342:B2342"/>
    <mergeCell ref="C2342:D2342"/>
    <mergeCell ref="A2339:E2339"/>
    <mergeCell ref="F2339:J2339"/>
    <mergeCell ref="K2339:L2339"/>
    <mergeCell ref="M2339:N2339"/>
    <mergeCell ref="A2340:E2340"/>
    <mergeCell ref="F2340:J2340"/>
    <mergeCell ref="K2340:L2340"/>
    <mergeCell ref="M2340:N2340"/>
    <mergeCell ref="A2336:E2336"/>
    <mergeCell ref="F2336:G2336"/>
    <mergeCell ref="H2336:K2336"/>
    <mergeCell ref="M2336:N2336"/>
    <mergeCell ref="A2337:B2337"/>
    <mergeCell ref="C2337:D2337"/>
    <mergeCell ref="A2334:E2334"/>
    <mergeCell ref="F2334:J2334"/>
    <mergeCell ref="K2334:L2334"/>
    <mergeCell ref="M2334:N2334"/>
    <mergeCell ref="A2335:E2335"/>
    <mergeCell ref="F2335:J2335"/>
    <mergeCell ref="K2335:L2335"/>
    <mergeCell ref="M2335:N2335"/>
    <mergeCell ref="A2331:E2331"/>
    <mergeCell ref="F2331:G2331"/>
    <mergeCell ref="H2331:K2331"/>
    <mergeCell ref="M2331:N2331"/>
    <mergeCell ref="A2332:B2332"/>
    <mergeCell ref="C2332:D2332"/>
    <mergeCell ref="A2329:E2329"/>
    <mergeCell ref="F2329:J2329"/>
    <mergeCell ref="K2329:L2329"/>
    <mergeCell ref="M2329:N2329"/>
    <mergeCell ref="A2330:E2330"/>
    <mergeCell ref="F2330:J2330"/>
    <mergeCell ref="K2330:L2330"/>
    <mergeCell ref="M2330:N2330"/>
    <mergeCell ref="A2327:E2327"/>
    <mergeCell ref="F2327:J2327"/>
    <mergeCell ref="K2327:L2327"/>
    <mergeCell ref="M2327:N2327"/>
    <mergeCell ref="A2328:E2328"/>
    <mergeCell ref="F2328:J2328"/>
    <mergeCell ref="K2328:L2328"/>
    <mergeCell ref="M2328:N2328"/>
    <mergeCell ref="A2325:E2325"/>
    <mergeCell ref="F2325:J2325"/>
    <mergeCell ref="K2325:L2325"/>
    <mergeCell ref="M2325:N2325"/>
    <mergeCell ref="A2326:E2326"/>
    <mergeCell ref="F2326:J2326"/>
    <mergeCell ref="K2326:L2326"/>
    <mergeCell ref="M2326:N2326"/>
    <mergeCell ref="A2323:E2323"/>
    <mergeCell ref="F2323:J2323"/>
    <mergeCell ref="K2323:L2323"/>
    <mergeCell ref="M2323:N2323"/>
    <mergeCell ref="A2324:E2324"/>
    <mergeCell ref="F2324:J2324"/>
    <mergeCell ref="K2324:L2324"/>
    <mergeCell ref="M2324:N2324"/>
    <mergeCell ref="A2321:E2321"/>
    <mergeCell ref="F2321:J2321"/>
    <mergeCell ref="K2321:L2321"/>
    <mergeCell ref="M2321:N2321"/>
    <mergeCell ref="A2322:E2322"/>
    <mergeCell ref="F2322:J2322"/>
    <mergeCell ref="K2322:L2322"/>
    <mergeCell ref="M2322:N2322"/>
    <mergeCell ref="A2318:B2318"/>
    <mergeCell ref="C2318:D2318"/>
    <mergeCell ref="A2320:E2320"/>
    <mergeCell ref="F2320:J2320"/>
    <mergeCell ref="K2320:L2320"/>
    <mergeCell ref="M2320:N2320"/>
    <mergeCell ref="A2315:F2315"/>
    <mergeCell ref="G2315:I2315"/>
    <mergeCell ref="J2315:O2315"/>
    <mergeCell ref="A2316:F2316"/>
    <mergeCell ref="G2316:I2316"/>
    <mergeCell ref="J2316:O2316"/>
    <mergeCell ref="B2311:C2311"/>
    <mergeCell ref="D2311:O2311"/>
    <mergeCell ref="B2312:C2312"/>
    <mergeCell ref="D2312:O2312"/>
    <mergeCell ref="A2313:O2313"/>
    <mergeCell ref="A2314:F2314"/>
    <mergeCell ref="G2314:I2314"/>
    <mergeCell ref="J2314:O2314"/>
    <mergeCell ref="A2307:E2307"/>
    <mergeCell ref="F2307:G2307"/>
    <mergeCell ref="H2307:K2307"/>
    <mergeCell ref="M2307:N2307"/>
    <mergeCell ref="I2309:M2309"/>
    <mergeCell ref="N2309:O2309"/>
    <mergeCell ref="A2305:E2305"/>
    <mergeCell ref="F2305:J2305"/>
    <mergeCell ref="K2305:L2305"/>
    <mergeCell ref="M2305:N2305"/>
    <mergeCell ref="A2306:E2306"/>
    <mergeCell ref="F2306:J2306"/>
    <mergeCell ref="K2306:L2306"/>
    <mergeCell ref="M2306:N2306"/>
    <mergeCell ref="A2302:E2302"/>
    <mergeCell ref="F2302:G2302"/>
    <mergeCell ref="H2302:K2302"/>
    <mergeCell ref="M2302:N2302"/>
    <mergeCell ref="A2303:B2303"/>
    <mergeCell ref="C2303:D2303"/>
    <mergeCell ref="A2300:E2300"/>
    <mergeCell ref="F2300:J2300"/>
    <mergeCell ref="K2300:L2300"/>
    <mergeCell ref="M2300:N2300"/>
    <mergeCell ref="A2301:E2301"/>
    <mergeCell ref="F2301:J2301"/>
    <mergeCell ref="K2301:L2301"/>
    <mergeCell ref="M2301:N2301"/>
    <mergeCell ref="A2297:E2297"/>
    <mergeCell ref="F2297:G2297"/>
    <mergeCell ref="H2297:K2297"/>
    <mergeCell ref="M2297:N2297"/>
    <mergeCell ref="A2298:B2298"/>
    <mergeCell ref="C2298:D2298"/>
    <mergeCell ref="A2295:E2295"/>
    <mergeCell ref="F2295:J2295"/>
    <mergeCell ref="K2295:L2295"/>
    <mergeCell ref="M2295:N2295"/>
    <mergeCell ref="A2296:E2296"/>
    <mergeCell ref="F2296:J2296"/>
    <mergeCell ref="K2296:L2296"/>
    <mergeCell ref="M2296:N2296"/>
    <mergeCell ref="A2292:E2292"/>
    <mergeCell ref="F2292:G2292"/>
    <mergeCell ref="H2292:K2292"/>
    <mergeCell ref="M2292:N2292"/>
    <mergeCell ref="A2293:B2293"/>
    <mergeCell ref="C2293:D2293"/>
    <mergeCell ref="A2290:E2290"/>
    <mergeCell ref="F2290:J2290"/>
    <mergeCell ref="K2290:L2290"/>
    <mergeCell ref="M2290:N2290"/>
    <mergeCell ref="A2291:E2291"/>
    <mergeCell ref="F2291:J2291"/>
    <mergeCell ref="K2291:L2291"/>
    <mergeCell ref="M2291:N2291"/>
    <mergeCell ref="A2288:E2288"/>
    <mergeCell ref="F2288:J2288"/>
    <mergeCell ref="K2288:L2288"/>
    <mergeCell ref="M2288:N2288"/>
    <mergeCell ref="A2289:E2289"/>
    <mergeCell ref="F2289:J2289"/>
    <mergeCell ref="K2289:L2289"/>
    <mergeCell ref="M2289:N2289"/>
    <mergeCell ref="A2286:E2286"/>
    <mergeCell ref="F2286:J2286"/>
    <mergeCell ref="K2286:L2286"/>
    <mergeCell ref="M2286:N2286"/>
    <mergeCell ref="A2287:E2287"/>
    <mergeCell ref="F2287:J2287"/>
    <mergeCell ref="K2287:L2287"/>
    <mergeCell ref="M2287:N2287"/>
    <mergeCell ref="A2284:E2284"/>
    <mergeCell ref="F2284:J2284"/>
    <mergeCell ref="K2284:L2284"/>
    <mergeCell ref="M2284:N2284"/>
    <mergeCell ref="A2285:E2285"/>
    <mergeCell ref="F2285:J2285"/>
    <mergeCell ref="K2285:L2285"/>
    <mergeCell ref="M2285:N2285"/>
    <mergeCell ref="A2282:E2282"/>
    <mergeCell ref="F2282:J2282"/>
    <mergeCell ref="K2282:L2282"/>
    <mergeCell ref="M2282:N2282"/>
    <mergeCell ref="A2283:E2283"/>
    <mergeCell ref="F2283:J2283"/>
    <mergeCell ref="K2283:L2283"/>
    <mergeCell ref="M2283:N2283"/>
    <mergeCell ref="A2279:B2279"/>
    <mergeCell ref="C2279:D2279"/>
    <mergeCell ref="A2281:E2281"/>
    <mergeCell ref="F2281:J2281"/>
    <mergeCell ref="K2281:L2281"/>
    <mergeCell ref="M2281:N2281"/>
    <mergeCell ref="A2276:F2276"/>
    <mergeCell ref="G2276:I2276"/>
    <mergeCell ref="J2276:O2276"/>
    <mergeCell ref="A2277:F2277"/>
    <mergeCell ref="G2277:I2277"/>
    <mergeCell ref="J2277:O2277"/>
    <mergeCell ref="B2272:C2272"/>
    <mergeCell ref="D2272:O2272"/>
    <mergeCell ref="B2273:C2273"/>
    <mergeCell ref="D2273:O2273"/>
    <mergeCell ref="A2274:O2274"/>
    <mergeCell ref="A2275:F2275"/>
    <mergeCell ref="G2275:I2275"/>
    <mergeCell ref="J2275:O2275"/>
    <mergeCell ref="A2268:E2268"/>
    <mergeCell ref="F2268:G2268"/>
    <mergeCell ref="H2268:K2268"/>
    <mergeCell ref="M2268:N2268"/>
    <mergeCell ref="I2270:M2270"/>
    <mergeCell ref="N2270:O2270"/>
    <mergeCell ref="A2266:E2266"/>
    <mergeCell ref="F2266:J2266"/>
    <mergeCell ref="K2266:L2266"/>
    <mergeCell ref="M2266:N2266"/>
    <mergeCell ref="A2267:E2267"/>
    <mergeCell ref="F2267:J2267"/>
    <mergeCell ref="K2267:L2267"/>
    <mergeCell ref="M2267:N2267"/>
    <mergeCell ref="H2263:K2263"/>
    <mergeCell ref="M2263:N2263"/>
    <mergeCell ref="A2264:B2264"/>
    <mergeCell ref="C2264:D2264"/>
    <mergeCell ref="A2261:E2261"/>
    <mergeCell ref="F2261:J2261"/>
    <mergeCell ref="K2261:L2261"/>
    <mergeCell ref="M2261:N2261"/>
    <mergeCell ref="A2262:E2262"/>
    <mergeCell ref="F2262:J2262"/>
    <mergeCell ref="K2262:L2262"/>
    <mergeCell ref="M2262:N2262"/>
    <mergeCell ref="A2258:E2258"/>
    <mergeCell ref="F2258:G2258"/>
    <mergeCell ref="H2258:K2258"/>
    <mergeCell ref="M2258:N2258"/>
    <mergeCell ref="A2259:B2259"/>
    <mergeCell ref="C2259:D2259"/>
    <mergeCell ref="A2256:E2256"/>
    <mergeCell ref="F2256:J2256"/>
    <mergeCell ref="K2256:L2256"/>
    <mergeCell ref="M2256:N2256"/>
    <mergeCell ref="A2257:E2257"/>
    <mergeCell ref="F2257:J2257"/>
    <mergeCell ref="K2257:L2257"/>
    <mergeCell ref="M2257:N2257"/>
    <mergeCell ref="A2253:E2253"/>
    <mergeCell ref="F2253:G2253"/>
    <mergeCell ref="H2253:K2253"/>
    <mergeCell ref="M2253:N2253"/>
    <mergeCell ref="A2254:B2254"/>
    <mergeCell ref="C2254:D2254"/>
    <mergeCell ref="A2251:E2251"/>
    <mergeCell ref="F2251:J2251"/>
    <mergeCell ref="K2251:L2251"/>
    <mergeCell ref="M2251:N2251"/>
    <mergeCell ref="A2252:E2252"/>
    <mergeCell ref="F2252:J2252"/>
    <mergeCell ref="K2252:L2252"/>
    <mergeCell ref="M2252:N2252"/>
    <mergeCell ref="A2249:E2249"/>
    <mergeCell ref="F2249:J2249"/>
    <mergeCell ref="K2249:L2249"/>
    <mergeCell ref="M2249:N2249"/>
    <mergeCell ref="A2250:E2250"/>
    <mergeCell ref="F2250:J2250"/>
    <mergeCell ref="K2250:L2250"/>
    <mergeCell ref="M2250:N2250"/>
    <mergeCell ref="A2247:E2247"/>
    <mergeCell ref="F2247:J2247"/>
    <mergeCell ref="K2247:L2247"/>
    <mergeCell ref="M2247:N2247"/>
    <mergeCell ref="A2248:E2248"/>
    <mergeCell ref="F2248:J2248"/>
    <mergeCell ref="K2248:L2248"/>
    <mergeCell ref="M2248:N2248"/>
    <mergeCell ref="A2245:E2245"/>
    <mergeCell ref="F2245:J2245"/>
    <mergeCell ref="K2245:L2245"/>
    <mergeCell ref="M2245:N2245"/>
    <mergeCell ref="A2246:E2246"/>
    <mergeCell ref="F2246:J2246"/>
    <mergeCell ref="K2246:L2246"/>
    <mergeCell ref="M2246:N2246"/>
    <mergeCell ref="A2243:E2243"/>
    <mergeCell ref="F2243:J2243"/>
    <mergeCell ref="K2243:L2243"/>
    <mergeCell ref="M2243:N2243"/>
    <mergeCell ref="A2244:E2244"/>
    <mergeCell ref="F2244:J2244"/>
    <mergeCell ref="K2244:L2244"/>
    <mergeCell ref="M2244:N2244"/>
    <mergeCell ref="A2238:F2238"/>
    <mergeCell ref="G2238:I2238"/>
    <mergeCell ref="J2238:O2238"/>
    <mergeCell ref="A2240:B2240"/>
    <mergeCell ref="C2240:D2240"/>
    <mergeCell ref="A2242:E2242"/>
    <mergeCell ref="F2242:J2242"/>
    <mergeCell ref="K2242:L2242"/>
    <mergeCell ref="M2242:N2242"/>
    <mergeCell ref="F2228:J2228"/>
    <mergeCell ref="K2228:L2228"/>
    <mergeCell ref="M2228:N2228"/>
    <mergeCell ref="A2229:E2229"/>
    <mergeCell ref="F2229:G2229"/>
    <mergeCell ref="H2229:K2229"/>
    <mergeCell ref="M2229:N2229"/>
    <mergeCell ref="A2225:B2225"/>
    <mergeCell ref="C2225:D2225"/>
    <mergeCell ref="A2227:E2227"/>
    <mergeCell ref="F2227:J2227"/>
    <mergeCell ref="K2227:L2227"/>
    <mergeCell ref="M2227:N2227"/>
    <mergeCell ref="A2223:E2223"/>
    <mergeCell ref="F2223:J2223"/>
    <mergeCell ref="K2223:L2223"/>
    <mergeCell ref="M2223:N2223"/>
    <mergeCell ref="A2224:E2224"/>
    <mergeCell ref="F2224:G2224"/>
    <mergeCell ref="H2224:K2224"/>
    <mergeCell ref="M2224:N2224"/>
    <mergeCell ref="A2220:B2220"/>
    <mergeCell ref="C2220:D2220"/>
    <mergeCell ref="A2222:E2222"/>
    <mergeCell ref="F2222:J2222"/>
    <mergeCell ref="K2222:L2222"/>
    <mergeCell ref="M2222:N2222"/>
    <mergeCell ref="A2218:E2218"/>
    <mergeCell ref="F2218:J2218"/>
    <mergeCell ref="K2218:L2218"/>
    <mergeCell ref="M2218:N2218"/>
    <mergeCell ref="A2219:E2219"/>
    <mergeCell ref="F2219:G2219"/>
    <mergeCell ref="H2219:K2219"/>
    <mergeCell ref="M2219:N2219"/>
    <mergeCell ref="A2216:E2216"/>
    <mergeCell ref="F2216:J2216"/>
    <mergeCell ref="K2216:L2216"/>
    <mergeCell ref="M2216:N2216"/>
    <mergeCell ref="A2217:E2217"/>
    <mergeCell ref="F2217:J2217"/>
    <mergeCell ref="K2217:L2217"/>
    <mergeCell ref="M2217:N2217"/>
    <mergeCell ref="A2213:E2213"/>
    <mergeCell ref="F2213:G2213"/>
    <mergeCell ref="H2213:K2213"/>
    <mergeCell ref="M2213:N2213"/>
    <mergeCell ref="A2214:B2214"/>
    <mergeCell ref="C2214:D2214"/>
    <mergeCell ref="A2211:E2211"/>
    <mergeCell ref="F2211:J2211"/>
    <mergeCell ref="K2211:L2211"/>
    <mergeCell ref="M2211:N2211"/>
    <mergeCell ref="A2212:E2212"/>
    <mergeCell ref="F2212:J2212"/>
    <mergeCell ref="K2212:L2212"/>
    <mergeCell ref="M2212:N2212"/>
    <mergeCell ref="A2209:E2209"/>
    <mergeCell ref="F2209:J2209"/>
    <mergeCell ref="K2209:L2209"/>
    <mergeCell ref="M2209:N2209"/>
    <mergeCell ref="A2210:E2210"/>
    <mergeCell ref="F2210:J2210"/>
    <mergeCell ref="K2210:L2210"/>
    <mergeCell ref="M2210:N2210"/>
    <mergeCell ref="A2207:E2207"/>
    <mergeCell ref="F2207:J2207"/>
    <mergeCell ref="K2207:L2207"/>
    <mergeCell ref="M2207:N2207"/>
    <mergeCell ref="A2208:E2208"/>
    <mergeCell ref="F2208:J2208"/>
    <mergeCell ref="K2208:L2208"/>
    <mergeCell ref="M2208:N2208"/>
    <mergeCell ref="A2205:E2205"/>
    <mergeCell ref="F2205:J2205"/>
    <mergeCell ref="K2205:L2205"/>
    <mergeCell ref="M2205:N2205"/>
    <mergeCell ref="A2206:E2206"/>
    <mergeCell ref="F2206:J2206"/>
    <mergeCell ref="K2206:L2206"/>
    <mergeCell ref="M2206:N2206"/>
    <mergeCell ref="A2203:E2203"/>
    <mergeCell ref="F2203:J2203"/>
    <mergeCell ref="K2203:L2203"/>
    <mergeCell ref="M2203:N2203"/>
    <mergeCell ref="A2204:E2204"/>
    <mergeCell ref="F2204:J2204"/>
    <mergeCell ref="K2204:L2204"/>
    <mergeCell ref="M2204:N2204"/>
    <mergeCell ref="A2201:E2201"/>
    <mergeCell ref="F2201:J2201"/>
    <mergeCell ref="K2201:L2201"/>
    <mergeCell ref="M2201:N2201"/>
    <mergeCell ref="A2202:E2202"/>
    <mergeCell ref="F2202:J2202"/>
    <mergeCell ref="K2202:L2202"/>
    <mergeCell ref="M2202:N2202"/>
    <mergeCell ref="A2198:B2198"/>
    <mergeCell ref="C2198:D2198"/>
    <mergeCell ref="A2200:E2200"/>
    <mergeCell ref="F2200:J2200"/>
    <mergeCell ref="K2200:L2200"/>
    <mergeCell ref="M2200:N2200"/>
    <mergeCell ref="A2195:F2195"/>
    <mergeCell ref="G2195:I2195"/>
    <mergeCell ref="J2195:O2195"/>
    <mergeCell ref="A2196:F2196"/>
    <mergeCell ref="G2196:I2196"/>
    <mergeCell ref="J2196:O2196"/>
    <mergeCell ref="B2191:C2191"/>
    <mergeCell ref="D2191:O2191"/>
    <mergeCell ref="B2192:C2192"/>
    <mergeCell ref="D2192:O2192"/>
    <mergeCell ref="A2193:O2193"/>
    <mergeCell ref="A2194:F2194"/>
    <mergeCell ref="G2194:I2194"/>
    <mergeCell ref="J2194:O2194"/>
    <mergeCell ref="A2187:E2187"/>
    <mergeCell ref="F2187:G2187"/>
    <mergeCell ref="H2187:K2187"/>
    <mergeCell ref="M2187:N2187"/>
    <mergeCell ref="I2189:M2189"/>
    <mergeCell ref="N2189:O2189"/>
    <mergeCell ref="A2185:E2185"/>
    <mergeCell ref="F2185:J2185"/>
    <mergeCell ref="K2185:L2185"/>
    <mergeCell ref="M2185:N2185"/>
    <mergeCell ref="A2186:E2186"/>
    <mergeCell ref="F2186:J2186"/>
    <mergeCell ref="K2186:L2186"/>
    <mergeCell ref="M2186:N2186"/>
    <mergeCell ref="I2190:M2190"/>
    <mergeCell ref="N2190:O2190"/>
    <mergeCell ref="A2182:E2182"/>
    <mergeCell ref="F2182:G2182"/>
    <mergeCell ref="H2182:K2182"/>
    <mergeCell ref="M2182:N2182"/>
    <mergeCell ref="A2183:B2183"/>
    <mergeCell ref="C2183:D2183"/>
    <mergeCell ref="A2180:E2180"/>
    <mergeCell ref="F2180:J2180"/>
    <mergeCell ref="K2180:L2180"/>
    <mergeCell ref="M2180:N2180"/>
    <mergeCell ref="A2181:E2181"/>
    <mergeCell ref="F2181:J2181"/>
    <mergeCell ref="K2181:L2181"/>
    <mergeCell ref="M2181:N2181"/>
    <mergeCell ref="A2177:E2177"/>
    <mergeCell ref="F2177:G2177"/>
    <mergeCell ref="H2177:K2177"/>
    <mergeCell ref="M2177:N2177"/>
    <mergeCell ref="A2178:B2178"/>
    <mergeCell ref="C2178:D2178"/>
    <mergeCell ref="A2175:E2175"/>
    <mergeCell ref="F2175:J2175"/>
    <mergeCell ref="K2175:L2175"/>
    <mergeCell ref="M2175:N2175"/>
    <mergeCell ref="A2176:E2176"/>
    <mergeCell ref="F2176:J2176"/>
    <mergeCell ref="K2176:L2176"/>
    <mergeCell ref="M2176:N2176"/>
    <mergeCell ref="A2172:E2172"/>
    <mergeCell ref="F2172:G2172"/>
    <mergeCell ref="H2172:K2172"/>
    <mergeCell ref="M2172:N2172"/>
    <mergeCell ref="A2173:B2173"/>
    <mergeCell ref="C2173:D2173"/>
    <mergeCell ref="A2170:E2170"/>
    <mergeCell ref="F2170:J2170"/>
    <mergeCell ref="K2170:L2170"/>
    <mergeCell ref="M2170:N2170"/>
    <mergeCell ref="A2171:E2171"/>
    <mergeCell ref="F2171:J2171"/>
    <mergeCell ref="K2171:L2171"/>
    <mergeCell ref="M2171:N2171"/>
    <mergeCell ref="A2168:E2168"/>
    <mergeCell ref="F2168:J2168"/>
    <mergeCell ref="K2168:L2168"/>
    <mergeCell ref="M2168:N2168"/>
    <mergeCell ref="A2169:E2169"/>
    <mergeCell ref="F2169:J2169"/>
    <mergeCell ref="K2169:L2169"/>
    <mergeCell ref="M2169:N2169"/>
    <mergeCell ref="A2163:F2163"/>
    <mergeCell ref="G2163:I2163"/>
    <mergeCell ref="J2163:O2163"/>
    <mergeCell ref="A2165:B2165"/>
    <mergeCell ref="C2165:D2165"/>
    <mergeCell ref="A2167:E2167"/>
    <mergeCell ref="F2167:J2167"/>
    <mergeCell ref="K2167:L2167"/>
    <mergeCell ref="M2167:N2167"/>
    <mergeCell ref="A2160:O2160"/>
    <mergeCell ref="A2161:F2161"/>
    <mergeCell ref="G2161:I2161"/>
    <mergeCell ref="J2161:O2161"/>
    <mergeCell ref="A2162:F2162"/>
    <mergeCell ref="G2162:I2162"/>
    <mergeCell ref="J2162:O2162"/>
    <mergeCell ref="I2155:M2155"/>
    <mergeCell ref="N2155:O2155"/>
    <mergeCell ref="A2157:O2157"/>
    <mergeCell ref="B2158:C2158"/>
    <mergeCell ref="D2158:O2158"/>
    <mergeCell ref="B2159:C2159"/>
    <mergeCell ref="D2159:O2159"/>
    <mergeCell ref="I2156:M2156"/>
    <mergeCell ref="N2156:O2156"/>
    <mergeCell ref="A2152:E2152"/>
    <mergeCell ref="F2152:J2152"/>
    <mergeCell ref="K2152:L2152"/>
    <mergeCell ref="M2152:N2152"/>
    <mergeCell ref="A2153:E2153"/>
    <mergeCell ref="F2153:G2153"/>
    <mergeCell ref="H2153:K2153"/>
    <mergeCell ref="M2153:N2153"/>
    <mergeCell ref="A2149:B2149"/>
    <mergeCell ref="C2149:D2149"/>
    <mergeCell ref="A2151:E2151"/>
    <mergeCell ref="F2151:J2151"/>
    <mergeCell ref="K2151:L2151"/>
    <mergeCell ref="M2151:N2151"/>
    <mergeCell ref="A2147:E2147"/>
    <mergeCell ref="F2147:J2147"/>
    <mergeCell ref="K2147:L2147"/>
    <mergeCell ref="M2147:N2147"/>
    <mergeCell ref="A2148:E2148"/>
    <mergeCell ref="F2148:G2148"/>
    <mergeCell ref="H2148:K2148"/>
    <mergeCell ref="M2148:N2148"/>
    <mergeCell ref="A2144:B2144"/>
    <mergeCell ref="C2144:D2144"/>
    <mergeCell ref="A2146:E2146"/>
    <mergeCell ref="F2146:J2146"/>
    <mergeCell ref="K2146:L2146"/>
    <mergeCell ref="M2146:N2146"/>
    <mergeCell ref="A2142:E2142"/>
    <mergeCell ref="F2142:J2142"/>
    <mergeCell ref="K2142:L2142"/>
    <mergeCell ref="M2142:N2142"/>
    <mergeCell ref="A2143:E2143"/>
    <mergeCell ref="F2143:G2143"/>
    <mergeCell ref="H2143:K2143"/>
    <mergeCell ref="M2143:N2143"/>
    <mergeCell ref="A2139:B2139"/>
    <mergeCell ref="C2139:D2139"/>
    <mergeCell ref="A2141:E2141"/>
    <mergeCell ref="F2141:J2141"/>
    <mergeCell ref="K2141:L2141"/>
    <mergeCell ref="M2141:N2141"/>
    <mergeCell ref="A2137:E2137"/>
    <mergeCell ref="F2137:J2137"/>
    <mergeCell ref="K2137:L2137"/>
    <mergeCell ref="M2137:N2137"/>
    <mergeCell ref="A2138:E2138"/>
    <mergeCell ref="F2138:G2138"/>
    <mergeCell ref="H2138:K2138"/>
    <mergeCell ref="M2138:N2138"/>
    <mergeCell ref="A2135:E2135"/>
    <mergeCell ref="F2135:J2135"/>
    <mergeCell ref="K2135:L2135"/>
    <mergeCell ref="M2135:N2135"/>
    <mergeCell ref="A2136:E2136"/>
    <mergeCell ref="F2136:J2136"/>
    <mergeCell ref="K2136:L2136"/>
    <mergeCell ref="M2136:N2136"/>
    <mergeCell ref="A2133:E2133"/>
    <mergeCell ref="F2133:J2133"/>
    <mergeCell ref="K2133:L2133"/>
    <mergeCell ref="M2133:N2133"/>
    <mergeCell ref="A2134:E2134"/>
    <mergeCell ref="F2134:J2134"/>
    <mergeCell ref="K2134:L2134"/>
    <mergeCell ref="M2134:N2134"/>
    <mergeCell ref="A2131:E2131"/>
    <mergeCell ref="F2131:J2131"/>
    <mergeCell ref="K2131:L2131"/>
    <mergeCell ref="M2131:N2131"/>
    <mergeCell ref="A2132:E2132"/>
    <mergeCell ref="F2132:J2132"/>
    <mergeCell ref="K2132:L2132"/>
    <mergeCell ref="M2132:N2132"/>
    <mergeCell ref="A2129:E2129"/>
    <mergeCell ref="F2129:J2129"/>
    <mergeCell ref="K2129:L2129"/>
    <mergeCell ref="M2129:N2129"/>
    <mergeCell ref="A2130:E2130"/>
    <mergeCell ref="F2130:J2130"/>
    <mergeCell ref="K2130:L2130"/>
    <mergeCell ref="M2130:N2130"/>
    <mergeCell ref="A2127:E2127"/>
    <mergeCell ref="F2127:J2127"/>
    <mergeCell ref="K2127:L2127"/>
    <mergeCell ref="M2127:N2127"/>
    <mergeCell ref="A2128:E2128"/>
    <mergeCell ref="F2128:J2128"/>
    <mergeCell ref="K2128:L2128"/>
    <mergeCell ref="M2128:N2128"/>
    <mergeCell ref="A2122:F2122"/>
    <mergeCell ref="G2122:I2122"/>
    <mergeCell ref="J2122:O2122"/>
    <mergeCell ref="A2124:B2124"/>
    <mergeCell ref="C2124:D2124"/>
    <mergeCell ref="A2126:E2126"/>
    <mergeCell ref="F2126:J2126"/>
    <mergeCell ref="K2126:L2126"/>
    <mergeCell ref="M2126:N2126"/>
    <mergeCell ref="A2119:O2119"/>
    <mergeCell ref="A2120:F2120"/>
    <mergeCell ref="G2120:I2120"/>
    <mergeCell ref="J2120:O2120"/>
    <mergeCell ref="A2121:F2121"/>
    <mergeCell ref="G2121:I2121"/>
    <mergeCell ref="J2121:O2121"/>
    <mergeCell ref="I2115:M2115"/>
    <mergeCell ref="N2115:O2115"/>
    <mergeCell ref="B2117:C2117"/>
    <mergeCell ref="D2117:O2117"/>
    <mergeCell ref="B2118:C2118"/>
    <mergeCell ref="D2118:O2118"/>
    <mergeCell ref="I2116:M2116"/>
    <mergeCell ref="N2116:O2116"/>
    <mergeCell ref="A2112:E2112"/>
    <mergeCell ref="F2112:J2112"/>
    <mergeCell ref="K2112:L2112"/>
    <mergeCell ref="M2112:N2112"/>
    <mergeCell ref="A2113:E2113"/>
    <mergeCell ref="F2113:G2113"/>
    <mergeCell ref="H2113:K2113"/>
    <mergeCell ref="M2113:N2113"/>
    <mergeCell ref="A2109:B2109"/>
    <mergeCell ref="C2109:D2109"/>
    <mergeCell ref="A2111:E2111"/>
    <mergeCell ref="F2111:J2111"/>
    <mergeCell ref="K2111:L2111"/>
    <mergeCell ref="M2111:N2111"/>
    <mergeCell ref="A2107:E2107"/>
    <mergeCell ref="F2107:J2107"/>
    <mergeCell ref="K2107:L2107"/>
    <mergeCell ref="M2107:N2107"/>
    <mergeCell ref="A2108:E2108"/>
    <mergeCell ref="F2108:G2108"/>
    <mergeCell ref="H2108:K2108"/>
    <mergeCell ref="M2108:N2108"/>
    <mergeCell ref="A2104:B2104"/>
    <mergeCell ref="C2104:D2104"/>
    <mergeCell ref="A2106:E2106"/>
    <mergeCell ref="F2106:J2106"/>
    <mergeCell ref="K2106:L2106"/>
    <mergeCell ref="M2106:N2106"/>
    <mergeCell ref="A2102:E2102"/>
    <mergeCell ref="F2102:J2102"/>
    <mergeCell ref="K2102:L2102"/>
    <mergeCell ref="M2102:N2102"/>
    <mergeCell ref="A2103:E2103"/>
    <mergeCell ref="F2103:G2103"/>
    <mergeCell ref="H2103:K2103"/>
    <mergeCell ref="M2103:N2103"/>
    <mergeCell ref="A2099:B2099"/>
    <mergeCell ref="C2099:D2099"/>
    <mergeCell ref="A2101:E2101"/>
    <mergeCell ref="F2101:J2101"/>
    <mergeCell ref="K2101:L2101"/>
    <mergeCell ref="M2101:N2101"/>
    <mergeCell ref="A2097:E2097"/>
    <mergeCell ref="F2097:J2097"/>
    <mergeCell ref="K2097:L2097"/>
    <mergeCell ref="M2097:N2097"/>
    <mergeCell ref="A2098:E2098"/>
    <mergeCell ref="F2098:G2098"/>
    <mergeCell ref="H2098:K2098"/>
    <mergeCell ref="M2098:N2098"/>
    <mergeCell ref="A2092:F2092"/>
    <mergeCell ref="G2092:I2092"/>
    <mergeCell ref="J2092:O2092"/>
    <mergeCell ref="A2094:B2094"/>
    <mergeCell ref="C2094:D2094"/>
    <mergeCell ref="A2096:E2096"/>
    <mergeCell ref="F2096:J2096"/>
    <mergeCell ref="K2096:L2096"/>
    <mergeCell ref="M2096:N2096"/>
    <mergeCell ref="A2089:O2089"/>
    <mergeCell ref="A2090:F2090"/>
    <mergeCell ref="G2090:I2090"/>
    <mergeCell ref="J2090:O2090"/>
    <mergeCell ref="A2091:F2091"/>
    <mergeCell ref="G2091:I2091"/>
    <mergeCell ref="J2091:O2091"/>
    <mergeCell ref="I2085:M2085"/>
    <mergeCell ref="N2085:O2085"/>
    <mergeCell ref="B2087:C2087"/>
    <mergeCell ref="D2087:O2087"/>
    <mergeCell ref="B2088:C2088"/>
    <mergeCell ref="D2088:O2088"/>
    <mergeCell ref="I2086:M2086"/>
    <mergeCell ref="N2086:O2086"/>
    <mergeCell ref="A2082:E2082"/>
    <mergeCell ref="F2082:J2082"/>
    <mergeCell ref="K2082:L2082"/>
    <mergeCell ref="M2082:N2082"/>
    <mergeCell ref="A2083:E2083"/>
    <mergeCell ref="F2083:G2083"/>
    <mergeCell ref="H2083:K2083"/>
    <mergeCell ref="M2083:N2083"/>
    <mergeCell ref="A2079:B2079"/>
    <mergeCell ref="C2079:D2079"/>
    <mergeCell ref="A2081:E2081"/>
    <mergeCell ref="F2081:J2081"/>
    <mergeCell ref="K2081:L2081"/>
    <mergeCell ref="M2081:N2081"/>
    <mergeCell ref="A2077:E2077"/>
    <mergeCell ref="F2077:J2077"/>
    <mergeCell ref="K2077:L2077"/>
    <mergeCell ref="M2077:N2077"/>
    <mergeCell ref="A2078:E2078"/>
    <mergeCell ref="F2078:G2078"/>
    <mergeCell ref="H2078:K2078"/>
    <mergeCell ref="M2078:N2078"/>
    <mergeCell ref="A2074:B2074"/>
    <mergeCell ref="C2074:D2074"/>
    <mergeCell ref="A2076:E2076"/>
    <mergeCell ref="F2076:J2076"/>
    <mergeCell ref="K2076:L2076"/>
    <mergeCell ref="M2076:N2076"/>
    <mergeCell ref="A2072:E2072"/>
    <mergeCell ref="F2072:J2072"/>
    <mergeCell ref="K2072:L2072"/>
    <mergeCell ref="M2072:N2072"/>
    <mergeCell ref="A2073:E2073"/>
    <mergeCell ref="F2073:G2073"/>
    <mergeCell ref="H2073:K2073"/>
    <mergeCell ref="M2073:N2073"/>
    <mergeCell ref="A2069:B2069"/>
    <mergeCell ref="C2069:D2069"/>
    <mergeCell ref="A2071:E2071"/>
    <mergeCell ref="F2071:J2071"/>
    <mergeCell ref="K2071:L2071"/>
    <mergeCell ref="M2071:N2071"/>
    <mergeCell ref="A2067:E2067"/>
    <mergeCell ref="F2067:J2067"/>
    <mergeCell ref="K2067:L2067"/>
    <mergeCell ref="M2067:N2067"/>
    <mergeCell ref="A2068:E2068"/>
    <mergeCell ref="F2068:G2068"/>
    <mergeCell ref="H2068:K2068"/>
    <mergeCell ref="M2068:N2068"/>
    <mergeCell ref="A2065:E2065"/>
    <mergeCell ref="F2065:J2065"/>
    <mergeCell ref="K2065:L2065"/>
    <mergeCell ref="M2065:N2065"/>
    <mergeCell ref="A2066:E2066"/>
    <mergeCell ref="F2066:J2066"/>
    <mergeCell ref="K2066:L2066"/>
    <mergeCell ref="M2066:N2066"/>
    <mergeCell ref="A2063:E2063"/>
    <mergeCell ref="F2063:J2063"/>
    <mergeCell ref="K2063:L2063"/>
    <mergeCell ref="M2063:N2063"/>
    <mergeCell ref="A2064:E2064"/>
    <mergeCell ref="F2064:J2064"/>
    <mergeCell ref="K2064:L2064"/>
    <mergeCell ref="M2064:N2064"/>
    <mergeCell ref="A2061:E2061"/>
    <mergeCell ref="F2061:J2061"/>
    <mergeCell ref="K2061:L2061"/>
    <mergeCell ref="M2061:N2061"/>
    <mergeCell ref="A2062:E2062"/>
    <mergeCell ref="F2062:J2062"/>
    <mergeCell ref="K2062:L2062"/>
    <mergeCell ref="M2062:N2062"/>
    <mergeCell ref="A2059:E2059"/>
    <mergeCell ref="F2059:J2059"/>
    <mergeCell ref="K2059:L2059"/>
    <mergeCell ref="M2059:N2059"/>
    <mergeCell ref="A2060:E2060"/>
    <mergeCell ref="F2060:J2060"/>
    <mergeCell ref="K2060:L2060"/>
    <mergeCell ref="M2060:N2060"/>
    <mergeCell ref="A2057:E2057"/>
    <mergeCell ref="F2057:J2057"/>
    <mergeCell ref="K2057:L2057"/>
    <mergeCell ref="M2057:N2057"/>
    <mergeCell ref="A2058:E2058"/>
    <mergeCell ref="F2058:J2058"/>
    <mergeCell ref="K2058:L2058"/>
    <mergeCell ref="M2058:N2058"/>
    <mergeCell ref="A2052:F2052"/>
    <mergeCell ref="G2052:I2052"/>
    <mergeCell ref="J2052:O2052"/>
    <mergeCell ref="A2054:B2054"/>
    <mergeCell ref="C2054:D2054"/>
    <mergeCell ref="A2056:E2056"/>
    <mergeCell ref="F2056:J2056"/>
    <mergeCell ref="K2056:L2056"/>
    <mergeCell ref="M2056:N2056"/>
    <mergeCell ref="A2049:O2049"/>
    <mergeCell ref="A2050:F2050"/>
    <mergeCell ref="G2050:I2050"/>
    <mergeCell ref="J2050:O2050"/>
    <mergeCell ref="A2051:F2051"/>
    <mergeCell ref="G2051:I2051"/>
    <mergeCell ref="J2051:O2051"/>
    <mergeCell ref="I2045:M2045"/>
    <mergeCell ref="N2045:O2045"/>
    <mergeCell ref="B2047:C2047"/>
    <mergeCell ref="D2047:O2047"/>
    <mergeCell ref="B2048:C2048"/>
    <mergeCell ref="D2048:O2048"/>
    <mergeCell ref="I2046:M2046"/>
    <mergeCell ref="N2046:O2046"/>
    <mergeCell ref="A2042:E2042"/>
    <mergeCell ref="F2042:J2042"/>
    <mergeCell ref="K2042:L2042"/>
    <mergeCell ref="M2042:N2042"/>
    <mergeCell ref="A2043:E2043"/>
    <mergeCell ref="F2043:G2043"/>
    <mergeCell ref="H2043:K2043"/>
    <mergeCell ref="M2043:N2043"/>
    <mergeCell ref="A2039:B2039"/>
    <mergeCell ref="C2039:D2039"/>
    <mergeCell ref="A2041:E2041"/>
    <mergeCell ref="F2041:J2041"/>
    <mergeCell ref="K2041:L2041"/>
    <mergeCell ref="M2041:N2041"/>
    <mergeCell ref="A2037:E2037"/>
    <mergeCell ref="F2037:J2037"/>
    <mergeCell ref="K2037:L2037"/>
    <mergeCell ref="M2037:N2037"/>
    <mergeCell ref="A2038:E2038"/>
    <mergeCell ref="F2038:G2038"/>
    <mergeCell ref="H2038:K2038"/>
    <mergeCell ref="M2038:N2038"/>
    <mergeCell ref="A2034:B2034"/>
    <mergeCell ref="C2034:D2034"/>
    <mergeCell ref="A2036:E2036"/>
    <mergeCell ref="F2036:J2036"/>
    <mergeCell ref="K2036:L2036"/>
    <mergeCell ref="M2036:N2036"/>
    <mergeCell ref="A2032:E2032"/>
    <mergeCell ref="F2032:J2032"/>
    <mergeCell ref="K2032:L2032"/>
    <mergeCell ref="M2032:N2032"/>
    <mergeCell ref="A2033:E2033"/>
    <mergeCell ref="F2033:G2033"/>
    <mergeCell ref="H2033:K2033"/>
    <mergeCell ref="M2033:N2033"/>
    <mergeCell ref="A2029:B2029"/>
    <mergeCell ref="C2029:D2029"/>
    <mergeCell ref="A2031:E2031"/>
    <mergeCell ref="F2031:J2031"/>
    <mergeCell ref="K2031:L2031"/>
    <mergeCell ref="M2031:N2031"/>
    <mergeCell ref="A2027:E2027"/>
    <mergeCell ref="F2027:J2027"/>
    <mergeCell ref="K2027:L2027"/>
    <mergeCell ref="M2027:N2027"/>
    <mergeCell ref="A2028:E2028"/>
    <mergeCell ref="F2028:G2028"/>
    <mergeCell ref="H2028:K2028"/>
    <mergeCell ref="M2028:N2028"/>
    <mergeCell ref="A2025:E2025"/>
    <mergeCell ref="F2025:J2025"/>
    <mergeCell ref="K2025:L2025"/>
    <mergeCell ref="M2025:N2025"/>
    <mergeCell ref="A2026:E2026"/>
    <mergeCell ref="F2026:J2026"/>
    <mergeCell ref="K2026:L2026"/>
    <mergeCell ref="M2026:N2026"/>
    <mergeCell ref="A2023:E2023"/>
    <mergeCell ref="F2023:J2023"/>
    <mergeCell ref="K2023:L2023"/>
    <mergeCell ref="M2023:N2023"/>
    <mergeCell ref="A2024:E2024"/>
    <mergeCell ref="F2024:J2024"/>
    <mergeCell ref="K2024:L2024"/>
    <mergeCell ref="M2024:N2024"/>
    <mergeCell ref="A2021:E2021"/>
    <mergeCell ref="F2021:J2021"/>
    <mergeCell ref="K2021:L2021"/>
    <mergeCell ref="M2021:N2021"/>
    <mergeCell ref="A2022:E2022"/>
    <mergeCell ref="F2022:J2022"/>
    <mergeCell ref="K2022:L2022"/>
    <mergeCell ref="M2022:N2022"/>
    <mergeCell ref="A2019:E2019"/>
    <mergeCell ref="F2019:J2019"/>
    <mergeCell ref="K2019:L2019"/>
    <mergeCell ref="M2019:N2019"/>
    <mergeCell ref="A2020:E2020"/>
    <mergeCell ref="F2020:J2020"/>
    <mergeCell ref="K2020:L2020"/>
    <mergeCell ref="M2020:N2020"/>
    <mergeCell ref="A2017:E2017"/>
    <mergeCell ref="F2017:J2017"/>
    <mergeCell ref="K2017:L2017"/>
    <mergeCell ref="M2017:N2017"/>
    <mergeCell ref="A2018:E2018"/>
    <mergeCell ref="F2018:J2018"/>
    <mergeCell ref="K2018:L2018"/>
    <mergeCell ref="M2018:N2018"/>
    <mergeCell ref="A2015:E2015"/>
    <mergeCell ref="F2015:J2015"/>
    <mergeCell ref="K2015:L2015"/>
    <mergeCell ref="M2015:N2015"/>
    <mergeCell ref="A2016:E2016"/>
    <mergeCell ref="F2016:J2016"/>
    <mergeCell ref="K2016:L2016"/>
    <mergeCell ref="M2016:N2016"/>
    <mergeCell ref="A2010:F2010"/>
    <mergeCell ref="G2010:I2010"/>
    <mergeCell ref="J2010:O2010"/>
    <mergeCell ref="A2012:B2012"/>
    <mergeCell ref="C2012:D2012"/>
    <mergeCell ref="A2014:E2014"/>
    <mergeCell ref="F2014:J2014"/>
    <mergeCell ref="K2014:L2014"/>
    <mergeCell ref="M2014:N2014"/>
    <mergeCell ref="A2007:O2007"/>
    <mergeCell ref="A2008:F2008"/>
    <mergeCell ref="G2008:I2008"/>
    <mergeCell ref="J2008:O2008"/>
    <mergeCell ref="A2009:F2009"/>
    <mergeCell ref="G2009:I2009"/>
    <mergeCell ref="J2009:O2009"/>
    <mergeCell ref="I2003:M2003"/>
    <mergeCell ref="N2003:O2003"/>
    <mergeCell ref="B2005:C2005"/>
    <mergeCell ref="D2005:O2005"/>
    <mergeCell ref="B2006:C2006"/>
    <mergeCell ref="D2006:O2006"/>
    <mergeCell ref="A2000:E2000"/>
    <mergeCell ref="F2000:J2000"/>
    <mergeCell ref="K2000:L2000"/>
    <mergeCell ref="M2000:N2000"/>
    <mergeCell ref="A2001:E2001"/>
    <mergeCell ref="F2001:G2001"/>
    <mergeCell ref="H2001:K2001"/>
    <mergeCell ref="M2001:N2001"/>
    <mergeCell ref="A1997:B1997"/>
    <mergeCell ref="C1997:D1997"/>
    <mergeCell ref="A1999:E1999"/>
    <mergeCell ref="F1999:J1999"/>
    <mergeCell ref="K1999:L1999"/>
    <mergeCell ref="M1999:N1999"/>
    <mergeCell ref="A1995:E1995"/>
    <mergeCell ref="F1995:J1995"/>
    <mergeCell ref="K1995:L1995"/>
    <mergeCell ref="M1995:N1995"/>
    <mergeCell ref="A1996:E1996"/>
    <mergeCell ref="F1996:G1996"/>
    <mergeCell ref="H1996:K1996"/>
    <mergeCell ref="M1996:N1996"/>
    <mergeCell ref="A1992:B1992"/>
    <mergeCell ref="C1992:D1992"/>
    <mergeCell ref="A1994:E1994"/>
    <mergeCell ref="F1994:J1994"/>
    <mergeCell ref="K1994:L1994"/>
    <mergeCell ref="M1994:N1994"/>
    <mergeCell ref="A1990:E1990"/>
    <mergeCell ref="F1990:J1990"/>
    <mergeCell ref="K1990:L1990"/>
    <mergeCell ref="M1990:N1990"/>
    <mergeCell ref="A1991:E1991"/>
    <mergeCell ref="F1991:G1991"/>
    <mergeCell ref="H1991:K1991"/>
    <mergeCell ref="M1991:N1991"/>
    <mergeCell ref="A1987:B1987"/>
    <mergeCell ref="C1987:D1987"/>
    <mergeCell ref="A1989:E1989"/>
    <mergeCell ref="F1989:J1989"/>
    <mergeCell ref="K1989:L1989"/>
    <mergeCell ref="M1989:N1989"/>
    <mergeCell ref="A1985:E1985"/>
    <mergeCell ref="F1985:J1985"/>
    <mergeCell ref="K1985:L1985"/>
    <mergeCell ref="M1985:N1985"/>
    <mergeCell ref="A1986:E1986"/>
    <mergeCell ref="F1986:G1986"/>
    <mergeCell ref="H1986:K1986"/>
    <mergeCell ref="M1986:N1986"/>
    <mergeCell ref="A1983:E1983"/>
    <mergeCell ref="F1983:J1983"/>
    <mergeCell ref="K1983:L1983"/>
    <mergeCell ref="M1983:N1983"/>
    <mergeCell ref="A1984:E1984"/>
    <mergeCell ref="F1984:J1984"/>
    <mergeCell ref="K1984:L1984"/>
    <mergeCell ref="M1984:N1984"/>
    <mergeCell ref="A1981:E1981"/>
    <mergeCell ref="F1981:J1981"/>
    <mergeCell ref="K1981:L1981"/>
    <mergeCell ref="M1981:N1981"/>
    <mergeCell ref="A1982:E1982"/>
    <mergeCell ref="F1982:J1982"/>
    <mergeCell ref="K1982:L1982"/>
    <mergeCell ref="M1982:N1982"/>
    <mergeCell ref="A1979:E1979"/>
    <mergeCell ref="F1979:J1979"/>
    <mergeCell ref="K1979:L1979"/>
    <mergeCell ref="M1979:N1979"/>
    <mergeCell ref="A1980:E1980"/>
    <mergeCell ref="F1980:J1980"/>
    <mergeCell ref="K1980:L1980"/>
    <mergeCell ref="M1980:N1980"/>
    <mergeCell ref="A1977:E1977"/>
    <mergeCell ref="F1977:J1977"/>
    <mergeCell ref="K1977:L1977"/>
    <mergeCell ref="M1977:N1977"/>
    <mergeCell ref="A1978:E1978"/>
    <mergeCell ref="F1978:J1978"/>
    <mergeCell ref="K1978:L1978"/>
    <mergeCell ref="M1978:N1978"/>
    <mergeCell ref="A1975:E1975"/>
    <mergeCell ref="F1975:J1975"/>
    <mergeCell ref="K1975:L1975"/>
    <mergeCell ref="M1975:N1975"/>
    <mergeCell ref="A1976:E1976"/>
    <mergeCell ref="F1976:J1976"/>
    <mergeCell ref="K1976:L1976"/>
    <mergeCell ref="M1976:N1976"/>
    <mergeCell ref="A1970:F1970"/>
    <mergeCell ref="G1970:I1970"/>
    <mergeCell ref="J1970:O1970"/>
    <mergeCell ref="A1972:B1972"/>
    <mergeCell ref="C1972:D1972"/>
    <mergeCell ref="A1974:E1974"/>
    <mergeCell ref="F1974:J1974"/>
    <mergeCell ref="K1974:L1974"/>
    <mergeCell ref="M1974:N1974"/>
    <mergeCell ref="A1967:O1967"/>
    <mergeCell ref="A1968:F1968"/>
    <mergeCell ref="G1968:I1968"/>
    <mergeCell ref="J1968:O1968"/>
    <mergeCell ref="A1969:F1969"/>
    <mergeCell ref="G1969:I1969"/>
    <mergeCell ref="J1969:O1969"/>
    <mergeCell ref="I1963:M1963"/>
    <mergeCell ref="N1963:O1963"/>
    <mergeCell ref="B1965:C1965"/>
    <mergeCell ref="D1965:O1965"/>
    <mergeCell ref="B1966:C1966"/>
    <mergeCell ref="D1966:O1966"/>
    <mergeCell ref="A1960:E1960"/>
    <mergeCell ref="F1960:J1960"/>
    <mergeCell ref="K1960:L1960"/>
    <mergeCell ref="M1960:N1960"/>
    <mergeCell ref="A1961:E1961"/>
    <mergeCell ref="F1961:G1961"/>
    <mergeCell ref="H1961:K1961"/>
    <mergeCell ref="M1961:N1961"/>
    <mergeCell ref="A1957:B1957"/>
    <mergeCell ref="C1957:D1957"/>
    <mergeCell ref="A1959:E1959"/>
    <mergeCell ref="F1959:J1959"/>
    <mergeCell ref="K1959:L1959"/>
    <mergeCell ref="M1959:N1959"/>
    <mergeCell ref="A1955:E1955"/>
    <mergeCell ref="F1955:J1955"/>
    <mergeCell ref="K1955:L1955"/>
    <mergeCell ref="M1955:N1955"/>
    <mergeCell ref="A1956:E1956"/>
    <mergeCell ref="F1956:G1956"/>
    <mergeCell ref="H1956:K1956"/>
    <mergeCell ref="M1956:N1956"/>
    <mergeCell ref="A1952:B1952"/>
    <mergeCell ref="C1952:D1952"/>
    <mergeCell ref="A1954:E1954"/>
    <mergeCell ref="F1954:J1954"/>
    <mergeCell ref="K1954:L1954"/>
    <mergeCell ref="M1954:N1954"/>
    <mergeCell ref="A1950:E1950"/>
    <mergeCell ref="F1950:J1950"/>
    <mergeCell ref="K1950:L1950"/>
    <mergeCell ref="M1950:N1950"/>
    <mergeCell ref="A1951:E1951"/>
    <mergeCell ref="F1951:G1951"/>
    <mergeCell ref="H1951:K1951"/>
    <mergeCell ref="M1951:N1951"/>
    <mergeCell ref="A1947:B1947"/>
    <mergeCell ref="C1947:D1947"/>
    <mergeCell ref="A1949:E1949"/>
    <mergeCell ref="F1949:J1949"/>
    <mergeCell ref="K1949:L1949"/>
    <mergeCell ref="M1949:N1949"/>
    <mergeCell ref="A1945:E1945"/>
    <mergeCell ref="F1945:J1945"/>
    <mergeCell ref="K1945:L1945"/>
    <mergeCell ref="M1945:N1945"/>
    <mergeCell ref="A1946:E1946"/>
    <mergeCell ref="F1946:G1946"/>
    <mergeCell ref="H1946:K1946"/>
    <mergeCell ref="M1946:N1946"/>
    <mergeCell ref="A1943:E1943"/>
    <mergeCell ref="F1943:J1943"/>
    <mergeCell ref="K1943:L1943"/>
    <mergeCell ref="M1943:N1943"/>
    <mergeCell ref="A1944:E1944"/>
    <mergeCell ref="F1944:J1944"/>
    <mergeCell ref="K1944:L1944"/>
    <mergeCell ref="M1944:N1944"/>
    <mergeCell ref="A1941:E1941"/>
    <mergeCell ref="F1941:J1941"/>
    <mergeCell ref="K1941:L1941"/>
    <mergeCell ref="M1941:N1941"/>
    <mergeCell ref="A1942:E1942"/>
    <mergeCell ref="F1942:J1942"/>
    <mergeCell ref="K1942:L1942"/>
    <mergeCell ref="M1942:N1942"/>
    <mergeCell ref="A1939:E1939"/>
    <mergeCell ref="F1939:J1939"/>
    <mergeCell ref="K1939:L1939"/>
    <mergeCell ref="M1939:N1939"/>
    <mergeCell ref="A1940:E1940"/>
    <mergeCell ref="F1940:J1940"/>
    <mergeCell ref="K1940:L1940"/>
    <mergeCell ref="M1940:N1940"/>
    <mergeCell ref="A1937:E1937"/>
    <mergeCell ref="F1937:J1937"/>
    <mergeCell ref="K1937:L1937"/>
    <mergeCell ref="M1937:N1937"/>
    <mergeCell ref="A1938:E1938"/>
    <mergeCell ref="F1938:J1938"/>
    <mergeCell ref="K1938:L1938"/>
    <mergeCell ref="M1938:N1938"/>
    <mergeCell ref="A1934:B1934"/>
    <mergeCell ref="C1934:D1934"/>
    <mergeCell ref="A1936:E1936"/>
    <mergeCell ref="F1936:J1936"/>
    <mergeCell ref="K1936:L1936"/>
    <mergeCell ref="M1936:N1936"/>
    <mergeCell ref="A1931:F1931"/>
    <mergeCell ref="G1931:I1931"/>
    <mergeCell ref="J1931:O1931"/>
    <mergeCell ref="A1932:F1932"/>
    <mergeCell ref="G1932:I1932"/>
    <mergeCell ref="J1932:O1932"/>
    <mergeCell ref="B1927:C1927"/>
    <mergeCell ref="D1927:O1927"/>
    <mergeCell ref="B1928:C1928"/>
    <mergeCell ref="D1928:O1928"/>
    <mergeCell ref="A1929:O1929"/>
    <mergeCell ref="A1930:F1930"/>
    <mergeCell ref="G1930:I1930"/>
    <mergeCell ref="J1930:O1930"/>
    <mergeCell ref="A1923:E1923"/>
    <mergeCell ref="F1923:G1923"/>
    <mergeCell ref="H1923:K1923"/>
    <mergeCell ref="M1923:N1923"/>
    <mergeCell ref="I1925:M1925"/>
    <mergeCell ref="N1925:O1925"/>
    <mergeCell ref="A1921:E1921"/>
    <mergeCell ref="F1921:J1921"/>
    <mergeCell ref="K1921:L1921"/>
    <mergeCell ref="M1921:N1921"/>
    <mergeCell ref="A1922:E1922"/>
    <mergeCell ref="F1922:J1922"/>
    <mergeCell ref="K1922:L1922"/>
    <mergeCell ref="M1922:N1922"/>
    <mergeCell ref="A1918:E1918"/>
    <mergeCell ref="F1918:G1918"/>
    <mergeCell ref="H1918:K1918"/>
    <mergeCell ref="M1918:N1918"/>
    <mergeCell ref="A1919:B1919"/>
    <mergeCell ref="C1919:D1919"/>
    <mergeCell ref="A1916:E1916"/>
    <mergeCell ref="F1916:J1916"/>
    <mergeCell ref="K1916:L1916"/>
    <mergeCell ref="M1916:N1916"/>
    <mergeCell ref="A1917:E1917"/>
    <mergeCell ref="F1917:J1917"/>
    <mergeCell ref="K1917:L1917"/>
    <mergeCell ref="M1917:N1917"/>
    <mergeCell ref="A1913:E1913"/>
    <mergeCell ref="F1913:G1913"/>
    <mergeCell ref="H1913:K1913"/>
    <mergeCell ref="M1913:N1913"/>
    <mergeCell ref="A1914:B1914"/>
    <mergeCell ref="C1914:D1914"/>
    <mergeCell ref="A1911:E1911"/>
    <mergeCell ref="F1911:J1911"/>
    <mergeCell ref="K1911:L1911"/>
    <mergeCell ref="M1911:N1911"/>
    <mergeCell ref="A1912:E1912"/>
    <mergeCell ref="F1912:J1912"/>
    <mergeCell ref="K1912:L1912"/>
    <mergeCell ref="M1912:N1912"/>
    <mergeCell ref="A1908:E1908"/>
    <mergeCell ref="F1908:G1908"/>
    <mergeCell ref="H1908:K1908"/>
    <mergeCell ref="M1908:N1908"/>
    <mergeCell ref="A1909:B1909"/>
    <mergeCell ref="C1909:D1909"/>
    <mergeCell ref="A1906:E1906"/>
    <mergeCell ref="F1906:J1906"/>
    <mergeCell ref="K1906:L1906"/>
    <mergeCell ref="M1906:N1906"/>
    <mergeCell ref="A1907:E1907"/>
    <mergeCell ref="F1907:J1907"/>
    <mergeCell ref="K1907:L1907"/>
    <mergeCell ref="M1907:N1907"/>
    <mergeCell ref="A1904:E1904"/>
    <mergeCell ref="F1904:J1904"/>
    <mergeCell ref="K1904:L1904"/>
    <mergeCell ref="M1904:N1904"/>
    <mergeCell ref="A1905:E1905"/>
    <mergeCell ref="F1905:J1905"/>
    <mergeCell ref="K1905:L1905"/>
    <mergeCell ref="M1905:N1905"/>
    <mergeCell ref="A1902:E1902"/>
    <mergeCell ref="F1902:J1902"/>
    <mergeCell ref="K1902:L1902"/>
    <mergeCell ref="M1902:N1902"/>
    <mergeCell ref="A1903:E1903"/>
    <mergeCell ref="F1903:J1903"/>
    <mergeCell ref="K1903:L1903"/>
    <mergeCell ref="M1903:N1903"/>
    <mergeCell ref="A1900:E1900"/>
    <mergeCell ref="F1900:J1900"/>
    <mergeCell ref="K1900:L1900"/>
    <mergeCell ref="M1900:N1900"/>
    <mergeCell ref="A1901:E1901"/>
    <mergeCell ref="F1901:J1901"/>
    <mergeCell ref="K1901:L1901"/>
    <mergeCell ref="M1901:N1901"/>
    <mergeCell ref="A1898:E1898"/>
    <mergeCell ref="F1898:J1898"/>
    <mergeCell ref="K1898:L1898"/>
    <mergeCell ref="M1898:N1898"/>
    <mergeCell ref="A1899:E1899"/>
    <mergeCell ref="F1899:J1899"/>
    <mergeCell ref="K1899:L1899"/>
    <mergeCell ref="M1899:N1899"/>
    <mergeCell ref="A1893:F1893"/>
    <mergeCell ref="G1893:I1893"/>
    <mergeCell ref="J1893:O1893"/>
    <mergeCell ref="A1895:B1895"/>
    <mergeCell ref="C1895:D1895"/>
    <mergeCell ref="A1897:E1897"/>
    <mergeCell ref="F1897:J1897"/>
    <mergeCell ref="K1897:L1897"/>
    <mergeCell ref="M1897:N1897"/>
    <mergeCell ref="A1890:O1890"/>
    <mergeCell ref="A1891:F1891"/>
    <mergeCell ref="G1891:I1891"/>
    <mergeCell ref="J1891:O1891"/>
    <mergeCell ref="A1892:F1892"/>
    <mergeCell ref="G1892:I1892"/>
    <mergeCell ref="J1892:O1892"/>
    <mergeCell ref="I1886:M1886"/>
    <mergeCell ref="N1886:O1886"/>
    <mergeCell ref="B1888:C1888"/>
    <mergeCell ref="D1888:O1888"/>
    <mergeCell ref="B1889:C1889"/>
    <mergeCell ref="D1889:O1889"/>
    <mergeCell ref="I1887:M1887"/>
    <mergeCell ref="N1887:O1887"/>
    <mergeCell ref="A1883:E1883"/>
    <mergeCell ref="F1883:J1883"/>
    <mergeCell ref="K1883:L1883"/>
    <mergeCell ref="M1883:N1883"/>
    <mergeCell ref="A1884:E1884"/>
    <mergeCell ref="F1884:G1884"/>
    <mergeCell ref="H1884:K1884"/>
    <mergeCell ref="M1884:N1884"/>
    <mergeCell ref="A1880:B1880"/>
    <mergeCell ref="C1880:D1880"/>
    <mergeCell ref="A1882:E1882"/>
    <mergeCell ref="F1882:J1882"/>
    <mergeCell ref="K1882:L1882"/>
    <mergeCell ref="M1882:N1882"/>
    <mergeCell ref="A1878:E1878"/>
    <mergeCell ref="F1878:J1878"/>
    <mergeCell ref="K1878:L1878"/>
    <mergeCell ref="M1878:N1878"/>
    <mergeCell ref="A1879:E1879"/>
    <mergeCell ref="F1879:G1879"/>
    <mergeCell ref="H1879:K1879"/>
    <mergeCell ref="M1879:N1879"/>
    <mergeCell ref="A1875:B1875"/>
    <mergeCell ref="C1875:D1875"/>
    <mergeCell ref="A1877:E1877"/>
    <mergeCell ref="F1877:J1877"/>
    <mergeCell ref="K1877:L1877"/>
    <mergeCell ref="M1877:N1877"/>
    <mergeCell ref="A1873:E1873"/>
    <mergeCell ref="F1873:J1873"/>
    <mergeCell ref="K1873:L1873"/>
    <mergeCell ref="M1873:N1873"/>
    <mergeCell ref="A1874:E1874"/>
    <mergeCell ref="F1874:G1874"/>
    <mergeCell ref="H1874:K1874"/>
    <mergeCell ref="M1874:N1874"/>
    <mergeCell ref="A1870:B1870"/>
    <mergeCell ref="C1870:D1870"/>
    <mergeCell ref="A1872:E1872"/>
    <mergeCell ref="F1872:J1872"/>
    <mergeCell ref="K1872:L1872"/>
    <mergeCell ref="M1872:N1872"/>
    <mergeCell ref="A1868:E1868"/>
    <mergeCell ref="F1868:J1868"/>
    <mergeCell ref="K1868:L1868"/>
    <mergeCell ref="M1868:N1868"/>
    <mergeCell ref="A1869:E1869"/>
    <mergeCell ref="F1869:G1869"/>
    <mergeCell ref="H1869:K1869"/>
    <mergeCell ref="M1869:N1869"/>
    <mergeCell ref="A1866:E1866"/>
    <mergeCell ref="F1866:J1866"/>
    <mergeCell ref="K1866:L1866"/>
    <mergeCell ref="M1866:N1866"/>
    <mergeCell ref="A1867:E1867"/>
    <mergeCell ref="F1867:J1867"/>
    <mergeCell ref="K1867:L1867"/>
    <mergeCell ref="M1867:N1867"/>
    <mergeCell ref="A1864:E1864"/>
    <mergeCell ref="F1864:J1864"/>
    <mergeCell ref="K1864:L1864"/>
    <mergeCell ref="M1864:N1864"/>
    <mergeCell ref="A1865:E1865"/>
    <mergeCell ref="F1865:J1865"/>
    <mergeCell ref="K1865:L1865"/>
    <mergeCell ref="M1865:N1865"/>
    <mergeCell ref="A1862:E1862"/>
    <mergeCell ref="F1862:J1862"/>
    <mergeCell ref="K1862:L1862"/>
    <mergeCell ref="M1862:N1862"/>
    <mergeCell ref="A1863:E1863"/>
    <mergeCell ref="F1863:J1863"/>
    <mergeCell ref="K1863:L1863"/>
    <mergeCell ref="M1863:N1863"/>
    <mergeCell ref="A1860:E1860"/>
    <mergeCell ref="F1860:J1860"/>
    <mergeCell ref="K1860:L1860"/>
    <mergeCell ref="M1860:N1860"/>
    <mergeCell ref="A1861:E1861"/>
    <mergeCell ref="F1861:J1861"/>
    <mergeCell ref="K1861:L1861"/>
    <mergeCell ref="M1861:N1861"/>
    <mergeCell ref="A1858:E1858"/>
    <mergeCell ref="F1858:J1858"/>
    <mergeCell ref="K1858:L1858"/>
    <mergeCell ref="M1858:N1858"/>
    <mergeCell ref="A1859:E1859"/>
    <mergeCell ref="F1859:J1859"/>
    <mergeCell ref="K1859:L1859"/>
    <mergeCell ref="M1859:N1859"/>
    <mergeCell ref="A1853:F1853"/>
    <mergeCell ref="G1853:I1853"/>
    <mergeCell ref="J1853:O1853"/>
    <mergeCell ref="A1855:B1855"/>
    <mergeCell ref="C1855:D1855"/>
    <mergeCell ref="A1857:E1857"/>
    <mergeCell ref="F1857:J1857"/>
    <mergeCell ref="K1857:L1857"/>
    <mergeCell ref="M1857:N1857"/>
    <mergeCell ref="A1850:O1850"/>
    <mergeCell ref="A1851:F1851"/>
    <mergeCell ref="G1851:I1851"/>
    <mergeCell ref="J1851:O1851"/>
    <mergeCell ref="A1852:F1852"/>
    <mergeCell ref="G1852:I1852"/>
    <mergeCell ref="J1852:O1852"/>
    <mergeCell ref="I1846:M1846"/>
    <mergeCell ref="N1846:O1846"/>
    <mergeCell ref="B1848:C1848"/>
    <mergeCell ref="D1848:O1848"/>
    <mergeCell ref="B1849:C1849"/>
    <mergeCell ref="D1849:O1849"/>
    <mergeCell ref="I1847:M1847"/>
    <mergeCell ref="N1847:O1847"/>
    <mergeCell ref="A1843:E1843"/>
    <mergeCell ref="F1843:J1843"/>
    <mergeCell ref="K1843:L1843"/>
    <mergeCell ref="M1843:N1843"/>
    <mergeCell ref="A1844:E1844"/>
    <mergeCell ref="F1844:G1844"/>
    <mergeCell ref="H1844:K1844"/>
    <mergeCell ref="M1844:N1844"/>
    <mergeCell ref="A1840:B1840"/>
    <mergeCell ref="C1840:D1840"/>
    <mergeCell ref="A1842:E1842"/>
    <mergeCell ref="F1842:J1842"/>
    <mergeCell ref="K1842:L1842"/>
    <mergeCell ref="M1842:N1842"/>
    <mergeCell ref="A1838:E1838"/>
    <mergeCell ref="F1838:J1838"/>
    <mergeCell ref="K1838:L1838"/>
    <mergeCell ref="M1838:N1838"/>
    <mergeCell ref="A1839:E1839"/>
    <mergeCell ref="F1839:G1839"/>
    <mergeCell ref="H1839:K1839"/>
    <mergeCell ref="M1839:N1839"/>
    <mergeCell ref="A1835:B1835"/>
    <mergeCell ref="C1835:D1835"/>
    <mergeCell ref="A1837:E1837"/>
    <mergeCell ref="F1837:J1837"/>
    <mergeCell ref="K1837:L1837"/>
    <mergeCell ref="M1837:N1837"/>
    <mergeCell ref="A1833:E1833"/>
    <mergeCell ref="F1833:J1833"/>
    <mergeCell ref="K1833:L1833"/>
    <mergeCell ref="M1833:N1833"/>
    <mergeCell ref="A1834:E1834"/>
    <mergeCell ref="F1834:G1834"/>
    <mergeCell ref="H1834:K1834"/>
    <mergeCell ref="M1834:N1834"/>
    <mergeCell ref="A1830:B1830"/>
    <mergeCell ref="C1830:D1830"/>
    <mergeCell ref="A1832:E1832"/>
    <mergeCell ref="F1832:J1832"/>
    <mergeCell ref="K1832:L1832"/>
    <mergeCell ref="M1832:N1832"/>
    <mergeCell ref="A1828:E1828"/>
    <mergeCell ref="F1828:J1828"/>
    <mergeCell ref="K1828:L1828"/>
    <mergeCell ref="M1828:N1828"/>
    <mergeCell ref="A1829:E1829"/>
    <mergeCell ref="F1829:G1829"/>
    <mergeCell ref="H1829:K1829"/>
    <mergeCell ref="M1829:N1829"/>
    <mergeCell ref="A1826:E1826"/>
    <mergeCell ref="F1826:J1826"/>
    <mergeCell ref="K1826:L1826"/>
    <mergeCell ref="M1826:N1826"/>
    <mergeCell ref="A1827:E1827"/>
    <mergeCell ref="F1827:J1827"/>
    <mergeCell ref="K1827:L1827"/>
    <mergeCell ref="M1827:N1827"/>
    <mergeCell ref="A1824:E1824"/>
    <mergeCell ref="F1824:J1824"/>
    <mergeCell ref="K1824:L1824"/>
    <mergeCell ref="M1824:N1824"/>
    <mergeCell ref="A1825:E1825"/>
    <mergeCell ref="F1825:J1825"/>
    <mergeCell ref="K1825:L1825"/>
    <mergeCell ref="M1825:N1825"/>
    <mergeCell ref="A1822:E1822"/>
    <mergeCell ref="F1822:J1822"/>
    <mergeCell ref="K1822:L1822"/>
    <mergeCell ref="M1822:N1822"/>
    <mergeCell ref="A1823:E1823"/>
    <mergeCell ref="F1823:J1823"/>
    <mergeCell ref="K1823:L1823"/>
    <mergeCell ref="M1823:N1823"/>
    <mergeCell ref="A1820:E1820"/>
    <mergeCell ref="F1820:J1820"/>
    <mergeCell ref="K1820:L1820"/>
    <mergeCell ref="M1820:N1820"/>
    <mergeCell ref="A1821:E1821"/>
    <mergeCell ref="F1821:J1821"/>
    <mergeCell ref="K1821:L1821"/>
    <mergeCell ref="M1821:N1821"/>
    <mergeCell ref="A1818:E1818"/>
    <mergeCell ref="F1818:J1818"/>
    <mergeCell ref="K1818:L1818"/>
    <mergeCell ref="M1818:N1818"/>
    <mergeCell ref="A1819:E1819"/>
    <mergeCell ref="F1819:J1819"/>
    <mergeCell ref="K1819:L1819"/>
    <mergeCell ref="M1819:N1819"/>
    <mergeCell ref="A1813:F1813"/>
    <mergeCell ref="G1813:I1813"/>
    <mergeCell ref="J1813:O1813"/>
    <mergeCell ref="A1815:B1815"/>
    <mergeCell ref="C1815:D1815"/>
    <mergeCell ref="A1817:E1817"/>
    <mergeCell ref="F1817:J1817"/>
    <mergeCell ref="K1817:L1817"/>
    <mergeCell ref="M1817:N1817"/>
    <mergeCell ref="A1810:O1810"/>
    <mergeCell ref="A1811:F1811"/>
    <mergeCell ref="G1811:I1811"/>
    <mergeCell ref="J1811:O1811"/>
    <mergeCell ref="A1812:F1812"/>
    <mergeCell ref="G1812:I1812"/>
    <mergeCell ref="J1812:O1812"/>
    <mergeCell ref="I1806:M1806"/>
    <mergeCell ref="N1806:O1806"/>
    <mergeCell ref="B1808:C1808"/>
    <mergeCell ref="D1808:O1808"/>
    <mergeCell ref="B1809:C1809"/>
    <mergeCell ref="D1809:O1809"/>
    <mergeCell ref="I1807:M1807"/>
    <mergeCell ref="N1807:O1807"/>
    <mergeCell ref="A1803:E1803"/>
    <mergeCell ref="F1803:J1803"/>
    <mergeCell ref="K1803:L1803"/>
    <mergeCell ref="M1803:N1803"/>
    <mergeCell ref="A1804:E1804"/>
    <mergeCell ref="F1804:G1804"/>
    <mergeCell ref="H1804:K1804"/>
    <mergeCell ref="M1804:N1804"/>
    <mergeCell ref="A1800:B1800"/>
    <mergeCell ref="C1800:D1800"/>
    <mergeCell ref="A1802:E1802"/>
    <mergeCell ref="F1802:J1802"/>
    <mergeCell ref="K1802:L1802"/>
    <mergeCell ref="M1802:N1802"/>
    <mergeCell ref="A1798:E1798"/>
    <mergeCell ref="F1798:J1798"/>
    <mergeCell ref="K1798:L1798"/>
    <mergeCell ref="M1798:N1798"/>
    <mergeCell ref="A1799:E1799"/>
    <mergeCell ref="F1799:G1799"/>
    <mergeCell ref="H1799:K1799"/>
    <mergeCell ref="M1799:N1799"/>
    <mergeCell ref="A1795:B1795"/>
    <mergeCell ref="C1795:D1795"/>
    <mergeCell ref="A1797:E1797"/>
    <mergeCell ref="F1797:J1797"/>
    <mergeCell ref="K1797:L1797"/>
    <mergeCell ref="M1797:N1797"/>
    <mergeCell ref="A1793:E1793"/>
    <mergeCell ref="F1793:J1793"/>
    <mergeCell ref="K1793:L1793"/>
    <mergeCell ref="M1793:N1793"/>
    <mergeCell ref="A1794:E1794"/>
    <mergeCell ref="F1794:G1794"/>
    <mergeCell ref="H1794:K1794"/>
    <mergeCell ref="M1794:N1794"/>
    <mergeCell ref="A1790:B1790"/>
    <mergeCell ref="C1790:D1790"/>
    <mergeCell ref="A1792:E1792"/>
    <mergeCell ref="F1792:J1792"/>
    <mergeCell ref="K1792:L1792"/>
    <mergeCell ref="M1792:N1792"/>
    <mergeCell ref="A1788:E1788"/>
    <mergeCell ref="F1788:J1788"/>
    <mergeCell ref="K1788:L1788"/>
    <mergeCell ref="M1788:N1788"/>
    <mergeCell ref="A1789:E1789"/>
    <mergeCell ref="F1789:G1789"/>
    <mergeCell ref="H1789:K1789"/>
    <mergeCell ref="M1789:N1789"/>
    <mergeCell ref="A1783:F1783"/>
    <mergeCell ref="G1783:I1783"/>
    <mergeCell ref="J1783:O1783"/>
    <mergeCell ref="A1785:B1785"/>
    <mergeCell ref="C1785:D1785"/>
    <mergeCell ref="A1787:E1787"/>
    <mergeCell ref="F1787:J1787"/>
    <mergeCell ref="K1787:L1787"/>
    <mergeCell ref="M1787:N1787"/>
    <mergeCell ref="A1780:O1780"/>
    <mergeCell ref="A1781:F1781"/>
    <mergeCell ref="G1781:I1781"/>
    <mergeCell ref="J1781:O1781"/>
    <mergeCell ref="A1782:F1782"/>
    <mergeCell ref="G1782:I1782"/>
    <mergeCell ref="J1782:O1782"/>
    <mergeCell ref="I1776:M1776"/>
    <mergeCell ref="N1776:O1776"/>
    <mergeCell ref="B1778:C1778"/>
    <mergeCell ref="D1778:O1778"/>
    <mergeCell ref="B1779:C1779"/>
    <mergeCell ref="D1779:O1779"/>
    <mergeCell ref="I1777:M1777"/>
    <mergeCell ref="N1777:O1777"/>
    <mergeCell ref="A1773:E1773"/>
    <mergeCell ref="F1773:J1773"/>
    <mergeCell ref="K1773:L1773"/>
    <mergeCell ref="M1773:N1773"/>
    <mergeCell ref="A1774:E1774"/>
    <mergeCell ref="F1774:G1774"/>
    <mergeCell ref="H1774:K1774"/>
    <mergeCell ref="M1774:N1774"/>
    <mergeCell ref="A1770:B1770"/>
    <mergeCell ref="C1770:D1770"/>
    <mergeCell ref="A1772:E1772"/>
    <mergeCell ref="F1772:J1772"/>
    <mergeCell ref="K1772:L1772"/>
    <mergeCell ref="M1772:N1772"/>
    <mergeCell ref="A1768:E1768"/>
    <mergeCell ref="F1768:J1768"/>
    <mergeCell ref="K1768:L1768"/>
    <mergeCell ref="M1768:N1768"/>
    <mergeCell ref="A1769:E1769"/>
    <mergeCell ref="F1769:G1769"/>
    <mergeCell ref="H1769:K1769"/>
    <mergeCell ref="M1769:N1769"/>
    <mergeCell ref="A1765:B1765"/>
    <mergeCell ref="C1765:D1765"/>
    <mergeCell ref="A1767:E1767"/>
    <mergeCell ref="F1767:J1767"/>
    <mergeCell ref="K1767:L1767"/>
    <mergeCell ref="M1767:N1767"/>
    <mergeCell ref="A1763:E1763"/>
    <mergeCell ref="F1763:J1763"/>
    <mergeCell ref="K1763:L1763"/>
    <mergeCell ref="M1763:N1763"/>
    <mergeCell ref="A1764:E1764"/>
    <mergeCell ref="F1764:G1764"/>
    <mergeCell ref="H1764:K1764"/>
    <mergeCell ref="M1764:N1764"/>
    <mergeCell ref="A1760:B1760"/>
    <mergeCell ref="C1760:D1760"/>
    <mergeCell ref="A1762:E1762"/>
    <mergeCell ref="F1762:J1762"/>
    <mergeCell ref="K1762:L1762"/>
    <mergeCell ref="M1762:N1762"/>
    <mergeCell ref="A1758:E1758"/>
    <mergeCell ref="F1758:J1758"/>
    <mergeCell ref="K1758:L1758"/>
    <mergeCell ref="M1758:N1758"/>
    <mergeCell ref="A1759:E1759"/>
    <mergeCell ref="F1759:G1759"/>
    <mergeCell ref="H1759:K1759"/>
    <mergeCell ref="M1759:N1759"/>
    <mergeCell ref="A1753:F1753"/>
    <mergeCell ref="G1753:I1753"/>
    <mergeCell ref="J1753:O1753"/>
    <mergeCell ref="A1755:B1755"/>
    <mergeCell ref="C1755:D1755"/>
    <mergeCell ref="A1757:E1757"/>
    <mergeCell ref="F1757:J1757"/>
    <mergeCell ref="K1757:L1757"/>
    <mergeCell ref="M1757:N1757"/>
    <mergeCell ref="A1750:O1750"/>
    <mergeCell ref="A1751:F1751"/>
    <mergeCell ref="G1751:I1751"/>
    <mergeCell ref="J1751:O1751"/>
    <mergeCell ref="A1752:F1752"/>
    <mergeCell ref="G1752:I1752"/>
    <mergeCell ref="J1752:O1752"/>
    <mergeCell ref="I1746:M1746"/>
    <mergeCell ref="N1746:O1746"/>
    <mergeCell ref="B1748:C1748"/>
    <mergeCell ref="D1748:O1748"/>
    <mergeCell ref="B1749:C1749"/>
    <mergeCell ref="D1749:O1749"/>
    <mergeCell ref="A1743:E1743"/>
    <mergeCell ref="F1743:J1743"/>
    <mergeCell ref="K1743:L1743"/>
    <mergeCell ref="M1743:N1743"/>
    <mergeCell ref="A1744:E1744"/>
    <mergeCell ref="F1744:G1744"/>
    <mergeCell ref="H1744:K1744"/>
    <mergeCell ref="M1744:N1744"/>
    <mergeCell ref="A1740:B1740"/>
    <mergeCell ref="C1740:D1740"/>
    <mergeCell ref="A1742:E1742"/>
    <mergeCell ref="F1742:J1742"/>
    <mergeCell ref="K1742:L1742"/>
    <mergeCell ref="M1742:N1742"/>
    <mergeCell ref="A1738:E1738"/>
    <mergeCell ref="F1738:J1738"/>
    <mergeCell ref="K1738:L1738"/>
    <mergeCell ref="M1738:N1738"/>
    <mergeCell ref="A1739:E1739"/>
    <mergeCell ref="F1739:G1739"/>
    <mergeCell ref="H1739:K1739"/>
    <mergeCell ref="M1739:N1739"/>
    <mergeCell ref="A1735:B1735"/>
    <mergeCell ref="C1735:D1735"/>
    <mergeCell ref="A1737:E1737"/>
    <mergeCell ref="F1737:J1737"/>
    <mergeCell ref="K1737:L1737"/>
    <mergeCell ref="M1737:N1737"/>
    <mergeCell ref="A1733:E1733"/>
    <mergeCell ref="F1733:J1733"/>
    <mergeCell ref="K1733:L1733"/>
    <mergeCell ref="M1733:N1733"/>
    <mergeCell ref="A1734:E1734"/>
    <mergeCell ref="F1734:G1734"/>
    <mergeCell ref="H1734:K1734"/>
    <mergeCell ref="M1734:N1734"/>
    <mergeCell ref="A1731:E1731"/>
    <mergeCell ref="F1731:J1731"/>
    <mergeCell ref="K1731:L1731"/>
    <mergeCell ref="M1731:N1731"/>
    <mergeCell ref="A1732:E1732"/>
    <mergeCell ref="F1732:J1732"/>
    <mergeCell ref="K1732:L1732"/>
    <mergeCell ref="M1732:N1732"/>
    <mergeCell ref="A1728:E1728"/>
    <mergeCell ref="F1728:G1728"/>
    <mergeCell ref="H1728:K1728"/>
    <mergeCell ref="M1728:N1728"/>
    <mergeCell ref="A1729:B1729"/>
    <mergeCell ref="C1729:D1729"/>
    <mergeCell ref="A1726:E1726"/>
    <mergeCell ref="F1726:J1726"/>
    <mergeCell ref="K1726:L1726"/>
    <mergeCell ref="M1726:N1726"/>
    <mergeCell ref="A1727:E1727"/>
    <mergeCell ref="F1727:J1727"/>
    <mergeCell ref="K1727:L1727"/>
    <mergeCell ref="M1727:N1727"/>
    <mergeCell ref="A1724:E1724"/>
    <mergeCell ref="F1724:J1724"/>
    <mergeCell ref="K1724:L1724"/>
    <mergeCell ref="M1724:N1724"/>
    <mergeCell ref="A1725:E1725"/>
    <mergeCell ref="F1725:J1725"/>
    <mergeCell ref="K1725:L1725"/>
    <mergeCell ref="M1725:N1725"/>
    <mergeCell ref="A1722:E1722"/>
    <mergeCell ref="F1722:J1722"/>
    <mergeCell ref="K1722:L1722"/>
    <mergeCell ref="M1722:N1722"/>
    <mergeCell ref="A1723:E1723"/>
    <mergeCell ref="F1723:J1723"/>
    <mergeCell ref="K1723:L1723"/>
    <mergeCell ref="M1723:N1723"/>
    <mergeCell ref="A1719:B1719"/>
    <mergeCell ref="C1719:D1719"/>
    <mergeCell ref="A1721:E1721"/>
    <mergeCell ref="F1721:J1721"/>
    <mergeCell ref="K1721:L1721"/>
    <mergeCell ref="M1721:N1721"/>
    <mergeCell ref="A1716:F1716"/>
    <mergeCell ref="G1716:I1716"/>
    <mergeCell ref="J1716:O1716"/>
    <mergeCell ref="A1717:F1717"/>
    <mergeCell ref="G1717:I1717"/>
    <mergeCell ref="J1717:O1717"/>
    <mergeCell ref="B1712:C1712"/>
    <mergeCell ref="D1712:O1712"/>
    <mergeCell ref="B1713:C1713"/>
    <mergeCell ref="D1713:O1713"/>
    <mergeCell ref="A1714:O1714"/>
    <mergeCell ref="A1715:F1715"/>
    <mergeCell ref="G1715:I1715"/>
    <mergeCell ref="J1715:O1715"/>
    <mergeCell ref="A1708:E1708"/>
    <mergeCell ref="F1708:G1708"/>
    <mergeCell ref="H1708:K1708"/>
    <mergeCell ref="M1708:N1708"/>
    <mergeCell ref="I1710:M1710"/>
    <mergeCell ref="N1710:O1710"/>
    <mergeCell ref="A1706:E1706"/>
    <mergeCell ref="F1706:J1706"/>
    <mergeCell ref="K1706:L1706"/>
    <mergeCell ref="M1706:N1706"/>
    <mergeCell ref="A1707:E1707"/>
    <mergeCell ref="F1707:J1707"/>
    <mergeCell ref="K1707:L1707"/>
    <mergeCell ref="M1707:N1707"/>
    <mergeCell ref="A1703:E1703"/>
    <mergeCell ref="F1703:G1703"/>
    <mergeCell ref="H1703:K1703"/>
    <mergeCell ref="M1703:N1703"/>
    <mergeCell ref="A1704:B1704"/>
    <mergeCell ref="C1704:D1704"/>
    <mergeCell ref="A1701:E1701"/>
    <mergeCell ref="F1701:J1701"/>
    <mergeCell ref="K1701:L1701"/>
    <mergeCell ref="M1701:N1701"/>
    <mergeCell ref="A1702:E1702"/>
    <mergeCell ref="F1702:J1702"/>
    <mergeCell ref="K1702:L1702"/>
    <mergeCell ref="M1702:N1702"/>
    <mergeCell ref="A1698:E1698"/>
    <mergeCell ref="F1698:G1698"/>
    <mergeCell ref="H1698:K1698"/>
    <mergeCell ref="M1698:N1698"/>
    <mergeCell ref="A1699:B1699"/>
    <mergeCell ref="C1699:D1699"/>
    <mergeCell ref="A1696:E1696"/>
    <mergeCell ref="F1696:J1696"/>
    <mergeCell ref="K1696:L1696"/>
    <mergeCell ref="M1696:N1696"/>
    <mergeCell ref="A1697:E1697"/>
    <mergeCell ref="F1697:J1697"/>
    <mergeCell ref="K1697:L1697"/>
    <mergeCell ref="M1697:N1697"/>
    <mergeCell ref="A1693:B1693"/>
    <mergeCell ref="C1693:D1693"/>
    <mergeCell ref="A1695:E1695"/>
    <mergeCell ref="F1695:J1695"/>
    <mergeCell ref="K1695:L1695"/>
    <mergeCell ref="M1695:N1695"/>
    <mergeCell ref="A1691:E1691"/>
    <mergeCell ref="F1691:J1691"/>
    <mergeCell ref="K1691:L1691"/>
    <mergeCell ref="M1691:N1691"/>
    <mergeCell ref="A1692:E1692"/>
    <mergeCell ref="F1692:G1692"/>
    <mergeCell ref="H1692:K1692"/>
    <mergeCell ref="M1692:N1692"/>
    <mergeCell ref="A1688:B1688"/>
    <mergeCell ref="C1688:D1688"/>
    <mergeCell ref="A1690:E1690"/>
    <mergeCell ref="F1690:J1690"/>
    <mergeCell ref="K1690:L1690"/>
    <mergeCell ref="M1690:N1690"/>
    <mergeCell ref="A1685:F1685"/>
    <mergeCell ref="G1685:I1685"/>
    <mergeCell ref="J1685:O1685"/>
    <mergeCell ref="A1686:F1686"/>
    <mergeCell ref="G1686:I1686"/>
    <mergeCell ref="J1686:O1686"/>
    <mergeCell ref="B1681:C1681"/>
    <mergeCell ref="D1681:O1681"/>
    <mergeCell ref="B1682:C1682"/>
    <mergeCell ref="D1682:O1682"/>
    <mergeCell ref="A1683:O1683"/>
    <mergeCell ref="A1684:F1684"/>
    <mergeCell ref="G1684:I1684"/>
    <mergeCell ref="J1684:O1684"/>
    <mergeCell ref="A1677:E1677"/>
    <mergeCell ref="F1677:G1677"/>
    <mergeCell ref="H1677:K1677"/>
    <mergeCell ref="M1677:N1677"/>
    <mergeCell ref="I1679:M1679"/>
    <mergeCell ref="N1679:O1679"/>
    <mergeCell ref="A1675:E1675"/>
    <mergeCell ref="F1675:J1675"/>
    <mergeCell ref="K1675:L1675"/>
    <mergeCell ref="M1675:N1675"/>
    <mergeCell ref="A1676:E1676"/>
    <mergeCell ref="F1676:J1676"/>
    <mergeCell ref="K1676:L1676"/>
    <mergeCell ref="M1676:N1676"/>
    <mergeCell ref="A1672:E1672"/>
    <mergeCell ref="F1672:G1672"/>
    <mergeCell ref="H1672:K1672"/>
    <mergeCell ref="M1672:N1672"/>
    <mergeCell ref="A1673:B1673"/>
    <mergeCell ref="C1673:D1673"/>
    <mergeCell ref="A1670:E1670"/>
    <mergeCell ref="F1670:J1670"/>
    <mergeCell ref="K1670:L1670"/>
    <mergeCell ref="M1670:N1670"/>
    <mergeCell ref="A1671:E1671"/>
    <mergeCell ref="F1671:J1671"/>
    <mergeCell ref="K1671:L1671"/>
    <mergeCell ref="M1671:N1671"/>
    <mergeCell ref="A1667:E1667"/>
    <mergeCell ref="F1667:G1667"/>
    <mergeCell ref="H1667:K1667"/>
    <mergeCell ref="M1667:N1667"/>
    <mergeCell ref="A1668:B1668"/>
    <mergeCell ref="C1668:D1668"/>
    <mergeCell ref="A1665:E1665"/>
    <mergeCell ref="F1665:J1665"/>
    <mergeCell ref="K1665:L1665"/>
    <mergeCell ref="M1665:N1665"/>
    <mergeCell ref="A1666:E1666"/>
    <mergeCell ref="F1666:J1666"/>
    <mergeCell ref="K1666:L1666"/>
    <mergeCell ref="M1666:N1666"/>
    <mergeCell ref="A1662:E1662"/>
    <mergeCell ref="F1662:G1662"/>
    <mergeCell ref="H1662:K1662"/>
    <mergeCell ref="M1662:N1662"/>
    <mergeCell ref="A1663:B1663"/>
    <mergeCell ref="C1663:D1663"/>
    <mergeCell ref="A1660:E1660"/>
    <mergeCell ref="F1660:J1660"/>
    <mergeCell ref="K1660:L1660"/>
    <mergeCell ref="M1660:N1660"/>
    <mergeCell ref="A1661:E1661"/>
    <mergeCell ref="F1661:J1661"/>
    <mergeCell ref="K1661:L1661"/>
    <mergeCell ref="M1661:N1661"/>
    <mergeCell ref="A1658:E1658"/>
    <mergeCell ref="F1658:J1658"/>
    <mergeCell ref="K1658:L1658"/>
    <mergeCell ref="M1658:N1658"/>
    <mergeCell ref="A1659:E1659"/>
    <mergeCell ref="F1659:J1659"/>
    <mergeCell ref="K1659:L1659"/>
    <mergeCell ref="M1659:N1659"/>
    <mergeCell ref="A1656:E1656"/>
    <mergeCell ref="F1656:J1656"/>
    <mergeCell ref="K1656:L1656"/>
    <mergeCell ref="M1656:N1656"/>
    <mergeCell ref="A1657:E1657"/>
    <mergeCell ref="F1657:J1657"/>
    <mergeCell ref="K1657:L1657"/>
    <mergeCell ref="M1657:N1657"/>
    <mergeCell ref="A1651:F1651"/>
    <mergeCell ref="G1651:I1651"/>
    <mergeCell ref="J1651:O1651"/>
    <mergeCell ref="A1653:B1653"/>
    <mergeCell ref="C1653:D1653"/>
    <mergeCell ref="A1655:E1655"/>
    <mergeCell ref="F1655:J1655"/>
    <mergeCell ref="K1655:L1655"/>
    <mergeCell ref="M1655:N1655"/>
    <mergeCell ref="A1648:O1648"/>
    <mergeCell ref="A1649:F1649"/>
    <mergeCell ref="G1649:I1649"/>
    <mergeCell ref="J1649:O1649"/>
    <mergeCell ref="A1650:F1650"/>
    <mergeCell ref="G1650:I1650"/>
    <mergeCell ref="J1650:O1650"/>
    <mergeCell ref="I1644:M1644"/>
    <mergeCell ref="N1644:O1644"/>
    <mergeCell ref="B1646:C1646"/>
    <mergeCell ref="D1646:O1646"/>
    <mergeCell ref="B1647:C1647"/>
    <mergeCell ref="D1647:O1647"/>
    <mergeCell ref="I1645:M1645"/>
    <mergeCell ref="N1645:O1645"/>
    <mergeCell ref="A1641:E1641"/>
    <mergeCell ref="F1641:J1641"/>
    <mergeCell ref="K1641:L1641"/>
    <mergeCell ref="M1641:N1641"/>
    <mergeCell ref="A1642:E1642"/>
    <mergeCell ref="F1642:G1642"/>
    <mergeCell ref="H1642:K1642"/>
    <mergeCell ref="M1642:N1642"/>
    <mergeCell ref="A1638:B1638"/>
    <mergeCell ref="C1638:D1638"/>
    <mergeCell ref="A1640:E1640"/>
    <mergeCell ref="F1640:J1640"/>
    <mergeCell ref="K1640:L1640"/>
    <mergeCell ref="M1640:N1640"/>
    <mergeCell ref="A1636:E1636"/>
    <mergeCell ref="F1636:J1636"/>
    <mergeCell ref="K1636:L1636"/>
    <mergeCell ref="M1636:N1636"/>
    <mergeCell ref="A1637:E1637"/>
    <mergeCell ref="F1637:G1637"/>
    <mergeCell ref="H1637:K1637"/>
    <mergeCell ref="M1637:N1637"/>
    <mergeCell ref="A1633:B1633"/>
    <mergeCell ref="C1633:D1633"/>
    <mergeCell ref="A1635:E1635"/>
    <mergeCell ref="F1635:J1635"/>
    <mergeCell ref="K1635:L1635"/>
    <mergeCell ref="M1635:N1635"/>
    <mergeCell ref="A1631:E1631"/>
    <mergeCell ref="F1631:J1631"/>
    <mergeCell ref="K1631:L1631"/>
    <mergeCell ref="M1631:N1631"/>
    <mergeCell ref="A1632:E1632"/>
    <mergeCell ref="F1632:G1632"/>
    <mergeCell ref="H1632:K1632"/>
    <mergeCell ref="M1632:N1632"/>
    <mergeCell ref="A1629:E1629"/>
    <mergeCell ref="F1629:J1629"/>
    <mergeCell ref="K1629:L1629"/>
    <mergeCell ref="M1629:N1629"/>
    <mergeCell ref="A1630:E1630"/>
    <mergeCell ref="F1630:J1630"/>
    <mergeCell ref="K1630:L1630"/>
    <mergeCell ref="M1630:N1630"/>
    <mergeCell ref="A1626:E1626"/>
    <mergeCell ref="F1626:G1626"/>
    <mergeCell ref="H1626:K1626"/>
    <mergeCell ref="M1626:N1626"/>
    <mergeCell ref="A1627:B1627"/>
    <mergeCell ref="C1627:D1627"/>
    <mergeCell ref="A1624:E1624"/>
    <mergeCell ref="F1624:J1624"/>
    <mergeCell ref="K1624:L1624"/>
    <mergeCell ref="M1624:N1624"/>
    <mergeCell ref="A1625:E1625"/>
    <mergeCell ref="F1625:J1625"/>
    <mergeCell ref="K1625:L1625"/>
    <mergeCell ref="M1625:N1625"/>
    <mergeCell ref="A1622:E1622"/>
    <mergeCell ref="F1622:J1622"/>
    <mergeCell ref="K1622:L1622"/>
    <mergeCell ref="M1622:N1622"/>
    <mergeCell ref="A1623:E1623"/>
    <mergeCell ref="F1623:J1623"/>
    <mergeCell ref="K1623:L1623"/>
    <mergeCell ref="M1623:N1623"/>
    <mergeCell ref="A1620:E1620"/>
    <mergeCell ref="F1620:J1620"/>
    <mergeCell ref="K1620:L1620"/>
    <mergeCell ref="M1620:N1620"/>
    <mergeCell ref="A1621:E1621"/>
    <mergeCell ref="F1621:J1621"/>
    <mergeCell ref="K1621:L1621"/>
    <mergeCell ref="M1621:N1621"/>
    <mergeCell ref="A1615:F1615"/>
    <mergeCell ref="G1615:I1615"/>
    <mergeCell ref="J1615:O1615"/>
    <mergeCell ref="A1617:B1617"/>
    <mergeCell ref="C1617:D1617"/>
    <mergeCell ref="A1619:E1619"/>
    <mergeCell ref="F1619:J1619"/>
    <mergeCell ref="K1619:L1619"/>
    <mergeCell ref="M1619:N1619"/>
    <mergeCell ref="A1612:O1612"/>
    <mergeCell ref="A1613:F1613"/>
    <mergeCell ref="G1613:I1613"/>
    <mergeCell ref="J1613:O1613"/>
    <mergeCell ref="A1614:F1614"/>
    <mergeCell ref="G1614:I1614"/>
    <mergeCell ref="J1614:O1614"/>
    <mergeCell ref="I1608:M1608"/>
    <mergeCell ref="N1608:O1608"/>
    <mergeCell ref="B1610:C1610"/>
    <mergeCell ref="D1610:O1610"/>
    <mergeCell ref="B1611:C1611"/>
    <mergeCell ref="D1611:O1611"/>
    <mergeCell ref="I1609:M1609"/>
    <mergeCell ref="N1609:O1609"/>
    <mergeCell ref="A1605:E1605"/>
    <mergeCell ref="F1605:J1605"/>
    <mergeCell ref="K1605:L1605"/>
    <mergeCell ref="M1605:N1605"/>
    <mergeCell ref="A1606:E1606"/>
    <mergeCell ref="F1606:G1606"/>
    <mergeCell ref="H1606:K1606"/>
    <mergeCell ref="M1606:N1606"/>
    <mergeCell ref="A1602:B1602"/>
    <mergeCell ref="C1602:D1602"/>
    <mergeCell ref="A1604:E1604"/>
    <mergeCell ref="F1604:J1604"/>
    <mergeCell ref="K1604:L1604"/>
    <mergeCell ref="M1604:N1604"/>
    <mergeCell ref="A1600:E1600"/>
    <mergeCell ref="F1600:J1600"/>
    <mergeCell ref="K1600:L1600"/>
    <mergeCell ref="M1600:N1600"/>
    <mergeCell ref="A1601:E1601"/>
    <mergeCell ref="F1601:G1601"/>
    <mergeCell ref="H1601:K1601"/>
    <mergeCell ref="M1601:N1601"/>
    <mergeCell ref="A1597:B1597"/>
    <mergeCell ref="C1597:D1597"/>
    <mergeCell ref="A1599:E1599"/>
    <mergeCell ref="F1599:J1599"/>
    <mergeCell ref="K1599:L1599"/>
    <mergeCell ref="M1599:N1599"/>
    <mergeCell ref="A1595:E1595"/>
    <mergeCell ref="F1595:J1595"/>
    <mergeCell ref="K1595:L1595"/>
    <mergeCell ref="M1595:N1595"/>
    <mergeCell ref="A1596:E1596"/>
    <mergeCell ref="F1596:G1596"/>
    <mergeCell ref="H1596:K1596"/>
    <mergeCell ref="M1596:N1596"/>
    <mergeCell ref="A1593:E1593"/>
    <mergeCell ref="F1593:J1593"/>
    <mergeCell ref="K1593:L1593"/>
    <mergeCell ref="M1593:N1593"/>
    <mergeCell ref="A1594:E1594"/>
    <mergeCell ref="F1594:J1594"/>
    <mergeCell ref="K1594:L1594"/>
    <mergeCell ref="M1594:N1594"/>
    <mergeCell ref="A1590:E1590"/>
    <mergeCell ref="F1590:G1590"/>
    <mergeCell ref="H1590:K1590"/>
    <mergeCell ref="M1590:N1590"/>
    <mergeCell ref="A1591:B1591"/>
    <mergeCell ref="C1591:D1591"/>
    <mergeCell ref="A1588:E1588"/>
    <mergeCell ref="F1588:J1588"/>
    <mergeCell ref="K1588:L1588"/>
    <mergeCell ref="M1588:N1588"/>
    <mergeCell ref="A1589:E1589"/>
    <mergeCell ref="F1589:J1589"/>
    <mergeCell ref="K1589:L1589"/>
    <mergeCell ref="M1589:N1589"/>
    <mergeCell ref="A1586:E1586"/>
    <mergeCell ref="F1586:J1586"/>
    <mergeCell ref="K1586:L1586"/>
    <mergeCell ref="M1586:N1586"/>
    <mergeCell ref="A1587:E1587"/>
    <mergeCell ref="F1587:J1587"/>
    <mergeCell ref="K1587:L1587"/>
    <mergeCell ref="M1587:N1587"/>
    <mergeCell ref="A1584:E1584"/>
    <mergeCell ref="F1584:J1584"/>
    <mergeCell ref="K1584:L1584"/>
    <mergeCell ref="M1584:N1584"/>
    <mergeCell ref="A1585:E1585"/>
    <mergeCell ref="F1585:J1585"/>
    <mergeCell ref="K1585:L1585"/>
    <mergeCell ref="M1585:N1585"/>
    <mergeCell ref="A1581:B1581"/>
    <mergeCell ref="C1581:D1581"/>
    <mergeCell ref="A1583:E1583"/>
    <mergeCell ref="F1583:J1583"/>
    <mergeCell ref="K1583:L1583"/>
    <mergeCell ref="M1583:N1583"/>
    <mergeCell ref="A1578:F1578"/>
    <mergeCell ref="G1578:I1578"/>
    <mergeCell ref="J1578:O1578"/>
    <mergeCell ref="A1579:F1579"/>
    <mergeCell ref="G1579:I1579"/>
    <mergeCell ref="J1579:O1579"/>
    <mergeCell ref="B1574:C1574"/>
    <mergeCell ref="D1574:O1574"/>
    <mergeCell ref="B1575:C1575"/>
    <mergeCell ref="D1575:O1575"/>
    <mergeCell ref="A1576:O1576"/>
    <mergeCell ref="A1577:F1577"/>
    <mergeCell ref="G1577:I1577"/>
    <mergeCell ref="J1577:O1577"/>
    <mergeCell ref="I1572:M1572"/>
    <mergeCell ref="N1572:O1572"/>
    <mergeCell ref="A1568:E1568"/>
    <mergeCell ref="F1568:J1568"/>
    <mergeCell ref="K1568:L1568"/>
    <mergeCell ref="M1568:N1568"/>
    <mergeCell ref="A1569:E1569"/>
    <mergeCell ref="F1569:J1569"/>
    <mergeCell ref="K1569:L1569"/>
    <mergeCell ref="M1569:N1569"/>
    <mergeCell ref="A1565:E1565"/>
    <mergeCell ref="F1565:G1565"/>
    <mergeCell ref="H1565:K1565"/>
    <mergeCell ref="M1565:N1565"/>
    <mergeCell ref="A1566:B1566"/>
    <mergeCell ref="C1566:D1566"/>
    <mergeCell ref="A1563:E1563"/>
    <mergeCell ref="F1563:J1563"/>
    <mergeCell ref="K1563:L1563"/>
    <mergeCell ref="M1563:N1563"/>
    <mergeCell ref="A1564:E1564"/>
    <mergeCell ref="F1564:J1564"/>
    <mergeCell ref="K1564:L1564"/>
    <mergeCell ref="M1564:N1564"/>
    <mergeCell ref="A1560:E1560"/>
    <mergeCell ref="F1560:G1560"/>
    <mergeCell ref="H1560:K1560"/>
    <mergeCell ref="M1560:N1560"/>
    <mergeCell ref="A1561:B1561"/>
    <mergeCell ref="C1561:D1561"/>
    <mergeCell ref="A1558:E1558"/>
    <mergeCell ref="F1558:J1558"/>
    <mergeCell ref="K1558:L1558"/>
    <mergeCell ref="M1558:N1558"/>
    <mergeCell ref="A1559:E1559"/>
    <mergeCell ref="F1559:J1559"/>
    <mergeCell ref="K1559:L1559"/>
    <mergeCell ref="M1559:N1559"/>
    <mergeCell ref="A1555:E1555"/>
    <mergeCell ref="F1555:G1555"/>
    <mergeCell ref="H1555:K1555"/>
    <mergeCell ref="M1555:N1555"/>
    <mergeCell ref="A1556:B1556"/>
    <mergeCell ref="C1556:D1556"/>
    <mergeCell ref="A1553:E1553"/>
    <mergeCell ref="F1553:J1553"/>
    <mergeCell ref="K1553:L1553"/>
    <mergeCell ref="M1553:N1553"/>
    <mergeCell ref="A1554:E1554"/>
    <mergeCell ref="F1554:J1554"/>
    <mergeCell ref="K1554:L1554"/>
    <mergeCell ref="M1554:N1554"/>
    <mergeCell ref="A1550:B1550"/>
    <mergeCell ref="C1550:D1550"/>
    <mergeCell ref="A1552:E1552"/>
    <mergeCell ref="F1552:J1552"/>
    <mergeCell ref="K1552:L1552"/>
    <mergeCell ref="M1552:N1552"/>
    <mergeCell ref="A1547:F1547"/>
    <mergeCell ref="G1547:I1547"/>
    <mergeCell ref="J1547:O1547"/>
    <mergeCell ref="A1548:F1548"/>
    <mergeCell ref="G1548:I1548"/>
    <mergeCell ref="J1548:O1548"/>
    <mergeCell ref="B1543:C1543"/>
    <mergeCell ref="D1543:O1543"/>
    <mergeCell ref="B1544:C1544"/>
    <mergeCell ref="D1544:O1544"/>
    <mergeCell ref="A1545:O1545"/>
    <mergeCell ref="A1546:F1546"/>
    <mergeCell ref="G1546:I1546"/>
    <mergeCell ref="J1546:O1546"/>
    <mergeCell ref="A1539:E1539"/>
    <mergeCell ref="F1539:G1539"/>
    <mergeCell ref="H1539:K1539"/>
    <mergeCell ref="M1539:N1539"/>
    <mergeCell ref="I1541:M1541"/>
    <mergeCell ref="N1541:O1541"/>
    <mergeCell ref="A1537:E1537"/>
    <mergeCell ref="F1537:J1537"/>
    <mergeCell ref="K1537:L1537"/>
    <mergeCell ref="M1537:N1537"/>
    <mergeCell ref="A1538:E1538"/>
    <mergeCell ref="F1538:J1538"/>
    <mergeCell ref="K1538:L1538"/>
    <mergeCell ref="M1538:N1538"/>
    <mergeCell ref="A1534:E1534"/>
    <mergeCell ref="F1534:G1534"/>
    <mergeCell ref="H1534:K1534"/>
    <mergeCell ref="M1534:N1534"/>
    <mergeCell ref="A1535:B1535"/>
    <mergeCell ref="C1535:D1535"/>
    <mergeCell ref="A1532:E1532"/>
    <mergeCell ref="F1532:J1532"/>
    <mergeCell ref="K1532:L1532"/>
    <mergeCell ref="M1532:N1532"/>
    <mergeCell ref="A1533:E1533"/>
    <mergeCell ref="F1533:J1533"/>
    <mergeCell ref="K1533:L1533"/>
    <mergeCell ref="M1533:N1533"/>
    <mergeCell ref="A1529:E1529"/>
    <mergeCell ref="F1529:G1529"/>
    <mergeCell ref="H1529:K1529"/>
    <mergeCell ref="M1529:N1529"/>
    <mergeCell ref="A1530:B1530"/>
    <mergeCell ref="C1530:D1530"/>
    <mergeCell ref="A1527:E1527"/>
    <mergeCell ref="F1527:J1527"/>
    <mergeCell ref="K1527:L1527"/>
    <mergeCell ref="M1527:N1527"/>
    <mergeCell ref="A1528:E1528"/>
    <mergeCell ref="F1528:J1528"/>
    <mergeCell ref="K1528:L1528"/>
    <mergeCell ref="M1528:N1528"/>
    <mergeCell ref="A1524:B1524"/>
    <mergeCell ref="C1524:D1524"/>
    <mergeCell ref="A1526:E1526"/>
    <mergeCell ref="F1526:J1526"/>
    <mergeCell ref="K1526:L1526"/>
    <mergeCell ref="M1526:N1526"/>
    <mergeCell ref="A1522:E1522"/>
    <mergeCell ref="F1522:J1522"/>
    <mergeCell ref="K1522:L1522"/>
    <mergeCell ref="M1522:N1522"/>
    <mergeCell ref="A1523:E1523"/>
    <mergeCell ref="F1523:G1523"/>
    <mergeCell ref="H1523:K1523"/>
    <mergeCell ref="M1523:N1523"/>
    <mergeCell ref="A1519:B1519"/>
    <mergeCell ref="C1519:D1519"/>
    <mergeCell ref="A1521:E1521"/>
    <mergeCell ref="F1521:J1521"/>
    <mergeCell ref="K1521:L1521"/>
    <mergeCell ref="M1521:N1521"/>
    <mergeCell ref="A1516:F1516"/>
    <mergeCell ref="G1516:I1516"/>
    <mergeCell ref="J1516:O1516"/>
    <mergeCell ref="A1517:F1517"/>
    <mergeCell ref="G1517:I1517"/>
    <mergeCell ref="J1517:O1517"/>
    <mergeCell ref="B1512:C1512"/>
    <mergeCell ref="D1512:O1512"/>
    <mergeCell ref="B1513:C1513"/>
    <mergeCell ref="D1513:O1513"/>
    <mergeCell ref="A1514:O1514"/>
    <mergeCell ref="A1515:F1515"/>
    <mergeCell ref="G1515:I1515"/>
    <mergeCell ref="J1515:O1515"/>
    <mergeCell ref="A1508:E1508"/>
    <mergeCell ref="F1508:G1508"/>
    <mergeCell ref="H1508:K1508"/>
    <mergeCell ref="M1508:N1508"/>
    <mergeCell ref="I1510:M1510"/>
    <mergeCell ref="N1510:O1510"/>
    <mergeCell ref="A1506:E1506"/>
    <mergeCell ref="F1506:J1506"/>
    <mergeCell ref="K1506:L1506"/>
    <mergeCell ref="M1506:N1506"/>
    <mergeCell ref="A1507:E1507"/>
    <mergeCell ref="F1507:J1507"/>
    <mergeCell ref="K1507:L1507"/>
    <mergeCell ref="M1507:N1507"/>
    <mergeCell ref="A1503:E1503"/>
    <mergeCell ref="F1503:G1503"/>
    <mergeCell ref="H1503:K1503"/>
    <mergeCell ref="M1503:N1503"/>
    <mergeCell ref="A1504:B1504"/>
    <mergeCell ref="C1504:D1504"/>
    <mergeCell ref="A1501:E1501"/>
    <mergeCell ref="F1501:J1501"/>
    <mergeCell ref="K1501:L1501"/>
    <mergeCell ref="M1501:N1501"/>
    <mergeCell ref="A1502:E1502"/>
    <mergeCell ref="F1502:J1502"/>
    <mergeCell ref="K1502:L1502"/>
    <mergeCell ref="M1502:N1502"/>
    <mergeCell ref="A1498:E1498"/>
    <mergeCell ref="F1498:G1498"/>
    <mergeCell ref="H1498:K1498"/>
    <mergeCell ref="M1498:N1498"/>
    <mergeCell ref="A1499:B1499"/>
    <mergeCell ref="C1499:D1499"/>
    <mergeCell ref="A1496:E1496"/>
    <mergeCell ref="F1496:J1496"/>
    <mergeCell ref="K1496:L1496"/>
    <mergeCell ref="M1496:N1496"/>
    <mergeCell ref="A1497:E1497"/>
    <mergeCell ref="F1497:J1497"/>
    <mergeCell ref="K1497:L1497"/>
    <mergeCell ref="M1497:N1497"/>
    <mergeCell ref="A1493:E1493"/>
    <mergeCell ref="F1493:G1493"/>
    <mergeCell ref="H1493:K1493"/>
    <mergeCell ref="M1493:N1493"/>
    <mergeCell ref="A1494:B1494"/>
    <mergeCell ref="C1494:D1494"/>
    <mergeCell ref="A1491:E1491"/>
    <mergeCell ref="F1491:J1491"/>
    <mergeCell ref="K1491:L1491"/>
    <mergeCell ref="M1491:N1491"/>
    <mergeCell ref="A1492:E1492"/>
    <mergeCell ref="F1492:J1492"/>
    <mergeCell ref="K1492:L1492"/>
    <mergeCell ref="M1492:N1492"/>
    <mergeCell ref="A1488:B1488"/>
    <mergeCell ref="C1488:D1488"/>
    <mergeCell ref="A1490:E1490"/>
    <mergeCell ref="F1490:J1490"/>
    <mergeCell ref="K1490:L1490"/>
    <mergeCell ref="M1490:N1490"/>
    <mergeCell ref="A1485:F1485"/>
    <mergeCell ref="G1485:I1485"/>
    <mergeCell ref="J1485:O1485"/>
    <mergeCell ref="A1486:F1486"/>
    <mergeCell ref="G1486:I1486"/>
    <mergeCell ref="J1486:O1486"/>
    <mergeCell ref="B1481:C1481"/>
    <mergeCell ref="D1481:O1481"/>
    <mergeCell ref="B1482:C1482"/>
    <mergeCell ref="D1482:O1482"/>
    <mergeCell ref="A1483:O1483"/>
    <mergeCell ref="A1484:F1484"/>
    <mergeCell ref="G1484:I1484"/>
    <mergeCell ref="J1484:O1484"/>
    <mergeCell ref="A1477:E1477"/>
    <mergeCell ref="F1477:G1477"/>
    <mergeCell ref="H1477:K1477"/>
    <mergeCell ref="M1477:N1477"/>
    <mergeCell ref="I1479:M1479"/>
    <mergeCell ref="N1479:O1479"/>
    <mergeCell ref="A1475:E1475"/>
    <mergeCell ref="F1475:J1475"/>
    <mergeCell ref="K1475:L1475"/>
    <mergeCell ref="M1475:N1475"/>
    <mergeCell ref="A1476:E1476"/>
    <mergeCell ref="F1476:J1476"/>
    <mergeCell ref="K1476:L1476"/>
    <mergeCell ref="M1476:N1476"/>
    <mergeCell ref="A1472:E1472"/>
    <mergeCell ref="F1472:G1472"/>
    <mergeCell ref="H1472:K1472"/>
    <mergeCell ref="M1472:N1472"/>
    <mergeCell ref="A1473:B1473"/>
    <mergeCell ref="C1473:D1473"/>
    <mergeCell ref="A1470:E1470"/>
    <mergeCell ref="F1470:J1470"/>
    <mergeCell ref="K1470:L1470"/>
    <mergeCell ref="M1470:N1470"/>
    <mergeCell ref="A1471:E1471"/>
    <mergeCell ref="F1471:J1471"/>
    <mergeCell ref="K1471:L1471"/>
    <mergeCell ref="M1471:N1471"/>
    <mergeCell ref="A1467:E1467"/>
    <mergeCell ref="F1467:G1467"/>
    <mergeCell ref="H1467:K1467"/>
    <mergeCell ref="M1467:N1467"/>
    <mergeCell ref="A1468:B1468"/>
    <mergeCell ref="C1468:D1468"/>
    <mergeCell ref="A1465:E1465"/>
    <mergeCell ref="F1465:J1465"/>
    <mergeCell ref="K1465:L1465"/>
    <mergeCell ref="M1465:N1465"/>
    <mergeCell ref="A1466:E1466"/>
    <mergeCell ref="F1466:J1466"/>
    <mergeCell ref="K1466:L1466"/>
    <mergeCell ref="M1466:N1466"/>
    <mergeCell ref="A1462:E1462"/>
    <mergeCell ref="F1462:G1462"/>
    <mergeCell ref="H1462:K1462"/>
    <mergeCell ref="M1462:N1462"/>
    <mergeCell ref="A1463:B1463"/>
    <mergeCell ref="C1463:D1463"/>
    <mergeCell ref="A1460:E1460"/>
    <mergeCell ref="F1460:J1460"/>
    <mergeCell ref="K1460:L1460"/>
    <mergeCell ref="M1460:N1460"/>
    <mergeCell ref="A1461:E1461"/>
    <mergeCell ref="F1461:J1461"/>
    <mergeCell ref="K1461:L1461"/>
    <mergeCell ref="M1461:N1461"/>
    <mergeCell ref="A1457:B1457"/>
    <mergeCell ref="C1457:D1457"/>
    <mergeCell ref="A1459:E1459"/>
    <mergeCell ref="F1459:J1459"/>
    <mergeCell ref="K1459:L1459"/>
    <mergeCell ref="M1459:N1459"/>
    <mergeCell ref="A1454:F1454"/>
    <mergeCell ref="G1454:I1454"/>
    <mergeCell ref="J1454:O1454"/>
    <mergeCell ref="A1455:F1455"/>
    <mergeCell ref="G1455:I1455"/>
    <mergeCell ref="J1455:O1455"/>
    <mergeCell ref="B1450:C1450"/>
    <mergeCell ref="D1450:O1450"/>
    <mergeCell ref="B1451:C1451"/>
    <mergeCell ref="D1451:O1451"/>
    <mergeCell ref="A1452:O1452"/>
    <mergeCell ref="A1453:F1453"/>
    <mergeCell ref="G1453:I1453"/>
    <mergeCell ref="J1453:O1453"/>
    <mergeCell ref="A1446:E1446"/>
    <mergeCell ref="F1446:G1446"/>
    <mergeCell ref="H1446:K1446"/>
    <mergeCell ref="M1446:N1446"/>
    <mergeCell ref="I1448:M1448"/>
    <mergeCell ref="N1448:O1448"/>
    <mergeCell ref="A1444:E1444"/>
    <mergeCell ref="F1444:J1444"/>
    <mergeCell ref="K1444:L1444"/>
    <mergeCell ref="M1444:N1444"/>
    <mergeCell ref="A1445:E1445"/>
    <mergeCell ref="F1445:J1445"/>
    <mergeCell ref="K1445:L1445"/>
    <mergeCell ref="M1445:N1445"/>
    <mergeCell ref="A1441:E1441"/>
    <mergeCell ref="F1441:G1441"/>
    <mergeCell ref="H1441:K1441"/>
    <mergeCell ref="M1441:N1441"/>
    <mergeCell ref="A1442:B1442"/>
    <mergeCell ref="C1442:D1442"/>
    <mergeCell ref="A1439:E1439"/>
    <mergeCell ref="F1439:J1439"/>
    <mergeCell ref="K1439:L1439"/>
    <mergeCell ref="M1439:N1439"/>
    <mergeCell ref="A1440:E1440"/>
    <mergeCell ref="F1440:J1440"/>
    <mergeCell ref="K1440:L1440"/>
    <mergeCell ref="M1440:N1440"/>
    <mergeCell ref="A1436:E1436"/>
    <mergeCell ref="F1436:G1436"/>
    <mergeCell ref="H1436:K1436"/>
    <mergeCell ref="M1436:N1436"/>
    <mergeCell ref="A1437:B1437"/>
    <mergeCell ref="C1437:D1437"/>
    <mergeCell ref="A1434:E1434"/>
    <mergeCell ref="F1434:J1434"/>
    <mergeCell ref="K1434:L1434"/>
    <mergeCell ref="M1434:N1434"/>
    <mergeCell ref="A1435:E1435"/>
    <mergeCell ref="F1435:J1435"/>
    <mergeCell ref="K1435:L1435"/>
    <mergeCell ref="M1435:N1435"/>
    <mergeCell ref="A1431:E1431"/>
    <mergeCell ref="F1431:G1431"/>
    <mergeCell ref="H1431:K1431"/>
    <mergeCell ref="M1431:N1431"/>
    <mergeCell ref="A1432:B1432"/>
    <mergeCell ref="C1432:D1432"/>
    <mergeCell ref="A1429:E1429"/>
    <mergeCell ref="F1429:J1429"/>
    <mergeCell ref="K1429:L1429"/>
    <mergeCell ref="M1429:N1429"/>
    <mergeCell ref="A1430:E1430"/>
    <mergeCell ref="F1430:J1430"/>
    <mergeCell ref="K1430:L1430"/>
    <mergeCell ref="M1430:N1430"/>
    <mergeCell ref="A1426:B1426"/>
    <mergeCell ref="C1426:D1426"/>
    <mergeCell ref="A1428:E1428"/>
    <mergeCell ref="F1428:J1428"/>
    <mergeCell ref="K1428:L1428"/>
    <mergeCell ref="M1428:N1428"/>
    <mergeCell ref="A1423:F1423"/>
    <mergeCell ref="G1423:I1423"/>
    <mergeCell ref="J1423:O1423"/>
    <mergeCell ref="A1424:F1424"/>
    <mergeCell ref="G1424:I1424"/>
    <mergeCell ref="J1424:O1424"/>
    <mergeCell ref="B1419:C1419"/>
    <mergeCell ref="D1419:O1419"/>
    <mergeCell ref="B1420:C1420"/>
    <mergeCell ref="D1420:O1420"/>
    <mergeCell ref="A1421:O1421"/>
    <mergeCell ref="A1422:F1422"/>
    <mergeCell ref="G1422:I1422"/>
    <mergeCell ref="J1422:O1422"/>
    <mergeCell ref="A1415:E1415"/>
    <mergeCell ref="F1415:G1415"/>
    <mergeCell ref="H1415:K1415"/>
    <mergeCell ref="M1415:N1415"/>
    <mergeCell ref="I1417:M1417"/>
    <mergeCell ref="N1417:O1417"/>
    <mergeCell ref="A1413:E1413"/>
    <mergeCell ref="F1413:J1413"/>
    <mergeCell ref="K1413:L1413"/>
    <mergeCell ref="M1413:N1413"/>
    <mergeCell ref="A1414:E1414"/>
    <mergeCell ref="F1414:J1414"/>
    <mergeCell ref="K1414:L1414"/>
    <mergeCell ref="M1414:N1414"/>
    <mergeCell ref="A1410:E1410"/>
    <mergeCell ref="F1410:G1410"/>
    <mergeCell ref="H1410:K1410"/>
    <mergeCell ref="M1410:N1410"/>
    <mergeCell ref="A1411:B1411"/>
    <mergeCell ref="C1411:D1411"/>
    <mergeCell ref="A1408:E1408"/>
    <mergeCell ref="F1408:J1408"/>
    <mergeCell ref="K1408:L1408"/>
    <mergeCell ref="M1408:N1408"/>
    <mergeCell ref="A1409:E1409"/>
    <mergeCell ref="F1409:J1409"/>
    <mergeCell ref="K1409:L1409"/>
    <mergeCell ref="M1409:N1409"/>
    <mergeCell ref="A1405:E1405"/>
    <mergeCell ref="F1405:G1405"/>
    <mergeCell ref="H1405:K1405"/>
    <mergeCell ref="M1405:N1405"/>
    <mergeCell ref="A1406:B1406"/>
    <mergeCell ref="C1406:D1406"/>
    <mergeCell ref="A1403:E1403"/>
    <mergeCell ref="F1403:J1403"/>
    <mergeCell ref="K1403:L1403"/>
    <mergeCell ref="M1403:N1403"/>
    <mergeCell ref="A1404:E1404"/>
    <mergeCell ref="F1404:J1404"/>
    <mergeCell ref="K1404:L1404"/>
    <mergeCell ref="M1404:N1404"/>
    <mergeCell ref="A1400:E1400"/>
    <mergeCell ref="F1400:G1400"/>
    <mergeCell ref="H1400:K1400"/>
    <mergeCell ref="M1400:N1400"/>
    <mergeCell ref="A1401:B1401"/>
    <mergeCell ref="C1401:D1401"/>
    <mergeCell ref="A1398:E1398"/>
    <mergeCell ref="F1398:J1398"/>
    <mergeCell ref="K1398:L1398"/>
    <mergeCell ref="M1398:N1398"/>
    <mergeCell ref="A1399:E1399"/>
    <mergeCell ref="F1399:J1399"/>
    <mergeCell ref="K1399:L1399"/>
    <mergeCell ref="M1399:N1399"/>
    <mergeCell ref="A1396:E1396"/>
    <mergeCell ref="F1396:J1396"/>
    <mergeCell ref="K1396:L1396"/>
    <mergeCell ref="M1396:N1396"/>
    <mergeCell ref="A1397:E1397"/>
    <mergeCell ref="F1397:J1397"/>
    <mergeCell ref="K1397:L1397"/>
    <mergeCell ref="M1397:N1397"/>
    <mergeCell ref="A1394:E1394"/>
    <mergeCell ref="F1394:J1394"/>
    <mergeCell ref="K1394:L1394"/>
    <mergeCell ref="M1394:N1394"/>
    <mergeCell ref="A1395:E1395"/>
    <mergeCell ref="F1395:J1395"/>
    <mergeCell ref="K1395:L1395"/>
    <mergeCell ref="M1395:N1395"/>
    <mergeCell ref="A1391:B1391"/>
    <mergeCell ref="C1391:D1391"/>
    <mergeCell ref="A1393:E1393"/>
    <mergeCell ref="F1393:J1393"/>
    <mergeCell ref="K1393:L1393"/>
    <mergeCell ref="M1393:N1393"/>
    <mergeCell ref="A1388:F1388"/>
    <mergeCell ref="G1388:I1388"/>
    <mergeCell ref="J1388:O1388"/>
    <mergeCell ref="A1389:F1389"/>
    <mergeCell ref="G1389:I1389"/>
    <mergeCell ref="J1389:O1389"/>
    <mergeCell ref="B1384:C1384"/>
    <mergeCell ref="D1384:O1384"/>
    <mergeCell ref="B1385:C1385"/>
    <mergeCell ref="D1385:O1385"/>
    <mergeCell ref="A1386:O1386"/>
    <mergeCell ref="A1387:F1387"/>
    <mergeCell ref="G1387:I1387"/>
    <mergeCell ref="J1387:O1387"/>
    <mergeCell ref="A1380:E1380"/>
    <mergeCell ref="F1380:G1380"/>
    <mergeCell ref="H1380:K1380"/>
    <mergeCell ref="M1380:N1380"/>
    <mergeCell ref="I1382:M1382"/>
    <mergeCell ref="N1382:O1382"/>
    <mergeCell ref="A1378:E1378"/>
    <mergeCell ref="F1378:J1378"/>
    <mergeCell ref="K1378:L1378"/>
    <mergeCell ref="M1378:N1378"/>
    <mergeCell ref="A1379:E1379"/>
    <mergeCell ref="F1379:J1379"/>
    <mergeCell ref="K1379:L1379"/>
    <mergeCell ref="M1379:N1379"/>
    <mergeCell ref="A1375:E1375"/>
    <mergeCell ref="F1375:G1375"/>
    <mergeCell ref="H1375:K1375"/>
    <mergeCell ref="M1375:N1375"/>
    <mergeCell ref="A1376:B1376"/>
    <mergeCell ref="C1376:D1376"/>
    <mergeCell ref="A1373:E1373"/>
    <mergeCell ref="F1373:J1373"/>
    <mergeCell ref="K1373:L1373"/>
    <mergeCell ref="M1373:N1373"/>
    <mergeCell ref="A1374:E1374"/>
    <mergeCell ref="F1374:J1374"/>
    <mergeCell ref="K1374:L1374"/>
    <mergeCell ref="M1374:N1374"/>
    <mergeCell ref="A1370:E1370"/>
    <mergeCell ref="F1370:G1370"/>
    <mergeCell ref="H1370:K1370"/>
    <mergeCell ref="M1370:N1370"/>
    <mergeCell ref="A1371:B1371"/>
    <mergeCell ref="C1371:D1371"/>
    <mergeCell ref="A1368:E1368"/>
    <mergeCell ref="F1368:J1368"/>
    <mergeCell ref="K1368:L1368"/>
    <mergeCell ref="M1368:N1368"/>
    <mergeCell ref="A1369:E1369"/>
    <mergeCell ref="F1369:J1369"/>
    <mergeCell ref="K1369:L1369"/>
    <mergeCell ref="M1369:N1369"/>
    <mergeCell ref="A1365:E1365"/>
    <mergeCell ref="F1365:G1365"/>
    <mergeCell ref="H1365:K1365"/>
    <mergeCell ref="M1365:N1365"/>
    <mergeCell ref="A1366:B1366"/>
    <mergeCell ref="C1366:D1366"/>
    <mergeCell ref="A1363:E1363"/>
    <mergeCell ref="F1363:J1363"/>
    <mergeCell ref="K1363:L1363"/>
    <mergeCell ref="M1363:N1363"/>
    <mergeCell ref="A1364:E1364"/>
    <mergeCell ref="F1364:J1364"/>
    <mergeCell ref="K1364:L1364"/>
    <mergeCell ref="M1364:N1364"/>
    <mergeCell ref="A1361:E1361"/>
    <mergeCell ref="F1361:J1361"/>
    <mergeCell ref="K1361:L1361"/>
    <mergeCell ref="M1361:N1361"/>
    <mergeCell ref="A1362:E1362"/>
    <mergeCell ref="F1362:J1362"/>
    <mergeCell ref="K1362:L1362"/>
    <mergeCell ref="M1362:N1362"/>
    <mergeCell ref="A1359:E1359"/>
    <mergeCell ref="F1359:J1359"/>
    <mergeCell ref="K1359:L1359"/>
    <mergeCell ref="M1359:N1359"/>
    <mergeCell ref="A1360:E1360"/>
    <mergeCell ref="F1360:J1360"/>
    <mergeCell ref="K1360:L1360"/>
    <mergeCell ref="M1360:N1360"/>
    <mergeCell ref="A1354:F1354"/>
    <mergeCell ref="G1354:I1354"/>
    <mergeCell ref="J1354:O1354"/>
    <mergeCell ref="A1356:B1356"/>
    <mergeCell ref="C1356:D1356"/>
    <mergeCell ref="A1358:E1358"/>
    <mergeCell ref="F1358:J1358"/>
    <mergeCell ref="K1358:L1358"/>
    <mergeCell ref="M1358:N1358"/>
    <mergeCell ref="A1351:O1351"/>
    <mergeCell ref="A1352:F1352"/>
    <mergeCell ref="G1352:I1352"/>
    <mergeCell ref="J1352:O1352"/>
    <mergeCell ref="A1353:F1353"/>
    <mergeCell ref="G1353:I1353"/>
    <mergeCell ref="J1353:O1353"/>
    <mergeCell ref="I1347:M1347"/>
    <mergeCell ref="N1347:O1347"/>
    <mergeCell ref="B1349:C1349"/>
    <mergeCell ref="D1349:O1349"/>
    <mergeCell ref="B1350:C1350"/>
    <mergeCell ref="D1350:O1350"/>
    <mergeCell ref="A1344:E1344"/>
    <mergeCell ref="F1344:J1344"/>
    <mergeCell ref="K1344:L1344"/>
    <mergeCell ref="M1344:N1344"/>
    <mergeCell ref="A1345:E1345"/>
    <mergeCell ref="F1345:G1345"/>
    <mergeCell ref="H1345:K1345"/>
    <mergeCell ref="M1345:N1345"/>
    <mergeCell ref="A1341:B1341"/>
    <mergeCell ref="C1341:D1341"/>
    <mergeCell ref="A1343:E1343"/>
    <mergeCell ref="F1343:J1343"/>
    <mergeCell ref="K1343:L1343"/>
    <mergeCell ref="M1343:N1343"/>
    <mergeCell ref="A1339:E1339"/>
    <mergeCell ref="F1339:J1339"/>
    <mergeCell ref="K1339:L1339"/>
    <mergeCell ref="M1339:N1339"/>
    <mergeCell ref="A1340:E1340"/>
    <mergeCell ref="F1340:G1340"/>
    <mergeCell ref="H1340:K1340"/>
    <mergeCell ref="M1340:N1340"/>
    <mergeCell ref="A1336:B1336"/>
    <mergeCell ref="C1336:D1336"/>
    <mergeCell ref="A1338:E1338"/>
    <mergeCell ref="F1338:J1338"/>
    <mergeCell ref="K1338:L1338"/>
    <mergeCell ref="M1338:N1338"/>
    <mergeCell ref="A1334:E1334"/>
    <mergeCell ref="F1334:J1334"/>
    <mergeCell ref="K1334:L1334"/>
    <mergeCell ref="M1334:N1334"/>
    <mergeCell ref="A1335:E1335"/>
    <mergeCell ref="F1335:G1335"/>
    <mergeCell ref="H1335:K1335"/>
    <mergeCell ref="M1335:N1335"/>
    <mergeCell ref="A1331:B1331"/>
    <mergeCell ref="C1331:D1331"/>
    <mergeCell ref="A1333:E1333"/>
    <mergeCell ref="F1333:J1333"/>
    <mergeCell ref="K1333:L1333"/>
    <mergeCell ref="M1333:N1333"/>
    <mergeCell ref="A1329:E1329"/>
    <mergeCell ref="F1329:J1329"/>
    <mergeCell ref="K1329:L1329"/>
    <mergeCell ref="M1329:N1329"/>
    <mergeCell ref="A1330:E1330"/>
    <mergeCell ref="F1330:G1330"/>
    <mergeCell ref="H1330:K1330"/>
    <mergeCell ref="M1330:N1330"/>
    <mergeCell ref="A1327:E1327"/>
    <mergeCell ref="F1327:J1327"/>
    <mergeCell ref="K1327:L1327"/>
    <mergeCell ref="M1327:N1327"/>
    <mergeCell ref="A1328:E1328"/>
    <mergeCell ref="F1328:J1328"/>
    <mergeCell ref="K1328:L1328"/>
    <mergeCell ref="M1328:N1328"/>
    <mergeCell ref="A1325:E1325"/>
    <mergeCell ref="F1325:J1325"/>
    <mergeCell ref="K1325:L1325"/>
    <mergeCell ref="M1325:N1325"/>
    <mergeCell ref="A1326:E1326"/>
    <mergeCell ref="F1326:J1326"/>
    <mergeCell ref="K1326:L1326"/>
    <mergeCell ref="M1326:N1326"/>
    <mergeCell ref="A1323:E1323"/>
    <mergeCell ref="F1323:J1323"/>
    <mergeCell ref="K1323:L1323"/>
    <mergeCell ref="M1323:N1323"/>
    <mergeCell ref="A1324:E1324"/>
    <mergeCell ref="F1324:J1324"/>
    <mergeCell ref="K1324:L1324"/>
    <mergeCell ref="M1324:N1324"/>
    <mergeCell ref="A1320:B1320"/>
    <mergeCell ref="C1320:D1320"/>
    <mergeCell ref="A1322:E1322"/>
    <mergeCell ref="F1322:J1322"/>
    <mergeCell ref="K1322:L1322"/>
    <mergeCell ref="M1322:N1322"/>
    <mergeCell ref="A1317:F1317"/>
    <mergeCell ref="G1317:I1317"/>
    <mergeCell ref="J1317:O1317"/>
    <mergeCell ref="A1318:F1318"/>
    <mergeCell ref="G1318:I1318"/>
    <mergeCell ref="J1318:O1318"/>
    <mergeCell ref="B1313:C1313"/>
    <mergeCell ref="D1313:O1313"/>
    <mergeCell ref="B1314:C1314"/>
    <mergeCell ref="D1314:O1314"/>
    <mergeCell ref="A1315:O1315"/>
    <mergeCell ref="A1316:F1316"/>
    <mergeCell ref="G1316:I1316"/>
    <mergeCell ref="J1316:O1316"/>
    <mergeCell ref="A1309:E1309"/>
    <mergeCell ref="F1309:G1309"/>
    <mergeCell ref="H1309:K1309"/>
    <mergeCell ref="M1309:N1309"/>
    <mergeCell ref="I1311:M1311"/>
    <mergeCell ref="N1311:O1311"/>
    <mergeCell ref="A1307:E1307"/>
    <mergeCell ref="F1307:J1307"/>
    <mergeCell ref="K1307:L1307"/>
    <mergeCell ref="M1307:N1307"/>
    <mergeCell ref="A1308:E1308"/>
    <mergeCell ref="F1308:J1308"/>
    <mergeCell ref="K1308:L1308"/>
    <mergeCell ref="M1308:N1308"/>
    <mergeCell ref="A1304:E1304"/>
    <mergeCell ref="F1304:G1304"/>
    <mergeCell ref="H1304:K1304"/>
    <mergeCell ref="M1304:N1304"/>
    <mergeCell ref="A1305:B1305"/>
    <mergeCell ref="C1305:D1305"/>
    <mergeCell ref="A1302:E1302"/>
    <mergeCell ref="F1302:J1302"/>
    <mergeCell ref="K1302:L1302"/>
    <mergeCell ref="M1302:N1302"/>
    <mergeCell ref="A1303:E1303"/>
    <mergeCell ref="F1303:J1303"/>
    <mergeCell ref="K1303:L1303"/>
    <mergeCell ref="M1303:N1303"/>
    <mergeCell ref="A1299:E1299"/>
    <mergeCell ref="F1299:G1299"/>
    <mergeCell ref="H1299:K1299"/>
    <mergeCell ref="M1299:N1299"/>
    <mergeCell ref="A1300:B1300"/>
    <mergeCell ref="C1300:D1300"/>
    <mergeCell ref="A1297:E1297"/>
    <mergeCell ref="F1297:J1297"/>
    <mergeCell ref="K1297:L1297"/>
    <mergeCell ref="M1297:N1297"/>
    <mergeCell ref="A1298:E1298"/>
    <mergeCell ref="F1298:J1298"/>
    <mergeCell ref="K1298:L1298"/>
    <mergeCell ref="M1298:N1298"/>
    <mergeCell ref="A1294:E1294"/>
    <mergeCell ref="F1294:G1294"/>
    <mergeCell ref="H1294:K1294"/>
    <mergeCell ref="M1294:N1294"/>
    <mergeCell ref="A1295:B1295"/>
    <mergeCell ref="C1295:D1295"/>
    <mergeCell ref="A1292:E1292"/>
    <mergeCell ref="F1292:J1292"/>
    <mergeCell ref="K1292:L1292"/>
    <mergeCell ref="M1292:N1292"/>
    <mergeCell ref="A1293:E1293"/>
    <mergeCell ref="F1293:J1293"/>
    <mergeCell ref="K1293:L1293"/>
    <mergeCell ref="M1293:N1293"/>
    <mergeCell ref="A1290:E1290"/>
    <mergeCell ref="F1290:J1290"/>
    <mergeCell ref="K1290:L1290"/>
    <mergeCell ref="M1290:N1290"/>
    <mergeCell ref="A1291:E1291"/>
    <mergeCell ref="F1291:J1291"/>
    <mergeCell ref="K1291:L1291"/>
    <mergeCell ref="M1291:N1291"/>
    <mergeCell ref="A1288:E1288"/>
    <mergeCell ref="F1288:J1288"/>
    <mergeCell ref="K1288:L1288"/>
    <mergeCell ref="M1288:N1288"/>
    <mergeCell ref="A1289:E1289"/>
    <mergeCell ref="F1289:J1289"/>
    <mergeCell ref="K1289:L1289"/>
    <mergeCell ref="M1289:N1289"/>
    <mergeCell ref="A1283:F1283"/>
    <mergeCell ref="G1283:I1283"/>
    <mergeCell ref="J1283:O1283"/>
    <mergeCell ref="A1285:B1285"/>
    <mergeCell ref="C1285:D1285"/>
    <mergeCell ref="A1287:E1287"/>
    <mergeCell ref="F1287:J1287"/>
    <mergeCell ref="K1287:L1287"/>
    <mergeCell ref="M1287:N1287"/>
    <mergeCell ref="N1276:O1276"/>
    <mergeCell ref="B1278:C1278"/>
    <mergeCell ref="D1278:O1278"/>
    <mergeCell ref="B1279:C1279"/>
    <mergeCell ref="D1279:O1279"/>
    <mergeCell ref="I1277:M1277"/>
    <mergeCell ref="N1277:O1277"/>
    <mergeCell ref="A1273:E1273"/>
    <mergeCell ref="F1273:J1273"/>
    <mergeCell ref="K1273:L1273"/>
    <mergeCell ref="M1273:N1273"/>
    <mergeCell ref="A1274:E1274"/>
    <mergeCell ref="F1274:G1274"/>
    <mergeCell ref="H1274:K1274"/>
    <mergeCell ref="M1274:N1274"/>
    <mergeCell ref="A1270:B1270"/>
    <mergeCell ref="C1270:D1270"/>
    <mergeCell ref="A1272:E1272"/>
    <mergeCell ref="F1272:J1272"/>
    <mergeCell ref="K1272:L1272"/>
    <mergeCell ref="M1272:N1272"/>
    <mergeCell ref="A1268:E1268"/>
    <mergeCell ref="F1268:J1268"/>
    <mergeCell ref="K1268:L1268"/>
    <mergeCell ref="M1268:N1268"/>
    <mergeCell ref="A1269:E1269"/>
    <mergeCell ref="F1269:G1269"/>
    <mergeCell ref="H1269:K1269"/>
    <mergeCell ref="M1269:N1269"/>
    <mergeCell ref="A1265:B1265"/>
    <mergeCell ref="C1265:D1265"/>
    <mergeCell ref="A1267:E1267"/>
    <mergeCell ref="F1267:J1267"/>
    <mergeCell ref="K1267:L1267"/>
    <mergeCell ref="M1267:N1267"/>
    <mergeCell ref="A1263:E1263"/>
    <mergeCell ref="F1263:J1263"/>
    <mergeCell ref="K1263:L1263"/>
    <mergeCell ref="M1263:N1263"/>
    <mergeCell ref="A1264:E1264"/>
    <mergeCell ref="F1264:G1264"/>
    <mergeCell ref="H1264:K1264"/>
    <mergeCell ref="M1264:N1264"/>
    <mergeCell ref="A1260:B1260"/>
    <mergeCell ref="C1260:D1260"/>
    <mergeCell ref="A1262:E1262"/>
    <mergeCell ref="F1262:J1262"/>
    <mergeCell ref="K1262:L1262"/>
    <mergeCell ref="M1262:N1262"/>
    <mergeCell ref="A1258:E1258"/>
    <mergeCell ref="F1258:J1258"/>
    <mergeCell ref="K1258:L1258"/>
    <mergeCell ref="M1258:N1258"/>
    <mergeCell ref="A1259:E1259"/>
    <mergeCell ref="F1259:G1259"/>
    <mergeCell ref="H1259:K1259"/>
    <mergeCell ref="M1259:N1259"/>
    <mergeCell ref="A1255:B1255"/>
    <mergeCell ref="C1255:D1255"/>
    <mergeCell ref="A1257:E1257"/>
    <mergeCell ref="F1257:J1257"/>
    <mergeCell ref="K1257:L1257"/>
    <mergeCell ref="M1257:N1257"/>
    <mergeCell ref="A1252:F1252"/>
    <mergeCell ref="G1252:I1252"/>
    <mergeCell ref="J1252:O1252"/>
    <mergeCell ref="A1253:F1253"/>
    <mergeCell ref="G1253:I1253"/>
    <mergeCell ref="J1253:O1253"/>
    <mergeCell ref="B1248:C1248"/>
    <mergeCell ref="D1248:O1248"/>
    <mergeCell ref="B1249:C1249"/>
    <mergeCell ref="D1249:O1249"/>
    <mergeCell ref="A1250:O1250"/>
    <mergeCell ref="A1251:F1251"/>
    <mergeCell ref="G1251:I1251"/>
    <mergeCell ref="J1251:O1251"/>
    <mergeCell ref="A1244:E1244"/>
    <mergeCell ref="F1244:G1244"/>
    <mergeCell ref="H1244:K1244"/>
    <mergeCell ref="M1244:N1244"/>
    <mergeCell ref="I1246:M1246"/>
    <mergeCell ref="N1246:O1246"/>
    <mergeCell ref="A1242:E1242"/>
    <mergeCell ref="F1242:J1242"/>
    <mergeCell ref="K1242:L1242"/>
    <mergeCell ref="M1242:N1242"/>
    <mergeCell ref="A1243:E1243"/>
    <mergeCell ref="F1243:J1243"/>
    <mergeCell ref="K1243:L1243"/>
    <mergeCell ref="M1243:N1243"/>
    <mergeCell ref="A1239:E1239"/>
    <mergeCell ref="F1239:G1239"/>
    <mergeCell ref="H1239:K1239"/>
    <mergeCell ref="M1239:N1239"/>
    <mergeCell ref="A1240:B1240"/>
    <mergeCell ref="C1240:D1240"/>
    <mergeCell ref="A1237:E1237"/>
    <mergeCell ref="F1237:J1237"/>
    <mergeCell ref="K1237:L1237"/>
    <mergeCell ref="M1237:N1237"/>
    <mergeCell ref="A1238:E1238"/>
    <mergeCell ref="F1238:J1238"/>
    <mergeCell ref="K1238:L1238"/>
    <mergeCell ref="M1238:N1238"/>
    <mergeCell ref="A1234:E1234"/>
    <mergeCell ref="F1234:G1234"/>
    <mergeCell ref="H1234:K1234"/>
    <mergeCell ref="M1234:N1234"/>
    <mergeCell ref="A1235:B1235"/>
    <mergeCell ref="C1235:D1235"/>
    <mergeCell ref="A1232:E1232"/>
    <mergeCell ref="F1232:J1232"/>
    <mergeCell ref="K1232:L1232"/>
    <mergeCell ref="M1232:N1232"/>
    <mergeCell ref="A1233:E1233"/>
    <mergeCell ref="F1233:J1233"/>
    <mergeCell ref="K1233:L1233"/>
    <mergeCell ref="M1233:N1233"/>
    <mergeCell ref="A1229:E1229"/>
    <mergeCell ref="F1229:G1229"/>
    <mergeCell ref="H1229:K1229"/>
    <mergeCell ref="M1229:N1229"/>
    <mergeCell ref="A1230:B1230"/>
    <mergeCell ref="C1230:D1230"/>
    <mergeCell ref="A1227:E1227"/>
    <mergeCell ref="F1227:J1227"/>
    <mergeCell ref="K1227:L1227"/>
    <mergeCell ref="M1227:N1227"/>
    <mergeCell ref="A1228:E1228"/>
    <mergeCell ref="F1228:J1228"/>
    <mergeCell ref="K1228:L1228"/>
    <mergeCell ref="M1228:N1228"/>
    <mergeCell ref="A1225:E1225"/>
    <mergeCell ref="F1225:J1225"/>
    <mergeCell ref="K1225:L1225"/>
    <mergeCell ref="M1225:N1225"/>
    <mergeCell ref="A1226:E1226"/>
    <mergeCell ref="F1226:J1226"/>
    <mergeCell ref="K1226:L1226"/>
    <mergeCell ref="M1226:N1226"/>
    <mergeCell ref="A1223:E1223"/>
    <mergeCell ref="F1223:J1223"/>
    <mergeCell ref="K1223:L1223"/>
    <mergeCell ref="M1223:N1223"/>
    <mergeCell ref="A1224:E1224"/>
    <mergeCell ref="F1224:J1224"/>
    <mergeCell ref="K1224:L1224"/>
    <mergeCell ref="M1224:N1224"/>
    <mergeCell ref="A1220:B1220"/>
    <mergeCell ref="C1220:D1220"/>
    <mergeCell ref="A1222:E1222"/>
    <mergeCell ref="F1222:J1222"/>
    <mergeCell ref="K1222:L1222"/>
    <mergeCell ref="M1222:N1222"/>
    <mergeCell ref="A1217:F1217"/>
    <mergeCell ref="G1217:I1217"/>
    <mergeCell ref="J1217:O1217"/>
    <mergeCell ref="A1218:F1218"/>
    <mergeCell ref="G1218:I1218"/>
    <mergeCell ref="J1218:O1218"/>
    <mergeCell ref="B1213:C1213"/>
    <mergeCell ref="D1213:O1213"/>
    <mergeCell ref="B1214:C1214"/>
    <mergeCell ref="D1214:O1214"/>
    <mergeCell ref="A1215:O1215"/>
    <mergeCell ref="A1216:F1216"/>
    <mergeCell ref="G1216:I1216"/>
    <mergeCell ref="J1216:O1216"/>
    <mergeCell ref="A1209:E1209"/>
    <mergeCell ref="F1209:G1209"/>
    <mergeCell ref="H1209:K1209"/>
    <mergeCell ref="M1209:N1209"/>
    <mergeCell ref="I1211:M1211"/>
    <mergeCell ref="N1211:O1211"/>
    <mergeCell ref="A1207:E1207"/>
    <mergeCell ref="F1207:J1207"/>
    <mergeCell ref="K1207:L1207"/>
    <mergeCell ref="M1207:N1207"/>
    <mergeCell ref="A1208:E1208"/>
    <mergeCell ref="F1208:J1208"/>
    <mergeCell ref="K1208:L1208"/>
    <mergeCell ref="M1208:N1208"/>
    <mergeCell ref="A1204:E1204"/>
    <mergeCell ref="F1204:G1204"/>
    <mergeCell ref="H1204:K1204"/>
    <mergeCell ref="M1204:N1204"/>
    <mergeCell ref="A1205:B1205"/>
    <mergeCell ref="C1205:D1205"/>
    <mergeCell ref="A1202:E1202"/>
    <mergeCell ref="F1202:J1202"/>
    <mergeCell ref="K1202:L1202"/>
    <mergeCell ref="M1202:N1202"/>
    <mergeCell ref="A1203:E1203"/>
    <mergeCell ref="F1203:J1203"/>
    <mergeCell ref="K1203:L1203"/>
    <mergeCell ref="M1203:N1203"/>
    <mergeCell ref="A1199:E1199"/>
    <mergeCell ref="F1199:G1199"/>
    <mergeCell ref="H1199:K1199"/>
    <mergeCell ref="M1199:N1199"/>
    <mergeCell ref="A1200:B1200"/>
    <mergeCell ref="C1200:D1200"/>
    <mergeCell ref="A1197:E1197"/>
    <mergeCell ref="F1197:J1197"/>
    <mergeCell ref="K1197:L1197"/>
    <mergeCell ref="M1197:N1197"/>
    <mergeCell ref="A1198:E1198"/>
    <mergeCell ref="F1198:J1198"/>
    <mergeCell ref="K1198:L1198"/>
    <mergeCell ref="M1198:N1198"/>
    <mergeCell ref="A1194:E1194"/>
    <mergeCell ref="F1194:G1194"/>
    <mergeCell ref="H1194:K1194"/>
    <mergeCell ref="M1194:N1194"/>
    <mergeCell ref="A1195:B1195"/>
    <mergeCell ref="C1195:D1195"/>
    <mergeCell ref="A1192:E1192"/>
    <mergeCell ref="F1192:J1192"/>
    <mergeCell ref="K1192:L1192"/>
    <mergeCell ref="M1192:N1192"/>
    <mergeCell ref="A1193:E1193"/>
    <mergeCell ref="F1193:J1193"/>
    <mergeCell ref="K1193:L1193"/>
    <mergeCell ref="M1193:N1193"/>
    <mergeCell ref="A1190:E1190"/>
    <mergeCell ref="F1190:J1190"/>
    <mergeCell ref="K1190:L1190"/>
    <mergeCell ref="M1190:N1190"/>
    <mergeCell ref="A1191:E1191"/>
    <mergeCell ref="F1191:J1191"/>
    <mergeCell ref="K1191:L1191"/>
    <mergeCell ref="M1191:N1191"/>
    <mergeCell ref="A1188:E1188"/>
    <mergeCell ref="F1188:J1188"/>
    <mergeCell ref="K1188:L1188"/>
    <mergeCell ref="M1188:N1188"/>
    <mergeCell ref="A1189:E1189"/>
    <mergeCell ref="F1189:J1189"/>
    <mergeCell ref="K1189:L1189"/>
    <mergeCell ref="M1189:N1189"/>
    <mergeCell ref="A1185:B1185"/>
    <mergeCell ref="C1185:D1185"/>
    <mergeCell ref="A1187:E1187"/>
    <mergeCell ref="F1187:J1187"/>
    <mergeCell ref="K1187:L1187"/>
    <mergeCell ref="M1187:N1187"/>
    <mergeCell ref="A1182:F1182"/>
    <mergeCell ref="G1182:I1182"/>
    <mergeCell ref="J1182:O1182"/>
    <mergeCell ref="A1183:F1183"/>
    <mergeCell ref="G1183:I1183"/>
    <mergeCell ref="J1183:O1183"/>
    <mergeCell ref="B1178:C1178"/>
    <mergeCell ref="D1178:O1178"/>
    <mergeCell ref="B1179:C1179"/>
    <mergeCell ref="D1179:O1179"/>
    <mergeCell ref="A1180:O1180"/>
    <mergeCell ref="A1181:F1181"/>
    <mergeCell ref="G1181:I1181"/>
    <mergeCell ref="J1181:O1181"/>
    <mergeCell ref="A1174:E1174"/>
    <mergeCell ref="F1174:G1174"/>
    <mergeCell ref="H1174:K1174"/>
    <mergeCell ref="M1174:N1174"/>
    <mergeCell ref="I1176:M1176"/>
    <mergeCell ref="N1176:O1176"/>
    <mergeCell ref="A1172:E1172"/>
    <mergeCell ref="F1172:J1172"/>
    <mergeCell ref="K1172:L1172"/>
    <mergeCell ref="M1172:N1172"/>
    <mergeCell ref="A1173:E1173"/>
    <mergeCell ref="F1173:J1173"/>
    <mergeCell ref="K1173:L1173"/>
    <mergeCell ref="M1173:N1173"/>
    <mergeCell ref="A1169:E1169"/>
    <mergeCell ref="F1169:G1169"/>
    <mergeCell ref="H1169:K1169"/>
    <mergeCell ref="M1169:N1169"/>
    <mergeCell ref="A1170:B1170"/>
    <mergeCell ref="C1170:D1170"/>
    <mergeCell ref="A1167:E1167"/>
    <mergeCell ref="F1167:J1167"/>
    <mergeCell ref="K1167:L1167"/>
    <mergeCell ref="M1167:N1167"/>
    <mergeCell ref="A1168:E1168"/>
    <mergeCell ref="F1168:J1168"/>
    <mergeCell ref="K1168:L1168"/>
    <mergeCell ref="M1168:N1168"/>
    <mergeCell ref="A1164:E1164"/>
    <mergeCell ref="F1164:G1164"/>
    <mergeCell ref="H1164:K1164"/>
    <mergeCell ref="M1164:N1164"/>
    <mergeCell ref="A1165:B1165"/>
    <mergeCell ref="C1165:D1165"/>
    <mergeCell ref="A1162:E1162"/>
    <mergeCell ref="F1162:J1162"/>
    <mergeCell ref="K1162:L1162"/>
    <mergeCell ref="M1162:N1162"/>
    <mergeCell ref="A1163:E1163"/>
    <mergeCell ref="F1163:J1163"/>
    <mergeCell ref="K1163:L1163"/>
    <mergeCell ref="M1163:N1163"/>
    <mergeCell ref="A1159:E1159"/>
    <mergeCell ref="F1159:G1159"/>
    <mergeCell ref="H1159:K1159"/>
    <mergeCell ref="M1159:N1159"/>
    <mergeCell ref="A1160:B1160"/>
    <mergeCell ref="C1160:D1160"/>
    <mergeCell ref="A1157:E1157"/>
    <mergeCell ref="F1157:J1157"/>
    <mergeCell ref="K1157:L1157"/>
    <mergeCell ref="M1157:N1157"/>
    <mergeCell ref="A1158:E1158"/>
    <mergeCell ref="F1158:J1158"/>
    <mergeCell ref="K1158:L1158"/>
    <mergeCell ref="M1158:N1158"/>
    <mergeCell ref="A1154:B1154"/>
    <mergeCell ref="C1154:D1154"/>
    <mergeCell ref="A1156:E1156"/>
    <mergeCell ref="F1156:J1156"/>
    <mergeCell ref="K1156:L1156"/>
    <mergeCell ref="M1156:N1156"/>
    <mergeCell ref="A1151:F1151"/>
    <mergeCell ref="G1151:I1151"/>
    <mergeCell ref="J1151:O1151"/>
    <mergeCell ref="A1152:F1152"/>
    <mergeCell ref="G1152:I1152"/>
    <mergeCell ref="J1152:O1152"/>
    <mergeCell ref="B1147:C1147"/>
    <mergeCell ref="D1147:O1147"/>
    <mergeCell ref="B1148:C1148"/>
    <mergeCell ref="D1148:O1148"/>
    <mergeCell ref="A1149:O1149"/>
    <mergeCell ref="A1150:F1150"/>
    <mergeCell ref="G1150:I1150"/>
    <mergeCell ref="J1150:O1150"/>
    <mergeCell ref="A1143:E1143"/>
    <mergeCell ref="F1143:G1143"/>
    <mergeCell ref="H1143:K1143"/>
    <mergeCell ref="M1143:N1143"/>
    <mergeCell ref="I1145:M1145"/>
    <mergeCell ref="N1145:O1145"/>
    <mergeCell ref="A1141:E1141"/>
    <mergeCell ref="F1141:J1141"/>
    <mergeCell ref="K1141:L1141"/>
    <mergeCell ref="M1141:N1141"/>
    <mergeCell ref="A1142:E1142"/>
    <mergeCell ref="F1142:J1142"/>
    <mergeCell ref="K1142:L1142"/>
    <mergeCell ref="M1142:N1142"/>
    <mergeCell ref="I1146:M1146"/>
    <mergeCell ref="N1146:O1146"/>
    <mergeCell ref="A1138:E1138"/>
    <mergeCell ref="F1138:G1138"/>
    <mergeCell ref="H1138:K1138"/>
    <mergeCell ref="M1138:N1138"/>
    <mergeCell ref="A1139:B1139"/>
    <mergeCell ref="C1139:D1139"/>
    <mergeCell ref="A1136:E1136"/>
    <mergeCell ref="F1136:J1136"/>
    <mergeCell ref="K1136:L1136"/>
    <mergeCell ref="M1136:N1136"/>
    <mergeCell ref="A1137:E1137"/>
    <mergeCell ref="F1137:J1137"/>
    <mergeCell ref="K1137:L1137"/>
    <mergeCell ref="M1137:N1137"/>
    <mergeCell ref="A1133:E1133"/>
    <mergeCell ref="F1133:G1133"/>
    <mergeCell ref="H1133:K1133"/>
    <mergeCell ref="M1133:N1133"/>
    <mergeCell ref="A1134:B1134"/>
    <mergeCell ref="C1134:D1134"/>
    <mergeCell ref="A1131:E1131"/>
    <mergeCell ref="F1131:J1131"/>
    <mergeCell ref="K1131:L1131"/>
    <mergeCell ref="M1131:N1131"/>
    <mergeCell ref="A1132:E1132"/>
    <mergeCell ref="F1132:J1132"/>
    <mergeCell ref="K1132:L1132"/>
    <mergeCell ref="M1132:N1132"/>
    <mergeCell ref="A1128:E1128"/>
    <mergeCell ref="F1128:G1128"/>
    <mergeCell ref="H1128:K1128"/>
    <mergeCell ref="M1128:N1128"/>
    <mergeCell ref="A1129:B1129"/>
    <mergeCell ref="C1129:D1129"/>
    <mergeCell ref="A1126:E1126"/>
    <mergeCell ref="F1126:J1126"/>
    <mergeCell ref="K1126:L1126"/>
    <mergeCell ref="M1126:N1126"/>
    <mergeCell ref="A1127:E1127"/>
    <mergeCell ref="F1127:J1127"/>
    <mergeCell ref="K1127:L1127"/>
    <mergeCell ref="M1127:N1127"/>
    <mergeCell ref="A1124:E1124"/>
    <mergeCell ref="F1124:J1124"/>
    <mergeCell ref="K1124:L1124"/>
    <mergeCell ref="M1124:N1124"/>
    <mergeCell ref="A1125:E1125"/>
    <mergeCell ref="F1125:J1125"/>
    <mergeCell ref="K1125:L1125"/>
    <mergeCell ref="M1125:N1125"/>
    <mergeCell ref="A1121:B1121"/>
    <mergeCell ref="C1121:D1121"/>
    <mergeCell ref="A1123:E1123"/>
    <mergeCell ref="F1123:J1123"/>
    <mergeCell ref="K1123:L1123"/>
    <mergeCell ref="M1123:N1123"/>
    <mergeCell ref="A1118:F1118"/>
    <mergeCell ref="G1118:I1118"/>
    <mergeCell ref="J1118:O1118"/>
    <mergeCell ref="A1119:F1119"/>
    <mergeCell ref="G1119:I1119"/>
    <mergeCell ref="J1119:O1119"/>
    <mergeCell ref="B1114:C1114"/>
    <mergeCell ref="D1114:O1114"/>
    <mergeCell ref="B1115:C1115"/>
    <mergeCell ref="D1115:O1115"/>
    <mergeCell ref="A1116:O1116"/>
    <mergeCell ref="A1117:F1117"/>
    <mergeCell ref="G1117:I1117"/>
    <mergeCell ref="J1117:O1117"/>
    <mergeCell ref="A1110:E1110"/>
    <mergeCell ref="F1110:G1110"/>
    <mergeCell ref="H1110:K1110"/>
    <mergeCell ref="M1110:N1110"/>
    <mergeCell ref="I1112:M1112"/>
    <mergeCell ref="N1112:O1112"/>
    <mergeCell ref="A1108:E1108"/>
    <mergeCell ref="F1108:J1108"/>
    <mergeCell ref="K1108:L1108"/>
    <mergeCell ref="M1108:N1108"/>
    <mergeCell ref="A1109:E1109"/>
    <mergeCell ref="F1109:J1109"/>
    <mergeCell ref="K1109:L1109"/>
    <mergeCell ref="M1109:N1109"/>
    <mergeCell ref="I1113:M1113"/>
    <mergeCell ref="N1113:O1113"/>
    <mergeCell ref="A1105:E1105"/>
    <mergeCell ref="F1105:G1105"/>
    <mergeCell ref="H1105:K1105"/>
    <mergeCell ref="M1105:N1105"/>
    <mergeCell ref="A1106:B1106"/>
    <mergeCell ref="C1106:D1106"/>
    <mergeCell ref="A1103:E1103"/>
    <mergeCell ref="F1103:J1103"/>
    <mergeCell ref="K1103:L1103"/>
    <mergeCell ref="M1103:N1103"/>
    <mergeCell ref="A1104:E1104"/>
    <mergeCell ref="F1104:J1104"/>
    <mergeCell ref="K1104:L1104"/>
    <mergeCell ref="M1104:N1104"/>
    <mergeCell ref="A1100:E1100"/>
    <mergeCell ref="F1100:G1100"/>
    <mergeCell ref="H1100:K1100"/>
    <mergeCell ref="M1100:N1100"/>
    <mergeCell ref="A1101:B1101"/>
    <mergeCell ref="C1101:D1101"/>
    <mergeCell ref="A1098:E1098"/>
    <mergeCell ref="F1098:J1098"/>
    <mergeCell ref="K1098:L1098"/>
    <mergeCell ref="M1098:N1098"/>
    <mergeCell ref="A1099:E1099"/>
    <mergeCell ref="F1099:J1099"/>
    <mergeCell ref="K1099:L1099"/>
    <mergeCell ref="M1099:N1099"/>
    <mergeCell ref="A1095:E1095"/>
    <mergeCell ref="F1095:G1095"/>
    <mergeCell ref="H1095:K1095"/>
    <mergeCell ref="M1095:N1095"/>
    <mergeCell ref="A1096:B1096"/>
    <mergeCell ref="C1096:D1096"/>
    <mergeCell ref="A1093:E1093"/>
    <mergeCell ref="F1093:J1093"/>
    <mergeCell ref="K1093:L1093"/>
    <mergeCell ref="M1093:N1093"/>
    <mergeCell ref="A1094:E1094"/>
    <mergeCell ref="F1094:J1094"/>
    <mergeCell ref="K1094:L1094"/>
    <mergeCell ref="M1094:N1094"/>
    <mergeCell ref="A1091:E1091"/>
    <mergeCell ref="F1091:J1091"/>
    <mergeCell ref="K1091:L1091"/>
    <mergeCell ref="M1091:N1091"/>
    <mergeCell ref="A1092:E1092"/>
    <mergeCell ref="F1092:J1092"/>
    <mergeCell ref="K1092:L1092"/>
    <mergeCell ref="M1092:N1092"/>
    <mergeCell ref="A1088:B1088"/>
    <mergeCell ref="C1088:D1088"/>
    <mergeCell ref="A1090:E1090"/>
    <mergeCell ref="F1090:J1090"/>
    <mergeCell ref="K1090:L1090"/>
    <mergeCell ref="M1090:N1090"/>
    <mergeCell ref="A1085:F1085"/>
    <mergeCell ref="G1085:I1085"/>
    <mergeCell ref="J1085:O1085"/>
    <mergeCell ref="A1086:F1086"/>
    <mergeCell ref="G1086:I1086"/>
    <mergeCell ref="J1086:O1086"/>
    <mergeCell ref="B1081:C1081"/>
    <mergeCell ref="D1081:O1081"/>
    <mergeCell ref="B1082:C1082"/>
    <mergeCell ref="D1082:O1082"/>
    <mergeCell ref="A1083:O1083"/>
    <mergeCell ref="A1084:F1084"/>
    <mergeCell ref="G1084:I1084"/>
    <mergeCell ref="J1084:O1084"/>
    <mergeCell ref="A1077:E1077"/>
    <mergeCell ref="F1077:G1077"/>
    <mergeCell ref="H1077:K1077"/>
    <mergeCell ref="M1077:N1077"/>
    <mergeCell ref="I1079:M1079"/>
    <mergeCell ref="N1079:O1079"/>
    <mergeCell ref="A1075:E1075"/>
    <mergeCell ref="F1075:J1075"/>
    <mergeCell ref="K1075:L1075"/>
    <mergeCell ref="M1075:N1075"/>
    <mergeCell ref="A1076:E1076"/>
    <mergeCell ref="F1076:J1076"/>
    <mergeCell ref="K1076:L1076"/>
    <mergeCell ref="M1076:N1076"/>
    <mergeCell ref="A1072:E1072"/>
    <mergeCell ref="F1072:G1072"/>
    <mergeCell ref="H1072:K1072"/>
    <mergeCell ref="M1072:N1072"/>
    <mergeCell ref="A1073:B1073"/>
    <mergeCell ref="C1073:D1073"/>
    <mergeCell ref="A1070:E1070"/>
    <mergeCell ref="F1070:J1070"/>
    <mergeCell ref="K1070:L1070"/>
    <mergeCell ref="M1070:N1070"/>
    <mergeCell ref="A1071:E1071"/>
    <mergeCell ref="F1071:J1071"/>
    <mergeCell ref="K1071:L1071"/>
    <mergeCell ref="M1071:N1071"/>
    <mergeCell ref="A1067:E1067"/>
    <mergeCell ref="F1067:G1067"/>
    <mergeCell ref="H1067:K1067"/>
    <mergeCell ref="M1067:N1067"/>
    <mergeCell ref="A1068:B1068"/>
    <mergeCell ref="C1068:D1068"/>
    <mergeCell ref="A1065:E1065"/>
    <mergeCell ref="F1065:J1065"/>
    <mergeCell ref="K1065:L1065"/>
    <mergeCell ref="M1065:N1065"/>
    <mergeCell ref="A1066:E1066"/>
    <mergeCell ref="F1066:J1066"/>
    <mergeCell ref="K1066:L1066"/>
    <mergeCell ref="M1066:N1066"/>
    <mergeCell ref="A1062:E1062"/>
    <mergeCell ref="F1062:G1062"/>
    <mergeCell ref="H1062:K1062"/>
    <mergeCell ref="M1062:N1062"/>
    <mergeCell ref="A1063:B1063"/>
    <mergeCell ref="C1063:D1063"/>
    <mergeCell ref="A1060:E1060"/>
    <mergeCell ref="F1060:J1060"/>
    <mergeCell ref="K1060:L1060"/>
    <mergeCell ref="M1060:N1060"/>
    <mergeCell ref="A1061:E1061"/>
    <mergeCell ref="F1061:J1061"/>
    <mergeCell ref="K1061:L1061"/>
    <mergeCell ref="M1061:N1061"/>
    <mergeCell ref="A1058:E1058"/>
    <mergeCell ref="F1058:J1058"/>
    <mergeCell ref="K1058:L1058"/>
    <mergeCell ref="M1058:N1058"/>
    <mergeCell ref="A1059:E1059"/>
    <mergeCell ref="F1059:J1059"/>
    <mergeCell ref="K1059:L1059"/>
    <mergeCell ref="M1059:N1059"/>
    <mergeCell ref="A1053:F1053"/>
    <mergeCell ref="G1053:I1053"/>
    <mergeCell ref="J1053:O1053"/>
    <mergeCell ref="A1055:B1055"/>
    <mergeCell ref="C1055:D1055"/>
    <mergeCell ref="A1057:E1057"/>
    <mergeCell ref="F1057:J1057"/>
    <mergeCell ref="K1057:L1057"/>
    <mergeCell ref="M1057:N1057"/>
    <mergeCell ref="A1051:F1051"/>
    <mergeCell ref="G1051:I1051"/>
    <mergeCell ref="J1051:O1051"/>
    <mergeCell ref="A1052:F1052"/>
    <mergeCell ref="G1052:I1052"/>
    <mergeCell ref="J1052:O1052"/>
    <mergeCell ref="A1047:O1047"/>
    <mergeCell ref="B1048:C1048"/>
    <mergeCell ref="D1048:O1048"/>
    <mergeCell ref="B1049:C1049"/>
    <mergeCell ref="D1049:O1049"/>
    <mergeCell ref="A1050:O1050"/>
    <mergeCell ref="A1043:E1043"/>
    <mergeCell ref="F1043:G1043"/>
    <mergeCell ref="H1043:K1043"/>
    <mergeCell ref="M1043:N1043"/>
    <mergeCell ref="I1045:M1045"/>
    <mergeCell ref="N1045:O1045"/>
    <mergeCell ref="A1041:E1041"/>
    <mergeCell ref="F1041:J1041"/>
    <mergeCell ref="K1041:L1041"/>
    <mergeCell ref="M1041:N1041"/>
    <mergeCell ref="A1042:E1042"/>
    <mergeCell ref="F1042:J1042"/>
    <mergeCell ref="K1042:L1042"/>
    <mergeCell ref="M1042:N1042"/>
    <mergeCell ref="A1038:E1038"/>
    <mergeCell ref="F1038:G1038"/>
    <mergeCell ref="H1038:K1038"/>
    <mergeCell ref="M1038:N1038"/>
    <mergeCell ref="A1039:B1039"/>
    <mergeCell ref="C1039:D1039"/>
    <mergeCell ref="A1036:E1036"/>
    <mergeCell ref="F1036:J1036"/>
    <mergeCell ref="K1036:L1036"/>
    <mergeCell ref="M1036:N1036"/>
    <mergeCell ref="A1037:E1037"/>
    <mergeCell ref="F1037:J1037"/>
    <mergeCell ref="K1037:L1037"/>
    <mergeCell ref="M1037:N1037"/>
    <mergeCell ref="A1033:E1033"/>
    <mergeCell ref="F1033:G1033"/>
    <mergeCell ref="H1033:K1033"/>
    <mergeCell ref="M1033:N1033"/>
    <mergeCell ref="A1034:B1034"/>
    <mergeCell ref="C1034:D1034"/>
    <mergeCell ref="A1031:E1031"/>
    <mergeCell ref="F1031:J1031"/>
    <mergeCell ref="K1031:L1031"/>
    <mergeCell ref="M1031:N1031"/>
    <mergeCell ref="A1032:E1032"/>
    <mergeCell ref="F1032:J1032"/>
    <mergeCell ref="K1032:L1032"/>
    <mergeCell ref="M1032:N1032"/>
    <mergeCell ref="A1028:E1028"/>
    <mergeCell ref="F1028:G1028"/>
    <mergeCell ref="H1028:K1028"/>
    <mergeCell ref="M1028:N1028"/>
    <mergeCell ref="A1029:B1029"/>
    <mergeCell ref="C1029:D1029"/>
    <mergeCell ref="A1026:E1026"/>
    <mergeCell ref="F1026:J1026"/>
    <mergeCell ref="K1026:L1026"/>
    <mergeCell ref="M1026:N1026"/>
    <mergeCell ref="A1027:E1027"/>
    <mergeCell ref="F1027:J1027"/>
    <mergeCell ref="K1027:L1027"/>
    <mergeCell ref="M1027:N1027"/>
    <mergeCell ref="A1023:B1023"/>
    <mergeCell ref="C1023:D1023"/>
    <mergeCell ref="A1025:E1025"/>
    <mergeCell ref="F1025:J1025"/>
    <mergeCell ref="K1025:L1025"/>
    <mergeCell ref="M1025:N1025"/>
    <mergeCell ref="A1020:F1020"/>
    <mergeCell ref="G1020:I1020"/>
    <mergeCell ref="J1020:O1020"/>
    <mergeCell ref="A1021:F1021"/>
    <mergeCell ref="G1021:I1021"/>
    <mergeCell ref="J1021:O1021"/>
    <mergeCell ref="B1016:C1016"/>
    <mergeCell ref="D1016:O1016"/>
    <mergeCell ref="B1017:C1017"/>
    <mergeCell ref="D1017:O1017"/>
    <mergeCell ref="A1018:O1018"/>
    <mergeCell ref="A1019:F1019"/>
    <mergeCell ref="G1019:I1019"/>
    <mergeCell ref="J1019:O1019"/>
    <mergeCell ref="A1012:E1012"/>
    <mergeCell ref="F1012:G1012"/>
    <mergeCell ref="H1012:K1012"/>
    <mergeCell ref="M1012:N1012"/>
    <mergeCell ref="I1014:M1014"/>
    <mergeCell ref="N1014:O1014"/>
    <mergeCell ref="I1015:M1015"/>
    <mergeCell ref="N1015:O1015"/>
    <mergeCell ref="A1010:E1010"/>
    <mergeCell ref="F1010:J1010"/>
    <mergeCell ref="K1010:L1010"/>
    <mergeCell ref="M1010:N1010"/>
    <mergeCell ref="A1011:E1011"/>
    <mergeCell ref="F1011:J1011"/>
    <mergeCell ref="K1011:L1011"/>
    <mergeCell ref="M1011:N1011"/>
    <mergeCell ref="A1007:E1007"/>
    <mergeCell ref="F1007:G1007"/>
    <mergeCell ref="H1007:K1007"/>
    <mergeCell ref="M1007:N1007"/>
    <mergeCell ref="A1008:B1008"/>
    <mergeCell ref="C1008:D1008"/>
    <mergeCell ref="A1005:E1005"/>
    <mergeCell ref="F1005:J1005"/>
    <mergeCell ref="K1005:L1005"/>
    <mergeCell ref="M1005:N1005"/>
    <mergeCell ref="A1006:E1006"/>
    <mergeCell ref="F1006:J1006"/>
    <mergeCell ref="K1006:L1006"/>
    <mergeCell ref="M1006:N1006"/>
    <mergeCell ref="A1002:E1002"/>
    <mergeCell ref="F1002:G1002"/>
    <mergeCell ref="H1002:K1002"/>
    <mergeCell ref="M1002:N1002"/>
    <mergeCell ref="A1003:B1003"/>
    <mergeCell ref="C1003:D1003"/>
    <mergeCell ref="A1000:E1000"/>
    <mergeCell ref="F1000:J1000"/>
    <mergeCell ref="K1000:L1000"/>
    <mergeCell ref="M1000:N1000"/>
    <mergeCell ref="A1001:E1001"/>
    <mergeCell ref="F1001:J1001"/>
    <mergeCell ref="K1001:L1001"/>
    <mergeCell ref="M1001:N1001"/>
    <mergeCell ref="A997:B997"/>
    <mergeCell ref="C997:D997"/>
    <mergeCell ref="A999:E999"/>
    <mergeCell ref="F999:J999"/>
    <mergeCell ref="K999:L999"/>
    <mergeCell ref="M999:N999"/>
    <mergeCell ref="A995:E995"/>
    <mergeCell ref="F995:J995"/>
    <mergeCell ref="K995:L995"/>
    <mergeCell ref="M995:N995"/>
    <mergeCell ref="A996:E996"/>
    <mergeCell ref="F996:G996"/>
    <mergeCell ref="H996:K996"/>
    <mergeCell ref="M996:N996"/>
    <mergeCell ref="A993:E993"/>
    <mergeCell ref="F993:J993"/>
    <mergeCell ref="K993:L993"/>
    <mergeCell ref="M993:N993"/>
    <mergeCell ref="A994:E994"/>
    <mergeCell ref="F994:J994"/>
    <mergeCell ref="K994:L994"/>
    <mergeCell ref="M994:N994"/>
    <mergeCell ref="A991:E991"/>
    <mergeCell ref="F991:J991"/>
    <mergeCell ref="K991:L991"/>
    <mergeCell ref="M991:N991"/>
    <mergeCell ref="A992:E992"/>
    <mergeCell ref="F992:J992"/>
    <mergeCell ref="K992:L992"/>
    <mergeCell ref="M992:N992"/>
    <mergeCell ref="A989:E989"/>
    <mergeCell ref="F989:J989"/>
    <mergeCell ref="K989:L989"/>
    <mergeCell ref="M989:N989"/>
    <mergeCell ref="A990:E990"/>
    <mergeCell ref="F990:J990"/>
    <mergeCell ref="K990:L990"/>
    <mergeCell ref="M990:N990"/>
    <mergeCell ref="A986:B986"/>
    <mergeCell ref="C986:D986"/>
    <mergeCell ref="A988:E988"/>
    <mergeCell ref="F988:J988"/>
    <mergeCell ref="K988:L988"/>
    <mergeCell ref="M988:N988"/>
    <mergeCell ref="A983:F983"/>
    <mergeCell ref="G983:I983"/>
    <mergeCell ref="J983:O983"/>
    <mergeCell ref="A984:F984"/>
    <mergeCell ref="G984:I984"/>
    <mergeCell ref="J984:O984"/>
    <mergeCell ref="B979:C979"/>
    <mergeCell ref="D979:O979"/>
    <mergeCell ref="B980:C980"/>
    <mergeCell ref="D980:O980"/>
    <mergeCell ref="A981:O981"/>
    <mergeCell ref="A982:F982"/>
    <mergeCell ref="G982:I982"/>
    <mergeCell ref="J982:O982"/>
    <mergeCell ref="A975:E975"/>
    <mergeCell ref="F975:G975"/>
    <mergeCell ref="H975:K975"/>
    <mergeCell ref="M975:N975"/>
    <mergeCell ref="I977:M977"/>
    <mergeCell ref="N977:O977"/>
    <mergeCell ref="A973:E973"/>
    <mergeCell ref="F973:J973"/>
    <mergeCell ref="K973:L973"/>
    <mergeCell ref="M973:N973"/>
    <mergeCell ref="A974:E974"/>
    <mergeCell ref="F974:J974"/>
    <mergeCell ref="K974:L974"/>
    <mergeCell ref="M974:N974"/>
    <mergeCell ref="I978:M978"/>
    <mergeCell ref="N978:O978"/>
    <mergeCell ref="A970:E970"/>
    <mergeCell ref="F970:G970"/>
    <mergeCell ref="H970:K970"/>
    <mergeCell ref="M970:N970"/>
    <mergeCell ref="A971:B971"/>
    <mergeCell ref="C971:D971"/>
    <mergeCell ref="A968:E968"/>
    <mergeCell ref="F968:J968"/>
    <mergeCell ref="K968:L968"/>
    <mergeCell ref="M968:N968"/>
    <mergeCell ref="A969:E969"/>
    <mergeCell ref="F969:J969"/>
    <mergeCell ref="K969:L969"/>
    <mergeCell ref="M969:N969"/>
    <mergeCell ref="A965:E965"/>
    <mergeCell ref="F965:G965"/>
    <mergeCell ref="H965:K965"/>
    <mergeCell ref="M965:N965"/>
    <mergeCell ref="A966:B966"/>
    <mergeCell ref="C966:D966"/>
    <mergeCell ref="A963:E963"/>
    <mergeCell ref="F963:J963"/>
    <mergeCell ref="K963:L963"/>
    <mergeCell ref="M963:N963"/>
    <mergeCell ref="A964:E964"/>
    <mergeCell ref="F964:J964"/>
    <mergeCell ref="K964:L964"/>
    <mergeCell ref="M964:N964"/>
    <mergeCell ref="A960:B960"/>
    <mergeCell ref="C960:D960"/>
    <mergeCell ref="A962:E962"/>
    <mergeCell ref="F962:J962"/>
    <mergeCell ref="K962:L962"/>
    <mergeCell ref="M962:N962"/>
    <mergeCell ref="A958:E958"/>
    <mergeCell ref="F958:J958"/>
    <mergeCell ref="K958:L958"/>
    <mergeCell ref="M958:N958"/>
    <mergeCell ref="A959:E959"/>
    <mergeCell ref="F959:G959"/>
    <mergeCell ref="H959:K959"/>
    <mergeCell ref="M959:N959"/>
    <mergeCell ref="A956:E956"/>
    <mergeCell ref="F956:J956"/>
    <mergeCell ref="K956:L956"/>
    <mergeCell ref="M956:N956"/>
    <mergeCell ref="A957:E957"/>
    <mergeCell ref="F957:J957"/>
    <mergeCell ref="K957:L957"/>
    <mergeCell ref="M957:N957"/>
    <mergeCell ref="A954:E954"/>
    <mergeCell ref="F954:J954"/>
    <mergeCell ref="K954:L954"/>
    <mergeCell ref="M954:N954"/>
    <mergeCell ref="A955:E955"/>
    <mergeCell ref="F955:J955"/>
    <mergeCell ref="K955:L955"/>
    <mergeCell ref="M955:N955"/>
    <mergeCell ref="A952:E952"/>
    <mergeCell ref="F952:J952"/>
    <mergeCell ref="K952:L952"/>
    <mergeCell ref="M952:N952"/>
    <mergeCell ref="A953:E953"/>
    <mergeCell ref="F953:J953"/>
    <mergeCell ref="K953:L953"/>
    <mergeCell ref="M953:N953"/>
    <mergeCell ref="A947:F947"/>
    <mergeCell ref="G947:I947"/>
    <mergeCell ref="J947:O947"/>
    <mergeCell ref="A949:B949"/>
    <mergeCell ref="C949:D949"/>
    <mergeCell ref="A951:E951"/>
    <mergeCell ref="F951:J951"/>
    <mergeCell ref="K951:L951"/>
    <mergeCell ref="M951:N951"/>
    <mergeCell ref="A944:O944"/>
    <mergeCell ref="A945:F945"/>
    <mergeCell ref="G945:I945"/>
    <mergeCell ref="J945:O945"/>
    <mergeCell ref="A946:F946"/>
    <mergeCell ref="G946:I946"/>
    <mergeCell ref="J946:O946"/>
    <mergeCell ref="I940:M940"/>
    <mergeCell ref="N940:O940"/>
    <mergeCell ref="B942:C942"/>
    <mergeCell ref="D942:O942"/>
    <mergeCell ref="B943:C943"/>
    <mergeCell ref="D943:O943"/>
    <mergeCell ref="I941:M941"/>
    <mergeCell ref="N941:O941"/>
    <mergeCell ref="A937:E937"/>
    <mergeCell ref="F937:J937"/>
    <mergeCell ref="K937:L937"/>
    <mergeCell ref="M937:N937"/>
    <mergeCell ref="A938:E938"/>
    <mergeCell ref="F938:G938"/>
    <mergeCell ref="H938:K938"/>
    <mergeCell ref="M938:N938"/>
    <mergeCell ref="A934:B934"/>
    <mergeCell ref="C934:D934"/>
    <mergeCell ref="A936:E936"/>
    <mergeCell ref="F936:J936"/>
    <mergeCell ref="K936:L936"/>
    <mergeCell ref="M936:N936"/>
    <mergeCell ref="A932:E932"/>
    <mergeCell ref="F932:J932"/>
    <mergeCell ref="K932:L932"/>
    <mergeCell ref="M932:N932"/>
    <mergeCell ref="A933:E933"/>
    <mergeCell ref="F933:G933"/>
    <mergeCell ref="H933:K933"/>
    <mergeCell ref="M933:N933"/>
    <mergeCell ref="A930:E930"/>
    <mergeCell ref="F930:J930"/>
    <mergeCell ref="K930:L930"/>
    <mergeCell ref="M930:N930"/>
    <mergeCell ref="A931:E931"/>
    <mergeCell ref="F931:J931"/>
    <mergeCell ref="K931:L931"/>
    <mergeCell ref="M931:N931"/>
    <mergeCell ref="A927:E927"/>
    <mergeCell ref="F927:G927"/>
    <mergeCell ref="H927:K927"/>
    <mergeCell ref="M927:N927"/>
    <mergeCell ref="A928:B928"/>
    <mergeCell ref="C928:D928"/>
    <mergeCell ref="A925:E925"/>
    <mergeCell ref="F925:J925"/>
    <mergeCell ref="K925:L925"/>
    <mergeCell ref="M925:N925"/>
    <mergeCell ref="A926:E926"/>
    <mergeCell ref="F926:J926"/>
    <mergeCell ref="K926:L926"/>
    <mergeCell ref="M926:N926"/>
    <mergeCell ref="A922:B922"/>
    <mergeCell ref="C922:D922"/>
    <mergeCell ref="A924:E924"/>
    <mergeCell ref="F924:J924"/>
    <mergeCell ref="K924:L924"/>
    <mergeCell ref="M924:N924"/>
    <mergeCell ref="A920:E920"/>
    <mergeCell ref="F920:J920"/>
    <mergeCell ref="K920:L920"/>
    <mergeCell ref="M920:N920"/>
    <mergeCell ref="A921:E921"/>
    <mergeCell ref="F921:G921"/>
    <mergeCell ref="H921:K921"/>
    <mergeCell ref="M921:N921"/>
    <mergeCell ref="A918:E918"/>
    <mergeCell ref="F918:J918"/>
    <mergeCell ref="K918:L918"/>
    <mergeCell ref="M918:N918"/>
    <mergeCell ref="A919:E919"/>
    <mergeCell ref="F919:J919"/>
    <mergeCell ref="K919:L919"/>
    <mergeCell ref="M919:N919"/>
    <mergeCell ref="A916:E916"/>
    <mergeCell ref="F916:J916"/>
    <mergeCell ref="K916:L916"/>
    <mergeCell ref="M916:N916"/>
    <mergeCell ref="A917:E917"/>
    <mergeCell ref="F917:J917"/>
    <mergeCell ref="K917:L917"/>
    <mergeCell ref="M917:N917"/>
    <mergeCell ref="A914:E914"/>
    <mergeCell ref="F914:J914"/>
    <mergeCell ref="K914:L914"/>
    <mergeCell ref="M914:N914"/>
    <mergeCell ref="A915:E915"/>
    <mergeCell ref="F915:J915"/>
    <mergeCell ref="K915:L915"/>
    <mergeCell ref="M915:N915"/>
    <mergeCell ref="A912:E912"/>
    <mergeCell ref="F912:J912"/>
    <mergeCell ref="K912:L912"/>
    <mergeCell ref="M912:N912"/>
    <mergeCell ref="A913:E913"/>
    <mergeCell ref="F913:J913"/>
    <mergeCell ref="K913:L913"/>
    <mergeCell ref="M913:N913"/>
    <mergeCell ref="A907:F907"/>
    <mergeCell ref="G907:I907"/>
    <mergeCell ref="J907:O907"/>
    <mergeCell ref="A909:B909"/>
    <mergeCell ref="C909:D909"/>
    <mergeCell ref="A911:E911"/>
    <mergeCell ref="F911:J911"/>
    <mergeCell ref="K911:L911"/>
    <mergeCell ref="M911:N911"/>
    <mergeCell ref="A904:O904"/>
    <mergeCell ref="A905:F905"/>
    <mergeCell ref="G905:I905"/>
    <mergeCell ref="J905:O905"/>
    <mergeCell ref="A906:F906"/>
    <mergeCell ref="G906:I906"/>
    <mergeCell ref="J906:O906"/>
    <mergeCell ref="I900:M900"/>
    <mergeCell ref="N900:O900"/>
    <mergeCell ref="B902:C902"/>
    <mergeCell ref="D902:O902"/>
    <mergeCell ref="B903:C903"/>
    <mergeCell ref="D903:O903"/>
    <mergeCell ref="I901:M901"/>
    <mergeCell ref="N901:O901"/>
    <mergeCell ref="A897:E897"/>
    <mergeCell ref="F897:J897"/>
    <mergeCell ref="K897:L897"/>
    <mergeCell ref="M897:N897"/>
    <mergeCell ref="A898:E898"/>
    <mergeCell ref="F898:G898"/>
    <mergeCell ref="H898:K898"/>
    <mergeCell ref="M898:N898"/>
    <mergeCell ref="A894:B894"/>
    <mergeCell ref="C894:D894"/>
    <mergeCell ref="A896:E896"/>
    <mergeCell ref="F896:J896"/>
    <mergeCell ref="K896:L896"/>
    <mergeCell ref="M896:N896"/>
    <mergeCell ref="A892:E892"/>
    <mergeCell ref="F892:J892"/>
    <mergeCell ref="K892:L892"/>
    <mergeCell ref="M892:N892"/>
    <mergeCell ref="A893:E893"/>
    <mergeCell ref="F893:G893"/>
    <mergeCell ref="H893:K893"/>
    <mergeCell ref="M893:N893"/>
    <mergeCell ref="A889:B889"/>
    <mergeCell ref="C889:D889"/>
    <mergeCell ref="A891:E891"/>
    <mergeCell ref="F891:J891"/>
    <mergeCell ref="K891:L891"/>
    <mergeCell ref="M891:N891"/>
    <mergeCell ref="A887:E887"/>
    <mergeCell ref="F887:J887"/>
    <mergeCell ref="K887:L887"/>
    <mergeCell ref="M887:N887"/>
    <mergeCell ref="A888:E888"/>
    <mergeCell ref="F888:G888"/>
    <mergeCell ref="H888:K888"/>
    <mergeCell ref="M888:N888"/>
    <mergeCell ref="A884:B884"/>
    <mergeCell ref="C884:D884"/>
    <mergeCell ref="A886:E886"/>
    <mergeCell ref="F886:J886"/>
    <mergeCell ref="K886:L886"/>
    <mergeCell ref="M886:N886"/>
    <mergeCell ref="A882:E882"/>
    <mergeCell ref="F882:J882"/>
    <mergeCell ref="K882:L882"/>
    <mergeCell ref="M882:N882"/>
    <mergeCell ref="A883:E883"/>
    <mergeCell ref="F883:G883"/>
    <mergeCell ref="H883:K883"/>
    <mergeCell ref="M883:N883"/>
    <mergeCell ref="A880:E880"/>
    <mergeCell ref="F880:J880"/>
    <mergeCell ref="K880:L880"/>
    <mergeCell ref="M880:N880"/>
    <mergeCell ref="A881:E881"/>
    <mergeCell ref="F881:J881"/>
    <mergeCell ref="K881:L881"/>
    <mergeCell ref="M881:N881"/>
    <mergeCell ref="A878:E878"/>
    <mergeCell ref="F878:J878"/>
    <mergeCell ref="K878:L878"/>
    <mergeCell ref="M878:N878"/>
    <mergeCell ref="A879:E879"/>
    <mergeCell ref="F879:J879"/>
    <mergeCell ref="K879:L879"/>
    <mergeCell ref="M879:N879"/>
    <mergeCell ref="A873:F873"/>
    <mergeCell ref="G873:I873"/>
    <mergeCell ref="J873:O873"/>
    <mergeCell ref="A875:B875"/>
    <mergeCell ref="C875:D875"/>
    <mergeCell ref="A877:E877"/>
    <mergeCell ref="F877:J877"/>
    <mergeCell ref="K877:L877"/>
    <mergeCell ref="M877:N877"/>
    <mergeCell ref="A870:O870"/>
    <mergeCell ref="A871:F871"/>
    <mergeCell ref="G871:I871"/>
    <mergeCell ref="J871:O871"/>
    <mergeCell ref="A872:F872"/>
    <mergeCell ref="G872:I872"/>
    <mergeCell ref="J872:O872"/>
    <mergeCell ref="I865:M865"/>
    <mergeCell ref="N865:O865"/>
    <mergeCell ref="A867:O867"/>
    <mergeCell ref="B868:C868"/>
    <mergeCell ref="D868:O868"/>
    <mergeCell ref="B869:C869"/>
    <mergeCell ref="D869:O869"/>
    <mergeCell ref="A862:E862"/>
    <mergeCell ref="F862:J862"/>
    <mergeCell ref="K862:L862"/>
    <mergeCell ref="M862:N862"/>
    <mergeCell ref="A863:E863"/>
    <mergeCell ref="F863:G863"/>
    <mergeCell ref="H863:K863"/>
    <mergeCell ref="M863:N863"/>
    <mergeCell ref="A859:B859"/>
    <mergeCell ref="C859:D859"/>
    <mergeCell ref="A861:E861"/>
    <mergeCell ref="F861:J861"/>
    <mergeCell ref="K861:L861"/>
    <mergeCell ref="M861:N861"/>
    <mergeCell ref="A857:E857"/>
    <mergeCell ref="F857:J857"/>
    <mergeCell ref="K857:L857"/>
    <mergeCell ref="M857:N857"/>
    <mergeCell ref="A858:E858"/>
    <mergeCell ref="F858:G858"/>
    <mergeCell ref="H858:K858"/>
    <mergeCell ref="M858:N858"/>
    <mergeCell ref="A854:B854"/>
    <mergeCell ref="C854:D854"/>
    <mergeCell ref="A856:E856"/>
    <mergeCell ref="F856:J856"/>
    <mergeCell ref="K856:L856"/>
    <mergeCell ref="M856:N856"/>
    <mergeCell ref="A852:E852"/>
    <mergeCell ref="F852:J852"/>
    <mergeCell ref="K852:L852"/>
    <mergeCell ref="M852:N852"/>
    <mergeCell ref="A853:E853"/>
    <mergeCell ref="F853:G853"/>
    <mergeCell ref="H853:K853"/>
    <mergeCell ref="M853:N853"/>
    <mergeCell ref="A850:E850"/>
    <mergeCell ref="F850:J850"/>
    <mergeCell ref="K850:L850"/>
    <mergeCell ref="M850:N850"/>
    <mergeCell ref="A851:E851"/>
    <mergeCell ref="F851:J851"/>
    <mergeCell ref="K851:L851"/>
    <mergeCell ref="M851:N851"/>
    <mergeCell ref="A847:B847"/>
    <mergeCell ref="C847:D847"/>
    <mergeCell ref="A849:E849"/>
    <mergeCell ref="F849:J849"/>
    <mergeCell ref="K849:L849"/>
    <mergeCell ref="M849:N849"/>
    <mergeCell ref="A845:E845"/>
    <mergeCell ref="F845:J845"/>
    <mergeCell ref="K845:L845"/>
    <mergeCell ref="M845:N845"/>
    <mergeCell ref="A846:E846"/>
    <mergeCell ref="F846:G846"/>
    <mergeCell ref="H846:K846"/>
    <mergeCell ref="M846:N846"/>
    <mergeCell ref="A843:E843"/>
    <mergeCell ref="F843:J843"/>
    <mergeCell ref="K843:L843"/>
    <mergeCell ref="M843:N843"/>
    <mergeCell ref="A844:E844"/>
    <mergeCell ref="F844:J844"/>
    <mergeCell ref="K844:L844"/>
    <mergeCell ref="M844:N844"/>
    <mergeCell ref="A841:E841"/>
    <mergeCell ref="F841:J841"/>
    <mergeCell ref="K841:L841"/>
    <mergeCell ref="M841:N841"/>
    <mergeCell ref="A842:E842"/>
    <mergeCell ref="F842:J842"/>
    <mergeCell ref="K842:L842"/>
    <mergeCell ref="M842:N842"/>
    <mergeCell ref="A839:E839"/>
    <mergeCell ref="F839:J839"/>
    <mergeCell ref="K839:L839"/>
    <mergeCell ref="M839:N839"/>
    <mergeCell ref="A840:E840"/>
    <mergeCell ref="F840:J840"/>
    <mergeCell ref="K840:L840"/>
    <mergeCell ref="M840:N840"/>
    <mergeCell ref="A834:F834"/>
    <mergeCell ref="G834:I834"/>
    <mergeCell ref="J834:O834"/>
    <mergeCell ref="A836:B836"/>
    <mergeCell ref="C836:D836"/>
    <mergeCell ref="A838:E838"/>
    <mergeCell ref="F838:J838"/>
    <mergeCell ref="K838:L838"/>
    <mergeCell ref="M838:N838"/>
    <mergeCell ref="A823:E823"/>
    <mergeCell ref="F823:J823"/>
    <mergeCell ref="K823:L823"/>
    <mergeCell ref="M823:N823"/>
    <mergeCell ref="A824:E824"/>
    <mergeCell ref="F824:G824"/>
    <mergeCell ref="H824:K824"/>
    <mergeCell ref="M824:N824"/>
    <mergeCell ref="A820:B820"/>
    <mergeCell ref="C820:D820"/>
    <mergeCell ref="A822:E822"/>
    <mergeCell ref="F822:J822"/>
    <mergeCell ref="K822:L822"/>
    <mergeCell ref="M822:N822"/>
    <mergeCell ref="A818:E818"/>
    <mergeCell ref="F818:J818"/>
    <mergeCell ref="K818:L818"/>
    <mergeCell ref="M818:N818"/>
    <mergeCell ref="A819:E819"/>
    <mergeCell ref="F819:G819"/>
    <mergeCell ref="H819:K819"/>
    <mergeCell ref="M819:N819"/>
    <mergeCell ref="A815:B815"/>
    <mergeCell ref="C815:D815"/>
    <mergeCell ref="A817:E817"/>
    <mergeCell ref="F817:J817"/>
    <mergeCell ref="K817:L817"/>
    <mergeCell ref="M817:N817"/>
    <mergeCell ref="A813:E813"/>
    <mergeCell ref="F813:J813"/>
    <mergeCell ref="K813:L813"/>
    <mergeCell ref="M813:N813"/>
    <mergeCell ref="A814:E814"/>
    <mergeCell ref="F814:G814"/>
    <mergeCell ref="H814:K814"/>
    <mergeCell ref="M814:N814"/>
    <mergeCell ref="A811:E811"/>
    <mergeCell ref="F811:J811"/>
    <mergeCell ref="K811:L811"/>
    <mergeCell ref="M811:N811"/>
    <mergeCell ref="A812:E812"/>
    <mergeCell ref="F812:J812"/>
    <mergeCell ref="K812:L812"/>
    <mergeCell ref="M812:N812"/>
    <mergeCell ref="A808:B808"/>
    <mergeCell ref="C808:D808"/>
    <mergeCell ref="A810:E810"/>
    <mergeCell ref="F810:J810"/>
    <mergeCell ref="K810:L810"/>
    <mergeCell ref="M810:N810"/>
    <mergeCell ref="A806:E806"/>
    <mergeCell ref="F806:J806"/>
    <mergeCell ref="K806:L806"/>
    <mergeCell ref="M806:N806"/>
    <mergeCell ref="A807:E807"/>
    <mergeCell ref="F807:G807"/>
    <mergeCell ref="H807:K807"/>
    <mergeCell ref="M807:N807"/>
    <mergeCell ref="A804:E804"/>
    <mergeCell ref="F804:J804"/>
    <mergeCell ref="K804:L804"/>
    <mergeCell ref="M804:N804"/>
    <mergeCell ref="A805:E805"/>
    <mergeCell ref="F805:J805"/>
    <mergeCell ref="K805:L805"/>
    <mergeCell ref="M805:N805"/>
    <mergeCell ref="A802:E802"/>
    <mergeCell ref="F802:J802"/>
    <mergeCell ref="K802:L802"/>
    <mergeCell ref="M802:N802"/>
    <mergeCell ref="A803:E803"/>
    <mergeCell ref="F803:J803"/>
    <mergeCell ref="K803:L803"/>
    <mergeCell ref="M803:N803"/>
    <mergeCell ref="A799:B799"/>
    <mergeCell ref="C799:D799"/>
    <mergeCell ref="A801:E801"/>
    <mergeCell ref="F801:J801"/>
    <mergeCell ref="K801:L801"/>
    <mergeCell ref="M801:N801"/>
    <mergeCell ref="A796:F796"/>
    <mergeCell ref="G796:I796"/>
    <mergeCell ref="J796:O796"/>
    <mergeCell ref="A797:F797"/>
    <mergeCell ref="G797:I797"/>
    <mergeCell ref="J797:O797"/>
    <mergeCell ref="B792:C792"/>
    <mergeCell ref="D792:O792"/>
    <mergeCell ref="B793:C793"/>
    <mergeCell ref="D793:O793"/>
    <mergeCell ref="A794:O794"/>
    <mergeCell ref="A795:F795"/>
    <mergeCell ref="G795:I795"/>
    <mergeCell ref="J795:O795"/>
    <mergeCell ref="A788:E788"/>
    <mergeCell ref="F788:G788"/>
    <mergeCell ref="H788:K788"/>
    <mergeCell ref="M788:N788"/>
    <mergeCell ref="I790:M790"/>
    <mergeCell ref="N790:O790"/>
    <mergeCell ref="A786:E786"/>
    <mergeCell ref="F786:J786"/>
    <mergeCell ref="K786:L786"/>
    <mergeCell ref="M786:N786"/>
    <mergeCell ref="A787:E787"/>
    <mergeCell ref="F787:J787"/>
    <mergeCell ref="K787:L787"/>
    <mergeCell ref="M787:N787"/>
    <mergeCell ref="A783:E783"/>
    <mergeCell ref="F783:G783"/>
    <mergeCell ref="H783:K783"/>
    <mergeCell ref="M783:N783"/>
    <mergeCell ref="A784:B784"/>
    <mergeCell ref="C784:D784"/>
    <mergeCell ref="A781:E781"/>
    <mergeCell ref="F781:J781"/>
    <mergeCell ref="K781:L781"/>
    <mergeCell ref="M781:N781"/>
    <mergeCell ref="A782:E782"/>
    <mergeCell ref="F782:J782"/>
    <mergeCell ref="K782:L782"/>
    <mergeCell ref="M782:N782"/>
    <mergeCell ref="A778:E778"/>
    <mergeCell ref="F778:G778"/>
    <mergeCell ref="H778:K778"/>
    <mergeCell ref="M778:N778"/>
    <mergeCell ref="A779:B779"/>
    <mergeCell ref="C779:D779"/>
    <mergeCell ref="A776:E776"/>
    <mergeCell ref="F776:J776"/>
    <mergeCell ref="K776:L776"/>
    <mergeCell ref="M776:N776"/>
    <mergeCell ref="A777:E777"/>
    <mergeCell ref="F777:J777"/>
    <mergeCell ref="K777:L777"/>
    <mergeCell ref="M777:N777"/>
    <mergeCell ref="A773:E773"/>
    <mergeCell ref="F773:G773"/>
    <mergeCell ref="H773:K773"/>
    <mergeCell ref="M773:N773"/>
    <mergeCell ref="A774:B774"/>
    <mergeCell ref="C774:D774"/>
    <mergeCell ref="A771:E771"/>
    <mergeCell ref="F771:J771"/>
    <mergeCell ref="K771:L771"/>
    <mergeCell ref="M771:N771"/>
    <mergeCell ref="A772:E772"/>
    <mergeCell ref="F772:J772"/>
    <mergeCell ref="K772:L772"/>
    <mergeCell ref="M772:N772"/>
    <mergeCell ref="A766:F766"/>
    <mergeCell ref="G766:I766"/>
    <mergeCell ref="J766:O766"/>
    <mergeCell ref="A768:B768"/>
    <mergeCell ref="C768:D768"/>
    <mergeCell ref="A770:E770"/>
    <mergeCell ref="F770:J770"/>
    <mergeCell ref="K770:L770"/>
    <mergeCell ref="M770:N770"/>
    <mergeCell ref="A763:O763"/>
    <mergeCell ref="A764:F764"/>
    <mergeCell ref="G764:I764"/>
    <mergeCell ref="J764:O764"/>
    <mergeCell ref="A765:F765"/>
    <mergeCell ref="G765:I765"/>
    <mergeCell ref="J765:O765"/>
    <mergeCell ref="I759:M759"/>
    <mergeCell ref="N759:O759"/>
    <mergeCell ref="B761:C761"/>
    <mergeCell ref="D761:O761"/>
    <mergeCell ref="B762:C762"/>
    <mergeCell ref="D762:O762"/>
    <mergeCell ref="I760:M760"/>
    <mergeCell ref="N760:O760"/>
    <mergeCell ref="A756:E756"/>
    <mergeCell ref="F756:J756"/>
    <mergeCell ref="K756:L756"/>
    <mergeCell ref="M756:N756"/>
    <mergeCell ref="A757:E757"/>
    <mergeCell ref="F757:G757"/>
    <mergeCell ref="H757:K757"/>
    <mergeCell ref="M757:N757"/>
    <mergeCell ref="A753:B753"/>
    <mergeCell ref="C753:D753"/>
    <mergeCell ref="A755:E755"/>
    <mergeCell ref="F755:J755"/>
    <mergeCell ref="K755:L755"/>
    <mergeCell ref="M755:N755"/>
    <mergeCell ref="A751:E751"/>
    <mergeCell ref="F751:J751"/>
    <mergeCell ref="K751:L751"/>
    <mergeCell ref="M751:N751"/>
    <mergeCell ref="A752:E752"/>
    <mergeCell ref="F752:G752"/>
    <mergeCell ref="H752:K752"/>
    <mergeCell ref="M752:N752"/>
    <mergeCell ref="A748:B748"/>
    <mergeCell ref="C748:D748"/>
    <mergeCell ref="A750:E750"/>
    <mergeCell ref="F750:J750"/>
    <mergeCell ref="K750:L750"/>
    <mergeCell ref="M750:N750"/>
    <mergeCell ref="A746:E746"/>
    <mergeCell ref="F746:J746"/>
    <mergeCell ref="K746:L746"/>
    <mergeCell ref="M746:N746"/>
    <mergeCell ref="A747:E747"/>
    <mergeCell ref="F747:G747"/>
    <mergeCell ref="H747:K747"/>
    <mergeCell ref="M747:N747"/>
    <mergeCell ref="A744:E744"/>
    <mergeCell ref="F744:J744"/>
    <mergeCell ref="K744:L744"/>
    <mergeCell ref="M744:N744"/>
    <mergeCell ref="A745:E745"/>
    <mergeCell ref="F745:J745"/>
    <mergeCell ref="K745:L745"/>
    <mergeCell ref="M745:N745"/>
    <mergeCell ref="A741:E741"/>
    <mergeCell ref="F741:G741"/>
    <mergeCell ref="H741:K741"/>
    <mergeCell ref="M741:N741"/>
    <mergeCell ref="A742:B742"/>
    <mergeCell ref="C742:D742"/>
    <mergeCell ref="A739:E739"/>
    <mergeCell ref="F739:J739"/>
    <mergeCell ref="K739:L739"/>
    <mergeCell ref="M739:N739"/>
    <mergeCell ref="A740:E740"/>
    <mergeCell ref="F740:J740"/>
    <mergeCell ref="K740:L740"/>
    <mergeCell ref="M740:N740"/>
    <mergeCell ref="A734:F734"/>
    <mergeCell ref="G734:I734"/>
    <mergeCell ref="J734:O734"/>
    <mergeCell ref="A736:B736"/>
    <mergeCell ref="C736:D736"/>
    <mergeCell ref="A738:E738"/>
    <mergeCell ref="F738:J738"/>
    <mergeCell ref="K738:L738"/>
    <mergeCell ref="M738:N738"/>
    <mergeCell ref="A731:O731"/>
    <mergeCell ref="A732:F732"/>
    <mergeCell ref="G732:I732"/>
    <mergeCell ref="J732:O732"/>
    <mergeCell ref="A733:F733"/>
    <mergeCell ref="G733:I733"/>
    <mergeCell ref="J733:O733"/>
    <mergeCell ref="I727:M727"/>
    <mergeCell ref="N727:O727"/>
    <mergeCell ref="B729:C729"/>
    <mergeCell ref="D729:O729"/>
    <mergeCell ref="B730:C730"/>
    <mergeCell ref="D730:O730"/>
    <mergeCell ref="I728:M728"/>
    <mergeCell ref="N728:O728"/>
    <mergeCell ref="A724:E724"/>
    <mergeCell ref="F724:J724"/>
    <mergeCell ref="K724:L724"/>
    <mergeCell ref="M724:N724"/>
    <mergeCell ref="A725:E725"/>
    <mergeCell ref="F725:G725"/>
    <mergeCell ref="H725:K725"/>
    <mergeCell ref="M725:N725"/>
    <mergeCell ref="A721:B721"/>
    <mergeCell ref="C721:D721"/>
    <mergeCell ref="A723:E723"/>
    <mergeCell ref="F723:J723"/>
    <mergeCell ref="K723:L723"/>
    <mergeCell ref="M723:N723"/>
    <mergeCell ref="A719:E719"/>
    <mergeCell ref="F719:J719"/>
    <mergeCell ref="K719:L719"/>
    <mergeCell ref="M719:N719"/>
    <mergeCell ref="A720:E720"/>
    <mergeCell ref="F720:G720"/>
    <mergeCell ref="H720:K720"/>
    <mergeCell ref="M720:N720"/>
    <mergeCell ref="A716:B716"/>
    <mergeCell ref="C716:D716"/>
    <mergeCell ref="A718:E718"/>
    <mergeCell ref="F718:J718"/>
    <mergeCell ref="K718:L718"/>
    <mergeCell ref="M718:N718"/>
    <mergeCell ref="A714:E714"/>
    <mergeCell ref="F714:J714"/>
    <mergeCell ref="K714:L714"/>
    <mergeCell ref="M714:N714"/>
    <mergeCell ref="A715:E715"/>
    <mergeCell ref="F715:G715"/>
    <mergeCell ref="H715:K715"/>
    <mergeCell ref="M715:N715"/>
    <mergeCell ref="A712:E712"/>
    <mergeCell ref="F712:J712"/>
    <mergeCell ref="K712:L712"/>
    <mergeCell ref="M712:N712"/>
    <mergeCell ref="A713:E713"/>
    <mergeCell ref="F713:J713"/>
    <mergeCell ref="K713:L713"/>
    <mergeCell ref="M713:N713"/>
    <mergeCell ref="A709:B709"/>
    <mergeCell ref="C709:D709"/>
    <mergeCell ref="A711:E711"/>
    <mergeCell ref="F711:J711"/>
    <mergeCell ref="K711:L711"/>
    <mergeCell ref="M711:N711"/>
    <mergeCell ref="A707:E707"/>
    <mergeCell ref="F707:J707"/>
    <mergeCell ref="K707:L707"/>
    <mergeCell ref="M707:N707"/>
    <mergeCell ref="A708:E708"/>
    <mergeCell ref="F708:G708"/>
    <mergeCell ref="H708:K708"/>
    <mergeCell ref="M708:N708"/>
    <mergeCell ref="A702:F702"/>
    <mergeCell ref="G702:I702"/>
    <mergeCell ref="J702:O702"/>
    <mergeCell ref="A704:B704"/>
    <mergeCell ref="C704:D704"/>
    <mergeCell ref="A706:E706"/>
    <mergeCell ref="F706:J706"/>
    <mergeCell ref="K706:L706"/>
    <mergeCell ref="M706:N706"/>
    <mergeCell ref="A700:F700"/>
    <mergeCell ref="G700:I700"/>
    <mergeCell ref="J700:O700"/>
    <mergeCell ref="A701:F701"/>
    <mergeCell ref="G701:I701"/>
    <mergeCell ref="J701:O701"/>
    <mergeCell ref="A696:O696"/>
    <mergeCell ref="B697:C697"/>
    <mergeCell ref="D697:O697"/>
    <mergeCell ref="B698:C698"/>
    <mergeCell ref="D698:O698"/>
    <mergeCell ref="A699:O699"/>
    <mergeCell ref="A692:E692"/>
    <mergeCell ref="F692:G692"/>
    <mergeCell ref="H692:K692"/>
    <mergeCell ref="M692:N692"/>
    <mergeCell ref="I694:M694"/>
    <mergeCell ref="N694:O694"/>
    <mergeCell ref="A690:E690"/>
    <mergeCell ref="F690:J690"/>
    <mergeCell ref="K690:L690"/>
    <mergeCell ref="M690:N690"/>
    <mergeCell ref="A691:E691"/>
    <mergeCell ref="F691:J691"/>
    <mergeCell ref="K691:L691"/>
    <mergeCell ref="M691:N691"/>
    <mergeCell ref="A687:B687"/>
    <mergeCell ref="C687:D687"/>
    <mergeCell ref="A689:E689"/>
    <mergeCell ref="F689:J689"/>
    <mergeCell ref="K689:L689"/>
    <mergeCell ref="M689:N689"/>
    <mergeCell ref="A685:E685"/>
    <mergeCell ref="F685:J685"/>
    <mergeCell ref="K685:L685"/>
    <mergeCell ref="M685:N685"/>
    <mergeCell ref="A686:E686"/>
    <mergeCell ref="F686:G686"/>
    <mergeCell ref="H686:K686"/>
    <mergeCell ref="M686:N686"/>
    <mergeCell ref="A682:B682"/>
    <mergeCell ref="C682:D682"/>
    <mergeCell ref="A684:E684"/>
    <mergeCell ref="F684:J684"/>
    <mergeCell ref="K684:L684"/>
    <mergeCell ref="M684:N684"/>
    <mergeCell ref="A680:E680"/>
    <mergeCell ref="F680:J680"/>
    <mergeCell ref="K680:L680"/>
    <mergeCell ref="M680:N680"/>
    <mergeCell ref="A681:E681"/>
    <mergeCell ref="F681:G681"/>
    <mergeCell ref="H681:K681"/>
    <mergeCell ref="M681:N681"/>
    <mergeCell ref="A678:E678"/>
    <mergeCell ref="F678:J678"/>
    <mergeCell ref="K678:L678"/>
    <mergeCell ref="M678:N678"/>
    <mergeCell ref="A679:E679"/>
    <mergeCell ref="F679:J679"/>
    <mergeCell ref="K679:L679"/>
    <mergeCell ref="M679:N679"/>
    <mergeCell ref="A675:B675"/>
    <mergeCell ref="C675:D675"/>
    <mergeCell ref="A677:E677"/>
    <mergeCell ref="F677:J677"/>
    <mergeCell ref="K677:L677"/>
    <mergeCell ref="M677:N677"/>
    <mergeCell ref="A673:E673"/>
    <mergeCell ref="F673:J673"/>
    <mergeCell ref="K673:L673"/>
    <mergeCell ref="M673:N673"/>
    <mergeCell ref="A674:E674"/>
    <mergeCell ref="F674:G674"/>
    <mergeCell ref="H674:K674"/>
    <mergeCell ref="M674:N674"/>
    <mergeCell ref="A668:F668"/>
    <mergeCell ref="G668:I668"/>
    <mergeCell ref="J668:O668"/>
    <mergeCell ref="A670:B670"/>
    <mergeCell ref="C670:D670"/>
    <mergeCell ref="A672:E672"/>
    <mergeCell ref="F672:J672"/>
    <mergeCell ref="K672:L672"/>
    <mergeCell ref="M672:N672"/>
    <mergeCell ref="A665:O665"/>
    <mergeCell ref="A666:F666"/>
    <mergeCell ref="G666:I666"/>
    <mergeCell ref="J666:O666"/>
    <mergeCell ref="A667:F667"/>
    <mergeCell ref="G667:I667"/>
    <mergeCell ref="J667:O667"/>
    <mergeCell ref="I661:M661"/>
    <mergeCell ref="N661:O661"/>
    <mergeCell ref="B663:C663"/>
    <mergeCell ref="D663:O663"/>
    <mergeCell ref="B664:C664"/>
    <mergeCell ref="D664:O664"/>
    <mergeCell ref="A658:E658"/>
    <mergeCell ref="F658:J658"/>
    <mergeCell ref="K658:L658"/>
    <mergeCell ref="M658:N658"/>
    <mergeCell ref="A659:E659"/>
    <mergeCell ref="F659:G659"/>
    <mergeCell ref="H659:K659"/>
    <mergeCell ref="M659:N659"/>
    <mergeCell ref="A655:B655"/>
    <mergeCell ref="C655:D655"/>
    <mergeCell ref="A657:E657"/>
    <mergeCell ref="F657:J657"/>
    <mergeCell ref="K657:L657"/>
    <mergeCell ref="M657:N657"/>
    <mergeCell ref="A653:E653"/>
    <mergeCell ref="F653:J653"/>
    <mergeCell ref="K653:L653"/>
    <mergeCell ref="M653:N653"/>
    <mergeCell ref="A654:E654"/>
    <mergeCell ref="F654:G654"/>
    <mergeCell ref="H654:K654"/>
    <mergeCell ref="M654:N654"/>
    <mergeCell ref="A650:B650"/>
    <mergeCell ref="C650:D650"/>
    <mergeCell ref="A652:E652"/>
    <mergeCell ref="F652:J652"/>
    <mergeCell ref="K652:L652"/>
    <mergeCell ref="M652:N652"/>
    <mergeCell ref="A648:E648"/>
    <mergeCell ref="F648:J648"/>
    <mergeCell ref="K648:L648"/>
    <mergeCell ref="M648:N648"/>
    <mergeCell ref="A649:E649"/>
    <mergeCell ref="F649:G649"/>
    <mergeCell ref="H649:K649"/>
    <mergeCell ref="M649:N649"/>
    <mergeCell ref="A645:B645"/>
    <mergeCell ref="C645:D645"/>
    <mergeCell ref="A647:E647"/>
    <mergeCell ref="F647:J647"/>
    <mergeCell ref="K647:L647"/>
    <mergeCell ref="M647:N647"/>
    <mergeCell ref="A643:E643"/>
    <mergeCell ref="F643:J643"/>
    <mergeCell ref="K643:L643"/>
    <mergeCell ref="M643:N643"/>
    <mergeCell ref="A644:E644"/>
    <mergeCell ref="F644:G644"/>
    <mergeCell ref="H644:K644"/>
    <mergeCell ref="M644:N644"/>
    <mergeCell ref="A638:F638"/>
    <mergeCell ref="G638:I638"/>
    <mergeCell ref="J638:O638"/>
    <mergeCell ref="A640:B640"/>
    <mergeCell ref="C640:D640"/>
    <mergeCell ref="A642:E642"/>
    <mergeCell ref="F642:J642"/>
    <mergeCell ref="K642:L642"/>
    <mergeCell ref="M642:N642"/>
    <mergeCell ref="A636:F636"/>
    <mergeCell ref="G636:I636"/>
    <mergeCell ref="J636:O636"/>
    <mergeCell ref="A637:F637"/>
    <mergeCell ref="G637:I637"/>
    <mergeCell ref="J637:O637"/>
    <mergeCell ref="A632:O632"/>
    <mergeCell ref="B633:C633"/>
    <mergeCell ref="D633:O633"/>
    <mergeCell ref="B634:C634"/>
    <mergeCell ref="D634:O634"/>
    <mergeCell ref="A635:O635"/>
    <mergeCell ref="A628:E628"/>
    <mergeCell ref="F628:G628"/>
    <mergeCell ref="H628:K628"/>
    <mergeCell ref="M628:N628"/>
    <mergeCell ref="I630:M630"/>
    <mergeCell ref="N630:O630"/>
    <mergeCell ref="A626:E626"/>
    <mergeCell ref="F626:J626"/>
    <mergeCell ref="K626:L626"/>
    <mergeCell ref="M626:N626"/>
    <mergeCell ref="A627:E627"/>
    <mergeCell ref="F627:J627"/>
    <mergeCell ref="K627:L627"/>
    <mergeCell ref="M627:N627"/>
    <mergeCell ref="A623:B623"/>
    <mergeCell ref="C623:D623"/>
    <mergeCell ref="A625:E625"/>
    <mergeCell ref="F625:J625"/>
    <mergeCell ref="K625:L625"/>
    <mergeCell ref="M625:N625"/>
    <mergeCell ref="A621:E621"/>
    <mergeCell ref="F621:J621"/>
    <mergeCell ref="K621:L621"/>
    <mergeCell ref="M621:N621"/>
    <mergeCell ref="A622:E622"/>
    <mergeCell ref="F622:G622"/>
    <mergeCell ref="H622:K622"/>
    <mergeCell ref="M622:N622"/>
    <mergeCell ref="A618:B618"/>
    <mergeCell ref="C618:D618"/>
    <mergeCell ref="A620:E620"/>
    <mergeCell ref="F620:J620"/>
    <mergeCell ref="K620:L620"/>
    <mergeCell ref="M620:N620"/>
    <mergeCell ref="A616:E616"/>
    <mergeCell ref="F616:J616"/>
    <mergeCell ref="K616:L616"/>
    <mergeCell ref="M616:N616"/>
    <mergeCell ref="A617:E617"/>
    <mergeCell ref="F617:G617"/>
    <mergeCell ref="H617:K617"/>
    <mergeCell ref="M617:N617"/>
    <mergeCell ref="A614:E614"/>
    <mergeCell ref="F614:J614"/>
    <mergeCell ref="K614:L614"/>
    <mergeCell ref="M614:N614"/>
    <mergeCell ref="A615:E615"/>
    <mergeCell ref="F615:J615"/>
    <mergeCell ref="K615:L615"/>
    <mergeCell ref="M615:N615"/>
    <mergeCell ref="A611:B611"/>
    <mergeCell ref="C611:D611"/>
    <mergeCell ref="A613:E613"/>
    <mergeCell ref="F613:J613"/>
    <mergeCell ref="K613:L613"/>
    <mergeCell ref="M613:N613"/>
    <mergeCell ref="A609:E609"/>
    <mergeCell ref="F609:J609"/>
    <mergeCell ref="K609:L609"/>
    <mergeCell ref="M609:N609"/>
    <mergeCell ref="A610:E610"/>
    <mergeCell ref="F610:G610"/>
    <mergeCell ref="H610:K610"/>
    <mergeCell ref="M610:N610"/>
    <mergeCell ref="A606:B606"/>
    <mergeCell ref="C606:D606"/>
    <mergeCell ref="A608:E608"/>
    <mergeCell ref="F608:J608"/>
    <mergeCell ref="K608:L608"/>
    <mergeCell ref="M608:N608"/>
    <mergeCell ref="A603:F603"/>
    <mergeCell ref="G603:I603"/>
    <mergeCell ref="J603:O603"/>
    <mergeCell ref="A604:F604"/>
    <mergeCell ref="G604:I604"/>
    <mergeCell ref="J604:O604"/>
    <mergeCell ref="B599:C599"/>
    <mergeCell ref="D599:O599"/>
    <mergeCell ref="B600:C600"/>
    <mergeCell ref="D600:O600"/>
    <mergeCell ref="A601:O601"/>
    <mergeCell ref="A602:F602"/>
    <mergeCell ref="G602:I602"/>
    <mergeCell ref="J602:O602"/>
    <mergeCell ref="A595:E595"/>
    <mergeCell ref="F595:G595"/>
    <mergeCell ref="H595:K595"/>
    <mergeCell ref="M595:N595"/>
    <mergeCell ref="I597:M597"/>
    <mergeCell ref="N597:O597"/>
    <mergeCell ref="A593:E593"/>
    <mergeCell ref="F593:J593"/>
    <mergeCell ref="K593:L593"/>
    <mergeCell ref="M593:N593"/>
    <mergeCell ref="A594:E594"/>
    <mergeCell ref="F594:J594"/>
    <mergeCell ref="K594:L594"/>
    <mergeCell ref="M594:N594"/>
    <mergeCell ref="A590:E590"/>
    <mergeCell ref="F590:G590"/>
    <mergeCell ref="H590:K590"/>
    <mergeCell ref="M590:N590"/>
    <mergeCell ref="A591:B591"/>
    <mergeCell ref="C591:D591"/>
    <mergeCell ref="A588:E588"/>
    <mergeCell ref="F588:J588"/>
    <mergeCell ref="K588:L588"/>
    <mergeCell ref="M588:N588"/>
    <mergeCell ref="A589:E589"/>
    <mergeCell ref="F589:J589"/>
    <mergeCell ref="K589:L589"/>
    <mergeCell ref="M589:N589"/>
    <mergeCell ref="A585:E585"/>
    <mergeCell ref="F585:G585"/>
    <mergeCell ref="H585:K585"/>
    <mergeCell ref="M585:N585"/>
    <mergeCell ref="A586:B586"/>
    <mergeCell ref="C586:D586"/>
    <mergeCell ref="A583:E583"/>
    <mergeCell ref="F583:J583"/>
    <mergeCell ref="K583:L583"/>
    <mergeCell ref="M583:N583"/>
    <mergeCell ref="A584:E584"/>
    <mergeCell ref="F584:J584"/>
    <mergeCell ref="K584:L584"/>
    <mergeCell ref="M584:N584"/>
    <mergeCell ref="A580:B580"/>
    <mergeCell ref="C580:D580"/>
    <mergeCell ref="A582:E582"/>
    <mergeCell ref="F582:J582"/>
    <mergeCell ref="K582:L582"/>
    <mergeCell ref="M582:N582"/>
    <mergeCell ref="A578:E578"/>
    <mergeCell ref="F578:J578"/>
    <mergeCell ref="K578:L578"/>
    <mergeCell ref="M578:N578"/>
    <mergeCell ref="A579:E579"/>
    <mergeCell ref="F579:G579"/>
    <mergeCell ref="H579:K579"/>
    <mergeCell ref="M579:N579"/>
    <mergeCell ref="A573:F573"/>
    <mergeCell ref="G573:I573"/>
    <mergeCell ref="J573:O573"/>
    <mergeCell ref="A575:B575"/>
    <mergeCell ref="C575:D575"/>
    <mergeCell ref="A577:E577"/>
    <mergeCell ref="F577:J577"/>
    <mergeCell ref="K577:L577"/>
    <mergeCell ref="M577:N577"/>
    <mergeCell ref="A570:O570"/>
    <mergeCell ref="A571:F571"/>
    <mergeCell ref="G571:I571"/>
    <mergeCell ref="J571:O571"/>
    <mergeCell ref="A572:F572"/>
    <mergeCell ref="G572:I572"/>
    <mergeCell ref="J572:O572"/>
    <mergeCell ref="I566:M566"/>
    <mergeCell ref="N566:O566"/>
    <mergeCell ref="B568:C568"/>
    <mergeCell ref="D568:O568"/>
    <mergeCell ref="B569:C569"/>
    <mergeCell ref="D569:O569"/>
    <mergeCell ref="A563:E563"/>
    <mergeCell ref="F563:J563"/>
    <mergeCell ref="K563:L563"/>
    <mergeCell ref="M563:N563"/>
    <mergeCell ref="A564:E564"/>
    <mergeCell ref="F564:G564"/>
    <mergeCell ref="H564:K564"/>
    <mergeCell ref="M564:N564"/>
    <mergeCell ref="A560:B560"/>
    <mergeCell ref="C560:D560"/>
    <mergeCell ref="A562:E562"/>
    <mergeCell ref="F562:J562"/>
    <mergeCell ref="K562:L562"/>
    <mergeCell ref="M562:N562"/>
    <mergeCell ref="A558:E558"/>
    <mergeCell ref="F558:J558"/>
    <mergeCell ref="K558:L558"/>
    <mergeCell ref="M558:N558"/>
    <mergeCell ref="A559:E559"/>
    <mergeCell ref="F559:G559"/>
    <mergeCell ref="H559:K559"/>
    <mergeCell ref="M559:N559"/>
    <mergeCell ref="A555:B555"/>
    <mergeCell ref="C555:D555"/>
    <mergeCell ref="A557:E557"/>
    <mergeCell ref="F557:J557"/>
    <mergeCell ref="K557:L557"/>
    <mergeCell ref="M557:N557"/>
    <mergeCell ref="A553:E553"/>
    <mergeCell ref="F553:J553"/>
    <mergeCell ref="K553:L553"/>
    <mergeCell ref="M553:N553"/>
    <mergeCell ref="A554:E554"/>
    <mergeCell ref="F554:G554"/>
    <mergeCell ref="H554:K554"/>
    <mergeCell ref="M554:N554"/>
    <mergeCell ref="A550:B550"/>
    <mergeCell ref="C550:D550"/>
    <mergeCell ref="A552:E552"/>
    <mergeCell ref="F552:J552"/>
    <mergeCell ref="K552:L552"/>
    <mergeCell ref="M552:N552"/>
    <mergeCell ref="A548:E548"/>
    <mergeCell ref="F548:J548"/>
    <mergeCell ref="K548:L548"/>
    <mergeCell ref="M548:N548"/>
    <mergeCell ref="A549:E549"/>
    <mergeCell ref="F549:G549"/>
    <mergeCell ref="H549:K549"/>
    <mergeCell ref="M549:N549"/>
    <mergeCell ref="A545:B545"/>
    <mergeCell ref="C545:D545"/>
    <mergeCell ref="A547:E547"/>
    <mergeCell ref="F547:J547"/>
    <mergeCell ref="K547:L547"/>
    <mergeCell ref="M547:N547"/>
    <mergeCell ref="A542:F542"/>
    <mergeCell ref="G542:I542"/>
    <mergeCell ref="J542:O542"/>
    <mergeCell ref="A543:F543"/>
    <mergeCell ref="G543:I543"/>
    <mergeCell ref="J543:O543"/>
    <mergeCell ref="B538:C538"/>
    <mergeCell ref="D538:O538"/>
    <mergeCell ref="B539:C539"/>
    <mergeCell ref="D539:O539"/>
    <mergeCell ref="A540:O540"/>
    <mergeCell ref="A541:F541"/>
    <mergeCell ref="G541:I541"/>
    <mergeCell ref="J541:O541"/>
    <mergeCell ref="A534:E534"/>
    <mergeCell ref="F534:G534"/>
    <mergeCell ref="H534:K534"/>
    <mergeCell ref="M534:N534"/>
    <mergeCell ref="I536:M536"/>
    <mergeCell ref="N536:O536"/>
    <mergeCell ref="A532:E532"/>
    <mergeCell ref="F532:J532"/>
    <mergeCell ref="K532:L532"/>
    <mergeCell ref="M532:N532"/>
    <mergeCell ref="A533:E533"/>
    <mergeCell ref="F533:J533"/>
    <mergeCell ref="K533:L533"/>
    <mergeCell ref="M533:N533"/>
    <mergeCell ref="A529:E529"/>
    <mergeCell ref="F529:G529"/>
    <mergeCell ref="H529:K529"/>
    <mergeCell ref="M529:N529"/>
    <mergeCell ref="A530:B530"/>
    <mergeCell ref="C530:D530"/>
    <mergeCell ref="A527:E527"/>
    <mergeCell ref="F527:J527"/>
    <mergeCell ref="K527:L527"/>
    <mergeCell ref="M527:N527"/>
    <mergeCell ref="A528:E528"/>
    <mergeCell ref="F528:J528"/>
    <mergeCell ref="K528:L528"/>
    <mergeCell ref="M528:N528"/>
    <mergeCell ref="A524:E524"/>
    <mergeCell ref="F524:G524"/>
    <mergeCell ref="H524:K524"/>
    <mergeCell ref="M524:N524"/>
    <mergeCell ref="A525:B525"/>
    <mergeCell ref="C525:D525"/>
    <mergeCell ref="A522:E522"/>
    <mergeCell ref="F522:J522"/>
    <mergeCell ref="K522:L522"/>
    <mergeCell ref="M522:N522"/>
    <mergeCell ref="A523:E523"/>
    <mergeCell ref="F523:J523"/>
    <mergeCell ref="K523:L523"/>
    <mergeCell ref="M523:N523"/>
    <mergeCell ref="A519:B519"/>
    <mergeCell ref="C519:D519"/>
    <mergeCell ref="A521:E521"/>
    <mergeCell ref="F521:J521"/>
    <mergeCell ref="K521:L521"/>
    <mergeCell ref="M521:N521"/>
    <mergeCell ref="A517:E517"/>
    <mergeCell ref="F517:J517"/>
    <mergeCell ref="K517:L517"/>
    <mergeCell ref="M517:N517"/>
    <mergeCell ref="A518:E518"/>
    <mergeCell ref="F518:G518"/>
    <mergeCell ref="H518:K518"/>
    <mergeCell ref="M518:N518"/>
    <mergeCell ref="A512:F512"/>
    <mergeCell ref="G512:I512"/>
    <mergeCell ref="J512:O512"/>
    <mergeCell ref="A514:B514"/>
    <mergeCell ref="C514:D514"/>
    <mergeCell ref="A516:E516"/>
    <mergeCell ref="F516:J516"/>
    <mergeCell ref="K516:L516"/>
    <mergeCell ref="M516:N516"/>
    <mergeCell ref="A509:O509"/>
    <mergeCell ref="A510:F510"/>
    <mergeCell ref="G510:I510"/>
    <mergeCell ref="J510:O510"/>
    <mergeCell ref="A511:F511"/>
    <mergeCell ref="G511:I511"/>
    <mergeCell ref="J511:O511"/>
    <mergeCell ref="I505:M505"/>
    <mergeCell ref="N505:O505"/>
    <mergeCell ref="B507:C507"/>
    <mergeCell ref="D507:O507"/>
    <mergeCell ref="B508:C508"/>
    <mergeCell ref="D508:O508"/>
    <mergeCell ref="I506:M506"/>
    <mergeCell ref="N506:O506"/>
    <mergeCell ref="A502:E502"/>
    <mergeCell ref="F502:J502"/>
    <mergeCell ref="K502:L502"/>
    <mergeCell ref="M502:N502"/>
    <mergeCell ref="A503:E503"/>
    <mergeCell ref="F503:G503"/>
    <mergeCell ref="H503:K503"/>
    <mergeCell ref="M503:N503"/>
    <mergeCell ref="A499:B499"/>
    <mergeCell ref="C499:D499"/>
    <mergeCell ref="A501:E501"/>
    <mergeCell ref="F501:J501"/>
    <mergeCell ref="K501:L501"/>
    <mergeCell ref="M501:N501"/>
    <mergeCell ref="A497:E497"/>
    <mergeCell ref="F497:J497"/>
    <mergeCell ref="K497:L497"/>
    <mergeCell ref="M497:N497"/>
    <mergeCell ref="A498:E498"/>
    <mergeCell ref="F498:G498"/>
    <mergeCell ref="H498:K498"/>
    <mergeCell ref="M498:N498"/>
    <mergeCell ref="A494:B494"/>
    <mergeCell ref="C494:D494"/>
    <mergeCell ref="A496:E496"/>
    <mergeCell ref="F496:J496"/>
    <mergeCell ref="K496:L496"/>
    <mergeCell ref="M496:N496"/>
    <mergeCell ref="A492:E492"/>
    <mergeCell ref="F492:J492"/>
    <mergeCell ref="K492:L492"/>
    <mergeCell ref="M492:N492"/>
    <mergeCell ref="A493:E493"/>
    <mergeCell ref="F493:G493"/>
    <mergeCell ref="H493:K493"/>
    <mergeCell ref="M493:N493"/>
    <mergeCell ref="A489:B489"/>
    <mergeCell ref="C489:D489"/>
    <mergeCell ref="A491:E491"/>
    <mergeCell ref="F491:J491"/>
    <mergeCell ref="K491:L491"/>
    <mergeCell ref="M491:N491"/>
    <mergeCell ref="A487:E487"/>
    <mergeCell ref="F487:J487"/>
    <mergeCell ref="K487:L487"/>
    <mergeCell ref="M487:N487"/>
    <mergeCell ref="A488:E488"/>
    <mergeCell ref="F488:G488"/>
    <mergeCell ref="H488:K488"/>
    <mergeCell ref="M488:N488"/>
    <mergeCell ref="A485:E485"/>
    <mergeCell ref="F485:J485"/>
    <mergeCell ref="K485:L485"/>
    <mergeCell ref="M485:N485"/>
    <mergeCell ref="A486:E486"/>
    <mergeCell ref="F486:J486"/>
    <mergeCell ref="K486:L486"/>
    <mergeCell ref="M486:N486"/>
    <mergeCell ref="A480:F480"/>
    <mergeCell ref="G480:I480"/>
    <mergeCell ref="J480:O480"/>
    <mergeCell ref="A482:B482"/>
    <mergeCell ref="C482:D482"/>
    <mergeCell ref="A484:E484"/>
    <mergeCell ref="F484:J484"/>
    <mergeCell ref="K484:L484"/>
    <mergeCell ref="M484:N484"/>
    <mergeCell ref="A477:O477"/>
    <mergeCell ref="A478:F478"/>
    <mergeCell ref="G478:I478"/>
    <mergeCell ref="J478:O478"/>
    <mergeCell ref="A479:F479"/>
    <mergeCell ref="G479:I479"/>
    <mergeCell ref="J479:O479"/>
    <mergeCell ref="I473:M473"/>
    <mergeCell ref="N473:O473"/>
    <mergeCell ref="B475:C475"/>
    <mergeCell ref="D475:O475"/>
    <mergeCell ref="B476:C476"/>
    <mergeCell ref="D476:O476"/>
    <mergeCell ref="I474:M474"/>
    <mergeCell ref="N474:O474"/>
    <mergeCell ref="A470:E470"/>
    <mergeCell ref="F470:J470"/>
    <mergeCell ref="K470:L470"/>
    <mergeCell ref="M470:N470"/>
    <mergeCell ref="A471:E471"/>
    <mergeCell ref="F471:G471"/>
    <mergeCell ref="H471:K471"/>
    <mergeCell ref="M471:N471"/>
    <mergeCell ref="A467:B467"/>
    <mergeCell ref="C467:D467"/>
    <mergeCell ref="A469:E469"/>
    <mergeCell ref="F469:J469"/>
    <mergeCell ref="K469:L469"/>
    <mergeCell ref="M469:N469"/>
    <mergeCell ref="A465:E465"/>
    <mergeCell ref="F465:J465"/>
    <mergeCell ref="K465:L465"/>
    <mergeCell ref="M465:N465"/>
    <mergeCell ref="A466:E466"/>
    <mergeCell ref="F466:G466"/>
    <mergeCell ref="H466:K466"/>
    <mergeCell ref="M466:N466"/>
    <mergeCell ref="A462:B462"/>
    <mergeCell ref="C462:D462"/>
    <mergeCell ref="A464:E464"/>
    <mergeCell ref="F464:J464"/>
    <mergeCell ref="K464:L464"/>
    <mergeCell ref="M464:N464"/>
    <mergeCell ref="A460:E460"/>
    <mergeCell ref="F460:J460"/>
    <mergeCell ref="K460:L460"/>
    <mergeCell ref="M460:N460"/>
    <mergeCell ref="A461:E461"/>
    <mergeCell ref="F461:G461"/>
    <mergeCell ref="H461:K461"/>
    <mergeCell ref="M461:N461"/>
    <mergeCell ref="A457:B457"/>
    <mergeCell ref="C457:D457"/>
    <mergeCell ref="A459:E459"/>
    <mergeCell ref="F459:J459"/>
    <mergeCell ref="K459:L459"/>
    <mergeCell ref="M459:N459"/>
    <mergeCell ref="A455:E455"/>
    <mergeCell ref="F455:J455"/>
    <mergeCell ref="K455:L455"/>
    <mergeCell ref="M455:N455"/>
    <mergeCell ref="A456:E456"/>
    <mergeCell ref="F456:G456"/>
    <mergeCell ref="H456:K456"/>
    <mergeCell ref="M456:N456"/>
    <mergeCell ref="A452:B452"/>
    <mergeCell ref="C452:D452"/>
    <mergeCell ref="A454:E454"/>
    <mergeCell ref="F454:J454"/>
    <mergeCell ref="K454:L454"/>
    <mergeCell ref="M454:N454"/>
    <mergeCell ref="A449:F449"/>
    <mergeCell ref="G449:I449"/>
    <mergeCell ref="J449:O449"/>
    <mergeCell ref="A450:F450"/>
    <mergeCell ref="G450:I450"/>
    <mergeCell ref="J450:O450"/>
    <mergeCell ref="B445:C445"/>
    <mergeCell ref="D445:O445"/>
    <mergeCell ref="B446:C446"/>
    <mergeCell ref="D446:O446"/>
    <mergeCell ref="A447:O447"/>
    <mergeCell ref="A448:F448"/>
    <mergeCell ref="G448:I448"/>
    <mergeCell ref="J448:O448"/>
    <mergeCell ref="A441:E441"/>
    <mergeCell ref="F441:G441"/>
    <mergeCell ref="H441:K441"/>
    <mergeCell ref="M441:N441"/>
    <mergeCell ref="I443:M443"/>
    <mergeCell ref="N443:O443"/>
    <mergeCell ref="A439:E439"/>
    <mergeCell ref="F439:J439"/>
    <mergeCell ref="K439:L439"/>
    <mergeCell ref="M439:N439"/>
    <mergeCell ref="A440:E440"/>
    <mergeCell ref="F440:J440"/>
    <mergeCell ref="K440:L440"/>
    <mergeCell ref="M440:N440"/>
    <mergeCell ref="A436:E436"/>
    <mergeCell ref="F436:G436"/>
    <mergeCell ref="H436:K436"/>
    <mergeCell ref="M436:N436"/>
    <mergeCell ref="A437:B437"/>
    <mergeCell ref="C437:D437"/>
    <mergeCell ref="A434:E434"/>
    <mergeCell ref="F434:J434"/>
    <mergeCell ref="K434:L434"/>
    <mergeCell ref="M434:N434"/>
    <mergeCell ref="A435:E435"/>
    <mergeCell ref="F435:J435"/>
    <mergeCell ref="K435:L435"/>
    <mergeCell ref="M435:N435"/>
    <mergeCell ref="A431:E431"/>
    <mergeCell ref="F431:G431"/>
    <mergeCell ref="H431:K431"/>
    <mergeCell ref="M431:N431"/>
    <mergeCell ref="A432:B432"/>
    <mergeCell ref="C432:D432"/>
    <mergeCell ref="A429:E429"/>
    <mergeCell ref="F429:J429"/>
    <mergeCell ref="K429:L429"/>
    <mergeCell ref="M429:N429"/>
    <mergeCell ref="A430:E430"/>
    <mergeCell ref="F430:J430"/>
    <mergeCell ref="K430:L430"/>
    <mergeCell ref="M430:N430"/>
    <mergeCell ref="A426:E426"/>
    <mergeCell ref="F426:G426"/>
    <mergeCell ref="H426:K426"/>
    <mergeCell ref="M426:N426"/>
    <mergeCell ref="A427:B427"/>
    <mergeCell ref="C427:D427"/>
    <mergeCell ref="A424:E424"/>
    <mergeCell ref="F424:J424"/>
    <mergeCell ref="K424:L424"/>
    <mergeCell ref="M424:N424"/>
    <mergeCell ref="A425:E425"/>
    <mergeCell ref="F425:J425"/>
    <mergeCell ref="K425:L425"/>
    <mergeCell ref="M425:N425"/>
    <mergeCell ref="A419:F419"/>
    <mergeCell ref="G419:I419"/>
    <mergeCell ref="J419:O419"/>
    <mergeCell ref="A421:B421"/>
    <mergeCell ref="C421:D421"/>
    <mergeCell ref="A423:E423"/>
    <mergeCell ref="F423:J423"/>
    <mergeCell ref="K423:L423"/>
    <mergeCell ref="M423:N423"/>
    <mergeCell ref="A417:F417"/>
    <mergeCell ref="G417:I417"/>
    <mergeCell ref="J417:O417"/>
    <mergeCell ref="A418:F418"/>
    <mergeCell ref="G418:I418"/>
    <mergeCell ref="J418:O418"/>
    <mergeCell ref="A409:E409"/>
    <mergeCell ref="F409:J409"/>
    <mergeCell ref="K409:L409"/>
    <mergeCell ref="M409:N409"/>
    <mergeCell ref="A410:E410"/>
    <mergeCell ref="F410:G410"/>
    <mergeCell ref="H410:K410"/>
    <mergeCell ref="M410:N410"/>
    <mergeCell ref="A407:E407"/>
    <mergeCell ref="F407:J407"/>
    <mergeCell ref="K407:L407"/>
    <mergeCell ref="M407:N407"/>
    <mergeCell ref="A408:E408"/>
    <mergeCell ref="F408:J408"/>
    <mergeCell ref="K408:L408"/>
    <mergeCell ref="M408:N408"/>
    <mergeCell ref="A404:E404"/>
    <mergeCell ref="F404:G404"/>
    <mergeCell ref="H404:K404"/>
    <mergeCell ref="M404:N404"/>
    <mergeCell ref="A405:B405"/>
    <mergeCell ref="C405:D405"/>
    <mergeCell ref="A402:E402"/>
    <mergeCell ref="F402:J402"/>
    <mergeCell ref="K402:L402"/>
    <mergeCell ref="M402:N402"/>
    <mergeCell ref="A403:E403"/>
    <mergeCell ref="F403:J403"/>
    <mergeCell ref="K403:L403"/>
    <mergeCell ref="M403:N403"/>
    <mergeCell ref="A399:E399"/>
    <mergeCell ref="F399:G399"/>
    <mergeCell ref="H399:K399"/>
    <mergeCell ref="M399:N399"/>
    <mergeCell ref="A400:B400"/>
    <mergeCell ref="C400:D400"/>
    <mergeCell ref="A397:E397"/>
    <mergeCell ref="F397:J397"/>
    <mergeCell ref="K397:L397"/>
    <mergeCell ref="M397:N397"/>
    <mergeCell ref="A398:E398"/>
    <mergeCell ref="F398:J398"/>
    <mergeCell ref="K398:L398"/>
    <mergeCell ref="M398:N398"/>
    <mergeCell ref="A394:B394"/>
    <mergeCell ref="C394:D394"/>
    <mergeCell ref="A396:E396"/>
    <mergeCell ref="F396:J396"/>
    <mergeCell ref="K396:L396"/>
    <mergeCell ref="M396:N396"/>
    <mergeCell ref="A392:E392"/>
    <mergeCell ref="F392:J392"/>
    <mergeCell ref="K392:L392"/>
    <mergeCell ref="M392:N392"/>
    <mergeCell ref="A393:E393"/>
    <mergeCell ref="F393:G393"/>
    <mergeCell ref="H393:K393"/>
    <mergeCell ref="M393:N393"/>
    <mergeCell ref="A390:E390"/>
    <mergeCell ref="F390:J390"/>
    <mergeCell ref="K390:L390"/>
    <mergeCell ref="M390:N390"/>
    <mergeCell ref="A391:E391"/>
    <mergeCell ref="F391:J391"/>
    <mergeCell ref="K391:L391"/>
    <mergeCell ref="M391:N391"/>
    <mergeCell ref="A388:E388"/>
    <mergeCell ref="F388:J388"/>
    <mergeCell ref="K388:L388"/>
    <mergeCell ref="M388:N388"/>
    <mergeCell ref="A389:E389"/>
    <mergeCell ref="F389:J389"/>
    <mergeCell ref="K389:L389"/>
    <mergeCell ref="M389:N389"/>
    <mergeCell ref="A386:E386"/>
    <mergeCell ref="F386:J386"/>
    <mergeCell ref="K386:L386"/>
    <mergeCell ref="M386:N386"/>
    <mergeCell ref="A387:E387"/>
    <mergeCell ref="F387:J387"/>
    <mergeCell ref="K387:L387"/>
    <mergeCell ref="M387:N387"/>
    <mergeCell ref="A384:E384"/>
    <mergeCell ref="F384:J384"/>
    <mergeCell ref="K384:L384"/>
    <mergeCell ref="M384:N384"/>
    <mergeCell ref="A385:E385"/>
    <mergeCell ref="F385:J385"/>
    <mergeCell ref="K385:L385"/>
    <mergeCell ref="M385:N385"/>
    <mergeCell ref="A381:B381"/>
    <mergeCell ref="C381:D381"/>
    <mergeCell ref="A383:E383"/>
    <mergeCell ref="F383:J383"/>
    <mergeCell ref="K383:L383"/>
    <mergeCell ref="M383:N383"/>
    <mergeCell ref="A378:F378"/>
    <mergeCell ref="G378:I378"/>
    <mergeCell ref="J378:O378"/>
    <mergeCell ref="A379:F379"/>
    <mergeCell ref="G379:I379"/>
    <mergeCell ref="J379:O379"/>
    <mergeCell ref="B374:C374"/>
    <mergeCell ref="D374:O374"/>
    <mergeCell ref="B375:C375"/>
    <mergeCell ref="D375:O375"/>
    <mergeCell ref="A376:O376"/>
    <mergeCell ref="A377:F377"/>
    <mergeCell ref="G377:I377"/>
    <mergeCell ref="J377:O377"/>
    <mergeCell ref="A370:E370"/>
    <mergeCell ref="F370:G370"/>
    <mergeCell ref="H370:K370"/>
    <mergeCell ref="M370:N370"/>
    <mergeCell ref="I372:M372"/>
    <mergeCell ref="N372:O372"/>
    <mergeCell ref="A368:E368"/>
    <mergeCell ref="F368:J368"/>
    <mergeCell ref="K368:L368"/>
    <mergeCell ref="M368:N368"/>
    <mergeCell ref="A369:E369"/>
    <mergeCell ref="F369:J369"/>
    <mergeCell ref="K369:L369"/>
    <mergeCell ref="M369:N369"/>
    <mergeCell ref="A365:E365"/>
    <mergeCell ref="F365:G365"/>
    <mergeCell ref="H365:K365"/>
    <mergeCell ref="M365:N365"/>
    <mergeCell ref="A366:B366"/>
    <mergeCell ref="C366:D366"/>
    <mergeCell ref="A363:E363"/>
    <mergeCell ref="F363:J363"/>
    <mergeCell ref="K363:L363"/>
    <mergeCell ref="M363:N363"/>
    <mergeCell ref="A364:E364"/>
    <mergeCell ref="F364:J364"/>
    <mergeCell ref="K364:L364"/>
    <mergeCell ref="M364:N364"/>
    <mergeCell ref="A360:E360"/>
    <mergeCell ref="F360:G360"/>
    <mergeCell ref="H360:K360"/>
    <mergeCell ref="M360:N360"/>
    <mergeCell ref="A361:B361"/>
    <mergeCell ref="C361:D361"/>
    <mergeCell ref="A358:E358"/>
    <mergeCell ref="F358:J358"/>
    <mergeCell ref="K358:L358"/>
    <mergeCell ref="M358:N358"/>
    <mergeCell ref="A359:E359"/>
    <mergeCell ref="F359:J359"/>
    <mergeCell ref="K359:L359"/>
    <mergeCell ref="M359:N359"/>
    <mergeCell ref="A355:B355"/>
    <mergeCell ref="C355:D355"/>
    <mergeCell ref="A357:E357"/>
    <mergeCell ref="F357:J357"/>
    <mergeCell ref="K357:L357"/>
    <mergeCell ref="M357:N357"/>
    <mergeCell ref="A353:E353"/>
    <mergeCell ref="F353:J353"/>
    <mergeCell ref="K353:L353"/>
    <mergeCell ref="M353:N353"/>
    <mergeCell ref="A354:E354"/>
    <mergeCell ref="F354:G354"/>
    <mergeCell ref="H354:K354"/>
    <mergeCell ref="M354:N354"/>
    <mergeCell ref="A348:F348"/>
    <mergeCell ref="G348:I348"/>
    <mergeCell ref="J348:O348"/>
    <mergeCell ref="A350:B350"/>
    <mergeCell ref="C350:D350"/>
    <mergeCell ref="A352:E352"/>
    <mergeCell ref="F352:J352"/>
    <mergeCell ref="K352:L352"/>
    <mergeCell ref="M352:N352"/>
    <mergeCell ref="A345:O345"/>
    <mergeCell ref="A346:F346"/>
    <mergeCell ref="G346:I346"/>
    <mergeCell ref="J346:O346"/>
    <mergeCell ref="A347:F347"/>
    <mergeCell ref="G347:I347"/>
    <mergeCell ref="J347:O347"/>
    <mergeCell ref="I341:M341"/>
    <mergeCell ref="N341:O341"/>
    <mergeCell ref="B343:C343"/>
    <mergeCell ref="D343:O343"/>
    <mergeCell ref="B344:C344"/>
    <mergeCell ref="D344:O344"/>
    <mergeCell ref="I342:M342"/>
    <mergeCell ref="N342:O342"/>
    <mergeCell ref="A338:E338"/>
    <mergeCell ref="F338:J338"/>
    <mergeCell ref="K338:L338"/>
    <mergeCell ref="M338:N338"/>
    <mergeCell ref="A339:E339"/>
    <mergeCell ref="F339:G339"/>
    <mergeCell ref="H339:K339"/>
    <mergeCell ref="M339:N339"/>
    <mergeCell ref="A335:B335"/>
    <mergeCell ref="C335:D335"/>
    <mergeCell ref="A337:E337"/>
    <mergeCell ref="F337:J337"/>
    <mergeCell ref="K337:L337"/>
    <mergeCell ref="M337:N337"/>
    <mergeCell ref="A333:E333"/>
    <mergeCell ref="F333:J333"/>
    <mergeCell ref="K333:L333"/>
    <mergeCell ref="M333:N333"/>
    <mergeCell ref="A334:E334"/>
    <mergeCell ref="F334:G334"/>
    <mergeCell ref="H334:K334"/>
    <mergeCell ref="M334:N334"/>
    <mergeCell ref="A330:B330"/>
    <mergeCell ref="C330:D330"/>
    <mergeCell ref="A332:E332"/>
    <mergeCell ref="F332:J332"/>
    <mergeCell ref="K332:L332"/>
    <mergeCell ref="M332:N332"/>
    <mergeCell ref="A328:E328"/>
    <mergeCell ref="F328:J328"/>
    <mergeCell ref="K328:L328"/>
    <mergeCell ref="M328:N328"/>
    <mergeCell ref="A329:E329"/>
    <mergeCell ref="F329:G329"/>
    <mergeCell ref="H329:K329"/>
    <mergeCell ref="M329:N329"/>
    <mergeCell ref="A326:E326"/>
    <mergeCell ref="F326:J326"/>
    <mergeCell ref="K326:L326"/>
    <mergeCell ref="M326:N326"/>
    <mergeCell ref="A327:E327"/>
    <mergeCell ref="F327:J327"/>
    <mergeCell ref="K327:L327"/>
    <mergeCell ref="M327:N327"/>
    <mergeCell ref="A323:E323"/>
    <mergeCell ref="F323:G323"/>
    <mergeCell ref="H323:K323"/>
    <mergeCell ref="M323:N323"/>
    <mergeCell ref="A324:B324"/>
    <mergeCell ref="C324:D324"/>
    <mergeCell ref="A321:E321"/>
    <mergeCell ref="F321:J321"/>
    <mergeCell ref="K321:L321"/>
    <mergeCell ref="M321:N321"/>
    <mergeCell ref="A322:E322"/>
    <mergeCell ref="F322:J322"/>
    <mergeCell ref="K322:L322"/>
    <mergeCell ref="M322:N322"/>
    <mergeCell ref="A318:B318"/>
    <mergeCell ref="C318:D318"/>
    <mergeCell ref="A320:E320"/>
    <mergeCell ref="F320:J320"/>
    <mergeCell ref="K320:L320"/>
    <mergeCell ref="M320:N320"/>
    <mergeCell ref="A315:F315"/>
    <mergeCell ref="G315:I315"/>
    <mergeCell ref="J315:O315"/>
    <mergeCell ref="A316:F316"/>
    <mergeCell ref="G316:I316"/>
    <mergeCell ref="J316:O316"/>
    <mergeCell ref="B311:C311"/>
    <mergeCell ref="D311:O311"/>
    <mergeCell ref="B312:C312"/>
    <mergeCell ref="D312:O312"/>
    <mergeCell ref="A313:O313"/>
    <mergeCell ref="A314:F314"/>
    <mergeCell ref="G314:I314"/>
    <mergeCell ref="J314:O314"/>
    <mergeCell ref="A307:E307"/>
    <mergeCell ref="F307:G307"/>
    <mergeCell ref="H307:K307"/>
    <mergeCell ref="M307:N307"/>
    <mergeCell ref="I309:M309"/>
    <mergeCell ref="N309:O309"/>
    <mergeCell ref="A305:E305"/>
    <mergeCell ref="F305:J305"/>
    <mergeCell ref="K305:L305"/>
    <mergeCell ref="M305:N305"/>
    <mergeCell ref="A306:E306"/>
    <mergeCell ref="F306:J306"/>
    <mergeCell ref="K306:L306"/>
    <mergeCell ref="M306:N306"/>
    <mergeCell ref="A302:E302"/>
    <mergeCell ref="F302:G302"/>
    <mergeCell ref="H302:K302"/>
    <mergeCell ref="M302:N302"/>
    <mergeCell ref="A303:B303"/>
    <mergeCell ref="C303:D303"/>
    <mergeCell ref="A300:E300"/>
    <mergeCell ref="F300:J300"/>
    <mergeCell ref="K300:L300"/>
    <mergeCell ref="M300:N300"/>
    <mergeCell ref="A301:E301"/>
    <mergeCell ref="F301:J301"/>
    <mergeCell ref="K301:L301"/>
    <mergeCell ref="M301:N301"/>
    <mergeCell ref="A297:E297"/>
    <mergeCell ref="F297:G297"/>
    <mergeCell ref="H297:K297"/>
    <mergeCell ref="M297:N297"/>
    <mergeCell ref="A298:B298"/>
    <mergeCell ref="C298:D298"/>
    <mergeCell ref="A295:E295"/>
    <mergeCell ref="F295:J295"/>
    <mergeCell ref="K295:L295"/>
    <mergeCell ref="M295:N295"/>
    <mergeCell ref="A296:E296"/>
    <mergeCell ref="F296:J296"/>
    <mergeCell ref="K296:L296"/>
    <mergeCell ref="M296:N296"/>
    <mergeCell ref="A292:E292"/>
    <mergeCell ref="F292:G292"/>
    <mergeCell ref="H292:K292"/>
    <mergeCell ref="M292:N292"/>
    <mergeCell ref="A293:B293"/>
    <mergeCell ref="C293:D293"/>
    <mergeCell ref="A290:E290"/>
    <mergeCell ref="F290:J290"/>
    <mergeCell ref="K290:L290"/>
    <mergeCell ref="M290:N290"/>
    <mergeCell ref="A291:E291"/>
    <mergeCell ref="F291:J291"/>
    <mergeCell ref="K291:L291"/>
    <mergeCell ref="M291:N291"/>
    <mergeCell ref="A288:E288"/>
    <mergeCell ref="F288:J288"/>
    <mergeCell ref="K288:L288"/>
    <mergeCell ref="M288:N288"/>
    <mergeCell ref="A289:E289"/>
    <mergeCell ref="F289:J289"/>
    <mergeCell ref="K289:L289"/>
    <mergeCell ref="M289:N289"/>
    <mergeCell ref="A285:B285"/>
    <mergeCell ref="C285:D285"/>
    <mergeCell ref="A287:E287"/>
    <mergeCell ref="F287:J287"/>
    <mergeCell ref="K287:L287"/>
    <mergeCell ref="M287:N287"/>
    <mergeCell ref="A282:F282"/>
    <mergeCell ref="G282:I282"/>
    <mergeCell ref="J282:O282"/>
    <mergeCell ref="A283:F283"/>
    <mergeCell ref="G283:I283"/>
    <mergeCell ref="J283:O283"/>
    <mergeCell ref="B279:C279"/>
    <mergeCell ref="D279:O279"/>
    <mergeCell ref="A280:O280"/>
    <mergeCell ref="A281:F281"/>
    <mergeCell ref="G281:I281"/>
    <mergeCell ref="J281:O281"/>
    <mergeCell ref="A274:E274"/>
    <mergeCell ref="F274:G274"/>
    <mergeCell ref="H274:K274"/>
    <mergeCell ref="M274:N274"/>
    <mergeCell ref="I276:M276"/>
    <mergeCell ref="N276:O276"/>
    <mergeCell ref="A272:E272"/>
    <mergeCell ref="F272:J272"/>
    <mergeCell ref="K272:L272"/>
    <mergeCell ref="M272:N272"/>
    <mergeCell ref="A273:E273"/>
    <mergeCell ref="F273:J273"/>
    <mergeCell ref="K273:L273"/>
    <mergeCell ref="M273:N273"/>
    <mergeCell ref="A269:E269"/>
    <mergeCell ref="F269:G269"/>
    <mergeCell ref="H269:K269"/>
    <mergeCell ref="M269:N269"/>
    <mergeCell ref="A270:B270"/>
    <mergeCell ref="C270:D270"/>
    <mergeCell ref="A267:E267"/>
    <mergeCell ref="F267:J267"/>
    <mergeCell ref="K267:L267"/>
    <mergeCell ref="M267:N267"/>
    <mergeCell ref="A268:E268"/>
    <mergeCell ref="F268:J268"/>
    <mergeCell ref="K268:L268"/>
    <mergeCell ref="M268:N268"/>
    <mergeCell ref="A264:E264"/>
    <mergeCell ref="F264:G264"/>
    <mergeCell ref="H264:K264"/>
    <mergeCell ref="M264:N264"/>
    <mergeCell ref="A265:B265"/>
    <mergeCell ref="C265:D265"/>
    <mergeCell ref="A262:E262"/>
    <mergeCell ref="F262:J262"/>
    <mergeCell ref="K262:L262"/>
    <mergeCell ref="M262:N262"/>
    <mergeCell ref="A263:E263"/>
    <mergeCell ref="F263:J263"/>
    <mergeCell ref="K263:L263"/>
    <mergeCell ref="M263:N263"/>
    <mergeCell ref="A259:B259"/>
    <mergeCell ref="C259:D259"/>
    <mergeCell ref="A261:E261"/>
    <mergeCell ref="F261:J261"/>
    <mergeCell ref="K261:L261"/>
    <mergeCell ref="M261:N261"/>
    <mergeCell ref="A257:E257"/>
    <mergeCell ref="F257:J257"/>
    <mergeCell ref="K257:L257"/>
    <mergeCell ref="M257:N257"/>
    <mergeCell ref="A258:E258"/>
    <mergeCell ref="F258:G258"/>
    <mergeCell ref="H258:K258"/>
    <mergeCell ref="M258:N258"/>
    <mergeCell ref="A254:B254"/>
    <mergeCell ref="C254:D254"/>
    <mergeCell ref="A256:E256"/>
    <mergeCell ref="F256:J256"/>
    <mergeCell ref="K256:L256"/>
    <mergeCell ref="M256:N256"/>
    <mergeCell ref="A251:F251"/>
    <mergeCell ref="G251:I251"/>
    <mergeCell ref="J251:O251"/>
    <mergeCell ref="A252:F252"/>
    <mergeCell ref="G252:I252"/>
    <mergeCell ref="J252:O252"/>
    <mergeCell ref="B247:C247"/>
    <mergeCell ref="D247:O247"/>
    <mergeCell ref="B248:C248"/>
    <mergeCell ref="D248:O248"/>
    <mergeCell ref="A249:O249"/>
    <mergeCell ref="A250:F250"/>
    <mergeCell ref="G250:I250"/>
    <mergeCell ref="J250:O250"/>
    <mergeCell ref="A243:E243"/>
    <mergeCell ref="F243:G243"/>
    <mergeCell ref="H243:K243"/>
    <mergeCell ref="M243:N243"/>
    <mergeCell ref="I245:M245"/>
    <mergeCell ref="N245:O245"/>
    <mergeCell ref="A241:E241"/>
    <mergeCell ref="F241:J241"/>
    <mergeCell ref="K241:L241"/>
    <mergeCell ref="M241:N241"/>
    <mergeCell ref="A242:E242"/>
    <mergeCell ref="F242:J242"/>
    <mergeCell ref="K242:L242"/>
    <mergeCell ref="M242:N242"/>
    <mergeCell ref="A238:E238"/>
    <mergeCell ref="F238:G238"/>
    <mergeCell ref="H238:K238"/>
    <mergeCell ref="M238:N238"/>
    <mergeCell ref="A239:B239"/>
    <mergeCell ref="C239:D239"/>
    <mergeCell ref="A236:E236"/>
    <mergeCell ref="F236:J236"/>
    <mergeCell ref="K236:L236"/>
    <mergeCell ref="M236:N236"/>
    <mergeCell ref="A237:E237"/>
    <mergeCell ref="F237:J237"/>
    <mergeCell ref="K237:L237"/>
    <mergeCell ref="M237:N237"/>
    <mergeCell ref="A233:E233"/>
    <mergeCell ref="F233:G233"/>
    <mergeCell ref="H233:K233"/>
    <mergeCell ref="M233:N233"/>
    <mergeCell ref="A234:B234"/>
    <mergeCell ref="C234:D234"/>
    <mergeCell ref="A231:E231"/>
    <mergeCell ref="F231:J231"/>
    <mergeCell ref="K231:L231"/>
    <mergeCell ref="M231:N231"/>
    <mergeCell ref="A232:E232"/>
    <mergeCell ref="F232:J232"/>
    <mergeCell ref="K232:L232"/>
    <mergeCell ref="M232:N232"/>
    <mergeCell ref="A228:E228"/>
    <mergeCell ref="F228:G228"/>
    <mergeCell ref="H228:K228"/>
    <mergeCell ref="M228:N228"/>
    <mergeCell ref="A229:B229"/>
    <mergeCell ref="C229:D229"/>
    <mergeCell ref="A226:E226"/>
    <mergeCell ref="F226:J226"/>
    <mergeCell ref="K226:L226"/>
    <mergeCell ref="M226:N226"/>
    <mergeCell ref="A227:E227"/>
    <mergeCell ref="F227:J227"/>
    <mergeCell ref="K227:L227"/>
    <mergeCell ref="M227:N227"/>
    <mergeCell ref="A224:E224"/>
    <mergeCell ref="F224:J224"/>
    <mergeCell ref="K224:L224"/>
    <mergeCell ref="M224:N224"/>
    <mergeCell ref="A225:E225"/>
    <mergeCell ref="F225:J225"/>
    <mergeCell ref="K225:L225"/>
    <mergeCell ref="M225:N225"/>
    <mergeCell ref="A221:B221"/>
    <mergeCell ref="C221:D221"/>
    <mergeCell ref="A223:E223"/>
    <mergeCell ref="F223:J223"/>
    <mergeCell ref="K223:L223"/>
    <mergeCell ref="M223:N223"/>
    <mergeCell ref="A218:F218"/>
    <mergeCell ref="G218:I218"/>
    <mergeCell ref="J218:O218"/>
    <mergeCell ref="A219:F219"/>
    <mergeCell ref="G219:I219"/>
    <mergeCell ref="J219:O219"/>
    <mergeCell ref="B214:C214"/>
    <mergeCell ref="D214:O214"/>
    <mergeCell ref="B215:C215"/>
    <mergeCell ref="D215:O215"/>
    <mergeCell ref="A216:O216"/>
    <mergeCell ref="A217:F217"/>
    <mergeCell ref="G217:I217"/>
    <mergeCell ref="J217:O217"/>
    <mergeCell ref="A210:E210"/>
    <mergeCell ref="F210:G210"/>
    <mergeCell ref="H210:K210"/>
    <mergeCell ref="M210:N210"/>
    <mergeCell ref="I212:M212"/>
    <mergeCell ref="N212:O212"/>
    <mergeCell ref="A208:E208"/>
    <mergeCell ref="F208:J208"/>
    <mergeCell ref="K208:L208"/>
    <mergeCell ref="M208:N208"/>
    <mergeCell ref="A209:E209"/>
    <mergeCell ref="F209:J209"/>
    <mergeCell ref="K209:L209"/>
    <mergeCell ref="M209:N209"/>
    <mergeCell ref="A205:E205"/>
    <mergeCell ref="F205:G205"/>
    <mergeCell ref="H205:K205"/>
    <mergeCell ref="M205:N205"/>
    <mergeCell ref="A206:B206"/>
    <mergeCell ref="C206:D206"/>
    <mergeCell ref="A203:E203"/>
    <mergeCell ref="F203:J203"/>
    <mergeCell ref="K203:L203"/>
    <mergeCell ref="M203:N203"/>
    <mergeCell ref="A204:E204"/>
    <mergeCell ref="F204:J204"/>
    <mergeCell ref="K204:L204"/>
    <mergeCell ref="M204:N204"/>
    <mergeCell ref="A200:E200"/>
    <mergeCell ref="F200:G200"/>
    <mergeCell ref="H200:K200"/>
    <mergeCell ref="M200:N200"/>
    <mergeCell ref="A201:B201"/>
    <mergeCell ref="C201:D201"/>
    <mergeCell ref="A198:E198"/>
    <mergeCell ref="F198:J198"/>
    <mergeCell ref="K198:L198"/>
    <mergeCell ref="M198:N198"/>
    <mergeCell ref="A199:E199"/>
    <mergeCell ref="F199:J199"/>
    <mergeCell ref="K199:L199"/>
    <mergeCell ref="M199:N199"/>
    <mergeCell ref="A195:B195"/>
    <mergeCell ref="C195:D195"/>
    <mergeCell ref="A197:E197"/>
    <mergeCell ref="F197:J197"/>
    <mergeCell ref="K197:L197"/>
    <mergeCell ref="M197:N197"/>
    <mergeCell ref="A193:E193"/>
    <mergeCell ref="F193:J193"/>
    <mergeCell ref="K193:L193"/>
    <mergeCell ref="M193:N193"/>
    <mergeCell ref="A194:E194"/>
    <mergeCell ref="F194:G194"/>
    <mergeCell ref="H194:K194"/>
    <mergeCell ref="M194:N194"/>
    <mergeCell ref="A190:B190"/>
    <mergeCell ref="C190:D190"/>
    <mergeCell ref="A192:E192"/>
    <mergeCell ref="F192:J192"/>
    <mergeCell ref="K192:L192"/>
    <mergeCell ref="M192:N192"/>
    <mergeCell ref="A187:F187"/>
    <mergeCell ref="G187:I187"/>
    <mergeCell ref="J187:O187"/>
    <mergeCell ref="A188:F188"/>
    <mergeCell ref="G188:I188"/>
    <mergeCell ref="J188:O188"/>
    <mergeCell ref="B183:C183"/>
    <mergeCell ref="D183:O183"/>
    <mergeCell ref="B184:C184"/>
    <mergeCell ref="D184:O184"/>
    <mergeCell ref="A185:O185"/>
    <mergeCell ref="A186:F186"/>
    <mergeCell ref="G186:I186"/>
    <mergeCell ref="J186:O186"/>
    <mergeCell ref="A179:E179"/>
    <mergeCell ref="F179:G179"/>
    <mergeCell ref="H179:K179"/>
    <mergeCell ref="M179:N179"/>
    <mergeCell ref="I181:M181"/>
    <mergeCell ref="N181:O181"/>
    <mergeCell ref="A177:E177"/>
    <mergeCell ref="F177:J177"/>
    <mergeCell ref="K177:L177"/>
    <mergeCell ref="M177:N177"/>
    <mergeCell ref="A178:E178"/>
    <mergeCell ref="F178:J178"/>
    <mergeCell ref="K178:L178"/>
    <mergeCell ref="M178:N178"/>
    <mergeCell ref="A174:E174"/>
    <mergeCell ref="F174:G174"/>
    <mergeCell ref="H174:K174"/>
    <mergeCell ref="M174:N174"/>
    <mergeCell ref="A175:B175"/>
    <mergeCell ref="C175:D175"/>
    <mergeCell ref="A172:E172"/>
    <mergeCell ref="F172:J172"/>
    <mergeCell ref="K172:L172"/>
    <mergeCell ref="M172:N172"/>
    <mergeCell ref="A173:E173"/>
    <mergeCell ref="F173:J173"/>
    <mergeCell ref="K173:L173"/>
    <mergeCell ref="M173:N173"/>
    <mergeCell ref="A169:E169"/>
    <mergeCell ref="F169:G169"/>
    <mergeCell ref="H169:K169"/>
    <mergeCell ref="M169:N169"/>
    <mergeCell ref="A170:B170"/>
    <mergeCell ref="C170:D170"/>
    <mergeCell ref="A167:E167"/>
    <mergeCell ref="F167:J167"/>
    <mergeCell ref="K167:L167"/>
    <mergeCell ref="M167:N167"/>
    <mergeCell ref="A168:E168"/>
    <mergeCell ref="F168:J168"/>
    <mergeCell ref="K168:L168"/>
    <mergeCell ref="M168:N168"/>
    <mergeCell ref="A164:B164"/>
    <mergeCell ref="C164:D164"/>
    <mergeCell ref="A166:E166"/>
    <mergeCell ref="F166:J166"/>
    <mergeCell ref="K166:L166"/>
    <mergeCell ref="M166:N166"/>
    <mergeCell ref="A162:E162"/>
    <mergeCell ref="F162:J162"/>
    <mergeCell ref="K162:L162"/>
    <mergeCell ref="M162:N162"/>
    <mergeCell ref="A163:E163"/>
    <mergeCell ref="F163:G163"/>
    <mergeCell ref="H163:K163"/>
    <mergeCell ref="M163:N163"/>
    <mergeCell ref="A159:B159"/>
    <mergeCell ref="C159:D159"/>
    <mergeCell ref="A161:E161"/>
    <mergeCell ref="F161:J161"/>
    <mergeCell ref="K161:L161"/>
    <mergeCell ref="M161:N161"/>
    <mergeCell ref="A156:F156"/>
    <mergeCell ref="G156:I156"/>
    <mergeCell ref="J156:O156"/>
    <mergeCell ref="A157:F157"/>
    <mergeCell ref="G157:I157"/>
    <mergeCell ref="J157:O157"/>
    <mergeCell ref="B152:C152"/>
    <mergeCell ref="D152:O152"/>
    <mergeCell ref="B153:C153"/>
    <mergeCell ref="D153:O153"/>
    <mergeCell ref="A154:O154"/>
    <mergeCell ref="A155:F155"/>
    <mergeCell ref="G155:I155"/>
    <mergeCell ref="J155:O155"/>
    <mergeCell ref="A148:E148"/>
    <mergeCell ref="F148:G148"/>
    <mergeCell ref="H148:K148"/>
    <mergeCell ref="M148:N148"/>
    <mergeCell ref="I150:M150"/>
    <mergeCell ref="N150:O150"/>
    <mergeCell ref="I151:M151"/>
    <mergeCell ref="N151:O151"/>
    <mergeCell ref="A146:E146"/>
    <mergeCell ref="F146:J146"/>
    <mergeCell ref="K146:L146"/>
    <mergeCell ref="M146:N146"/>
    <mergeCell ref="A147:E147"/>
    <mergeCell ref="F147:J147"/>
    <mergeCell ref="K147:L147"/>
    <mergeCell ref="M147:N147"/>
    <mergeCell ref="A143:E143"/>
    <mergeCell ref="F143:G143"/>
    <mergeCell ref="H143:K143"/>
    <mergeCell ref="M143:N143"/>
    <mergeCell ref="A144:B144"/>
    <mergeCell ref="C144:D144"/>
    <mergeCell ref="A141:E141"/>
    <mergeCell ref="F141:J141"/>
    <mergeCell ref="K141:L141"/>
    <mergeCell ref="M141:N141"/>
    <mergeCell ref="A142:E142"/>
    <mergeCell ref="F142:J142"/>
    <mergeCell ref="K142:L142"/>
    <mergeCell ref="M142:N142"/>
    <mergeCell ref="A138:E138"/>
    <mergeCell ref="F138:G138"/>
    <mergeCell ref="H138:K138"/>
    <mergeCell ref="M138:N138"/>
    <mergeCell ref="A139:B139"/>
    <mergeCell ref="C139:D139"/>
    <mergeCell ref="A136:E136"/>
    <mergeCell ref="F136:J136"/>
    <mergeCell ref="K136:L136"/>
    <mergeCell ref="M136:N136"/>
    <mergeCell ref="A137:E137"/>
    <mergeCell ref="F137:J137"/>
    <mergeCell ref="K137:L137"/>
    <mergeCell ref="M137:N137"/>
    <mergeCell ref="A133:E133"/>
    <mergeCell ref="F133:G133"/>
    <mergeCell ref="H133:K133"/>
    <mergeCell ref="M133:N133"/>
    <mergeCell ref="A134:B134"/>
    <mergeCell ref="C134:D134"/>
    <mergeCell ref="A131:E131"/>
    <mergeCell ref="F131:J131"/>
    <mergeCell ref="K131:L131"/>
    <mergeCell ref="M131:N131"/>
    <mergeCell ref="A132:E132"/>
    <mergeCell ref="F132:J132"/>
    <mergeCell ref="K132:L132"/>
    <mergeCell ref="M132:N132"/>
    <mergeCell ref="A128:B128"/>
    <mergeCell ref="C128:D128"/>
    <mergeCell ref="A130:E130"/>
    <mergeCell ref="F130:J130"/>
    <mergeCell ref="K130:L130"/>
    <mergeCell ref="M130:N130"/>
    <mergeCell ref="A125:F125"/>
    <mergeCell ref="G125:I125"/>
    <mergeCell ref="J125:O125"/>
    <mergeCell ref="A126:F126"/>
    <mergeCell ref="G126:I126"/>
    <mergeCell ref="J126:O126"/>
    <mergeCell ref="B121:C121"/>
    <mergeCell ref="D121:O121"/>
    <mergeCell ref="B122:C122"/>
    <mergeCell ref="D122:O122"/>
    <mergeCell ref="A123:O123"/>
    <mergeCell ref="A124:F124"/>
    <mergeCell ref="G124:I124"/>
    <mergeCell ref="J124:O124"/>
    <mergeCell ref="A117:E117"/>
    <mergeCell ref="F117:G117"/>
    <mergeCell ref="H117:K117"/>
    <mergeCell ref="M117:N117"/>
    <mergeCell ref="I119:M119"/>
    <mergeCell ref="N119:O119"/>
    <mergeCell ref="A115:E115"/>
    <mergeCell ref="F115:J115"/>
    <mergeCell ref="K115:L115"/>
    <mergeCell ref="M115:N115"/>
    <mergeCell ref="A116:E116"/>
    <mergeCell ref="F116:J116"/>
    <mergeCell ref="K116:L116"/>
    <mergeCell ref="M116:N116"/>
    <mergeCell ref="I120:M120"/>
    <mergeCell ref="N120:O120"/>
    <mergeCell ref="A112:E112"/>
    <mergeCell ref="F112:G112"/>
    <mergeCell ref="H112:K112"/>
    <mergeCell ref="M112:N112"/>
    <mergeCell ref="A113:B113"/>
    <mergeCell ref="C113:D113"/>
    <mergeCell ref="A110:E110"/>
    <mergeCell ref="F110:J110"/>
    <mergeCell ref="K110:L110"/>
    <mergeCell ref="M110:N110"/>
    <mergeCell ref="A111:E111"/>
    <mergeCell ref="F111:J111"/>
    <mergeCell ref="K111:L111"/>
    <mergeCell ref="M111:N111"/>
    <mergeCell ref="A107:E107"/>
    <mergeCell ref="F107:G107"/>
    <mergeCell ref="H107:K107"/>
    <mergeCell ref="M107:N107"/>
    <mergeCell ref="A108:B108"/>
    <mergeCell ref="C108:D108"/>
    <mergeCell ref="A105:E105"/>
    <mergeCell ref="F105:J105"/>
    <mergeCell ref="K105:L105"/>
    <mergeCell ref="M105:N105"/>
    <mergeCell ref="A106:E106"/>
    <mergeCell ref="F106:J106"/>
    <mergeCell ref="K106:L106"/>
    <mergeCell ref="M106:N106"/>
    <mergeCell ref="A102:E102"/>
    <mergeCell ref="F102:G102"/>
    <mergeCell ref="H102:K102"/>
    <mergeCell ref="M102:N102"/>
    <mergeCell ref="A103:B103"/>
    <mergeCell ref="C103:D103"/>
    <mergeCell ref="A100:E100"/>
    <mergeCell ref="F100:J100"/>
    <mergeCell ref="K100:L100"/>
    <mergeCell ref="M100:N100"/>
    <mergeCell ref="A101:E101"/>
    <mergeCell ref="F101:J101"/>
    <mergeCell ref="K101:L101"/>
    <mergeCell ref="M101:N101"/>
    <mergeCell ref="A95:F95"/>
    <mergeCell ref="G95:I95"/>
    <mergeCell ref="J95:O95"/>
    <mergeCell ref="A97:B97"/>
    <mergeCell ref="C97:D97"/>
    <mergeCell ref="A99:E99"/>
    <mergeCell ref="F99:J99"/>
    <mergeCell ref="K99:L99"/>
    <mergeCell ref="M99:N99"/>
    <mergeCell ref="A92:O92"/>
    <mergeCell ref="A93:F93"/>
    <mergeCell ref="G93:I93"/>
    <mergeCell ref="J93:O93"/>
    <mergeCell ref="A94:F94"/>
    <mergeCell ref="G94:I94"/>
    <mergeCell ref="J94:O94"/>
    <mergeCell ref="I89:M89"/>
    <mergeCell ref="N89:O89"/>
    <mergeCell ref="B91:C91"/>
    <mergeCell ref="D91:O91"/>
    <mergeCell ref="I90:M90"/>
    <mergeCell ref="N90:O90"/>
    <mergeCell ref="A86:E86"/>
    <mergeCell ref="F86:J86"/>
    <mergeCell ref="K86:L86"/>
    <mergeCell ref="M86:N86"/>
    <mergeCell ref="A87:E87"/>
    <mergeCell ref="F87:G87"/>
    <mergeCell ref="H87:K87"/>
    <mergeCell ref="M87:N87"/>
    <mergeCell ref="A82:E82"/>
    <mergeCell ref="F82:G82"/>
    <mergeCell ref="H82:K82"/>
    <mergeCell ref="M82:N82"/>
    <mergeCell ref="A85:E85"/>
    <mergeCell ref="F85:J85"/>
    <mergeCell ref="K85:L85"/>
    <mergeCell ref="M85:N85"/>
    <mergeCell ref="A80:E80"/>
    <mergeCell ref="F80:J80"/>
    <mergeCell ref="K80:L80"/>
    <mergeCell ref="M80:N80"/>
    <mergeCell ref="A81:E81"/>
    <mergeCell ref="F81:J81"/>
    <mergeCell ref="K81:L81"/>
    <mergeCell ref="M81:N81"/>
    <mergeCell ref="A76:E76"/>
    <mergeCell ref="F76:J76"/>
    <mergeCell ref="K76:L76"/>
    <mergeCell ref="M76:N76"/>
    <mergeCell ref="A77:E77"/>
    <mergeCell ref="F77:G77"/>
    <mergeCell ref="H77:K77"/>
    <mergeCell ref="M77:N77"/>
    <mergeCell ref="A72:E72"/>
    <mergeCell ref="F72:G72"/>
    <mergeCell ref="H72:K72"/>
    <mergeCell ref="M72:N72"/>
    <mergeCell ref="A75:E75"/>
    <mergeCell ref="F75:J75"/>
    <mergeCell ref="K75:L75"/>
    <mergeCell ref="M75:N75"/>
    <mergeCell ref="A70:E70"/>
    <mergeCell ref="F70:J70"/>
    <mergeCell ref="K70:L70"/>
    <mergeCell ref="M70:N70"/>
    <mergeCell ref="A71:E71"/>
    <mergeCell ref="F71:J71"/>
    <mergeCell ref="K71:L71"/>
    <mergeCell ref="M71:N71"/>
    <mergeCell ref="A65:F65"/>
    <mergeCell ref="G65:I65"/>
    <mergeCell ref="J65:O65"/>
    <mergeCell ref="A66:F66"/>
    <mergeCell ref="G66:I66"/>
    <mergeCell ref="J66:O66"/>
    <mergeCell ref="B61:C61"/>
    <mergeCell ref="D61:O61"/>
    <mergeCell ref="B62:C62"/>
    <mergeCell ref="D62:O62"/>
    <mergeCell ref="A63:O63"/>
    <mergeCell ref="A64:F64"/>
    <mergeCell ref="G64:I64"/>
    <mergeCell ref="J64:O64"/>
    <mergeCell ref="A57:E57"/>
    <mergeCell ref="F57:G57"/>
    <mergeCell ref="H57:K57"/>
    <mergeCell ref="M57:N57"/>
    <mergeCell ref="I59:M59"/>
    <mergeCell ref="N59:O59"/>
    <mergeCell ref="I60:M60"/>
    <mergeCell ref="N60:O60"/>
    <mergeCell ref="A55:E55"/>
    <mergeCell ref="F55:J55"/>
    <mergeCell ref="K55:L55"/>
    <mergeCell ref="M55:N55"/>
    <mergeCell ref="A56:E56"/>
    <mergeCell ref="F56:J56"/>
    <mergeCell ref="K56:L56"/>
    <mergeCell ref="M56:N56"/>
    <mergeCell ref="A51:E51"/>
    <mergeCell ref="F51:J51"/>
    <mergeCell ref="K51:L51"/>
    <mergeCell ref="M51:N51"/>
    <mergeCell ref="A52:E52"/>
    <mergeCell ref="F52:G52"/>
    <mergeCell ref="H52:K52"/>
    <mergeCell ref="M52:N52"/>
    <mergeCell ref="A47:E47"/>
    <mergeCell ref="F47:G47"/>
    <mergeCell ref="H47:K47"/>
    <mergeCell ref="M47:N47"/>
    <mergeCell ref="A50:E50"/>
    <mergeCell ref="F50:J50"/>
    <mergeCell ref="K50:L50"/>
    <mergeCell ref="M50:N50"/>
    <mergeCell ref="A45:E45"/>
    <mergeCell ref="F45:J45"/>
    <mergeCell ref="K45:L45"/>
    <mergeCell ref="M45:N45"/>
    <mergeCell ref="A46:E46"/>
    <mergeCell ref="F46:J46"/>
    <mergeCell ref="K46:L46"/>
    <mergeCell ref="M46:N46"/>
    <mergeCell ref="A41:E41"/>
    <mergeCell ref="F41:J41"/>
    <mergeCell ref="K41:L41"/>
    <mergeCell ref="M41:N41"/>
    <mergeCell ref="A42:E42"/>
    <mergeCell ref="F42:G42"/>
    <mergeCell ref="H42:K42"/>
    <mergeCell ref="M42:N42"/>
    <mergeCell ref="A36:F36"/>
    <mergeCell ref="G36:I36"/>
    <mergeCell ref="J36:O36"/>
    <mergeCell ref="A40:E40"/>
    <mergeCell ref="F40:J40"/>
    <mergeCell ref="K40:L40"/>
    <mergeCell ref="M40:N40"/>
    <mergeCell ref="A33:O33"/>
    <mergeCell ref="A34:F34"/>
    <mergeCell ref="G34:I34"/>
    <mergeCell ref="J34:O34"/>
    <mergeCell ref="A35:F35"/>
    <mergeCell ref="G35:I35"/>
    <mergeCell ref="J35:O35"/>
    <mergeCell ref="I29:M29"/>
    <mergeCell ref="N29:O29"/>
    <mergeCell ref="B31:C31"/>
    <mergeCell ref="D31:O31"/>
    <mergeCell ref="B32:C32"/>
    <mergeCell ref="D32:O32"/>
    <mergeCell ref="N30:O30"/>
    <mergeCell ref="I30:M30"/>
    <mergeCell ref="A26:E26"/>
    <mergeCell ref="F26:J26"/>
    <mergeCell ref="K26:L26"/>
    <mergeCell ref="M26:N26"/>
    <mergeCell ref="A27:E27"/>
    <mergeCell ref="F27:G27"/>
    <mergeCell ref="H27:K27"/>
    <mergeCell ref="M27:N27"/>
    <mergeCell ref="A22:E22"/>
    <mergeCell ref="F22:G22"/>
    <mergeCell ref="H22:K22"/>
    <mergeCell ref="M22:N22"/>
    <mergeCell ref="A25:E25"/>
    <mergeCell ref="F25:J25"/>
    <mergeCell ref="K25:L25"/>
    <mergeCell ref="M25:N25"/>
    <mergeCell ref="A20:E20"/>
    <mergeCell ref="F20:J20"/>
    <mergeCell ref="K20:L20"/>
    <mergeCell ref="M20:N20"/>
    <mergeCell ref="A21:E21"/>
    <mergeCell ref="F21:J21"/>
    <mergeCell ref="K21:L21"/>
    <mergeCell ref="M21:N21"/>
    <mergeCell ref="A16:E16"/>
    <mergeCell ref="F16:J16"/>
    <mergeCell ref="K16:L16"/>
    <mergeCell ref="M16:N16"/>
    <mergeCell ref="A17:E17"/>
    <mergeCell ref="F17:G17"/>
    <mergeCell ref="H17:K17"/>
    <mergeCell ref="M17:N17"/>
    <mergeCell ref="B1:C1"/>
    <mergeCell ref="D1:O1"/>
    <mergeCell ref="B2:C2"/>
    <mergeCell ref="D2:O2"/>
    <mergeCell ref="A3:O3"/>
    <mergeCell ref="A4:F4"/>
    <mergeCell ref="G4:I4"/>
    <mergeCell ref="J4:O4"/>
    <mergeCell ref="A12:E12"/>
    <mergeCell ref="F12:G12"/>
    <mergeCell ref="H12:K12"/>
    <mergeCell ref="M12:N12"/>
    <mergeCell ref="A15:E15"/>
    <mergeCell ref="F15:J15"/>
    <mergeCell ref="K15:L15"/>
    <mergeCell ref="M15:N15"/>
    <mergeCell ref="A10:E10"/>
    <mergeCell ref="F10:J10"/>
    <mergeCell ref="K10:L10"/>
    <mergeCell ref="M10:N10"/>
    <mergeCell ref="A11:E11"/>
    <mergeCell ref="F11:J11"/>
    <mergeCell ref="K11:L11"/>
    <mergeCell ref="M11:N11"/>
    <mergeCell ref="A5:F5"/>
    <mergeCell ref="G5:I5"/>
    <mergeCell ref="J5:O5"/>
    <mergeCell ref="A6:F6"/>
    <mergeCell ref="G6:I6"/>
    <mergeCell ref="J6:O6"/>
  </mergeCells>
  <pageMargins left="0.7" right="0.7" top="0.75" bottom="0.75" header="0.3" footer="0.3"/>
  <pageSetup paperSize="122" scale="88" orientation="portrait" r:id="rId1"/>
  <rowBreaks count="108" manualBreakCount="108">
    <brk id="30" max="16383" man="1"/>
    <brk id="60" max="16383" man="1"/>
    <brk id="90" max="16383" man="1"/>
    <brk id="120" max="16383" man="1"/>
    <brk id="151" max="16383" man="1"/>
    <brk id="181" max="16383" man="1"/>
    <brk id="212" max="16383" man="1"/>
    <brk id="245" max="16383" man="1"/>
    <brk id="276" max="16383" man="1"/>
    <brk id="309" max="16383" man="1"/>
    <brk id="341" max="16383" man="1"/>
    <brk id="372" max="16383" man="1"/>
    <brk id="412" max="16383" man="1"/>
    <brk id="443" max="16383" man="1"/>
    <brk id="473" max="16383" man="1"/>
    <brk id="505" max="16383" man="1"/>
    <brk id="536" max="16383" man="1"/>
    <brk id="566" max="16383" man="1"/>
    <brk id="597" max="16383" man="1"/>
    <brk id="630" max="16383" man="1"/>
    <brk id="661" max="16383" man="1"/>
    <brk id="694" max="16383" man="1"/>
    <brk id="727" max="16383" man="1"/>
    <brk id="759" max="16383" man="1"/>
    <brk id="790" max="16383" man="1"/>
    <brk id="826" max="16383" man="1"/>
    <brk id="865" max="16383" man="1"/>
    <brk id="900" max="16383" man="1"/>
    <brk id="940" max="16383" man="1"/>
    <brk id="977" max="16383" man="1"/>
    <brk id="1014" max="16383" man="1"/>
    <brk id="1045" max="16383" man="1"/>
    <brk id="1079" max="16383" man="1"/>
    <brk id="1112" max="16383" man="1"/>
    <brk id="1145" max="16383" man="1"/>
    <brk id="1176" max="16383" man="1"/>
    <brk id="1211" max="16383" man="1"/>
    <brk id="1246" max="16383" man="1"/>
    <brk id="1276" max="16383" man="1"/>
    <brk id="1311" max="16383" man="1"/>
    <brk id="1347" max="16383" man="1"/>
    <brk id="1382" max="16383" man="1"/>
    <brk id="1417" max="16383" man="1"/>
    <brk id="1448" max="16383" man="1"/>
    <brk id="1479" max="16383" man="1"/>
    <brk id="1510" max="16383" man="1"/>
    <brk id="1541" max="16383" man="1"/>
    <brk id="1572" max="16383" man="1"/>
    <brk id="1608" max="16383" man="1"/>
    <brk id="1644" max="16383" man="1"/>
    <brk id="1679" max="16383" man="1"/>
    <brk id="1710" max="16383" man="1"/>
    <brk id="1746" max="16383" man="1"/>
    <brk id="1776" max="16383" man="1"/>
    <brk id="1806" max="16383" man="1"/>
    <brk id="1846" max="16383" man="1"/>
    <brk id="1886" max="16383" man="1"/>
    <brk id="1925" max="16383" man="1"/>
    <brk id="1963" max="16383" man="1"/>
    <brk id="2003" max="16383" man="1"/>
    <brk id="2045" max="16383" man="1"/>
    <brk id="2085" max="16383" man="1"/>
    <brk id="2115" max="16383" man="1"/>
    <brk id="2155" max="16383" man="1"/>
    <brk id="2189" max="16383" man="1"/>
    <brk id="2231" max="16383" man="1"/>
    <brk id="2270" max="16383" man="1"/>
    <brk id="2309" max="16383" man="1"/>
    <brk id="2348" max="16383" man="1"/>
    <brk id="2380" max="16383" man="1"/>
    <brk id="2412" max="16383" man="1"/>
    <brk id="2443" max="16383" man="1"/>
    <brk id="2475" max="16383" man="1"/>
    <brk id="2506" max="16383" man="1"/>
    <brk id="2539" max="16383" man="1"/>
    <brk id="2570" max="16383" man="1"/>
    <brk id="2610" max="16383" man="1"/>
    <brk id="2641" max="16383" man="1"/>
    <brk id="2675" max="16383" man="1"/>
    <brk id="2709" max="16383" man="1"/>
    <brk id="2743" max="16383" man="1"/>
    <brk id="2776" max="16383" man="1"/>
    <brk id="2806" max="16383" man="1"/>
    <brk id="2840" max="16383" man="1"/>
    <brk id="2872" max="16383" man="1"/>
    <brk id="2906" max="16383" man="1"/>
    <brk id="2947" max="16383" man="1"/>
    <brk id="2987" max="16383" man="1"/>
    <brk id="3024" max="16383" man="1"/>
    <brk id="3054" max="16383" man="1"/>
    <brk id="3086" max="16383" man="1"/>
    <brk id="3121" max="16383" man="1"/>
    <brk id="3155" max="16383" man="1"/>
    <brk id="3185" max="16383" man="1"/>
    <brk id="3216" max="16383" man="1"/>
    <brk id="3249" max="16383" man="1"/>
    <brk id="3283" max="16383" man="1"/>
    <brk id="3317" max="16383" man="1"/>
    <brk id="3348" max="16383" man="1"/>
    <brk id="3384" max="16383" man="1"/>
    <brk id="3419" max="16383" man="1"/>
    <brk id="3451" max="16383" man="1"/>
    <brk id="3484" max="16383" man="1"/>
    <brk id="3519" max="16383" man="1"/>
    <brk id="3550" max="16383" man="1"/>
    <brk id="3585" max="16383" man="1"/>
    <brk id="3624" max="16383" man="1"/>
    <brk id="365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a4fc0ec-267c-4c0e-85e7-5b097c0f2bfc" xsi:nil="true"/>
    <lcf76f155ced4ddcb4097134ff3c332f xmlns="6a377735-9fca-43e2-8f2c-45a5e5075ce0">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930F8CC-7EDF-49CC-903F-30DB98A249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a377735-9fca-43e2-8f2c-45a5e5075ce0"/>
    <ds:schemaRef ds:uri="aa4fc0ec-267c-4c0e-85e7-5b097c0f2b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A95C6AB-1C2E-4750-ACAC-5B8EEDCC4807}">
  <ds:schemaRefs>
    <ds:schemaRef ds:uri="http://schemas.microsoft.com/office/2006/metadata/properties"/>
    <ds:schemaRef ds:uri="http://schemas.microsoft.com/office/infopath/2007/PartnerControls"/>
    <ds:schemaRef ds:uri="http://schemas.microsoft.com/sharepoint/v3"/>
    <ds:schemaRef ds:uri="aa4fc0ec-267c-4c0e-85e7-5b097c0f2bfc"/>
    <ds:schemaRef ds:uri="6a377735-9fca-43e2-8f2c-45a5e5075ce0"/>
  </ds:schemaRefs>
</ds:datastoreItem>
</file>

<file path=customXml/itemProps3.xml><?xml version="1.0" encoding="utf-8"?>
<ds:datastoreItem xmlns:ds="http://schemas.openxmlformats.org/officeDocument/2006/customXml" ds:itemID="{D86103FB-58F9-403C-8F04-B2E6102B9A4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PRESUPUESTO OFICIAL (Entidad)</vt:lpstr>
      <vt:lpstr>PROPUESTA ECONOMICA(Proponente)</vt:lpstr>
      <vt:lpstr>AIU</vt:lpstr>
      <vt:lpstr>APU ALOJAMIENTOS</vt:lpstr>
      <vt:lpstr>AIU!Área_de_impresión</vt:lpstr>
      <vt:lpstr>'APU ALOJAMIENTOS'!Área_de_impresión</vt:lpstr>
      <vt:lpstr>'PRESUPUESTO OFICIAL (Entidad)'!Área_de_impresión</vt:lpstr>
      <vt:lpstr>'PROPUESTA ECONOMICA(Proponente)'!Área_de_impresión</vt:lpstr>
      <vt:lpstr>'PROPUESTA ECONOMICA(Proponente)'!Títulos_a_imprimir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ASD2. HAROLD EDUARDO BUSTAMANTE CEDEÑO</cp:lastModifiedBy>
  <cp:revision/>
  <dcterms:created xsi:type="dcterms:W3CDTF">2026-08-26T14:20:21Z</dcterms:created>
  <dcterms:modified xsi:type="dcterms:W3CDTF">2026-09-14T14:09:22Z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y fmtid="{D5CDD505-2E9C-101B-9397-08002B2CF9AE}" pid="3" name="MediaServiceImageTags">
    <vt:lpwstr/>
  </property>
</Properties>
</file>