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761d856c88c9c93a/Documentos/SECRETARIA MEDIO AMBIENTE/Contrato Gobernacion 2026/Cuenta 08/abejas y aves/PROYECTO - IPMC - ADICIÓN NEGOCIOS VERDES/"/>
    </mc:Choice>
  </mc:AlternateContent>
  <xr:revisionPtr revIDLastSave="2" documentId="11_D7D5A6B098F58F62CCC9B1FCCB7D1F4DCFF0F19F" xr6:coauthVersionLast="47" xr6:coauthVersionMax="47" xr10:uidLastSave="{34AC6014-F4DF-4C8B-8118-E38C681F4245}"/>
  <bookViews>
    <workbookView xWindow="-108" yWindow="-108" windowWidth="23256" windowHeight="12456" activeTab="3" xr2:uid="{00000000-000D-0000-FFFF-FFFF00000000}"/>
  </bookViews>
  <sheets>
    <sheet name="GENERAL" sheetId="1" r:id="rId1"/>
    <sheet name="Apicultura" sheetId="2" r:id="rId2"/>
    <sheet name="Aviturismo" sheetId="3" r:id="rId3"/>
    <sheet name="Apoyos Planes de Mejora" sheetId="4" r:id="rId4"/>
    <sheet name="Elementos Unitarios" sheetId="5" state="hidden" r:id="rId5"/>
    <sheet name="UNSP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5" l="1"/>
  <c r="I15" i="5" s="1"/>
  <c r="H14" i="5"/>
  <c r="I14" i="5" s="1"/>
  <c r="H13" i="5"/>
  <c r="I13" i="5" s="1"/>
  <c r="H10" i="5"/>
  <c r="I10" i="5" s="1"/>
  <c r="H9" i="5"/>
  <c r="I9" i="5" s="1"/>
  <c r="H8" i="5"/>
  <c r="I8" i="5" s="1"/>
  <c r="H7" i="5"/>
  <c r="I7" i="5" s="1"/>
  <c r="H6" i="5"/>
  <c r="I6" i="5" s="1"/>
  <c r="I16" i="5" s="1"/>
  <c r="H25" i="4"/>
  <c r="I25" i="4" s="1"/>
  <c r="H24" i="4"/>
  <c r="I24" i="4" s="1"/>
  <c r="H23" i="4"/>
  <c r="I23" i="4" s="1"/>
  <c r="H22" i="4"/>
  <c r="I22" i="4" s="1"/>
  <c r="H21" i="4"/>
  <c r="I21" i="4" s="1"/>
  <c r="I20" i="4"/>
  <c r="H20" i="4"/>
  <c r="H19" i="4"/>
  <c r="I19" i="4" s="1"/>
  <c r="H18" i="4"/>
  <c r="I18" i="4" s="1"/>
  <c r="H17" i="4"/>
  <c r="I17" i="4" s="1"/>
  <c r="H16" i="4"/>
  <c r="I16" i="4" s="1"/>
  <c r="H15" i="4"/>
  <c r="I15" i="4" s="1"/>
  <c r="H14" i="4"/>
  <c r="I14" i="4" s="1"/>
  <c r="H13" i="4"/>
  <c r="I13" i="4" s="1"/>
  <c r="H12" i="4"/>
  <c r="I12" i="4" s="1"/>
  <c r="H11" i="4"/>
  <c r="I11" i="4" s="1"/>
  <c r="H10" i="4"/>
  <c r="I10" i="4" s="1"/>
  <c r="H9" i="4"/>
  <c r="I9" i="4" s="1"/>
  <c r="H8" i="4"/>
  <c r="I8" i="4" s="1"/>
  <c r="H7" i="4"/>
  <c r="I7" i="4" s="1"/>
  <c r="H6" i="4"/>
  <c r="I6" i="4" s="1"/>
  <c r="H6" i="3"/>
  <c r="I6" i="3" s="1"/>
  <c r="I7" i="3" s="1"/>
  <c r="H15" i="2"/>
  <c r="I15" i="2" s="1"/>
  <c r="I14" i="2"/>
  <c r="H14" i="2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I7" i="2"/>
  <c r="H7" i="2"/>
  <c r="H6" i="2"/>
  <c r="I6" i="2" s="1"/>
  <c r="I13" i="3" l="1"/>
  <c r="E6" i="1"/>
  <c r="I26" i="4"/>
  <c r="E5" i="1" s="1"/>
  <c r="I16" i="2"/>
  <c r="E4" i="1" s="1"/>
  <c r="E7" i="1" s="1"/>
  <c r="E12" i="1" s="1"/>
</calcChain>
</file>

<file path=xl/sharedStrings.xml><?xml version="1.0" encoding="utf-8"?>
<sst xmlns="http://schemas.openxmlformats.org/spreadsheetml/2006/main" count="190" uniqueCount="110">
  <si>
    <t>LISTADO DE PRECIOS</t>
  </si>
  <si>
    <t>LISTADO DE PRECIOS TOTALES SUMINISTROS 2026 - META 24</t>
  </si>
  <si>
    <t>ACTIVIDAD: APOYOS ACTIVOS PRODUCTIVOS NV + ELEMENTOS LOGISTICOS</t>
  </si>
  <si>
    <t>ACTIVIDAD: APOYO PARA INCENTIVAR LA PRÁCTICA DEL AVITURISMO EN LOS MUNICIPIOS DE CAPARRAPÍ, SUTATAUSA, UBAQUE, GUTIERREZ</t>
  </si>
  <si>
    <t>ITEM</t>
  </si>
  <si>
    <t>ACTIVIDAD: APOYO PARA INCENTIVAR LA APICULTURA EN CUNDINAMARCA</t>
  </si>
  <si>
    <t>CODIGOS UNSPSC</t>
  </si>
  <si>
    <t>ACTIVIDAD</t>
  </si>
  <si>
    <t>BENEFICIARIO / ORGANIZADOR</t>
  </si>
  <si>
    <t>VALOR TOTAL CON TODOS LOS IMPUESTOS INCLUIDOS.</t>
  </si>
  <si>
    <t>CODIGO</t>
  </si>
  <si>
    <t>DESCRIPCIÓN</t>
  </si>
  <si>
    <t>UNIDAD</t>
  </si>
  <si>
    <t>CANTIDAD</t>
  </si>
  <si>
    <t>Apicultura</t>
  </si>
  <si>
    <t>VALOR UNITARIO</t>
  </si>
  <si>
    <t>VALOR UNITARIO CON IVA</t>
  </si>
  <si>
    <t>SBV</t>
  </si>
  <si>
    <t>VALOR TOTAL UNITARIO CON TODOS LOS IMPUESTOS INCLUIDOS.</t>
  </si>
  <si>
    <t xml:space="preserve">Guía Ilustrada de la Avifauna Colombiana 3era Edición </t>
  </si>
  <si>
    <t>Unidad</t>
  </si>
  <si>
    <t>Taladro percutor inalámbrico 1/2", 20 v - 2 bat + cargador</t>
  </si>
  <si>
    <t>21102401</t>
  </si>
  <si>
    <t>Colmena 				tipo estándar	( incluye base Piquera, cámara de	cría,		entre tapa, techo,			seis marcos con cera estampada) con medidas Lastrongth, fabricada en madera , impermeabilizada con cera, aceite o linaza, con Techo forrado en aluminio resistente al oxido y la intemperie, láminas de cera importada.</t>
  </si>
  <si>
    <t>SOLICITUDES</t>
  </si>
  <si>
    <t>Apoyos Planes de Mejora</t>
  </si>
  <si>
    <t>Total</t>
  </si>
  <si>
    <t>7 NV</t>
  </si>
  <si>
    <t>ALBAN ARTESANOS</t>
  </si>
  <si>
    <r>
      <rPr>
        <b/>
        <i/>
        <sz val="11"/>
        <color theme="1"/>
        <rFont val="Arial"/>
      </rPr>
      <t>Nota:</t>
    </r>
    <r>
      <rPr>
        <i/>
        <sz val="11"/>
        <color theme="1"/>
        <rFont val="Arial"/>
      </rPr>
      <t xml:space="preserve"> Cotizar el valor unitario de los elementos descritos anteriormente, de acuerdo con la unidad definida. </t>
    </r>
  </si>
  <si>
    <t>Aviturismo</t>
  </si>
  <si>
    <t>Pulidora 4 -1/2", 850 w</t>
  </si>
  <si>
    <t>Media alza completa (con medidas Lastrongth, fabricada en madera impermeabilizada con cera, aceite o linaza con nueve cuadros con lamina de cera)</t>
  </si>
  <si>
    <t>Pistola de calor 1,500 w</t>
  </si>
  <si>
    <t>Núcleo de abejas africanizadas de 4 Cuadros (Material biológico, núcleo de	 abejas ,	con 3 cuadros de cría, mínimo 60% de cría operculada, 1 cuadro de alimento, abejas obreras entre 1- 1.5 kg, Reinas nuevas fecundadas, africanizadas, marcada con el color correspondiente al	año, de acuerdo con el código internacional de Colores)</t>
  </si>
  <si>
    <t>Sierra caladora de velocidad variable, 550w</t>
  </si>
  <si>
    <t>Ahumador mediano en acero inoxidable</t>
  </si>
  <si>
    <t>Mesón de 90*6*90 con entrepaño 20/304/430</t>
  </si>
  <si>
    <t>Amasadora y batidora industrial de 5 kg</t>
  </si>
  <si>
    <t>Palanca en acero tipo L</t>
  </si>
  <si>
    <t>Cepillo desabejador madera con cerdas de crin</t>
  </si>
  <si>
    <t>27112305</t>
  </si>
  <si>
    <t>Base o soporte metálico en varilla cuadrada o corrugada de 12 mm. Con antioxidante o anticorrosivo, en diseño cuadrado con mínimo 50 cm de alto del suelo</t>
  </si>
  <si>
    <t>Tanque de recolección de agua lluvia de 2000 Lts - incluye (Tapa y accesorios de entrada (1/2"), salida (1") y rebose (1") en PVC)</t>
  </si>
  <si>
    <t>ECOBLUE</t>
  </si>
  <si>
    <t>Canal Raingo Blanca 3 Metros</t>
  </si>
  <si>
    <t>Overol para apicultura en dril super 8</t>
  </si>
  <si>
    <t>Mesa de trabajo en acero inoxidable (2 metros).</t>
  </si>
  <si>
    <t>Máquina Taponadora Eléctrica Portátil</t>
  </si>
  <si>
    <t>78101801</t>
  </si>
  <si>
    <t>Transporte traslado de elementos</t>
  </si>
  <si>
    <t>Bomba con succión, descarga y arranque</t>
  </si>
  <si>
    <t>FRAMBUESAS</t>
  </si>
  <si>
    <t>Tanque de recolección de agua lluvia de 2000 Lts -  incluye (Tapa y accesorios de entrada (1/2") , salida (1") y rebose (1") en PVC)</t>
  </si>
  <si>
    <t>ESTACIÓN DE CAFÉ CON GALLETAS PARA 200 PERSONAS</t>
  </si>
  <si>
    <t>Día</t>
  </si>
  <si>
    <t>1</t>
  </si>
  <si>
    <t>Filtrado con conectores de entrada y salida</t>
  </si>
  <si>
    <t>Rollo 100 mts tubería polietileno 1 1/2 y conectores</t>
  </si>
  <si>
    <t>Rollo</t>
  </si>
  <si>
    <t>Rollos goteo x 300 mts 12 mm calibre grueso cada 20 cm
goteros</t>
  </si>
  <si>
    <t>Bolsa biodegradable de 12*20 cm impresa a 2 caras a 1 tinta</t>
  </si>
  <si>
    <r>
      <rPr>
        <b/>
        <i/>
        <sz val="11"/>
        <color theme="1"/>
        <rFont val="Arial"/>
      </rPr>
      <t>Nota:</t>
    </r>
    <r>
      <rPr>
        <i/>
        <sz val="11"/>
        <color theme="1"/>
        <rFont val="Arial"/>
      </rPr>
      <t xml:space="preserve"> Cotizar el valor unitario de los elementos descritos anteriormente, de acuerdo con la unidad definida. </t>
    </r>
  </si>
  <si>
    <t>UNIDAD AGROECOLOGICA EL SALITRE</t>
  </si>
  <si>
    <t>Estampadora de cera nacional, operación manual. Rodillos fabricados en acrílico celda de 4.9 mm</t>
  </si>
  <si>
    <t>APICULTORES CHAGUANÍ</t>
  </si>
  <si>
    <t>Trampa recolectora de polen</t>
  </si>
  <si>
    <t>Camilla Reclinable Plegable para Masajes</t>
  </si>
  <si>
    <t>TULPA DE FUEGO</t>
  </si>
  <si>
    <t>Licuadora Industrial</t>
  </si>
  <si>
    <r>
      <rPr>
        <b/>
        <i/>
        <sz val="11"/>
        <color theme="1"/>
        <rFont val="Arial"/>
      </rPr>
      <t>Nota:</t>
    </r>
    <r>
      <rPr>
        <i/>
        <sz val="11"/>
        <color theme="1"/>
        <rFont val="Arial"/>
      </rPr>
      <t xml:space="preserve"> Cotizar el valor unitario de los elementos descritos anteriormente, de acuerdo con la unidad definida. </t>
    </r>
  </si>
  <si>
    <t>Binocular Generic Tipo Techo  10 x 42</t>
  </si>
  <si>
    <t>Binocular Generic Tipo Techo  10 x 25</t>
  </si>
  <si>
    <t>Botilito tipo Cilindro Vatten (Pared sencilla de plastico, tapa metalica con sistema de rosca, incluye un asa de tela para transportarla facilmente,Material: Plastico,Marcado con Serigrafia)</t>
  </si>
  <si>
    <t>Gorras de Aves Bordadas (material drill)</t>
  </si>
  <si>
    <t>Sombrero de pajarero</t>
  </si>
  <si>
    <t>Cartilla colorea aves de cundinamarca</t>
  </si>
  <si>
    <t>Libreta De Campo Field Notes</t>
  </si>
  <si>
    <t>Código - Segmento</t>
  </si>
  <si>
    <t>Código - Familia</t>
  </si>
  <si>
    <t>Guia de la avifauna Ciolombiana 3a edición</t>
  </si>
  <si>
    <t>Código - Clase</t>
  </si>
  <si>
    <t>Código - Producto</t>
  </si>
  <si>
    <t>Nombre - Producto</t>
  </si>
  <si>
    <t>Kit de Regalo Libreta de Campo y Guía Básica para la Observación de Aves - Libreta de Campo _ Aprende Observación de Aves</t>
  </si>
  <si>
    <t>Libreta de Campo y Guía Básicapara la Observación de Aves</t>
  </si>
  <si>
    <t>Libros de texto educativos o vocacionales</t>
  </si>
  <si>
    <r>
      <rPr>
        <b/>
        <i/>
        <sz val="11"/>
        <color theme="1"/>
        <rFont val="Arial"/>
      </rPr>
      <t>Nota:</t>
    </r>
    <r>
      <rPr>
        <i/>
        <sz val="11"/>
        <color theme="1"/>
        <rFont val="Arial"/>
      </rPr>
      <t xml:space="preserve"> Cotizar el valor unitario de los elementos descritos anteriormente, de acuerdo con la unidad definida. </t>
    </r>
  </si>
  <si>
    <t>Equipo para apicultura</t>
  </si>
  <si>
    <t>Marcadores o soportes de metal</t>
  </si>
  <si>
    <t>Overoles de protección</t>
  </si>
  <si>
    <t>Servicios de transporte de carga por carretera (en camión) en área local</t>
  </si>
  <si>
    <t>Taladros</t>
  </si>
  <si>
    <t>Pulidoras</t>
  </si>
  <si>
    <t>Pistolas de calor</t>
  </si>
  <si>
    <t>Sierras eléctricas</t>
  </si>
  <si>
    <t>Mesón laminado</t>
  </si>
  <si>
    <t>Batidoras manuales para uso comercial</t>
  </si>
  <si>
    <t>Laminadora</t>
  </si>
  <si>
    <t>Tanques de almacenamiento de agua</t>
  </si>
  <si>
    <t>Canal de drenaje</t>
  </si>
  <si>
    <t>Mesa para preparar alimentos</t>
  </si>
  <si>
    <t>Herramientas de poner tapones</t>
  </si>
  <si>
    <t>Bombas de aire</t>
  </si>
  <si>
    <t>Maquinaria de filtrado</t>
  </si>
  <si>
    <t>Conector de tubo de polietileno</t>
  </si>
  <si>
    <t>Mangueras de agua</t>
  </si>
  <si>
    <t>Bolsas de papel</t>
  </si>
  <si>
    <t>Mesas para masajes de terapia física</t>
  </si>
  <si>
    <t>Licuadoras para uso 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</si>
</sst>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_-;\-&quot;$&quot;\ * #,##0_-;_-&quot;$&quot;\ * &quot;-&quot;_-;_-@"/>
    <numFmt numFmtId="165" formatCode="_-&quot;$&quot;\ * #,##0.00_-;\-&quot;$&quot;\ * #,##0.00_-;_-&quot;$&quot;\ * &quot;-&quot;??_-;_-@"/>
    <numFmt numFmtId="166" formatCode="_-&quot;$&quot;\ * #,##0_-;\-&quot;$&quot;\ * #,##0_-;_-&quot;$&quot;\ * &quot;-&quot;??_-;_-@"/>
    <numFmt numFmtId="167" formatCode="_-&quot;$&quot;\ * #,##0.00_-;\-&quot;$&quot;\ * #,##0.00_-;_-&quot;$&quot;\ * &quot;-&quot;_-;_-@"/>
  </numFmts>
  <fonts count="13" x14ac:knownFonts="1">
    <font>
      <sz val="11"/>
      <color theme="1"/>
      <name val="Calibri"/>
      <scheme val="minor"/>
    </font>
    <font>
      <b/>
      <sz val="11"/>
      <color theme="1"/>
      <name val="Arial"/>
    </font>
    <font>
      <sz val="11"/>
      <name val="Calibri"/>
    </font>
    <font>
      <sz val="11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b/>
      <i/>
      <sz val="11"/>
      <color theme="1"/>
      <name val="Arial"/>
    </font>
    <font>
      <sz val="11"/>
      <color rgb="FFFF0000"/>
      <name val="Calibri"/>
    </font>
    <font>
      <b/>
      <sz val="14"/>
      <color theme="1"/>
      <name val="Arial"/>
    </font>
    <font>
      <b/>
      <sz val="11"/>
      <color theme="1"/>
      <name val="Arial Narrow"/>
    </font>
    <font>
      <b/>
      <sz val="11"/>
      <color rgb="FF000000"/>
      <name val="Arial Narrow"/>
    </font>
    <font>
      <i/>
      <sz val="11"/>
      <color theme="1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EABAB"/>
        <bgColor rgb="FFAEABAB"/>
      </patternFill>
    </fill>
    <fill>
      <patternFill patternType="solid">
        <fgColor rgb="FFA8D08D"/>
        <bgColor rgb="FFA8D08D"/>
      </patternFill>
    </fill>
    <fill>
      <patternFill patternType="solid">
        <fgColor rgb="FF00B0F0"/>
        <bgColor rgb="FF00B0F0"/>
      </patternFill>
    </fill>
    <fill>
      <patternFill patternType="solid">
        <fgColor rgb="FF9CC2E5"/>
        <bgColor rgb="FF9CC2E5"/>
      </patternFill>
    </fill>
    <fill>
      <patternFill patternType="solid">
        <fgColor rgb="FF7030A0"/>
        <bgColor rgb="FF7030A0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rgb="FF8496B0"/>
        <bgColor rgb="FF8496B0"/>
      </patternFill>
    </fill>
    <fill>
      <patternFill patternType="solid">
        <fgColor rgb="FFFFD965"/>
        <bgColor rgb="FFFFD965"/>
      </patternFill>
    </fill>
    <fill>
      <patternFill patternType="solid">
        <fgColor rgb="FF92D050"/>
        <bgColor rgb="FF92D05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5" fillId="2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164" fontId="4" fillId="5" borderId="9" xfId="0" applyNumberFormat="1" applyFont="1" applyFill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6" fillId="0" borderId="0" xfId="0" applyNumberFormat="1" applyFont="1"/>
    <xf numFmtId="165" fontId="3" fillId="0" borderId="4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wrapText="1"/>
    </xf>
    <xf numFmtId="0" fontId="8" fillId="0" borderId="0" xfId="0" applyFont="1"/>
    <xf numFmtId="165" fontId="8" fillId="0" borderId="0" xfId="0" applyNumberFormat="1" applyFont="1"/>
    <xf numFmtId="164" fontId="9" fillId="2" borderId="13" xfId="0" applyNumberFormat="1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49" fontId="5" fillId="8" borderId="4" xfId="0" applyNumberFormat="1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left" vertical="center" wrapText="1"/>
    </xf>
    <xf numFmtId="164" fontId="5" fillId="8" borderId="4" xfId="0" applyNumberFormat="1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164" fontId="8" fillId="0" borderId="0" xfId="0" applyNumberFormat="1" applyFont="1"/>
    <xf numFmtId="164" fontId="5" fillId="2" borderId="10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0" xfId="0" applyFont="1"/>
    <xf numFmtId="0" fontId="10" fillId="12" borderId="16" xfId="0" applyFont="1" applyFill="1" applyBorder="1" applyAlignment="1">
      <alignment horizontal="center" vertical="center" wrapText="1"/>
    </xf>
    <xf numFmtId="0" fontId="11" fillId="12" borderId="1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6" fillId="11" borderId="11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6" fillId="12" borderId="1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2" fillId="0" borderId="8" xfId="0" applyFont="1" applyBorder="1"/>
    <xf numFmtId="0" fontId="6" fillId="6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6" fillId="7" borderId="11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000"/>
  <sheetViews>
    <sheetView showGridLines="0" workbookViewId="0">
      <selection activeCell="B2" sqref="B2:E7"/>
    </sheetView>
  </sheetViews>
  <sheetFormatPr baseColWidth="10" defaultColWidth="14.44140625" defaultRowHeight="15" customHeight="1" x14ac:dyDescent="0.3"/>
  <cols>
    <col min="1" max="1" width="1" customWidth="1"/>
    <col min="2" max="2" width="6.5546875" customWidth="1"/>
    <col min="3" max="3" width="66" customWidth="1"/>
    <col min="4" max="4" width="36.109375" customWidth="1"/>
    <col min="5" max="5" width="25.6640625" customWidth="1"/>
    <col min="6" max="6" width="10.6640625" customWidth="1"/>
    <col min="7" max="7" width="16.6640625" customWidth="1"/>
    <col min="8" max="26" width="10.6640625" customWidth="1"/>
  </cols>
  <sheetData>
    <row r="1" spans="2:11" ht="4.5" customHeight="1" x14ac:dyDescent="0.3"/>
    <row r="2" spans="2:11" ht="23.25" customHeight="1" x14ac:dyDescent="0.3">
      <c r="B2" s="45" t="s">
        <v>1</v>
      </c>
      <c r="C2" s="46"/>
      <c r="D2" s="46"/>
      <c r="E2" s="47"/>
    </row>
    <row r="3" spans="2:11" ht="41.25" customHeight="1" x14ac:dyDescent="0.3">
      <c r="B3" s="2" t="s">
        <v>4</v>
      </c>
      <c r="C3" s="2" t="s">
        <v>7</v>
      </c>
      <c r="D3" s="2" t="s">
        <v>8</v>
      </c>
      <c r="E3" s="5" t="s">
        <v>9</v>
      </c>
    </row>
    <row r="4" spans="2:11" ht="14.4" x14ac:dyDescent="0.3">
      <c r="B4" s="7">
        <v>1</v>
      </c>
      <c r="C4" s="8" t="s">
        <v>14</v>
      </c>
      <c r="D4" s="9" t="s">
        <v>17</v>
      </c>
      <c r="E4" s="9">
        <f>Apicultura!I16</f>
        <v>29485816</v>
      </c>
    </row>
    <row r="5" spans="2:11" ht="14.4" x14ac:dyDescent="0.3">
      <c r="B5" s="17">
        <v>2</v>
      </c>
      <c r="C5" s="20" t="s">
        <v>25</v>
      </c>
      <c r="D5" s="23" t="s">
        <v>27</v>
      </c>
      <c r="E5" s="23">
        <f>'Apoyos Planes de Mejora'!I26</f>
        <v>29910650</v>
      </c>
    </row>
    <row r="6" spans="2:11" ht="14.4" x14ac:dyDescent="0.3">
      <c r="B6" s="17">
        <v>3</v>
      </c>
      <c r="C6" s="20" t="s">
        <v>30</v>
      </c>
      <c r="D6" s="23" t="s">
        <v>17</v>
      </c>
      <c r="E6" s="23">
        <f>Aviturismo!I7</f>
        <v>2737000</v>
      </c>
    </row>
    <row r="7" spans="2:11" ht="17.399999999999999" x14ac:dyDescent="0.3">
      <c r="B7" s="48" t="s">
        <v>26</v>
      </c>
      <c r="C7" s="46"/>
      <c r="D7" s="47"/>
      <c r="E7" s="31">
        <f>SUM(E4:E6)</f>
        <v>62133466</v>
      </c>
    </row>
    <row r="9" spans="2:11" ht="14.4" x14ac:dyDescent="0.3">
      <c r="B9" s="29"/>
      <c r="C9" s="29"/>
      <c r="D9" s="29"/>
      <c r="E9" s="29"/>
      <c r="F9" s="29"/>
      <c r="G9" s="29"/>
      <c r="H9" s="29"/>
      <c r="I9" s="29"/>
      <c r="J9" s="29"/>
      <c r="K9" s="29"/>
    </row>
    <row r="10" spans="2:11" ht="14.4" x14ac:dyDescent="0.3">
      <c r="B10" s="29"/>
      <c r="C10" s="29"/>
      <c r="D10" s="29"/>
      <c r="E10" s="29"/>
      <c r="F10" s="29"/>
      <c r="G10" s="29"/>
      <c r="H10" s="29"/>
      <c r="I10" s="29"/>
      <c r="J10" s="29"/>
      <c r="K10" s="29"/>
    </row>
    <row r="11" spans="2:11" ht="14.4" x14ac:dyDescent="0.3"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2:11" ht="14.4" x14ac:dyDescent="0.3">
      <c r="E12" s="26">
        <f>E7-E10</f>
        <v>62133466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B2:E2"/>
    <mergeCell ref="B7:D7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1000"/>
  <sheetViews>
    <sheetView showGridLines="0" zoomScale="68" workbookViewId="0">
      <selection activeCell="B2" sqref="B2:I17"/>
    </sheetView>
  </sheetViews>
  <sheetFormatPr baseColWidth="10" defaultColWidth="14.44140625" defaultRowHeight="15" customHeight="1" x14ac:dyDescent="0.3"/>
  <cols>
    <col min="1" max="1" width="1" customWidth="1"/>
    <col min="2" max="2" width="6.5546875" customWidth="1"/>
    <col min="3" max="3" width="12.109375" customWidth="1"/>
    <col min="4" max="4" width="62.109375" customWidth="1"/>
    <col min="5" max="5" width="8.109375" customWidth="1"/>
    <col min="6" max="6" width="11" customWidth="1"/>
    <col min="7" max="7" width="12.44140625" customWidth="1"/>
    <col min="8" max="8" width="17" customWidth="1"/>
    <col min="9" max="9" width="29.109375" customWidth="1"/>
    <col min="10" max="26" width="10.6640625" customWidth="1"/>
  </cols>
  <sheetData>
    <row r="1" spans="2:9" ht="4.5" customHeight="1" x14ac:dyDescent="0.3"/>
    <row r="2" spans="2:9" ht="23.25" customHeight="1" x14ac:dyDescent="0.3">
      <c r="B2" s="45" t="s">
        <v>0</v>
      </c>
      <c r="C2" s="46"/>
      <c r="D2" s="46"/>
      <c r="E2" s="46"/>
      <c r="F2" s="46"/>
      <c r="G2" s="46"/>
      <c r="H2" s="46"/>
      <c r="I2" s="47"/>
    </row>
    <row r="3" spans="2:9" ht="22.5" customHeight="1" x14ac:dyDescent="0.3">
      <c r="B3" s="49" t="s">
        <v>5</v>
      </c>
      <c r="C3" s="46"/>
      <c r="D3" s="46"/>
      <c r="E3" s="46"/>
      <c r="F3" s="46"/>
      <c r="G3" s="46"/>
      <c r="H3" s="46"/>
      <c r="I3" s="47"/>
    </row>
    <row r="4" spans="2:9" ht="23.25" customHeight="1" x14ac:dyDescent="0.3">
      <c r="B4" s="48" t="s">
        <v>6</v>
      </c>
      <c r="C4" s="46"/>
      <c r="D4" s="47"/>
      <c r="E4" s="4"/>
      <c r="F4" s="50"/>
      <c r="G4" s="46"/>
      <c r="H4" s="46"/>
      <c r="I4" s="47"/>
    </row>
    <row r="5" spans="2:9" ht="54.75" customHeight="1" x14ac:dyDescent="0.3">
      <c r="B5" s="2" t="s">
        <v>4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15</v>
      </c>
      <c r="H5" s="2" t="s">
        <v>16</v>
      </c>
      <c r="I5" s="5" t="s">
        <v>18</v>
      </c>
    </row>
    <row r="6" spans="2:9" ht="69" x14ac:dyDescent="0.3">
      <c r="B6" s="12">
        <v>1</v>
      </c>
      <c r="C6" s="14" t="s">
        <v>22</v>
      </c>
      <c r="D6" s="16" t="s">
        <v>23</v>
      </c>
      <c r="E6" s="14" t="s">
        <v>20</v>
      </c>
      <c r="F6" s="16">
        <v>30</v>
      </c>
      <c r="G6" s="19">
        <v>250000</v>
      </c>
      <c r="H6" s="19">
        <f t="shared" ref="H6:H11" si="0">G6*0%+G6</f>
        <v>250000</v>
      </c>
      <c r="I6" s="27">
        <f t="shared" ref="I6:I15" si="1">H6*F6</f>
        <v>7500000</v>
      </c>
    </row>
    <row r="7" spans="2:9" ht="41.4" x14ac:dyDescent="0.3">
      <c r="B7" s="12">
        <v>2</v>
      </c>
      <c r="C7" s="14" t="s">
        <v>22</v>
      </c>
      <c r="D7" s="16" t="s">
        <v>32</v>
      </c>
      <c r="E7" s="14" t="s">
        <v>20</v>
      </c>
      <c r="F7" s="16">
        <v>30</v>
      </c>
      <c r="G7" s="19">
        <v>95000</v>
      </c>
      <c r="H7" s="19">
        <f t="shared" si="0"/>
        <v>95000</v>
      </c>
      <c r="I7" s="27">
        <f t="shared" si="1"/>
        <v>2850000</v>
      </c>
    </row>
    <row r="8" spans="2:9" ht="82.8" x14ac:dyDescent="0.3">
      <c r="B8" s="12">
        <v>3</v>
      </c>
      <c r="C8" s="14" t="s">
        <v>22</v>
      </c>
      <c r="D8" s="16" t="s">
        <v>34</v>
      </c>
      <c r="E8" s="14" t="s">
        <v>20</v>
      </c>
      <c r="F8" s="16">
        <v>30</v>
      </c>
      <c r="G8" s="19">
        <v>340000</v>
      </c>
      <c r="H8" s="19">
        <f t="shared" si="0"/>
        <v>340000</v>
      </c>
      <c r="I8" s="27">
        <f t="shared" si="1"/>
        <v>10200000</v>
      </c>
    </row>
    <row r="9" spans="2:9" ht="14.4" x14ac:dyDescent="0.3">
      <c r="B9" s="12">
        <v>4</v>
      </c>
      <c r="C9" s="14" t="s">
        <v>22</v>
      </c>
      <c r="D9" s="16" t="s">
        <v>36</v>
      </c>
      <c r="E9" s="14" t="s">
        <v>20</v>
      </c>
      <c r="F9" s="16">
        <v>6</v>
      </c>
      <c r="G9" s="19">
        <v>190000</v>
      </c>
      <c r="H9" s="19">
        <f t="shared" si="0"/>
        <v>190000</v>
      </c>
      <c r="I9" s="27">
        <f t="shared" si="1"/>
        <v>1140000</v>
      </c>
    </row>
    <row r="10" spans="2:9" ht="14.4" x14ac:dyDescent="0.3">
      <c r="B10" s="12">
        <v>5</v>
      </c>
      <c r="C10" s="14" t="s">
        <v>22</v>
      </c>
      <c r="D10" s="16" t="s">
        <v>39</v>
      </c>
      <c r="E10" s="14" t="s">
        <v>20</v>
      </c>
      <c r="F10" s="16">
        <v>6</v>
      </c>
      <c r="G10" s="19">
        <v>50000</v>
      </c>
      <c r="H10" s="19">
        <f t="shared" si="0"/>
        <v>50000</v>
      </c>
      <c r="I10" s="27">
        <f t="shared" si="1"/>
        <v>300000</v>
      </c>
    </row>
    <row r="11" spans="2:9" ht="14.4" x14ac:dyDescent="0.3">
      <c r="B11" s="12">
        <v>6</v>
      </c>
      <c r="C11" s="14" t="s">
        <v>22</v>
      </c>
      <c r="D11" s="16" t="s">
        <v>40</v>
      </c>
      <c r="E11" s="14" t="s">
        <v>20</v>
      </c>
      <c r="F11" s="16">
        <v>6</v>
      </c>
      <c r="G11" s="19">
        <v>40000</v>
      </c>
      <c r="H11" s="19">
        <f t="shared" si="0"/>
        <v>40000</v>
      </c>
      <c r="I11" s="27">
        <f t="shared" si="1"/>
        <v>240000</v>
      </c>
    </row>
    <row r="12" spans="2:9" ht="41.4" x14ac:dyDescent="0.3">
      <c r="B12" s="12">
        <v>7</v>
      </c>
      <c r="C12" s="14" t="s">
        <v>41</v>
      </c>
      <c r="D12" s="16" t="s">
        <v>42</v>
      </c>
      <c r="E12" s="14" t="s">
        <v>20</v>
      </c>
      <c r="F12" s="16">
        <v>30</v>
      </c>
      <c r="G12" s="19">
        <v>70000</v>
      </c>
      <c r="H12" s="19">
        <f t="shared" ref="H12:H14" si="2">G12*19%+G12</f>
        <v>83300</v>
      </c>
      <c r="I12" s="27">
        <f t="shared" si="1"/>
        <v>2499000</v>
      </c>
    </row>
    <row r="13" spans="2:9" ht="14.4" x14ac:dyDescent="0.3">
      <c r="B13" s="12">
        <v>8</v>
      </c>
      <c r="C13" s="14">
        <v>46181503</v>
      </c>
      <c r="D13" s="16" t="s">
        <v>46</v>
      </c>
      <c r="E13" s="14" t="s">
        <v>20</v>
      </c>
      <c r="F13" s="16">
        <v>6</v>
      </c>
      <c r="G13" s="19">
        <v>183919.36162700332</v>
      </c>
      <c r="H13" s="19">
        <f t="shared" si="2"/>
        <v>218864.04033613397</v>
      </c>
      <c r="I13" s="27">
        <f t="shared" si="1"/>
        <v>1313184.2420168039</v>
      </c>
    </row>
    <row r="14" spans="2:9" ht="14.4" x14ac:dyDescent="0.3">
      <c r="B14" s="12">
        <v>9</v>
      </c>
      <c r="C14" s="14" t="s">
        <v>49</v>
      </c>
      <c r="D14" s="16" t="s">
        <v>50</v>
      </c>
      <c r="E14" s="14" t="s">
        <v>20</v>
      </c>
      <c r="F14" s="16">
        <v>6</v>
      </c>
      <c r="G14" s="19">
        <v>424108.67782407103</v>
      </c>
      <c r="H14" s="19">
        <f t="shared" si="2"/>
        <v>504689.32661064452</v>
      </c>
      <c r="I14" s="27">
        <f t="shared" si="1"/>
        <v>3028135.959663867</v>
      </c>
    </row>
    <row r="15" spans="2:9" ht="33.75" hidden="1" customHeight="1" x14ac:dyDescent="0.3">
      <c r="B15" s="32">
        <v>3</v>
      </c>
      <c r="C15" s="33">
        <v>50192701</v>
      </c>
      <c r="D15" s="34" t="s">
        <v>54</v>
      </c>
      <c r="E15" s="33" t="s">
        <v>55</v>
      </c>
      <c r="F15" s="33" t="s">
        <v>56</v>
      </c>
      <c r="G15" s="35">
        <v>415495.79831932799</v>
      </c>
      <c r="H15" s="24">
        <f>G15*0%+G15</f>
        <v>415495.79831932799</v>
      </c>
      <c r="I15" s="27">
        <f t="shared" si="1"/>
        <v>415495.79831932799</v>
      </c>
    </row>
    <row r="16" spans="2:9" ht="14.4" x14ac:dyDescent="0.3">
      <c r="B16" s="48" t="s">
        <v>26</v>
      </c>
      <c r="C16" s="46"/>
      <c r="D16" s="46"/>
      <c r="E16" s="46"/>
      <c r="F16" s="46"/>
      <c r="G16" s="47"/>
      <c r="H16" s="22"/>
      <c r="I16" s="27">
        <f>SUM(I6:I15)</f>
        <v>29485816</v>
      </c>
    </row>
    <row r="17" spans="2:12" ht="14.4" x14ac:dyDescent="0.3">
      <c r="B17" s="51" t="s">
        <v>62</v>
      </c>
      <c r="C17" s="46"/>
      <c r="D17" s="46"/>
      <c r="E17" s="46"/>
      <c r="F17" s="46"/>
      <c r="G17" s="46"/>
      <c r="H17" s="46"/>
      <c r="I17" s="47"/>
    </row>
    <row r="19" spans="2:12" ht="14.4" x14ac:dyDescent="0.3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2:12" ht="14.4" x14ac:dyDescent="0.3">
      <c r="B20" s="29"/>
      <c r="C20" s="29"/>
      <c r="D20" s="29"/>
      <c r="E20" s="29"/>
      <c r="F20" s="29"/>
      <c r="G20" s="29"/>
      <c r="H20" s="29"/>
      <c r="I20" s="37"/>
      <c r="J20" s="29"/>
      <c r="K20" s="29"/>
      <c r="L20" s="29"/>
    </row>
    <row r="21" spans="2:12" ht="15.75" customHeight="1" x14ac:dyDescent="0.3">
      <c r="B21" s="29"/>
      <c r="C21" s="29"/>
      <c r="D21" s="29"/>
      <c r="E21" s="29"/>
      <c r="F21" s="29"/>
      <c r="G21" s="29"/>
      <c r="H21" s="29"/>
      <c r="I21" s="38"/>
      <c r="J21" s="29"/>
      <c r="K21" s="29"/>
      <c r="L21" s="29"/>
    </row>
    <row r="22" spans="2:12" ht="15.75" customHeight="1" x14ac:dyDescent="0.3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2:12" ht="15.75" customHeight="1" x14ac:dyDescent="0.3">
      <c r="I23" s="26"/>
    </row>
    <row r="24" spans="2:12" ht="15.75" customHeight="1" x14ac:dyDescent="0.3"/>
    <row r="25" spans="2:12" ht="15.75" customHeight="1" x14ac:dyDescent="0.3">
      <c r="I25" s="26"/>
    </row>
    <row r="26" spans="2:12" ht="15.75" customHeight="1" x14ac:dyDescent="0.3"/>
    <row r="27" spans="2:12" ht="15.75" customHeight="1" x14ac:dyDescent="0.3"/>
    <row r="28" spans="2:12" ht="15.75" customHeight="1" x14ac:dyDescent="0.3"/>
    <row r="29" spans="2:12" ht="15.75" customHeight="1" x14ac:dyDescent="0.3"/>
    <row r="30" spans="2:12" ht="15.75" customHeight="1" x14ac:dyDescent="0.3"/>
    <row r="31" spans="2:12" ht="15.75" customHeight="1" x14ac:dyDescent="0.3"/>
    <row r="32" spans="2:1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6">
    <mergeCell ref="B17:I17"/>
    <mergeCell ref="B2:I2"/>
    <mergeCell ref="B3:I3"/>
    <mergeCell ref="B4:D4"/>
    <mergeCell ref="F4:I4"/>
    <mergeCell ref="B16:G1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1000"/>
  <sheetViews>
    <sheetView showGridLines="0" workbookViewId="0">
      <selection activeCell="B3" sqref="B2:I8"/>
    </sheetView>
  </sheetViews>
  <sheetFormatPr baseColWidth="10" defaultColWidth="14.44140625" defaultRowHeight="15" customHeight="1" x14ac:dyDescent="0.3"/>
  <cols>
    <col min="1" max="1" width="1" customWidth="1"/>
    <col min="2" max="2" width="6.5546875" customWidth="1"/>
    <col min="3" max="3" width="12.109375" customWidth="1"/>
    <col min="4" max="4" width="54.109375" customWidth="1"/>
    <col min="5" max="5" width="8.109375" customWidth="1"/>
    <col min="6" max="6" width="11" customWidth="1"/>
    <col min="7" max="7" width="15.109375" customWidth="1"/>
    <col min="8" max="8" width="17" customWidth="1"/>
    <col min="9" max="9" width="29.109375" customWidth="1"/>
    <col min="10" max="10" width="14.109375" customWidth="1"/>
    <col min="11" max="11" width="11.109375" customWidth="1"/>
    <col min="12" max="12" width="5.5546875" customWidth="1"/>
    <col min="13" max="13" width="14.44140625" customWidth="1"/>
    <col min="14" max="26" width="10.6640625" customWidth="1"/>
  </cols>
  <sheetData>
    <row r="1" spans="2:17" ht="4.5" customHeight="1" x14ac:dyDescent="0.3"/>
    <row r="2" spans="2:17" ht="23.25" customHeight="1" x14ac:dyDescent="0.3">
      <c r="B2" s="45" t="s">
        <v>0</v>
      </c>
      <c r="C2" s="46"/>
      <c r="D2" s="46"/>
      <c r="E2" s="46"/>
      <c r="F2" s="46"/>
      <c r="G2" s="46"/>
      <c r="H2" s="46"/>
      <c r="I2" s="47"/>
      <c r="J2" s="1"/>
    </row>
    <row r="3" spans="2:17" ht="22.5" customHeight="1" x14ac:dyDescent="0.3">
      <c r="B3" s="49" t="s">
        <v>3</v>
      </c>
      <c r="C3" s="46"/>
      <c r="D3" s="46"/>
      <c r="E3" s="46"/>
      <c r="F3" s="46"/>
      <c r="G3" s="46"/>
      <c r="H3" s="46"/>
      <c r="I3" s="47"/>
      <c r="J3" s="3"/>
    </row>
    <row r="4" spans="2:17" ht="23.25" customHeight="1" x14ac:dyDescent="0.3">
      <c r="B4" s="48" t="s">
        <v>6</v>
      </c>
      <c r="C4" s="46"/>
      <c r="D4" s="47"/>
      <c r="E4" s="4"/>
      <c r="F4" s="50"/>
      <c r="G4" s="46"/>
      <c r="H4" s="46"/>
      <c r="I4" s="47"/>
      <c r="J4" s="6"/>
    </row>
    <row r="5" spans="2:17" ht="54.75" customHeight="1" x14ac:dyDescent="0.3">
      <c r="B5" s="2" t="s">
        <v>4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15</v>
      </c>
      <c r="H5" s="2" t="s">
        <v>16</v>
      </c>
      <c r="I5" s="5" t="s">
        <v>18</v>
      </c>
      <c r="J5" s="10"/>
    </row>
    <row r="6" spans="2:17" ht="21" customHeight="1" x14ac:dyDescent="0.3">
      <c r="B6" s="2"/>
      <c r="C6" s="11">
        <v>55101509</v>
      </c>
      <c r="D6" s="11" t="s">
        <v>19</v>
      </c>
      <c r="E6" s="11" t="s">
        <v>20</v>
      </c>
      <c r="F6" s="11">
        <v>10</v>
      </c>
      <c r="G6" s="13">
        <v>230000</v>
      </c>
      <c r="H6" s="13">
        <f>G6*19%+G6</f>
        <v>273700</v>
      </c>
      <c r="I6" s="13">
        <f>H6*F6</f>
        <v>2737000</v>
      </c>
      <c r="J6" s="18" t="s">
        <v>24</v>
      </c>
    </row>
    <row r="7" spans="2:17" ht="14.4" x14ac:dyDescent="0.3">
      <c r="B7" s="48" t="s">
        <v>26</v>
      </c>
      <c r="C7" s="46"/>
      <c r="D7" s="46"/>
      <c r="E7" s="46"/>
      <c r="F7" s="46"/>
      <c r="G7" s="47"/>
      <c r="H7" s="22"/>
      <c r="I7" s="13">
        <f>SUM(I6)</f>
        <v>2737000</v>
      </c>
      <c r="J7" s="25"/>
      <c r="M7" s="26"/>
    </row>
    <row r="8" spans="2:17" ht="14.4" x14ac:dyDescent="0.3">
      <c r="B8" s="51" t="s">
        <v>29</v>
      </c>
      <c r="C8" s="46"/>
      <c r="D8" s="46"/>
      <c r="E8" s="46"/>
      <c r="F8" s="46"/>
      <c r="G8" s="46"/>
      <c r="H8" s="46"/>
      <c r="I8" s="47"/>
      <c r="J8" s="28"/>
    </row>
    <row r="10" spans="2:17" ht="14.4" x14ac:dyDescent="0.3"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</row>
    <row r="11" spans="2:17" ht="14.4" x14ac:dyDescent="0.3"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</row>
    <row r="12" spans="2:17" ht="14.4" x14ac:dyDescent="0.3"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</row>
    <row r="13" spans="2:17" ht="14.4" x14ac:dyDescent="0.3">
      <c r="B13" s="29"/>
      <c r="C13" s="29"/>
      <c r="D13" s="29"/>
      <c r="E13" s="29"/>
      <c r="F13" s="29"/>
      <c r="G13" s="29"/>
      <c r="H13" s="29"/>
      <c r="I13" s="30">
        <f>I14-I7</f>
        <v>29263000</v>
      </c>
      <c r="J13" s="29"/>
      <c r="K13" s="29"/>
      <c r="L13" s="29"/>
      <c r="M13" s="29"/>
      <c r="N13" s="29"/>
      <c r="O13" s="29"/>
      <c r="P13" s="29"/>
      <c r="Q13" s="29"/>
    </row>
    <row r="14" spans="2:17" ht="14.4" x14ac:dyDescent="0.3">
      <c r="I14" s="26">
        <v>32000000</v>
      </c>
      <c r="J14" s="26"/>
    </row>
    <row r="16" spans="2:17" ht="14.4" x14ac:dyDescent="0.3">
      <c r="I16" s="26"/>
      <c r="J16" s="26"/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6">
    <mergeCell ref="B8:I8"/>
    <mergeCell ref="B2:I2"/>
    <mergeCell ref="B3:I3"/>
    <mergeCell ref="B4:D4"/>
    <mergeCell ref="F4:I4"/>
    <mergeCell ref="B7:G7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L1000"/>
  <sheetViews>
    <sheetView showGridLines="0" tabSelected="1" zoomScale="81" workbookViewId="0">
      <selection activeCell="B2" sqref="B2:I27"/>
    </sheetView>
  </sheetViews>
  <sheetFormatPr baseColWidth="10" defaultColWidth="14.44140625" defaultRowHeight="15" customHeight="1" x14ac:dyDescent="0.3"/>
  <cols>
    <col min="1" max="1" width="1" customWidth="1"/>
    <col min="2" max="2" width="6.5546875" customWidth="1"/>
    <col min="3" max="3" width="12.109375" customWidth="1"/>
    <col min="4" max="4" width="69.6640625" customWidth="1"/>
    <col min="5" max="5" width="12.88671875" customWidth="1"/>
    <col min="6" max="6" width="10.88671875" customWidth="1"/>
    <col min="7" max="7" width="12.44140625" customWidth="1"/>
    <col min="8" max="8" width="17.109375" customWidth="1"/>
    <col min="9" max="9" width="25" customWidth="1"/>
    <col min="10" max="10" width="18" customWidth="1"/>
    <col min="11" max="26" width="10.6640625" customWidth="1"/>
  </cols>
  <sheetData>
    <row r="1" spans="2:10" ht="4.5" customHeight="1" x14ac:dyDescent="0.3"/>
    <row r="2" spans="2:10" ht="23.25" customHeight="1" x14ac:dyDescent="0.3">
      <c r="B2" s="45" t="s">
        <v>0</v>
      </c>
      <c r="C2" s="46"/>
      <c r="D2" s="46"/>
      <c r="E2" s="46"/>
      <c r="F2" s="46"/>
      <c r="G2" s="46"/>
      <c r="H2" s="46"/>
      <c r="I2" s="47"/>
    </row>
    <row r="3" spans="2:10" ht="22.5" customHeight="1" x14ac:dyDescent="0.3">
      <c r="B3" s="49" t="s">
        <v>2</v>
      </c>
      <c r="C3" s="46"/>
      <c r="D3" s="46"/>
      <c r="E3" s="46"/>
      <c r="F3" s="46"/>
      <c r="G3" s="46"/>
      <c r="H3" s="46"/>
      <c r="I3" s="47"/>
    </row>
    <row r="4" spans="2:10" ht="23.25" customHeight="1" x14ac:dyDescent="0.3">
      <c r="B4" s="48" t="s">
        <v>6</v>
      </c>
      <c r="C4" s="46"/>
      <c r="D4" s="47"/>
      <c r="E4" s="4"/>
      <c r="F4" s="50"/>
      <c r="G4" s="46"/>
      <c r="H4" s="46"/>
      <c r="I4" s="57"/>
    </row>
    <row r="5" spans="2:10" ht="39.6" x14ac:dyDescent="0.3">
      <c r="B5" s="2" t="s">
        <v>4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15</v>
      </c>
      <c r="H5" s="2" t="s">
        <v>16</v>
      </c>
      <c r="I5" s="5" t="s">
        <v>18</v>
      </c>
    </row>
    <row r="6" spans="2:10" ht="14.4" x14ac:dyDescent="0.3">
      <c r="B6" s="12">
        <v>1</v>
      </c>
      <c r="C6" s="12">
        <v>23101502</v>
      </c>
      <c r="D6" s="12" t="s">
        <v>21</v>
      </c>
      <c r="E6" s="12" t="s">
        <v>20</v>
      </c>
      <c r="F6" s="12">
        <v>1</v>
      </c>
      <c r="G6" s="15">
        <v>500000</v>
      </c>
      <c r="H6" s="21">
        <f t="shared" ref="H6:H25" si="0">G6*19%+G6</f>
        <v>595000</v>
      </c>
      <c r="I6" s="24">
        <f t="shared" ref="I6:I25" si="1">F6*H6</f>
        <v>595000</v>
      </c>
      <c r="J6" s="58" t="s">
        <v>28</v>
      </c>
    </row>
    <row r="7" spans="2:10" ht="14.4" x14ac:dyDescent="0.3">
      <c r="B7" s="12">
        <v>2</v>
      </c>
      <c r="C7" s="12">
        <v>23101510</v>
      </c>
      <c r="D7" s="12" t="s">
        <v>31</v>
      </c>
      <c r="E7" s="12" t="s">
        <v>20</v>
      </c>
      <c r="F7" s="12">
        <v>1</v>
      </c>
      <c r="G7" s="15">
        <v>150000</v>
      </c>
      <c r="H7" s="21">
        <f t="shared" si="0"/>
        <v>178500</v>
      </c>
      <c r="I7" s="24">
        <f t="shared" si="1"/>
        <v>178500</v>
      </c>
      <c r="J7" s="59"/>
    </row>
    <row r="8" spans="2:10" ht="14.4" x14ac:dyDescent="0.3">
      <c r="B8" s="12">
        <v>3</v>
      </c>
      <c r="C8" s="12">
        <v>27112717</v>
      </c>
      <c r="D8" s="12" t="s">
        <v>33</v>
      </c>
      <c r="E8" s="12" t="s">
        <v>20</v>
      </c>
      <c r="F8" s="12">
        <v>1</v>
      </c>
      <c r="G8" s="15">
        <v>135000</v>
      </c>
      <c r="H8" s="21">
        <f t="shared" si="0"/>
        <v>160650</v>
      </c>
      <c r="I8" s="24">
        <f t="shared" si="1"/>
        <v>160650</v>
      </c>
      <c r="J8" s="59"/>
    </row>
    <row r="9" spans="2:10" ht="14.4" x14ac:dyDescent="0.3">
      <c r="B9" s="12">
        <v>4</v>
      </c>
      <c r="C9" s="12">
        <v>27112709</v>
      </c>
      <c r="D9" s="12" t="s">
        <v>35</v>
      </c>
      <c r="E9" s="12" t="s">
        <v>20</v>
      </c>
      <c r="F9" s="12">
        <v>1</v>
      </c>
      <c r="G9" s="15">
        <v>170000</v>
      </c>
      <c r="H9" s="21">
        <f t="shared" si="0"/>
        <v>202300</v>
      </c>
      <c r="I9" s="24">
        <f t="shared" si="1"/>
        <v>202300</v>
      </c>
      <c r="J9" s="59"/>
    </row>
    <row r="10" spans="2:10" ht="14.4" x14ac:dyDescent="0.3">
      <c r="B10" s="12">
        <v>6</v>
      </c>
      <c r="C10" s="12">
        <v>30162201</v>
      </c>
      <c r="D10" s="12" t="s">
        <v>37</v>
      </c>
      <c r="E10" s="12" t="s">
        <v>20</v>
      </c>
      <c r="F10" s="12">
        <v>1</v>
      </c>
      <c r="G10" s="15">
        <v>800000</v>
      </c>
      <c r="H10" s="21">
        <f t="shared" si="0"/>
        <v>952000</v>
      </c>
      <c r="I10" s="24">
        <f t="shared" si="1"/>
        <v>952000</v>
      </c>
      <c r="J10" s="59"/>
    </row>
    <row r="11" spans="2:10" ht="14.4" x14ac:dyDescent="0.3">
      <c r="B11" s="12">
        <v>7</v>
      </c>
      <c r="C11" s="12">
        <v>48101813</v>
      </c>
      <c r="D11" s="12" t="s">
        <v>38</v>
      </c>
      <c r="E11" s="12" t="s">
        <v>20</v>
      </c>
      <c r="F11" s="12">
        <v>1</v>
      </c>
      <c r="G11" s="15">
        <v>1900000</v>
      </c>
      <c r="H11" s="21">
        <f t="shared" si="0"/>
        <v>2261000</v>
      </c>
      <c r="I11" s="24">
        <f t="shared" si="1"/>
        <v>2261000</v>
      </c>
      <c r="J11" s="53"/>
    </row>
    <row r="12" spans="2:10" ht="26.4" x14ac:dyDescent="0.3">
      <c r="B12" s="12">
        <v>10</v>
      </c>
      <c r="C12" s="12">
        <v>24111810</v>
      </c>
      <c r="D12" s="12" t="s">
        <v>43</v>
      </c>
      <c r="E12" s="12" t="s">
        <v>20</v>
      </c>
      <c r="F12" s="12">
        <v>1</v>
      </c>
      <c r="G12" s="15">
        <v>1300000</v>
      </c>
      <c r="H12" s="21">
        <f t="shared" si="0"/>
        <v>1547000</v>
      </c>
      <c r="I12" s="24">
        <f t="shared" si="1"/>
        <v>1547000</v>
      </c>
      <c r="J12" s="60" t="s">
        <v>44</v>
      </c>
    </row>
    <row r="13" spans="2:10" ht="14.4" x14ac:dyDescent="0.3">
      <c r="B13" s="12">
        <v>11</v>
      </c>
      <c r="C13" s="12">
        <v>40141758</v>
      </c>
      <c r="D13" s="12" t="s">
        <v>45</v>
      </c>
      <c r="E13" s="12" t="s">
        <v>20</v>
      </c>
      <c r="F13" s="12">
        <v>7</v>
      </c>
      <c r="G13" s="15">
        <v>50000</v>
      </c>
      <c r="H13" s="21">
        <f t="shared" si="0"/>
        <v>59500</v>
      </c>
      <c r="I13" s="24">
        <f t="shared" si="1"/>
        <v>416500</v>
      </c>
      <c r="J13" s="59"/>
    </row>
    <row r="14" spans="2:10" ht="14.4" x14ac:dyDescent="0.3">
      <c r="B14" s="12">
        <v>12</v>
      </c>
      <c r="C14" s="12">
        <v>52152204</v>
      </c>
      <c r="D14" s="12" t="s">
        <v>47</v>
      </c>
      <c r="E14" s="12" t="s">
        <v>20</v>
      </c>
      <c r="F14" s="12">
        <v>1</v>
      </c>
      <c r="G14" s="15">
        <v>2300000</v>
      </c>
      <c r="H14" s="21">
        <f t="shared" si="0"/>
        <v>2737000</v>
      </c>
      <c r="I14" s="24">
        <f t="shared" si="1"/>
        <v>2737000</v>
      </c>
      <c r="J14" s="59"/>
    </row>
    <row r="15" spans="2:10" ht="14.4" x14ac:dyDescent="0.3">
      <c r="B15" s="12">
        <v>13</v>
      </c>
      <c r="C15" s="12">
        <v>20122109</v>
      </c>
      <c r="D15" s="12" t="s">
        <v>48</v>
      </c>
      <c r="E15" s="12" t="s">
        <v>20</v>
      </c>
      <c r="F15" s="12">
        <v>1</v>
      </c>
      <c r="G15" s="15">
        <v>900000</v>
      </c>
      <c r="H15" s="21">
        <f t="shared" si="0"/>
        <v>1071000</v>
      </c>
      <c r="I15" s="24">
        <f t="shared" si="1"/>
        <v>1071000</v>
      </c>
      <c r="J15" s="53"/>
    </row>
    <row r="16" spans="2:10" ht="14.4" x14ac:dyDescent="0.3">
      <c r="B16" s="12">
        <v>15</v>
      </c>
      <c r="C16" s="12">
        <v>40151501</v>
      </c>
      <c r="D16" s="12" t="s">
        <v>51</v>
      </c>
      <c r="E16" s="12" t="s">
        <v>20</v>
      </c>
      <c r="F16" s="12">
        <v>1</v>
      </c>
      <c r="G16" s="15">
        <v>2000000</v>
      </c>
      <c r="H16" s="21">
        <f t="shared" si="0"/>
        <v>2380000</v>
      </c>
      <c r="I16" s="24">
        <f t="shared" si="1"/>
        <v>2380000</v>
      </c>
      <c r="J16" s="61" t="s">
        <v>52</v>
      </c>
    </row>
    <row r="17" spans="2:12" ht="26.4" x14ac:dyDescent="0.3">
      <c r="B17" s="12">
        <v>16</v>
      </c>
      <c r="C17" s="12">
        <v>24111810</v>
      </c>
      <c r="D17" s="12" t="s">
        <v>53</v>
      </c>
      <c r="E17" s="12" t="s">
        <v>20</v>
      </c>
      <c r="F17" s="12">
        <v>1</v>
      </c>
      <c r="G17" s="15">
        <v>1300000</v>
      </c>
      <c r="H17" s="21">
        <f t="shared" si="0"/>
        <v>1547000</v>
      </c>
      <c r="I17" s="24">
        <f t="shared" si="1"/>
        <v>1547000</v>
      </c>
      <c r="J17" s="59"/>
    </row>
    <row r="18" spans="2:12" ht="14.4" x14ac:dyDescent="0.3">
      <c r="B18" s="12">
        <v>17</v>
      </c>
      <c r="C18" s="12">
        <v>40161506</v>
      </c>
      <c r="D18" s="12" t="s">
        <v>57</v>
      </c>
      <c r="E18" s="12" t="s">
        <v>20</v>
      </c>
      <c r="F18" s="12">
        <v>1</v>
      </c>
      <c r="G18" s="15">
        <v>600000</v>
      </c>
      <c r="H18" s="21">
        <f t="shared" si="0"/>
        <v>714000</v>
      </c>
      <c r="I18" s="24">
        <f t="shared" si="1"/>
        <v>714000</v>
      </c>
      <c r="J18" s="59"/>
    </row>
    <row r="19" spans="2:12" ht="14.4" x14ac:dyDescent="0.3">
      <c r="B19" s="12">
        <v>18</v>
      </c>
      <c r="C19" s="12">
        <v>40172516</v>
      </c>
      <c r="D19" s="12" t="s">
        <v>58</v>
      </c>
      <c r="E19" s="12" t="s">
        <v>59</v>
      </c>
      <c r="F19" s="12">
        <v>1</v>
      </c>
      <c r="G19" s="15">
        <v>500000</v>
      </c>
      <c r="H19" s="21">
        <f t="shared" si="0"/>
        <v>595000</v>
      </c>
      <c r="I19" s="24">
        <f t="shared" si="1"/>
        <v>595000</v>
      </c>
      <c r="J19" s="59"/>
    </row>
    <row r="20" spans="2:12" ht="26.4" x14ac:dyDescent="0.3">
      <c r="B20" s="12">
        <v>19</v>
      </c>
      <c r="C20" s="12">
        <v>40142008</v>
      </c>
      <c r="D20" s="12" t="s">
        <v>60</v>
      </c>
      <c r="E20" s="12" t="s">
        <v>20</v>
      </c>
      <c r="F20" s="12">
        <v>3</v>
      </c>
      <c r="G20" s="15">
        <v>500000</v>
      </c>
      <c r="H20" s="21">
        <f t="shared" si="0"/>
        <v>595000</v>
      </c>
      <c r="I20" s="24">
        <f t="shared" si="1"/>
        <v>1785000</v>
      </c>
      <c r="J20" s="53"/>
    </row>
    <row r="21" spans="2:12" ht="15.75" customHeight="1" x14ac:dyDescent="0.3">
      <c r="B21" s="12">
        <v>20</v>
      </c>
      <c r="C21" s="12">
        <v>24111502</v>
      </c>
      <c r="D21" s="12" t="s">
        <v>61</v>
      </c>
      <c r="E21" s="12" t="s">
        <v>20</v>
      </c>
      <c r="F21" s="12">
        <v>2500</v>
      </c>
      <c r="G21" s="15">
        <v>1300</v>
      </c>
      <c r="H21" s="21">
        <f t="shared" si="0"/>
        <v>1547</v>
      </c>
      <c r="I21" s="24">
        <f t="shared" si="1"/>
        <v>3867500</v>
      </c>
      <c r="J21" s="36" t="s">
        <v>63</v>
      </c>
    </row>
    <row r="22" spans="2:12" ht="15.75" customHeight="1" x14ac:dyDescent="0.3">
      <c r="B22" s="12">
        <v>21</v>
      </c>
      <c r="C22" s="12">
        <v>21102401</v>
      </c>
      <c r="D22" s="12" t="s">
        <v>64</v>
      </c>
      <c r="E22" s="12" t="s">
        <v>20</v>
      </c>
      <c r="F22" s="12">
        <v>1</v>
      </c>
      <c r="G22" s="15">
        <v>4500000</v>
      </c>
      <c r="H22" s="21">
        <f t="shared" si="0"/>
        <v>5355000</v>
      </c>
      <c r="I22" s="24">
        <f t="shared" si="1"/>
        <v>5355000</v>
      </c>
      <c r="J22" s="52" t="s">
        <v>65</v>
      </c>
    </row>
    <row r="23" spans="2:12" ht="15.75" customHeight="1" x14ac:dyDescent="0.3">
      <c r="B23" s="12">
        <v>22</v>
      </c>
      <c r="C23" s="12">
        <v>21102401</v>
      </c>
      <c r="D23" s="12" t="s">
        <v>66</v>
      </c>
      <c r="E23" s="12" t="s">
        <v>20</v>
      </c>
      <c r="F23" s="12">
        <v>1</v>
      </c>
      <c r="G23" s="15">
        <v>180000</v>
      </c>
      <c r="H23" s="21">
        <f t="shared" si="0"/>
        <v>214200</v>
      </c>
      <c r="I23" s="24">
        <f t="shared" si="1"/>
        <v>214200</v>
      </c>
      <c r="J23" s="53"/>
    </row>
    <row r="24" spans="2:12" ht="15.75" customHeight="1" x14ac:dyDescent="0.3">
      <c r="B24" s="12">
        <v>23</v>
      </c>
      <c r="C24" s="12">
        <v>42192003</v>
      </c>
      <c r="D24" s="12" t="s">
        <v>67</v>
      </c>
      <c r="E24" s="12" t="s">
        <v>20</v>
      </c>
      <c r="F24" s="12">
        <v>1</v>
      </c>
      <c r="G24" s="15">
        <v>800000</v>
      </c>
      <c r="H24" s="21">
        <f t="shared" si="0"/>
        <v>952000</v>
      </c>
      <c r="I24" s="24">
        <f t="shared" si="1"/>
        <v>952000</v>
      </c>
      <c r="J24" s="54" t="s">
        <v>68</v>
      </c>
    </row>
    <row r="25" spans="2:12" ht="15.75" customHeight="1" x14ac:dyDescent="0.3">
      <c r="B25" s="12">
        <v>24</v>
      </c>
      <c r="C25" s="12">
        <v>48101608</v>
      </c>
      <c r="D25" s="12" t="s">
        <v>69</v>
      </c>
      <c r="E25" s="12" t="s">
        <v>20</v>
      </c>
      <c r="F25" s="12">
        <v>1</v>
      </c>
      <c r="G25" s="15">
        <v>2000000</v>
      </c>
      <c r="H25" s="21">
        <f t="shared" si="0"/>
        <v>2380000</v>
      </c>
      <c r="I25" s="24">
        <f t="shared" si="1"/>
        <v>2380000</v>
      </c>
      <c r="J25" s="53"/>
    </row>
    <row r="26" spans="2:12" ht="15.75" customHeight="1" x14ac:dyDescent="0.3">
      <c r="B26" s="55" t="s">
        <v>26</v>
      </c>
      <c r="C26" s="46"/>
      <c r="D26" s="46"/>
      <c r="E26" s="46"/>
      <c r="F26" s="46"/>
      <c r="G26" s="47"/>
      <c r="H26" s="39"/>
      <c r="I26" s="24">
        <f>SUM(I6:I25)</f>
        <v>29910650</v>
      </c>
      <c r="J26" s="40"/>
    </row>
    <row r="27" spans="2:12" ht="15.75" customHeight="1" x14ac:dyDescent="0.3">
      <c r="B27" s="56" t="s">
        <v>70</v>
      </c>
      <c r="C27" s="46"/>
      <c r="D27" s="46"/>
      <c r="E27" s="46"/>
      <c r="F27" s="46"/>
      <c r="G27" s="46"/>
      <c r="H27" s="46"/>
      <c r="I27" s="47"/>
      <c r="J27" s="40"/>
    </row>
    <row r="28" spans="2:12" ht="15.75" customHeight="1" x14ac:dyDescent="0.3">
      <c r="B28" s="41"/>
      <c r="C28" s="41"/>
      <c r="D28" s="41"/>
      <c r="E28" s="41"/>
      <c r="F28" s="41"/>
      <c r="G28" s="41"/>
      <c r="H28" s="41"/>
      <c r="I28" s="41"/>
      <c r="J28" s="40"/>
    </row>
    <row r="29" spans="2:12" ht="15.75" customHeight="1" x14ac:dyDescent="0.3">
      <c r="B29" s="29"/>
      <c r="C29" s="29"/>
      <c r="D29" s="29"/>
      <c r="E29" s="29"/>
      <c r="F29" s="29"/>
      <c r="G29" s="29"/>
      <c r="H29" s="29"/>
      <c r="I29" s="29"/>
      <c r="J29" s="40"/>
      <c r="K29" s="29"/>
      <c r="L29" s="29"/>
    </row>
    <row r="30" spans="2:12" ht="15.75" customHeight="1" x14ac:dyDescent="0.3">
      <c r="B30" s="29"/>
      <c r="C30" s="29"/>
      <c r="D30" s="29"/>
      <c r="E30" s="29"/>
      <c r="F30" s="29"/>
      <c r="G30" s="29"/>
      <c r="H30" s="29"/>
      <c r="I30" s="37"/>
      <c r="J30" s="40"/>
      <c r="K30" s="29"/>
      <c r="L30" s="29"/>
    </row>
    <row r="31" spans="2:12" ht="15.75" customHeight="1" x14ac:dyDescent="0.3"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</row>
    <row r="32" spans="2:12" ht="15.75" customHeight="1" x14ac:dyDescent="0.3">
      <c r="B32" s="29"/>
      <c r="C32" s="29"/>
      <c r="D32" s="29"/>
      <c r="E32" s="29"/>
      <c r="F32" s="29"/>
      <c r="G32" s="29"/>
      <c r="H32" s="29"/>
      <c r="I32" s="29"/>
      <c r="J32" s="37"/>
      <c r="K32" s="29"/>
      <c r="L32" s="29"/>
    </row>
    <row r="33" spans="9:10" ht="15.75" customHeight="1" x14ac:dyDescent="0.3">
      <c r="I33" s="29"/>
      <c r="J33" s="29"/>
    </row>
    <row r="34" spans="9:10" ht="15.75" customHeight="1" x14ac:dyDescent="0.3">
      <c r="I34" s="29"/>
      <c r="J34" s="29"/>
    </row>
    <row r="35" spans="9:10" ht="15.75" customHeight="1" x14ac:dyDescent="0.3"/>
    <row r="36" spans="9:10" ht="15.75" customHeight="1" x14ac:dyDescent="0.3"/>
    <row r="37" spans="9:10" ht="15.75" customHeight="1" x14ac:dyDescent="0.3"/>
    <row r="38" spans="9:10" ht="15.75" customHeight="1" x14ac:dyDescent="0.3"/>
    <row r="39" spans="9:10" ht="15.75" customHeight="1" x14ac:dyDescent="0.3"/>
    <row r="40" spans="9:10" ht="15.75" customHeight="1" x14ac:dyDescent="0.3"/>
    <row r="41" spans="9:10" ht="15.75" customHeight="1" x14ac:dyDescent="0.3"/>
    <row r="42" spans="9:10" ht="15.75" customHeight="1" x14ac:dyDescent="0.3"/>
    <row r="43" spans="9:10" ht="15.75" customHeight="1" x14ac:dyDescent="0.3"/>
    <row r="44" spans="9:10" ht="15.75" customHeight="1" x14ac:dyDescent="0.3"/>
    <row r="45" spans="9:10" ht="15.75" customHeight="1" x14ac:dyDescent="0.3"/>
    <row r="46" spans="9:10" ht="15.75" customHeight="1" x14ac:dyDescent="0.3"/>
    <row r="47" spans="9:10" ht="15.75" customHeight="1" x14ac:dyDescent="0.3"/>
    <row r="48" spans="9:10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1">
    <mergeCell ref="J22:J23"/>
    <mergeCell ref="J24:J25"/>
    <mergeCell ref="B26:G26"/>
    <mergeCell ref="B27:I27"/>
    <mergeCell ref="B2:I2"/>
    <mergeCell ref="B3:I3"/>
    <mergeCell ref="B4:D4"/>
    <mergeCell ref="F4:I4"/>
    <mergeCell ref="J6:J11"/>
    <mergeCell ref="J12:J15"/>
    <mergeCell ref="J16:J20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1000"/>
  <sheetViews>
    <sheetView showGridLines="0" workbookViewId="0"/>
  </sheetViews>
  <sheetFormatPr baseColWidth="10" defaultColWidth="14.44140625" defaultRowHeight="15" customHeight="1" x14ac:dyDescent="0.3"/>
  <cols>
    <col min="1" max="1" width="1" customWidth="1"/>
    <col min="2" max="2" width="6.5546875" customWidth="1"/>
    <col min="3" max="3" width="12.109375" customWidth="1"/>
    <col min="4" max="4" width="54.109375" customWidth="1"/>
    <col min="5" max="5" width="8.109375" customWidth="1"/>
    <col min="6" max="6" width="11" customWidth="1"/>
    <col min="7" max="7" width="13.5546875" customWidth="1"/>
    <col min="8" max="8" width="17" customWidth="1"/>
    <col min="9" max="10" width="29.109375" customWidth="1"/>
    <col min="11" max="11" width="11.109375" customWidth="1"/>
    <col min="12" max="12" width="1.109375" customWidth="1"/>
    <col min="13" max="13" width="14.44140625" customWidth="1"/>
    <col min="14" max="26" width="10.6640625" customWidth="1"/>
  </cols>
  <sheetData>
    <row r="1" spans="2:13" ht="4.5" customHeight="1" x14ac:dyDescent="0.3"/>
    <row r="2" spans="2:13" ht="23.25" customHeight="1" x14ac:dyDescent="0.3">
      <c r="B2" s="45" t="s">
        <v>0</v>
      </c>
      <c r="C2" s="46"/>
      <c r="D2" s="46"/>
      <c r="E2" s="46"/>
      <c r="F2" s="46"/>
      <c r="G2" s="46"/>
      <c r="H2" s="46"/>
      <c r="I2" s="47"/>
      <c r="J2" s="1"/>
    </row>
    <row r="3" spans="2:13" ht="22.5" customHeight="1" x14ac:dyDescent="0.3">
      <c r="B3" s="49" t="s">
        <v>3</v>
      </c>
      <c r="C3" s="46"/>
      <c r="D3" s="46"/>
      <c r="E3" s="46"/>
      <c r="F3" s="46"/>
      <c r="G3" s="46"/>
      <c r="H3" s="46"/>
      <c r="I3" s="47"/>
      <c r="J3" s="3"/>
    </row>
    <row r="4" spans="2:13" ht="23.25" customHeight="1" x14ac:dyDescent="0.3">
      <c r="B4" s="48" t="s">
        <v>6</v>
      </c>
      <c r="C4" s="46"/>
      <c r="D4" s="47"/>
      <c r="E4" s="4"/>
      <c r="F4" s="50"/>
      <c r="G4" s="46"/>
      <c r="H4" s="46"/>
      <c r="I4" s="47"/>
      <c r="J4" s="6"/>
    </row>
    <row r="5" spans="2:13" ht="54.75" customHeight="1" x14ac:dyDescent="0.3">
      <c r="B5" s="2" t="s">
        <v>4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15</v>
      </c>
      <c r="H5" s="2" t="s">
        <v>16</v>
      </c>
      <c r="I5" s="5" t="s">
        <v>18</v>
      </c>
      <c r="J5" s="10"/>
    </row>
    <row r="6" spans="2:13" ht="14.4" x14ac:dyDescent="0.3">
      <c r="B6" s="2"/>
      <c r="C6" s="11">
        <v>45121631</v>
      </c>
      <c r="D6" s="11" t="s">
        <v>71</v>
      </c>
      <c r="E6" s="11" t="s">
        <v>20</v>
      </c>
      <c r="F6" s="11">
        <v>1</v>
      </c>
      <c r="G6" s="13">
        <v>550000</v>
      </c>
      <c r="H6" s="13">
        <f t="shared" ref="H6:H10" si="0">G6*19%+G6</f>
        <v>654500</v>
      </c>
      <c r="I6" s="13">
        <f t="shared" ref="I6:I10" si="1">H6*F6</f>
        <v>654500</v>
      </c>
      <c r="J6" s="10"/>
    </row>
    <row r="7" spans="2:13" ht="14.4" x14ac:dyDescent="0.3">
      <c r="B7" s="2"/>
      <c r="C7" s="11">
        <v>45121631</v>
      </c>
      <c r="D7" s="11" t="s">
        <v>72</v>
      </c>
      <c r="E7" s="11" t="s">
        <v>20</v>
      </c>
      <c r="F7" s="11">
        <v>1</v>
      </c>
      <c r="G7" s="13">
        <v>250000</v>
      </c>
      <c r="H7" s="13">
        <f t="shared" si="0"/>
        <v>297500</v>
      </c>
      <c r="I7" s="13">
        <f t="shared" si="1"/>
        <v>297500</v>
      </c>
      <c r="J7" s="10"/>
    </row>
    <row r="8" spans="2:13" ht="58.5" customHeight="1" x14ac:dyDescent="0.3">
      <c r="B8" s="2"/>
      <c r="C8" s="11">
        <v>24122002</v>
      </c>
      <c r="D8" s="11" t="s">
        <v>73</v>
      </c>
      <c r="E8" s="11" t="s">
        <v>20</v>
      </c>
      <c r="F8" s="11">
        <v>1</v>
      </c>
      <c r="G8" s="13">
        <v>15000</v>
      </c>
      <c r="H8" s="13">
        <f t="shared" si="0"/>
        <v>17850</v>
      </c>
      <c r="I8" s="13">
        <f t="shared" si="1"/>
        <v>17850</v>
      </c>
      <c r="J8" s="10"/>
    </row>
    <row r="9" spans="2:13" ht="21" customHeight="1" x14ac:dyDescent="0.3">
      <c r="B9" s="2"/>
      <c r="C9" s="11">
        <v>53102503</v>
      </c>
      <c r="D9" s="11" t="s">
        <v>74</v>
      </c>
      <c r="E9" s="11" t="s">
        <v>20</v>
      </c>
      <c r="F9" s="11">
        <v>1</v>
      </c>
      <c r="G9" s="13">
        <v>70000</v>
      </c>
      <c r="H9" s="13">
        <f t="shared" si="0"/>
        <v>83300</v>
      </c>
      <c r="I9" s="13">
        <f t="shared" si="1"/>
        <v>83300</v>
      </c>
      <c r="J9" s="10"/>
    </row>
    <row r="10" spans="2:13" ht="21" customHeight="1" x14ac:dyDescent="0.3">
      <c r="B10" s="2"/>
      <c r="C10" s="11">
        <v>53102503</v>
      </c>
      <c r="D10" s="11" t="s">
        <v>75</v>
      </c>
      <c r="E10" s="11" t="s">
        <v>20</v>
      </c>
      <c r="F10" s="11">
        <v>1</v>
      </c>
      <c r="G10" s="13">
        <v>42000</v>
      </c>
      <c r="H10" s="13">
        <f t="shared" si="0"/>
        <v>49980</v>
      </c>
      <c r="I10" s="13">
        <f t="shared" si="1"/>
        <v>49980</v>
      </c>
      <c r="J10" s="10"/>
    </row>
    <row r="11" spans="2:13" ht="21" customHeight="1" x14ac:dyDescent="0.3">
      <c r="B11" s="2"/>
      <c r="C11" s="11">
        <v>55101507</v>
      </c>
      <c r="D11" s="11" t="s">
        <v>76</v>
      </c>
      <c r="E11" s="11" t="s">
        <v>20</v>
      </c>
      <c r="F11" s="11">
        <v>1</v>
      </c>
      <c r="G11" s="13">
        <v>30000</v>
      </c>
      <c r="H11" s="13">
        <v>35700</v>
      </c>
      <c r="I11" s="13">
        <v>35700</v>
      </c>
      <c r="J11" s="10"/>
    </row>
    <row r="12" spans="2:13" ht="21" customHeight="1" x14ac:dyDescent="0.3">
      <c r="B12" s="2"/>
      <c r="C12" s="11">
        <v>55101507</v>
      </c>
      <c r="D12" s="11" t="s">
        <v>77</v>
      </c>
      <c r="E12" s="11" t="s">
        <v>20</v>
      </c>
      <c r="F12" s="11">
        <v>1</v>
      </c>
      <c r="G12" s="13">
        <v>30000</v>
      </c>
      <c r="H12" s="13">
        <v>35700</v>
      </c>
      <c r="I12" s="13">
        <v>35700</v>
      </c>
      <c r="J12" s="10"/>
    </row>
    <row r="13" spans="2:13" ht="21" customHeight="1" x14ac:dyDescent="0.3">
      <c r="B13" s="2"/>
      <c r="C13" s="11">
        <v>55101507</v>
      </c>
      <c r="D13" s="11" t="s">
        <v>80</v>
      </c>
      <c r="E13" s="11" t="s">
        <v>20</v>
      </c>
      <c r="F13" s="11">
        <v>1</v>
      </c>
      <c r="G13" s="13">
        <v>220000</v>
      </c>
      <c r="H13" s="13">
        <f t="shared" ref="H13:H15" si="2">G13*19%+G13</f>
        <v>261800</v>
      </c>
      <c r="I13" s="13">
        <f t="shared" ref="I13:I15" si="3">H13*F13</f>
        <v>261800</v>
      </c>
      <c r="J13" s="10"/>
    </row>
    <row r="14" spans="2:13" ht="39.6" x14ac:dyDescent="0.3">
      <c r="B14" s="2"/>
      <c r="C14" s="11">
        <v>55101507</v>
      </c>
      <c r="D14" s="11" t="s">
        <v>84</v>
      </c>
      <c r="E14" s="11" t="s">
        <v>20</v>
      </c>
      <c r="F14" s="11">
        <v>1</v>
      </c>
      <c r="G14" s="13">
        <v>120000</v>
      </c>
      <c r="H14" s="13">
        <f t="shared" si="2"/>
        <v>142800</v>
      </c>
      <c r="I14" s="13">
        <f t="shared" si="3"/>
        <v>142800</v>
      </c>
      <c r="J14" s="10"/>
    </row>
    <row r="15" spans="2:13" ht="28.5" customHeight="1" x14ac:dyDescent="0.3">
      <c r="B15" s="2"/>
      <c r="C15" s="11">
        <v>55101507</v>
      </c>
      <c r="D15" s="11" t="s">
        <v>85</v>
      </c>
      <c r="E15" s="11" t="s">
        <v>20</v>
      </c>
      <c r="F15" s="11">
        <v>1</v>
      </c>
      <c r="G15" s="13">
        <v>80000</v>
      </c>
      <c r="H15" s="13">
        <f t="shared" si="2"/>
        <v>95200</v>
      </c>
      <c r="I15" s="13">
        <f t="shared" si="3"/>
        <v>95200</v>
      </c>
      <c r="J15" s="10"/>
    </row>
    <row r="16" spans="2:13" ht="14.4" x14ac:dyDescent="0.3">
      <c r="B16" s="48" t="s">
        <v>26</v>
      </c>
      <c r="C16" s="46"/>
      <c r="D16" s="46"/>
      <c r="E16" s="46"/>
      <c r="F16" s="46"/>
      <c r="G16" s="47"/>
      <c r="H16" s="22"/>
      <c r="I16" s="13">
        <f>SUM(I6:I15)</f>
        <v>1674330</v>
      </c>
      <c r="J16" s="25"/>
      <c r="M16" s="26"/>
    </row>
    <row r="17" spans="2:17" ht="14.4" x14ac:dyDescent="0.3">
      <c r="B17" s="51" t="s">
        <v>87</v>
      </c>
      <c r="C17" s="46"/>
      <c r="D17" s="46"/>
      <c r="E17" s="46"/>
      <c r="F17" s="46"/>
      <c r="G17" s="46"/>
      <c r="H17" s="46"/>
      <c r="I17" s="47"/>
      <c r="J17" s="28"/>
    </row>
    <row r="19" spans="2:17" ht="14.4" x14ac:dyDescent="0.3"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</row>
    <row r="20" spans="2:17" ht="14.4" x14ac:dyDescent="0.3"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</row>
    <row r="21" spans="2:17" ht="15.75" customHeight="1" x14ac:dyDescent="0.3"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</row>
    <row r="22" spans="2:17" ht="15.75" customHeight="1" x14ac:dyDescent="0.3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</row>
    <row r="23" spans="2:17" ht="15.75" customHeight="1" x14ac:dyDescent="0.3">
      <c r="I23" s="26"/>
      <c r="J23" s="26"/>
    </row>
    <row r="24" spans="2:17" ht="15.75" customHeight="1" x14ac:dyDescent="0.3"/>
    <row r="25" spans="2:17" ht="15.75" customHeight="1" x14ac:dyDescent="0.3">
      <c r="I25" s="26"/>
      <c r="J25" s="26"/>
    </row>
    <row r="26" spans="2:17" ht="15.75" customHeight="1" x14ac:dyDescent="0.3"/>
    <row r="27" spans="2:17" ht="15.75" customHeight="1" x14ac:dyDescent="0.3"/>
    <row r="28" spans="2:17" ht="15.75" customHeight="1" x14ac:dyDescent="0.3"/>
    <row r="29" spans="2:17" ht="15.75" customHeight="1" x14ac:dyDescent="0.3"/>
    <row r="30" spans="2:17" ht="15.75" customHeight="1" x14ac:dyDescent="0.3"/>
    <row r="31" spans="2:17" ht="15.75" customHeight="1" x14ac:dyDescent="0.3"/>
    <row r="32" spans="2:17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6">
    <mergeCell ref="B17:I17"/>
    <mergeCell ref="B2:I2"/>
    <mergeCell ref="B3:I3"/>
    <mergeCell ref="B4:D4"/>
    <mergeCell ref="F4:I4"/>
    <mergeCell ref="B16:G16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1000"/>
  <sheetViews>
    <sheetView topLeftCell="A5" workbookViewId="0"/>
  </sheetViews>
  <sheetFormatPr baseColWidth="10" defaultColWidth="14.44140625" defaultRowHeight="15" customHeight="1" x14ac:dyDescent="0.3"/>
  <cols>
    <col min="1" max="1" width="2" customWidth="1"/>
    <col min="2" max="5" width="10.6640625" customWidth="1"/>
    <col min="6" max="6" width="44.33203125" customWidth="1"/>
    <col min="7" max="26" width="10.6640625" customWidth="1"/>
  </cols>
  <sheetData>
    <row r="1" spans="2:6" ht="9.75" customHeight="1" x14ac:dyDescent="0.3"/>
    <row r="2" spans="2:6" ht="27.6" x14ac:dyDescent="0.3">
      <c r="B2" s="42" t="s">
        <v>78</v>
      </c>
      <c r="C2" s="43" t="s">
        <v>79</v>
      </c>
      <c r="D2" s="43" t="s">
        <v>81</v>
      </c>
      <c r="E2" s="43" t="s">
        <v>82</v>
      </c>
      <c r="F2" s="43" t="s">
        <v>83</v>
      </c>
    </row>
    <row r="3" spans="2:6" ht="14.4" x14ac:dyDescent="0.3">
      <c r="B3" s="44">
        <v>55000000</v>
      </c>
      <c r="C3" s="44">
        <v>55100000</v>
      </c>
      <c r="D3" s="44">
        <v>55101500</v>
      </c>
      <c r="E3" s="44">
        <v>55101509</v>
      </c>
      <c r="F3" s="44" t="s">
        <v>86</v>
      </c>
    </row>
    <row r="4" spans="2:6" ht="14.4" x14ac:dyDescent="0.3">
      <c r="B4" s="44">
        <v>21000000</v>
      </c>
      <c r="C4" s="44">
        <v>21100000</v>
      </c>
      <c r="D4" s="44">
        <v>21102400</v>
      </c>
      <c r="E4" s="44">
        <v>21102401</v>
      </c>
      <c r="F4" s="44" t="s">
        <v>88</v>
      </c>
    </row>
    <row r="5" spans="2:6" ht="14.4" x14ac:dyDescent="0.3">
      <c r="B5" s="44">
        <v>27000000</v>
      </c>
      <c r="C5" s="44">
        <v>27110000</v>
      </c>
      <c r="D5" s="44">
        <v>27112300</v>
      </c>
      <c r="E5" s="44">
        <v>27112305</v>
      </c>
      <c r="F5" s="44" t="s">
        <v>89</v>
      </c>
    </row>
    <row r="6" spans="2:6" ht="14.4" x14ac:dyDescent="0.3">
      <c r="B6" s="44">
        <v>46000000</v>
      </c>
      <c r="C6" s="44">
        <v>46180000</v>
      </c>
      <c r="D6" s="44">
        <v>46181500</v>
      </c>
      <c r="E6" s="44">
        <v>46181503</v>
      </c>
      <c r="F6" s="44" t="s">
        <v>90</v>
      </c>
    </row>
    <row r="7" spans="2:6" ht="26.4" x14ac:dyDescent="0.3">
      <c r="B7" s="44">
        <v>78000000</v>
      </c>
      <c r="C7" s="44">
        <v>78100000</v>
      </c>
      <c r="D7" s="44">
        <v>78101800</v>
      </c>
      <c r="E7" s="44">
        <v>78101801</v>
      </c>
      <c r="F7" s="44" t="s">
        <v>91</v>
      </c>
    </row>
    <row r="8" spans="2:6" ht="14.4" x14ac:dyDescent="0.3">
      <c r="B8" s="44">
        <v>23000000</v>
      </c>
      <c r="C8" s="44">
        <v>23100000</v>
      </c>
      <c r="D8" s="44">
        <v>23101500</v>
      </c>
      <c r="E8" s="44">
        <v>23101502</v>
      </c>
      <c r="F8" s="44" t="s">
        <v>92</v>
      </c>
    </row>
    <row r="9" spans="2:6" ht="14.4" x14ac:dyDescent="0.3">
      <c r="B9" s="44">
        <v>23000000</v>
      </c>
      <c r="C9" s="44">
        <v>23100000</v>
      </c>
      <c r="D9" s="44">
        <v>23101500</v>
      </c>
      <c r="E9" s="44">
        <v>23101510</v>
      </c>
      <c r="F9" s="44" t="s">
        <v>93</v>
      </c>
    </row>
    <row r="10" spans="2:6" ht="14.4" x14ac:dyDescent="0.3">
      <c r="B10" s="44">
        <v>27000000</v>
      </c>
      <c r="C10" s="44">
        <v>27110000</v>
      </c>
      <c r="D10" s="44">
        <v>27112700</v>
      </c>
      <c r="E10" s="44">
        <v>27112717</v>
      </c>
      <c r="F10" s="44" t="s">
        <v>94</v>
      </c>
    </row>
    <row r="11" spans="2:6" ht="14.4" x14ac:dyDescent="0.3">
      <c r="B11" s="44">
        <v>27000000</v>
      </c>
      <c r="C11" s="44">
        <v>27110000</v>
      </c>
      <c r="D11" s="44">
        <v>27112700</v>
      </c>
      <c r="E11" s="44">
        <v>27112709</v>
      </c>
      <c r="F11" s="44" t="s">
        <v>95</v>
      </c>
    </row>
    <row r="12" spans="2:6" ht="14.4" x14ac:dyDescent="0.3">
      <c r="B12" s="44">
        <v>30000000</v>
      </c>
      <c r="C12" s="44">
        <v>30160000</v>
      </c>
      <c r="D12" s="44">
        <v>30162200</v>
      </c>
      <c r="E12" s="44">
        <v>30162201</v>
      </c>
      <c r="F12" s="44" t="s">
        <v>96</v>
      </c>
    </row>
    <row r="13" spans="2:6" ht="14.4" x14ac:dyDescent="0.3">
      <c r="B13" s="44">
        <v>48000000</v>
      </c>
      <c r="C13" s="44">
        <v>48100000</v>
      </c>
      <c r="D13" s="44">
        <v>48101800</v>
      </c>
      <c r="E13" s="44">
        <v>48101813</v>
      </c>
      <c r="F13" s="44" t="s">
        <v>97</v>
      </c>
    </row>
    <row r="14" spans="2:6" ht="14.4" x14ac:dyDescent="0.3">
      <c r="B14" s="44">
        <v>44000000</v>
      </c>
      <c r="C14" s="44">
        <v>44100000</v>
      </c>
      <c r="D14" s="44">
        <v>44102900</v>
      </c>
      <c r="E14" s="44">
        <v>44102910</v>
      </c>
      <c r="F14" s="44" t="s">
        <v>98</v>
      </c>
    </row>
    <row r="15" spans="2:6" ht="14.4" x14ac:dyDescent="0.3">
      <c r="B15" s="44">
        <v>24000000</v>
      </c>
      <c r="C15" s="44">
        <v>24110000</v>
      </c>
      <c r="D15" s="44">
        <v>24111800</v>
      </c>
      <c r="E15" s="44">
        <v>24111810</v>
      </c>
      <c r="F15" s="44" t="s">
        <v>99</v>
      </c>
    </row>
    <row r="16" spans="2:6" ht="14.4" x14ac:dyDescent="0.3">
      <c r="B16" s="44">
        <v>40000000</v>
      </c>
      <c r="C16" s="44">
        <v>40140000</v>
      </c>
      <c r="D16" s="44">
        <v>40141700</v>
      </c>
      <c r="E16" s="44">
        <v>40141758</v>
      </c>
      <c r="F16" s="44" t="s">
        <v>100</v>
      </c>
    </row>
    <row r="17" spans="2:6" ht="14.4" x14ac:dyDescent="0.3">
      <c r="B17" s="44">
        <v>52000000</v>
      </c>
      <c r="C17" s="44">
        <v>52150000</v>
      </c>
      <c r="D17" s="44">
        <v>52152200</v>
      </c>
      <c r="E17" s="44">
        <v>52152204</v>
      </c>
      <c r="F17" s="44" t="s">
        <v>101</v>
      </c>
    </row>
    <row r="18" spans="2:6" ht="14.4" x14ac:dyDescent="0.3">
      <c r="B18" s="44">
        <v>20000000</v>
      </c>
      <c r="C18" s="44">
        <v>20120000</v>
      </c>
      <c r="D18" s="44">
        <v>20122100</v>
      </c>
      <c r="E18" s="44">
        <v>20122109</v>
      </c>
      <c r="F18" s="44" t="s">
        <v>102</v>
      </c>
    </row>
    <row r="19" spans="2:6" ht="14.4" x14ac:dyDescent="0.3">
      <c r="B19" s="44">
        <v>40000000</v>
      </c>
      <c r="C19" s="44">
        <v>40150000</v>
      </c>
      <c r="D19" s="44">
        <v>40151500</v>
      </c>
      <c r="E19" s="44">
        <v>40151501</v>
      </c>
      <c r="F19" s="44" t="s">
        <v>103</v>
      </c>
    </row>
    <row r="20" spans="2:6" ht="14.4" x14ac:dyDescent="0.3">
      <c r="B20" s="44">
        <v>40000000</v>
      </c>
      <c r="C20" s="44">
        <v>40160000</v>
      </c>
      <c r="D20" s="44">
        <v>40161500</v>
      </c>
      <c r="E20" s="44">
        <v>40161506</v>
      </c>
      <c r="F20" s="44" t="s">
        <v>104</v>
      </c>
    </row>
    <row r="21" spans="2:6" ht="15.75" customHeight="1" x14ac:dyDescent="0.3">
      <c r="B21" s="44">
        <v>40000000</v>
      </c>
      <c r="C21" s="44">
        <v>40170000</v>
      </c>
      <c r="D21" s="44">
        <v>40172500</v>
      </c>
      <c r="E21" s="44">
        <v>40172516</v>
      </c>
      <c r="F21" s="44" t="s">
        <v>105</v>
      </c>
    </row>
    <row r="22" spans="2:6" ht="15.75" customHeight="1" x14ac:dyDescent="0.3">
      <c r="B22" s="44">
        <v>40000000</v>
      </c>
      <c r="C22" s="44">
        <v>40140000</v>
      </c>
      <c r="D22" s="44">
        <v>40142000</v>
      </c>
      <c r="E22" s="44">
        <v>40142008</v>
      </c>
      <c r="F22" s="44" t="s">
        <v>106</v>
      </c>
    </row>
    <row r="23" spans="2:6" ht="15.75" customHeight="1" x14ac:dyDescent="0.3">
      <c r="B23" s="44">
        <v>24000000</v>
      </c>
      <c r="C23" s="44">
        <v>24110000</v>
      </c>
      <c r="D23" s="44">
        <v>24111500</v>
      </c>
      <c r="E23" s="44">
        <v>24111502</v>
      </c>
      <c r="F23" s="44" t="s">
        <v>107</v>
      </c>
    </row>
    <row r="24" spans="2:6" ht="15.75" customHeight="1" x14ac:dyDescent="0.3">
      <c r="B24" s="44">
        <v>42000000</v>
      </c>
      <c r="C24" s="44">
        <v>42190000</v>
      </c>
      <c r="D24" s="44">
        <v>42192000</v>
      </c>
      <c r="E24" s="44">
        <v>42192003</v>
      </c>
      <c r="F24" s="44" t="s">
        <v>108</v>
      </c>
    </row>
    <row r="25" spans="2:6" ht="15.75" customHeight="1" x14ac:dyDescent="0.3">
      <c r="B25" s="44">
        <v>48000000</v>
      </c>
      <c r="C25" s="44">
        <v>48100000</v>
      </c>
      <c r="D25" s="44">
        <v>48101600</v>
      </c>
      <c r="E25" s="44">
        <v>48101608</v>
      </c>
      <c r="F25" s="44" t="s">
        <v>109</v>
      </c>
    </row>
    <row r="26" spans="2:6" ht="15.75" customHeight="1" x14ac:dyDescent="0.3"/>
    <row r="27" spans="2:6" ht="15.75" customHeight="1" x14ac:dyDescent="0.3"/>
    <row r="28" spans="2:6" ht="15.75" customHeight="1" x14ac:dyDescent="0.3"/>
    <row r="29" spans="2:6" ht="15.75" customHeight="1" x14ac:dyDescent="0.3"/>
    <row r="30" spans="2:6" ht="15.75" customHeight="1" x14ac:dyDescent="0.3"/>
    <row r="31" spans="2:6" ht="15.75" customHeight="1" x14ac:dyDescent="0.3"/>
    <row r="32" spans="2: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GENERAL</vt:lpstr>
      <vt:lpstr>Apicultura</vt:lpstr>
      <vt:lpstr>Aviturismo</vt:lpstr>
      <vt:lpstr>Apoyos Planes de Mejora</vt:lpstr>
      <vt:lpstr>Elementos Unitarios</vt:lpstr>
      <vt:lpstr>UNSP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Arnold E Rodriguez M</cp:lastModifiedBy>
  <dcterms:modified xsi:type="dcterms:W3CDTF">2026-08-31T22:25:35Z</dcterms:modified>
</cp:coreProperties>
</file>