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Juridica1\Desktop\ACT - Contratos 2026\1. Contratos de Minima Cuantia\Mantenimiento Ascensores\01Estructuraciòn\02Invitacion-PublicaciònSECOPII\03AnexosEstudioSector\"/>
    </mc:Choice>
  </mc:AlternateContent>
  <bookViews>
    <workbookView xWindow="0" yWindow="0" windowWidth="16365" windowHeight="7995"/>
  </bookViews>
  <sheets>
    <sheet name="ESTUDIO DE MERCADO" sheetId="1" r:id="rId1"/>
    <sheet name="Hoja1" sheetId="4" state="hidden" r:id="rId2"/>
    <sheet name="VALOR HISTORICO 029-2024" sheetId="2" state="hidden" r:id="rId3"/>
    <sheet name="VALOR HISTORICO 035-2025" sheetId="3" state="hidden" r:id="rId4"/>
  </sheets>
  <definedNames>
    <definedName name="_Hlk134541549" localSheetId="2">'VALOR HISTORICO 029-2024'!#REF!</definedName>
    <definedName name="_xlnm.Print_Area" localSheetId="2">'VALOR HISTORICO 029-2024'!$A$1:$I$20</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13" i="1" l="1"/>
  <c r="G17" i="1"/>
  <c r="L21" i="1"/>
  <c r="M21" i="1" l="1"/>
  <c r="N21" i="1" s="1"/>
  <c r="G12" i="2"/>
  <c r="H12" i="2" s="1"/>
  <c r="I8" i="3" l="1"/>
  <c r="H13" i="1" s="1"/>
  <c r="I10" i="3"/>
  <c r="H15" i="1" s="1"/>
  <c r="L15" i="1" s="1"/>
  <c r="M15" i="1" s="1"/>
  <c r="I12" i="3"/>
  <c r="H17" i="1" s="1"/>
  <c r="I14" i="3"/>
  <c r="H19" i="1" s="1"/>
  <c r="I16" i="3"/>
  <c r="I18" i="3"/>
  <c r="L23" i="1" s="1"/>
  <c r="I19" i="3"/>
  <c r="L24" i="1" s="1"/>
  <c r="I20" i="3"/>
  <c r="L25" i="1" s="1"/>
  <c r="G20" i="2"/>
  <c r="H20" i="2" s="1"/>
  <c r="I20" i="2" s="1"/>
  <c r="G19" i="2"/>
  <c r="H19" i="2" s="1"/>
  <c r="I19" i="2" s="1"/>
  <c r="G18" i="2"/>
  <c r="H18" i="2" s="1"/>
  <c r="I18" i="2" s="1"/>
  <c r="G16" i="2"/>
  <c r="H16" i="2" s="1"/>
  <c r="I16" i="2" s="1"/>
  <c r="G14" i="2"/>
  <c r="H14" i="2" s="1"/>
  <c r="I14" i="2" s="1"/>
  <c r="I12" i="2"/>
  <c r="I10" i="2"/>
  <c r="G8" i="2"/>
  <c r="H8" i="2" s="1"/>
  <c r="I8" i="2" s="1"/>
  <c r="M23" i="1" l="1"/>
  <c r="N23" i="1" s="1"/>
  <c r="M24" i="1"/>
  <c r="N24" i="1" s="1"/>
  <c r="L17" i="1"/>
  <c r="M17" i="1" s="1"/>
  <c r="N17" i="1" s="1"/>
  <c r="M25" i="1"/>
  <c r="N25" i="1" s="1"/>
  <c r="L19" i="1"/>
  <c r="M19" i="1" s="1"/>
  <c r="N19" i="1" s="1"/>
  <c r="L13" i="1"/>
  <c r="M13" i="1" s="1"/>
  <c r="N13" i="1" s="1"/>
  <c r="N15" i="1"/>
  <c r="N26" i="1" l="1"/>
</calcChain>
</file>

<file path=xl/sharedStrings.xml><?xml version="1.0" encoding="utf-8"?>
<sst xmlns="http://schemas.openxmlformats.org/spreadsheetml/2006/main" count="151" uniqueCount="76">
  <si>
    <t>ASUNTOS LEGALES - GESTIÓN  CONTRACTUAL</t>
  </si>
  <si>
    <t>Formato : ESTUDIO DE MERCADO O ANALISIS DE COSTOS</t>
  </si>
  <si>
    <t>Con el fin de establecer el Presupuesto Oficial Estimado para el  presente proceso de selección por la modalidad de minima cuantía que tiene por objeto Prestar los servicios de inspección técnico-mecánica especializada y certificación de los sistemas de transporte vertical, plataformas elevadoras y puertas automáticas de las sedes de la Dirección Seccional de Administración Judicial de Bogotá, la Dirección Seccional de Adminsitración Judicial de Bogotá realizó un analisis de costos como se describe a continuación:</t>
  </si>
  <si>
    <t xml:space="preserve">INVITACIONES A COTIZAR  / SOPORTES DEL ANALISIS DE COSTOS </t>
  </si>
  <si>
    <t xml:space="preserve">1.  Solicitud de información a proveedores a traves del secop II: DSAJBO-SIP-032-2026
2. Solicitud de cotización enviada por correo electronico. 
3. valores historicos contratados. </t>
  </si>
  <si>
    <t>CALCULO DEL VALOR MAXIMO A PAGAR POR LA ENTIDAD</t>
  </si>
  <si>
    <t>Que con base en lo anterior, Dirección Seccional de Adminsitración Judicial de Bogotá calculo el valor promedio unitario máximo para el presente proceso como se especifica a continuación.</t>
  </si>
  <si>
    <t>ITEM</t>
  </si>
  <si>
    <t>DESCRIPCION</t>
  </si>
  <si>
    <t>UNIDAD DE MEDIDA</t>
  </si>
  <si>
    <t>CANTIDAD DE EQUIPOS</t>
  </si>
  <si>
    <t>CANTIDAD DE VISITAS POR EQUIPO</t>
  </si>
  <si>
    <t>Inspeccion y Certificacion Multinacional S.A.S.</t>
  </si>
  <si>
    <t>VALOR UNITARIO PROMEDIO SIN IVA</t>
  </si>
  <si>
    <t>ASCENSORES</t>
  </si>
  <si>
    <t>Visita de inspección para certificación de equipos de transporte vertical bajo la norma NTC 5926_1 del 2021 (incluye informes y certificación)</t>
  </si>
  <si>
    <t>Visita</t>
  </si>
  <si>
    <t>PLATAFORMA DE ELEVACIÓN PERSONAS CON MOVILIDAD REDUCIDA</t>
  </si>
  <si>
    <t>Visita de inspección para certificación de plataforma de elevación MVR bajo la norma NTC 5926_4 del 2018 (incluye informes y certificación)</t>
  </si>
  <si>
    <t>PLATAFORMAS SALVA ESCALERA</t>
  </si>
  <si>
    <t>Visita de inspección para certificación de plataformas Salva escaleras bajo la norma NTC 5926_5 del 2012 (incluye informes y certificación)</t>
  </si>
  <si>
    <t>PUERTAS ELECTRICAS AUTOMATICAS</t>
  </si>
  <si>
    <t>Visita de inspección para certificación de puertas electricas Automaticas bajo la norma NTC 5926_3 del 2014 (incluye informes y certificación)</t>
  </si>
  <si>
    <t xml:space="preserve">TALANQUERAS </t>
  </si>
  <si>
    <t>Visita de inspección para certificación de Sistema eléctrico y de control bajo la norma NTC 5926_3 del 2014 (incluye informes y certificación)</t>
  </si>
  <si>
    <t>VISITAS ADICIONALES</t>
  </si>
  <si>
    <t>Visita de inspección Adicional para revisión y liberación de hallazgos para certificación de equipos de transporte vertical</t>
  </si>
  <si>
    <t>Visita de inspección Adicional para revisión y liberación de hallazgos para certificación de puertas electromecanicas</t>
  </si>
  <si>
    <t>Visita de inspección Adicional para revisión y liberación de hallazgos para certificación de Talanqueras</t>
  </si>
  <si>
    <t>TOTAL PRESUPUESTO OFICIAL ESTIMADO</t>
  </si>
  <si>
    <t>OBSERVACIONES</t>
  </si>
  <si>
    <r>
      <rPr>
        <sz val="9"/>
        <rFont val="Arial"/>
        <family val="2"/>
      </rPr>
      <t xml:space="preserve">1. Por facilidades de ejecución presupuestal, se aproximan las cifras de los valores unitarios a la unidad entera mayor sin cifras decimales.
</t>
    </r>
    <r>
      <rPr>
        <sz val="9"/>
        <color rgb="FFFF0000"/>
        <rFont val="Arial"/>
        <family val="2"/>
      </rPr>
      <t xml:space="preserve">
</t>
    </r>
  </si>
  <si>
    <t>PRESUPUESTO OFICIAL</t>
  </si>
  <si>
    <t>JHON ALEXANDER VARGAS MELO</t>
  </si>
  <si>
    <t>COORDINADOR GRUPO DE MANTENIMIENTO</t>
  </si>
  <si>
    <t>PRFESIONAL UNIVERSITARIO G11</t>
  </si>
  <si>
    <t>Elaboró: Jhon Alexander Vargas Melo / Profesional Universitario</t>
  </si>
  <si>
    <t>Anotacion:  1) Verificado el estudio del mercado y comparando con los precios del contrato del año anterior (035-2025), se evidencia que el precio cotizado para este periodo 2025, para el caso especifico de la certificacion de los ascensores se evidencia un incremento aproximado del 50%, e igualmente para los otros elementos un invremento mayo, por lo cual le solicito se realice otras cotizaciones con el fin de poder tener un punto de comparacion. 2) Respecto al Item 5 Talanqueras, en el estudio previo se relacionan 7 y en estudio del mercado 4.</t>
  </si>
  <si>
    <t xml:space="preserve">                                                                                                                                                                                                                                                                                                                                                                 </t>
  </si>
  <si>
    <r>
      <t xml:space="preserve">Que con base en lo anterior, </t>
    </r>
    <r>
      <rPr>
        <b/>
        <sz val="11"/>
        <rFont val="Arial"/>
        <family val="2"/>
      </rPr>
      <t>Dirección Seccional de Adminsitración Judicial de Bogotá</t>
    </r>
    <r>
      <rPr>
        <sz val="11"/>
        <rFont val="Arial"/>
        <family val="2"/>
      </rPr>
      <t xml:space="preserve"> calculo con el valor unitario del suministro y servicios a contratar, a través de el analisis de precios histórico redondeado a la unidad mayor con cero decimales</t>
    </r>
  </si>
  <si>
    <t>PRODUCTO (NOMBRE DEL ÍTEM)</t>
  </si>
  <si>
    <t>VALOR HISTORIO CONTRATO 002-2024 (VALOR PRESENTE)</t>
  </si>
  <si>
    <t>Inflación Anual (5.22%)
AÑO 2024</t>
  </si>
  <si>
    <t>Inflación anual (5.10%)
AÑO 2025</t>
  </si>
  <si>
    <t>VALOR UNITARIO VALOR PRESENTE 2026</t>
  </si>
  <si>
    <t>VALOR UNITARIO VALOR PRESENTE (5.10%)</t>
  </si>
  <si>
    <t>El calculo de valor unitario para cada una de las actividades es determinado mediante la proyección de los valores unitarios adjudicados en el contrato 029-2024, teniendo en cuenta que corresponde al contrato celebrado por la entidad en el año 2024 y cuyo listado de items no ha sido modificado y actualizado respecto a lo contratado en la vigencia 2025 y se realiza la proyección de los mismos conforme a lo establecido en el numeral 4.2. Preparación de datos: uso de valores monetarios históricos de la "GUÍA DE ELABORACIÓN DE ESTUDIOS DE SECTOR - GEES" de Colombia Compra Eficiente.</t>
  </si>
  <si>
    <t>El calculo de valor unitario para cada una de las actividades es determinado mediante la proyección de los valores unitarios adjudicados en el contrato 035-2025, teniendo en cuenta que corresponde al ultimo contrato celebrado por la entidad y cuyo listado de items no ha sido modificado y actualizado respecto a lo contratado en la vigencia 2025 y se realiza la proyección de los mismos conforme a lo establecido en el numeral 4.2. Preparación de datos: uso de valores monetarios históricos de la "GUÍA DE ELABORACIÓN DE ESTUDIOS DE SECTOR - GEES" de Colombia Compra Eficiente.</t>
  </si>
  <si>
    <t>VALOR HISTORIO CONTRATO 035-2025</t>
  </si>
  <si>
    <r>
      <t xml:space="preserve">Que con base en lo anterior, </t>
    </r>
    <r>
      <rPr>
        <b/>
        <sz val="9"/>
        <rFont val="Arial"/>
        <family val="2"/>
      </rPr>
      <t>Dirección Seccional de Adminsitración Judicial de Bogotá</t>
    </r>
    <r>
      <rPr>
        <sz val="9"/>
        <rFont val="Arial"/>
        <family val="2"/>
      </rPr>
      <t xml:space="preserve"> calculo con el valor unitario del suministro y servicios a contratar, a través de el analisis de precios histórico redondeado a la unidad mayor con cero decimales</t>
    </r>
  </si>
  <si>
    <t>VR / UNITARIO SIN IVA</t>
  </si>
  <si>
    <t>VR/UNITARIO + INFLACION SIN IVA</t>
  </si>
  <si>
    <t>VALOR UNITARIO PROMEDIO CON IVA</t>
  </si>
  <si>
    <t>VALOR 2026
Dsaj de Bogotá
 CONTRATO 029-2024</t>
  </si>
  <si>
    <t>VALOR 2026
Dsaj de Bogotá CONTRATO 035-2025</t>
  </si>
  <si>
    <t>ÍTEM</t>
  </si>
  <si>
    <t>SEDE</t>
  </si>
  <si>
    <t>DIRECCIÓN</t>
  </si>
  <si>
    <t>TIPO</t>
  </si>
  <si>
    <t>COMPLEJO JUDICIAL DE PALOQUEMAO</t>
  </si>
  <si>
    <t>Carrera 24a # 18A-67</t>
  </si>
  <si>
    <t>Puerta metálica levadiza eléctrica de 5m de ancho x 3.50m de alto</t>
  </si>
  <si>
    <t>TRIBUNALES BOGOTÁ Y CUNDINAMARCA</t>
  </si>
  <si>
    <t>Calle 24 # 53-28</t>
  </si>
  <si>
    <t>Puerta electromecánica metálica corrediza de 6.00m de ancho x 2.10m de alto</t>
  </si>
  <si>
    <t>CALLE 72</t>
  </si>
  <si>
    <t>Calle 72 # 7-96</t>
  </si>
  <si>
    <t>Puerta Electromecánica metálica abatible de 4.00m de ancho x 2.30m de alto</t>
  </si>
  <si>
    <t>CALLE 31</t>
  </si>
  <si>
    <t>Calle 31 # 6-24</t>
  </si>
  <si>
    <t>Puerta electromecánica corrediza de 4.00m de ancho por 2.50 de alto.</t>
  </si>
  <si>
    <t>SERVIMETERS S.A.S.</t>
  </si>
  <si>
    <t>VALOR 2026
DEAJ (Dirección Ejecutiva de Administración Judicial) CONTRATO 084-2026</t>
  </si>
  <si>
    <t>Para la determinación del presupuesto oficial estimado, la Entidad adelantó un estudio de mercado mediante la publicación de la Solicitud de Información a Proveedores No. DSAJBO-SIP-032-2026 en SECOP II, la cual no obtuvo respuesta. Posteriormente, se solicitaron cotizaciones a diferentes organismos de inspección acreditados por la ONAC, recibiéndose únicamente una propuesta de la empresa Inspección y Certificación Multinacional S.A.S. y SERVIMETERS S.A.S.. En razón a la insuficiencia de información de mercado, se proyectaron a valores presentes los precios unitarios ejecutados en el Contrato No. 035 de 2025 y 029-2024, conforme a la metodología recomendada por Colombia Compra Eficiente, y posteriormente se calculó el promedio aritmético entre dichos valores actualizados y la cotización recibida, obteniéndose así los valores unitarios promedio máximos que sirvieron de base para establecer el presupuesto oficial estimado del presente proceso contractual.</t>
  </si>
  <si>
    <t>El presupuesto oficial estimado será hasta por la suma de TREINTA Y DOS MILLONES SEISCIENTOS SEIS MIL NOVECIENTOS VEINTINUEVE PESOS  ($32.606.929,00). incluidos todos los impuestos, gastos, contribuciones y costos directos e indirectos que conlleve la celebración y ejecución del contrato.</t>
  </si>
  <si>
    <t>SUBTOTAL CON 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</si>
</sst>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41" formatCode="_-* #,##0_-;\-* #,##0_-;_-* &quot;-&quot;_-;_-@_-"/>
    <numFmt numFmtId="44" formatCode="_-&quot;$&quot;\ * #,##0.00_-;\-&quot;$&quot;\ * #,##0.00_-;_-&quot;$&quot;\ * &quot;-&quot;??_-;_-@_-"/>
    <numFmt numFmtId="164" formatCode="_-&quot;$&quot;* #,##0.00_-;\-&quot;$&quot;* #,##0.00_-;_-&quot;$&quot;* &quot;-&quot;??_-;_-@_-"/>
    <numFmt numFmtId="165" formatCode="_-[$$-240A]\ * #,##0.00_-;\-[$$-240A]\ * #,##0.00_-;_-[$$-240A]\ * &quot;-&quot;??_-;_-@_-"/>
    <numFmt numFmtId="166" formatCode="_ [$$-240A]\ * #,##0_ ;_ [$$-240A]\ * \-#,##0_ ;_ [$$-240A]\ * &quot;-&quot;??_ ;_ @_ "/>
    <numFmt numFmtId="167" formatCode="_-[$$-240A]\ * #,##0_-;\-[$$-240A]\ * #,##0_-;_-[$$-240A]\ * &quot;-&quot;??_-;_-@_-"/>
  </numFmts>
  <fonts count="24">
    <font>
      <sz val="11"/>
      <color theme="1"/>
      <name val="Calibri"/>
      <family val="2"/>
      <scheme val="minor"/>
    </font>
    <font>
      <sz val="10"/>
      <name val="Arial"/>
      <family val="2"/>
    </font>
    <font>
      <b/>
      <sz val="11"/>
      <name val="Arial"/>
      <family val="2"/>
    </font>
    <font>
      <sz val="11"/>
      <name val="Arial"/>
      <family val="2"/>
    </font>
    <font>
      <sz val="10"/>
      <color rgb="FFFF0000"/>
      <name val="Arial"/>
      <family val="2"/>
    </font>
    <font>
      <b/>
      <sz val="10"/>
      <name val="Arial"/>
      <family val="2"/>
    </font>
    <font>
      <sz val="9"/>
      <name val="Arial"/>
      <family val="2"/>
    </font>
    <font>
      <b/>
      <sz val="7"/>
      <name val="Arial"/>
      <family val="2"/>
    </font>
    <font>
      <sz val="11"/>
      <color theme="1"/>
      <name val="Calibri"/>
      <family val="2"/>
      <scheme val="minor"/>
    </font>
    <font>
      <sz val="9"/>
      <color rgb="FFFF0000"/>
      <name val="Arial"/>
      <family val="2"/>
    </font>
    <font>
      <b/>
      <sz val="9"/>
      <color theme="1"/>
      <name val="Arial"/>
      <family val="2"/>
    </font>
    <font>
      <sz val="10"/>
      <color theme="1"/>
      <name val="Arial"/>
      <family val="2"/>
    </font>
    <font>
      <sz val="11"/>
      <color theme="1"/>
      <name val="Arial"/>
      <family val="2"/>
    </font>
    <font>
      <sz val="10"/>
      <color rgb="FF000000"/>
      <name val="Arial"/>
      <family val="2"/>
    </font>
    <font>
      <b/>
      <sz val="10"/>
      <color theme="1"/>
      <name val="Arial"/>
      <family val="2"/>
    </font>
    <font>
      <b/>
      <sz val="9"/>
      <name val="Arial"/>
      <family val="2"/>
    </font>
    <font>
      <sz val="10"/>
      <color theme="1"/>
      <name val="Zurich BT"/>
      <family val="2"/>
    </font>
    <font>
      <sz val="9"/>
      <color theme="1"/>
      <name val="Arial"/>
      <family val="2"/>
    </font>
    <font>
      <b/>
      <sz val="9"/>
      <color rgb="FFFF0000"/>
      <name val="Arial"/>
      <family val="2"/>
    </font>
    <font>
      <sz val="9"/>
      <color rgb="FF000000"/>
      <name val="Arial"/>
      <family val="2"/>
    </font>
    <font>
      <b/>
      <sz val="11"/>
      <color theme="1"/>
      <name val="Arial"/>
      <family val="2"/>
    </font>
    <font>
      <b/>
      <sz val="7"/>
      <color rgb="FF000000"/>
      <name val="Arial"/>
      <family val="2"/>
    </font>
    <font>
      <sz val="7"/>
      <color theme="1"/>
      <name val="Arial"/>
      <family val="2"/>
    </font>
    <font>
      <sz val="11"/>
      <name val="Calibri"/>
      <family val="2"/>
      <scheme val="minor"/>
    </font>
  </fonts>
  <fills count="10">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theme="0" tint="-0.14999847407452621"/>
        <bgColor indexed="64"/>
      </patternFill>
    </fill>
    <fill>
      <patternFill patternType="solid">
        <fgColor rgb="FFFFFF00"/>
        <bgColor indexed="64"/>
      </patternFill>
    </fill>
    <fill>
      <patternFill patternType="solid">
        <fgColor theme="0" tint="-4.9989318521683403E-2"/>
        <bgColor indexed="64"/>
      </patternFill>
    </fill>
    <fill>
      <patternFill patternType="solid">
        <fgColor theme="2" tint="-9.9978637043366805E-2"/>
        <bgColor indexed="64"/>
      </patternFill>
    </fill>
    <fill>
      <patternFill patternType="solid">
        <fgColor theme="4" tint="0.79998168889431442"/>
        <bgColor indexed="64"/>
      </patternFill>
    </fill>
    <fill>
      <patternFill patternType="solid">
        <fgColor theme="5" tint="0.79998168889431442"/>
        <bgColor indexed="64"/>
      </patternFill>
    </fill>
  </fills>
  <borders count="37">
    <border>
      <left/>
      <right/>
      <top/>
      <bottom/>
      <diagonal/>
    </border>
    <border>
      <left style="medium">
        <color indexed="64"/>
      </left>
      <right/>
      <top style="medium">
        <color indexed="64"/>
      </top>
      <bottom/>
      <diagonal/>
    </border>
    <border>
      <left style="medium">
        <color indexed="64"/>
      </left>
      <right/>
      <top style="thin">
        <color indexed="64"/>
      </top>
      <bottom style="medium">
        <color indexed="64"/>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top/>
      <bottom/>
      <diagonal/>
    </border>
    <border>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medium">
        <color indexed="64"/>
      </left>
      <right style="medium">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style="medium">
        <color rgb="FFBFBFBF"/>
      </left>
      <right style="medium">
        <color rgb="FFBFBFBF"/>
      </right>
      <top style="medium">
        <color rgb="FFBFBFBF"/>
      </top>
      <bottom style="medium">
        <color rgb="FFBFBFBF"/>
      </bottom>
      <diagonal/>
    </border>
    <border>
      <left/>
      <right style="medium">
        <color rgb="FFBFBFBF"/>
      </right>
      <top style="medium">
        <color rgb="FFBFBFBF"/>
      </top>
      <bottom style="medium">
        <color rgb="FFBFBFBF"/>
      </bottom>
      <diagonal/>
    </border>
    <border>
      <left style="medium">
        <color rgb="FFBFBFBF"/>
      </left>
      <right style="medium">
        <color rgb="FFBFBFBF"/>
      </right>
      <top/>
      <bottom style="medium">
        <color rgb="FFBFBFBF"/>
      </bottom>
      <diagonal/>
    </border>
    <border>
      <left/>
      <right style="medium">
        <color rgb="FFBFBFBF"/>
      </right>
      <top/>
      <bottom style="medium">
        <color rgb="FFBFBFBF"/>
      </bottom>
      <diagonal/>
    </border>
  </borders>
  <cellStyleXfs count="6">
    <xf numFmtId="0" fontId="0" fillId="0" borderId="0"/>
    <xf numFmtId="0" fontId="1" fillId="0" borderId="0"/>
    <xf numFmtId="164" fontId="8" fillId="0" borderId="0" applyFont="0" applyFill="0" applyBorder="0" applyAlignment="0" applyProtection="0"/>
    <xf numFmtId="41" fontId="8" fillId="0" borderId="0" applyFont="0" applyFill="0" applyBorder="0" applyAlignment="0" applyProtection="0"/>
    <xf numFmtId="9" fontId="8" fillId="0" borderId="0" applyFont="0" applyFill="0" applyBorder="0" applyAlignment="0" applyProtection="0"/>
    <xf numFmtId="0" fontId="16" fillId="0" borderId="0"/>
  </cellStyleXfs>
  <cellXfs count="150">
    <xf numFmtId="0" fontId="0" fillId="0" borderId="0" xfId="0"/>
    <xf numFmtId="164" fontId="0" fillId="0" borderId="0" xfId="2" applyFont="1"/>
    <xf numFmtId="165" fontId="0" fillId="0" borderId="0" xfId="0" applyNumberFormat="1"/>
    <xf numFmtId="0" fontId="5" fillId="2" borderId="0" xfId="0" applyFont="1" applyFill="1" applyAlignment="1">
      <alignment horizontal="center" wrapText="1"/>
    </xf>
    <xf numFmtId="0" fontId="1" fillId="2" borderId="0" xfId="0" applyFont="1" applyFill="1" applyAlignment="1">
      <alignment horizontal="center" wrapText="1"/>
    </xf>
    <xf numFmtId="0" fontId="1" fillId="2" borderId="11" xfId="0" applyFont="1" applyFill="1" applyBorder="1" applyAlignment="1">
      <alignment wrapText="1"/>
    </xf>
    <xf numFmtId="0" fontId="1" fillId="2" borderId="0" xfId="0" applyFont="1" applyFill="1" applyAlignment="1">
      <alignment wrapText="1"/>
    </xf>
    <xf numFmtId="0" fontId="1" fillId="2" borderId="0" xfId="0" applyFont="1" applyFill="1" applyAlignment="1">
      <alignment horizontal="left" wrapText="1"/>
    </xf>
    <xf numFmtId="0" fontId="1" fillId="2" borderId="5" xfId="0" applyFont="1" applyFill="1" applyBorder="1" applyAlignment="1">
      <alignment wrapText="1"/>
    </xf>
    <xf numFmtId="0" fontId="1" fillId="2" borderId="6" xfId="0" applyFont="1" applyFill="1" applyBorder="1" applyAlignment="1">
      <alignment wrapText="1"/>
    </xf>
    <xf numFmtId="0" fontId="3" fillId="2" borderId="1" xfId="0" applyFont="1" applyFill="1" applyBorder="1" applyAlignment="1">
      <alignment horizontal="left" vertical="center" wrapText="1"/>
    </xf>
    <xf numFmtId="0" fontId="3" fillId="2" borderId="3" xfId="0" applyFont="1" applyFill="1" applyBorder="1" applyAlignment="1">
      <alignment horizontal="left" vertical="center" wrapText="1"/>
    </xf>
    <xf numFmtId="0" fontId="0" fillId="2" borderId="4" xfId="0" applyFill="1" applyBorder="1"/>
    <xf numFmtId="0" fontId="0" fillId="2" borderId="12" xfId="0" applyFill="1" applyBorder="1"/>
    <xf numFmtId="0" fontId="0" fillId="2" borderId="7" xfId="0" applyFill="1" applyBorder="1"/>
    <xf numFmtId="166" fontId="1" fillId="3" borderId="14" xfId="0" applyNumberFormat="1" applyFont="1" applyFill="1" applyBorder="1" applyAlignment="1">
      <alignment horizontal="center" vertical="center" wrapText="1"/>
    </xf>
    <xf numFmtId="0" fontId="6" fillId="4" borderId="10" xfId="3" applyNumberFormat="1" applyFont="1" applyFill="1" applyBorder="1" applyAlignment="1">
      <alignment horizontal="center" vertical="center" wrapText="1"/>
    </xf>
    <xf numFmtId="166" fontId="1" fillId="4" borderId="10" xfId="0" applyNumberFormat="1" applyFont="1" applyFill="1" applyBorder="1" applyAlignment="1">
      <alignment horizontal="center" vertical="center" wrapText="1"/>
    </xf>
    <xf numFmtId="166" fontId="1" fillId="4" borderId="14" xfId="0" applyNumberFormat="1" applyFont="1" applyFill="1" applyBorder="1" applyAlignment="1">
      <alignment horizontal="center" vertical="center" wrapText="1"/>
    </xf>
    <xf numFmtId="0" fontId="10" fillId="4" borderId="23" xfId="0" applyFont="1" applyFill="1" applyBorder="1" applyAlignment="1">
      <alignment horizontal="center" vertical="center" wrapText="1"/>
    </xf>
    <xf numFmtId="0" fontId="11" fillId="0" borderId="23" xfId="0" applyFont="1" applyBorder="1" applyAlignment="1">
      <alignment horizontal="center" vertical="center" wrapText="1"/>
    </xf>
    <xf numFmtId="0" fontId="10" fillId="4" borderId="14" xfId="0" applyFont="1" applyFill="1" applyBorder="1" applyAlignment="1">
      <alignment vertical="center" wrapText="1"/>
    </xf>
    <xf numFmtId="0" fontId="12" fillId="0" borderId="14" xfId="0" applyFont="1" applyBorder="1" applyAlignment="1">
      <alignment horizontal="left" vertical="center" wrapText="1"/>
    </xf>
    <xf numFmtId="0" fontId="13" fillId="0" borderId="14" xfId="0" applyFont="1" applyBorder="1" applyAlignment="1">
      <alignment horizontal="center" vertical="center" wrapText="1"/>
    </xf>
    <xf numFmtId="164" fontId="0" fillId="4" borderId="10" xfId="2" applyFont="1" applyFill="1" applyBorder="1" applyAlignment="1">
      <alignment vertical="center"/>
    </xf>
    <xf numFmtId="0" fontId="0" fillId="4" borderId="10" xfId="0" applyFill="1" applyBorder="1"/>
    <xf numFmtId="0" fontId="11" fillId="0" borderId="24" xfId="0" applyFont="1" applyBorder="1" applyAlignment="1">
      <alignment horizontal="center" vertical="center" wrapText="1"/>
    </xf>
    <xf numFmtId="0" fontId="12" fillId="0" borderId="25" xfId="0" applyFont="1" applyBorder="1" applyAlignment="1">
      <alignment horizontal="left" vertical="center" wrapText="1"/>
    </xf>
    <xf numFmtId="0" fontId="13" fillId="0" borderId="25" xfId="0" applyFont="1" applyBorder="1" applyAlignment="1">
      <alignment horizontal="center" vertical="center" wrapText="1"/>
    </xf>
    <xf numFmtId="166" fontId="1" fillId="3" borderId="25" xfId="0" applyNumberFormat="1" applyFont="1" applyFill="1" applyBorder="1" applyAlignment="1">
      <alignment horizontal="center" vertical="center" wrapText="1"/>
    </xf>
    <xf numFmtId="166" fontId="0" fillId="0" borderId="0" xfId="0" applyNumberFormat="1"/>
    <xf numFmtId="164" fontId="0" fillId="0" borderId="0" xfId="0" applyNumberFormat="1"/>
    <xf numFmtId="9" fontId="0" fillId="0" borderId="0" xfId="4" applyFont="1"/>
    <xf numFmtId="0" fontId="0" fillId="0" borderId="0" xfId="0" applyAlignment="1">
      <alignment horizontal="center" vertical="center"/>
    </xf>
    <xf numFmtId="167" fontId="6" fillId="3" borderId="26" xfId="0" applyNumberFormat="1" applyFont="1" applyFill="1" applyBorder="1" applyAlignment="1">
      <alignment horizontal="center" vertical="center" wrapText="1"/>
    </xf>
    <xf numFmtId="167" fontId="6" fillId="3" borderId="27" xfId="0" applyNumberFormat="1" applyFont="1" applyFill="1" applyBorder="1" applyAlignment="1">
      <alignment horizontal="center" vertical="center" wrapText="1"/>
    </xf>
    <xf numFmtId="0" fontId="1" fillId="3" borderId="28" xfId="0" applyFont="1" applyFill="1" applyBorder="1" applyAlignment="1">
      <alignment horizontal="center" vertical="top" wrapText="1"/>
    </xf>
    <xf numFmtId="0" fontId="18" fillId="2" borderId="0" xfId="0" applyFont="1" applyFill="1" applyAlignment="1">
      <alignment vertical="center" wrapText="1"/>
    </xf>
    <xf numFmtId="0" fontId="1" fillId="2" borderId="26" xfId="0" applyFont="1" applyFill="1" applyBorder="1" applyAlignment="1">
      <alignment wrapText="1"/>
    </xf>
    <xf numFmtId="0" fontId="2" fillId="2" borderId="26" xfId="1" applyFont="1" applyFill="1" applyBorder="1" applyAlignment="1">
      <alignment vertical="center" wrapText="1"/>
    </xf>
    <xf numFmtId="0" fontId="15" fillId="3" borderId="26" xfId="0" applyFont="1" applyFill="1" applyBorder="1" applyAlignment="1">
      <alignment horizontal="center" vertical="center" wrapText="1"/>
    </xf>
    <xf numFmtId="0" fontId="10" fillId="4" borderId="26" xfId="0" applyFont="1" applyFill="1" applyBorder="1" applyAlignment="1">
      <alignment vertical="center" wrapText="1"/>
    </xf>
    <xf numFmtId="0" fontId="10" fillId="4" borderId="23" xfId="0" applyFont="1" applyFill="1" applyBorder="1" applyAlignment="1">
      <alignment vertical="center" wrapText="1"/>
    </xf>
    <xf numFmtId="0" fontId="6" fillId="4" borderId="26" xfId="3" applyNumberFormat="1" applyFont="1" applyFill="1" applyBorder="1" applyAlignment="1">
      <alignment horizontal="center" vertical="center" wrapText="1"/>
    </xf>
    <xf numFmtId="0" fontId="6" fillId="4" borderId="23" xfId="3" applyNumberFormat="1" applyFont="1" applyFill="1" applyBorder="1" applyAlignment="1">
      <alignment horizontal="center" vertical="center" wrapText="1"/>
    </xf>
    <xf numFmtId="0" fontId="6" fillId="2" borderId="26" xfId="0" applyFont="1" applyFill="1" applyBorder="1" applyAlignment="1">
      <alignment wrapText="1"/>
    </xf>
    <xf numFmtId="0" fontId="15" fillId="2" borderId="26" xfId="1" applyFont="1" applyFill="1" applyBorder="1" applyAlignment="1">
      <alignment vertical="center" wrapText="1"/>
    </xf>
    <xf numFmtId="0" fontId="17" fillId="0" borderId="0" xfId="0" applyFont="1"/>
    <xf numFmtId="0" fontId="6" fillId="3" borderId="26" xfId="0" applyFont="1" applyFill="1" applyBorder="1" applyAlignment="1">
      <alignment horizontal="center" vertical="top" wrapText="1"/>
    </xf>
    <xf numFmtId="44" fontId="19" fillId="0" borderId="26" xfId="2" applyNumberFormat="1" applyFont="1" applyFill="1" applyBorder="1" applyAlignment="1">
      <alignment vertical="center" wrapText="1"/>
    </xf>
    <xf numFmtId="0" fontId="17" fillId="0" borderId="23" xfId="0" applyFont="1" applyBorder="1" applyAlignment="1">
      <alignment horizontal="left" vertical="center" wrapText="1"/>
    </xf>
    <xf numFmtId="0" fontId="19" fillId="0" borderId="23" xfId="0" applyFont="1" applyBorder="1" applyAlignment="1">
      <alignment horizontal="center" vertical="center" wrapText="1"/>
    </xf>
    <xf numFmtId="0" fontId="19" fillId="0" borderId="26" xfId="0" applyFont="1" applyBorder="1" applyAlignment="1">
      <alignment horizontal="center" vertical="center" wrapText="1"/>
    </xf>
    <xf numFmtId="0" fontId="6" fillId="3" borderId="28" xfId="0" applyFont="1" applyFill="1" applyBorder="1" applyAlignment="1">
      <alignment horizontal="center" vertical="top" wrapText="1"/>
    </xf>
    <xf numFmtId="0" fontId="10" fillId="4" borderId="32" xfId="0" applyFont="1" applyFill="1" applyBorder="1" applyAlignment="1">
      <alignment vertical="center" wrapText="1"/>
    </xf>
    <xf numFmtId="0" fontId="6" fillId="4" borderId="32" xfId="3" applyNumberFormat="1" applyFont="1" applyFill="1" applyBorder="1" applyAlignment="1">
      <alignment horizontal="center" vertical="center" wrapText="1"/>
    </xf>
    <xf numFmtId="0" fontId="6" fillId="4" borderId="28" xfId="3" applyNumberFormat="1" applyFont="1" applyFill="1" applyBorder="1" applyAlignment="1">
      <alignment horizontal="center" vertical="center" wrapText="1"/>
    </xf>
    <xf numFmtId="167" fontId="15" fillId="5" borderId="27" xfId="0" applyNumberFormat="1" applyFont="1" applyFill="1" applyBorder="1" applyAlignment="1">
      <alignment horizontal="center" vertical="center" wrapText="1"/>
    </xf>
    <xf numFmtId="164" fontId="20" fillId="4" borderId="14" xfId="2" applyFont="1" applyFill="1" applyBorder="1" applyAlignment="1">
      <alignment vertical="center"/>
    </xf>
    <xf numFmtId="164" fontId="12" fillId="4" borderId="14" xfId="2" applyFont="1" applyFill="1" applyBorder="1" applyAlignment="1">
      <alignment vertical="center"/>
    </xf>
    <xf numFmtId="0" fontId="12" fillId="4" borderId="14" xfId="0" applyFont="1" applyFill="1" applyBorder="1"/>
    <xf numFmtId="164" fontId="20" fillId="0" borderId="19" xfId="2" applyFont="1" applyBorder="1" applyAlignment="1">
      <alignment vertical="center"/>
    </xf>
    <xf numFmtId="164" fontId="11" fillId="0" borderId="14" xfId="2" applyFont="1" applyBorder="1" applyAlignment="1">
      <alignment vertical="center"/>
    </xf>
    <xf numFmtId="0" fontId="14" fillId="4" borderId="14" xfId="0" applyFont="1" applyFill="1" applyBorder="1" applyAlignment="1">
      <alignment vertical="center" wrapText="1"/>
    </xf>
    <xf numFmtId="164" fontId="11" fillId="4" borderId="14" xfId="2" applyFont="1" applyFill="1" applyBorder="1" applyAlignment="1">
      <alignment vertical="center"/>
    </xf>
    <xf numFmtId="164" fontId="11" fillId="0" borderId="25" xfId="2" applyFont="1" applyBorder="1" applyAlignment="1">
      <alignment vertical="center"/>
    </xf>
    <xf numFmtId="0" fontId="7" fillId="6" borderId="15" xfId="0" applyFont="1" applyFill="1" applyBorder="1" applyAlignment="1">
      <alignment horizontal="center" vertical="center" wrapText="1"/>
    </xf>
    <xf numFmtId="0" fontId="7" fillId="6" borderId="19" xfId="0" applyFont="1" applyFill="1" applyBorder="1" applyAlignment="1">
      <alignment horizontal="center" vertical="center" wrapText="1"/>
    </xf>
    <xf numFmtId="0" fontId="7" fillId="7" borderId="15" xfId="0" applyFont="1" applyFill="1" applyBorder="1" applyAlignment="1">
      <alignment horizontal="center" vertical="center" wrapText="1"/>
    </xf>
    <xf numFmtId="0" fontId="7" fillId="7" borderId="19" xfId="0" applyFont="1" applyFill="1" applyBorder="1" applyAlignment="1">
      <alignment horizontal="center" vertical="center" wrapText="1"/>
    </xf>
    <xf numFmtId="0" fontId="7" fillId="8" borderId="19" xfId="0" applyFont="1" applyFill="1" applyBorder="1" applyAlignment="1">
      <alignment horizontal="center" vertical="center" wrapText="1"/>
    </xf>
    <xf numFmtId="0" fontId="7" fillId="9" borderId="15" xfId="0" applyFont="1" applyFill="1" applyBorder="1" applyAlignment="1">
      <alignment horizontal="center" wrapText="1"/>
    </xf>
    <xf numFmtId="0" fontId="7" fillId="9" borderId="19" xfId="0" applyFont="1" applyFill="1" applyBorder="1" applyAlignment="1">
      <alignment horizontal="center" vertical="center" wrapText="1"/>
    </xf>
    <xf numFmtId="0" fontId="21" fillId="0" borderId="33" xfId="0" applyFont="1" applyBorder="1" applyAlignment="1">
      <alignment horizontal="center" vertical="center" wrapText="1"/>
    </xf>
    <xf numFmtId="0" fontId="21" fillId="0" borderId="34" xfId="0" applyFont="1" applyBorder="1" applyAlignment="1">
      <alignment horizontal="center" vertical="center" wrapText="1"/>
    </xf>
    <xf numFmtId="0" fontId="22" fillId="0" borderId="35" xfId="0" applyFont="1" applyBorder="1" applyAlignment="1">
      <alignment horizontal="center" vertical="center" wrapText="1"/>
    </xf>
    <xf numFmtId="0" fontId="22" fillId="0" borderId="36" xfId="0" applyFont="1" applyBorder="1" applyAlignment="1">
      <alignment horizontal="center" vertical="center" wrapText="1"/>
    </xf>
    <xf numFmtId="0" fontId="7" fillId="8" borderId="15" xfId="0" applyFont="1" applyFill="1" applyBorder="1" applyAlignment="1">
      <alignment horizontal="center" vertical="center" wrapText="1"/>
    </xf>
    <xf numFmtId="0" fontId="13" fillId="0" borderId="14" xfId="0" applyFont="1" applyFill="1" applyBorder="1" applyAlignment="1">
      <alignment horizontal="center" vertical="center" wrapText="1"/>
    </xf>
    <xf numFmtId="166" fontId="1" fillId="0" borderId="14" xfId="0" applyNumberFormat="1" applyFont="1" applyFill="1" applyBorder="1" applyAlignment="1">
      <alignment horizontal="center" vertical="center" wrapText="1"/>
    </xf>
    <xf numFmtId="164" fontId="11" fillId="0" borderId="14" xfId="2" applyFont="1" applyFill="1" applyBorder="1" applyAlignment="1">
      <alignment vertical="center"/>
    </xf>
    <xf numFmtId="0" fontId="1" fillId="2" borderId="11" xfId="0" applyFont="1" applyFill="1" applyBorder="1" applyAlignment="1">
      <alignment horizontal="left" wrapText="1"/>
    </xf>
    <xf numFmtId="0" fontId="1" fillId="2" borderId="0" xfId="0" applyFont="1" applyFill="1" applyAlignment="1">
      <alignment horizontal="left" wrapText="1"/>
    </xf>
    <xf numFmtId="0" fontId="1" fillId="2" borderId="11" xfId="0" applyFont="1" applyFill="1" applyBorder="1" applyAlignment="1">
      <alignment horizontal="center" wrapText="1"/>
    </xf>
    <xf numFmtId="0" fontId="1" fillId="2" borderId="0" xfId="0" applyFont="1" applyFill="1" applyAlignment="1">
      <alignment horizontal="center" wrapText="1"/>
    </xf>
    <xf numFmtId="0" fontId="5" fillId="2" borderId="11" xfId="0" applyFont="1" applyFill="1" applyBorder="1" applyAlignment="1">
      <alignment horizontal="center" wrapText="1"/>
    </xf>
    <xf numFmtId="0" fontId="5" fillId="2" borderId="0" xfId="0" applyFont="1" applyFill="1" applyAlignment="1">
      <alignment horizontal="center" wrapText="1"/>
    </xf>
    <xf numFmtId="0" fontId="23" fillId="0" borderId="0" xfId="0" applyFont="1" applyAlignment="1">
      <alignment horizontal="left" vertical="top" wrapText="1"/>
    </xf>
    <xf numFmtId="0" fontId="2" fillId="4" borderId="5" xfId="0" applyFont="1" applyFill="1" applyBorder="1" applyAlignment="1">
      <alignment horizontal="center" vertical="center" wrapText="1"/>
    </xf>
    <xf numFmtId="0" fontId="2" fillId="4" borderId="6" xfId="0" applyFont="1" applyFill="1" applyBorder="1" applyAlignment="1">
      <alignment horizontal="center" vertical="center" wrapText="1"/>
    </xf>
    <xf numFmtId="0" fontId="2" fillId="4" borderId="7" xfId="0" applyFont="1" applyFill="1" applyBorder="1" applyAlignment="1">
      <alignment horizontal="center" vertical="center" wrapText="1"/>
    </xf>
    <xf numFmtId="0" fontId="9" fillId="2" borderId="16" xfId="0" applyFont="1" applyFill="1" applyBorder="1" applyAlignment="1">
      <alignment horizontal="left" vertical="center" wrapText="1"/>
    </xf>
    <xf numFmtId="0" fontId="9" fillId="2" borderId="17" xfId="0" applyFont="1" applyFill="1" applyBorder="1" applyAlignment="1">
      <alignment horizontal="left" vertical="center" wrapText="1"/>
    </xf>
    <xf numFmtId="0" fontId="9" fillId="2" borderId="18" xfId="0" applyFont="1" applyFill="1" applyBorder="1" applyAlignment="1">
      <alignment horizontal="left" vertical="center" wrapText="1"/>
    </xf>
    <xf numFmtId="0" fontId="2" fillId="4" borderId="16" xfId="0" applyFont="1" applyFill="1" applyBorder="1" applyAlignment="1">
      <alignment horizontal="center" vertical="center" wrapText="1"/>
    </xf>
    <xf numFmtId="0" fontId="2" fillId="4" borderId="17" xfId="0" applyFont="1" applyFill="1" applyBorder="1" applyAlignment="1">
      <alignment horizontal="center" vertical="center" wrapText="1"/>
    </xf>
    <xf numFmtId="0" fontId="2" fillId="4" borderId="18" xfId="0" applyFont="1" applyFill="1" applyBorder="1" applyAlignment="1">
      <alignment horizontal="center" vertical="center" wrapText="1"/>
    </xf>
    <xf numFmtId="0" fontId="3" fillId="2" borderId="1" xfId="0" applyFont="1" applyFill="1" applyBorder="1" applyAlignment="1">
      <alignment horizontal="left" vertical="center" wrapText="1"/>
    </xf>
    <xf numFmtId="0" fontId="3" fillId="2" borderId="3" xfId="0" applyFont="1" applyFill="1" applyBorder="1" applyAlignment="1">
      <alignment horizontal="left" vertical="center" wrapText="1"/>
    </xf>
    <xf numFmtId="0" fontId="3" fillId="2" borderId="4" xfId="0" applyFont="1" applyFill="1" applyBorder="1" applyAlignment="1">
      <alignment horizontal="left" vertical="center" wrapText="1"/>
    </xf>
    <xf numFmtId="0" fontId="7" fillId="3" borderId="8" xfId="0" applyFont="1" applyFill="1" applyBorder="1" applyAlignment="1">
      <alignment horizontal="center" vertical="center" wrapText="1"/>
    </xf>
    <xf numFmtId="0" fontId="7" fillId="3" borderId="9" xfId="0" applyFont="1" applyFill="1" applyBorder="1" applyAlignment="1">
      <alignment horizontal="center" vertical="center" wrapText="1"/>
    </xf>
    <xf numFmtId="0" fontId="7" fillId="3" borderId="22" xfId="0" applyFont="1" applyFill="1" applyBorder="1" applyAlignment="1">
      <alignment horizontal="center" vertical="center" wrapText="1"/>
    </xf>
    <xf numFmtId="0" fontId="7" fillId="3" borderId="2" xfId="0" applyFont="1" applyFill="1" applyBorder="1" applyAlignment="1">
      <alignment horizontal="center" vertical="center" wrapText="1"/>
    </xf>
    <xf numFmtId="0" fontId="7" fillId="3" borderId="15" xfId="0" applyFont="1" applyFill="1" applyBorder="1" applyAlignment="1">
      <alignment horizontal="center" vertical="center" wrapText="1"/>
    </xf>
    <xf numFmtId="0" fontId="7" fillId="3" borderId="13" xfId="0" applyFont="1" applyFill="1" applyBorder="1" applyAlignment="1">
      <alignment horizontal="center" vertical="center" wrapText="1"/>
    </xf>
    <xf numFmtId="0" fontId="3" fillId="3" borderId="16" xfId="0" applyFont="1" applyFill="1" applyBorder="1" applyAlignment="1">
      <alignment horizontal="left" vertical="top" wrapText="1"/>
    </xf>
    <xf numFmtId="0" fontId="3" fillId="3" borderId="17" xfId="0" applyFont="1" applyFill="1" applyBorder="1" applyAlignment="1">
      <alignment horizontal="left" vertical="top" wrapText="1"/>
    </xf>
    <xf numFmtId="0" fontId="3" fillId="3" borderId="18" xfId="0" applyFont="1" applyFill="1" applyBorder="1" applyAlignment="1">
      <alignment horizontal="left" vertical="top" wrapText="1"/>
    </xf>
    <xf numFmtId="0" fontId="14" fillId="0" borderId="16" xfId="0" applyFont="1" applyBorder="1" applyAlignment="1">
      <alignment horizontal="right" vertical="center" wrapText="1"/>
    </xf>
    <xf numFmtId="0" fontId="14" fillId="0" borderId="17" xfId="0" applyFont="1" applyBorder="1" applyAlignment="1">
      <alignment horizontal="right" vertical="center" wrapText="1"/>
    </xf>
    <xf numFmtId="0" fontId="14" fillId="0" borderId="18" xfId="0" applyFont="1" applyBorder="1" applyAlignment="1">
      <alignment horizontal="right" vertical="center" wrapText="1"/>
    </xf>
    <xf numFmtId="0" fontId="3" fillId="3" borderId="16" xfId="0" applyFont="1" applyFill="1" applyBorder="1" applyAlignment="1">
      <alignment horizontal="left" vertical="center" wrapText="1"/>
    </xf>
    <xf numFmtId="0" fontId="3" fillId="3" borderId="17" xfId="0" applyFont="1" applyFill="1" applyBorder="1" applyAlignment="1">
      <alignment horizontal="left" vertical="center" wrapText="1"/>
    </xf>
    <xf numFmtId="0" fontId="3" fillId="3" borderId="18" xfId="0" applyFont="1" applyFill="1" applyBorder="1" applyAlignment="1">
      <alignment horizontal="left" vertical="center" wrapText="1"/>
    </xf>
    <xf numFmtId="0" fontId="2" fillId="2" borderId="11" xfId="1" applyFont="1" applyFill="1" applyBorder="1" applyAlignment="1">
      <alignment horizontal="center" vertical="center" wrapText="1"/>
    </xf>
    <xf numFmtId="0" fontId="2" fillId="2" borderId="0" xfId="1" applyFont="1" applyFill="1" applyAlignment="1">
      <alignment horizontal="center" vertical="center" wrapText="1"/>
    </xf>
    <xf numFmtId="0" fontId="2" fillId="2" borderId="12" xfId="1" applyFont="1" applyFill="1" applyBorder="1" applyAlignment="1">
      <alignment horizontal="center" vertical="center" wrapText="1"/>
    </xf>
    <xf numFmtId="0" fontId="2" fillId="2" borderId="21" xfId="1" applyFont="1" applyFill="1" applyBorder="1" applyAlignment="1">
      <alignment horizontal="center" vertical="center" wrapText="1"/>
    </xf>
    <xf numFmtId="0" fontId="2" fillId="2" borderId="17" xfId="1" applyFont="1" applyFill="1" applyBorder="1" applyAlignment="1">
      <alignment horizontal="center" vertical="center" wrapText="1"/>
    </xf>
    <xf numFmtId="0" fontId="2" fillId="2" borderId="18" xfId="1" applyFont="1" applyFill="1" applyBorder="1" applyAlignment="1">
      <alignment horizontal="center" vertical="center" wrapText="1"/>
    </xf>
    <xf numFmtId="0" fontId="1" fillId="2" borderId="16" xfId="0" applyFont="1" applyFill="1" applyBorder="1" applyAlignment="1">
      <alignment horizontal="center" wrapText="1"/>
    </xf>
    <xf numFmtId="0" fontId="1" fillId="2" borderId="20" xfId="0" applyFont="1" applyFill="1" applyBorder="1" applyAlignment="1">
      <alignment horizontal="center" wrapText="1"/>
    </xf>
    <xf numFmtId="0" fontId="4" fillId="0" borderId="1" xfId="0" applyFont="1" applyBorder="1" applyAlignment="1">
      <alignment horizontal="center" wrapText="1"/>
    </xf>
    <xf numFmtId="0" fontId="4" fillId="0" borderId="3" xfId="0" applyFont="1" applyBorder="1" applyAlignment="1">
      <alignment horizontal="center" wrapText="1"/>
    </xf>
    <xf numFmtId="0" fontId="4" fillId="0" borderId="4" xfId="0" applyFont="1" applyBorder="1" applyAlignment="1">
      <alignment horizontal="center" wrapText="1"/>
    </xf>
    <xf numFmtId="0" fontId="3" fillId="2" borderId="16" xfId="0" applyFont="1" applyFill="1" applyBorder="1" applyAlignment="1">
      <alignment horizontal="left" vertical="center" wrapText="1"/>
    </xf>
    <xf numFmtId="0" fontId="3" fillId="2" borderId="17" xfId="0" applyFont="1" applyFill="1" applyBorder="1" applyAlignment="1">
      <alignment horizontal="left" vertical="center" wrapText="1"/>
    </xf>
    <xf numFmtId="0" fontId="3" fillId="2" borderId="18" xfId="0" applyFont="1" applyFill="1" applyBorder="1" applyAlignment="1">
      <alignment horizontal="left" vertical="center" wrapText="1"/>
    </xf>
    <xf numFmtId="0" fontId="3" fillId="2" borderId="16" xfId="0" applyFont="1" applyFill="1" applyBorder="1" applyAlignment="1">
      <alignment horizontal="left" vertical="top" wrapText="1"/>
    </xf>
    <xf numFmtId="0" fontId="3" fillId="2" borderId="17" xfId="0" applyFont="1" applyFill="1" applyBorder="1" applyAlignment="1">
      <alignment horizontal="left" vertical="top" wrapText="1"/>
    </xf>
    <xf numFmtId="0" fontId="3" fillId="2" borderId="18" xfId="0" applyFont="1" applyFill="1" applyBorder="1" applyAlignment="1">
      <alignment horizontal="left" vertical="top" wrapText="1"/>
    </xf>
    <xf numFmtId="0" fontId="6" fillId="2" borderId="16" xfId="0" applyFont="1" applyFill="1" applyBorder="1" applyAlignment="1">
      <alignment horizontal="left" vertical="top" wrapText="1"/>
    </xf>
    <xf numFmtId="0" fontId="6" fillId="2" borderId="17" xfId="0" applyFont="1" applyFill="1" applyBorder="1" applyAlignment="1">
      <alignment horizontal="left" vertical="top" wrapText="1"/>
    </xf>
    <xf numFmtId="0" fontId="6" fillId="2" borderId="18" xfId="0" applyFont="1" applyFill="1" applyBorder="1" applyAlignment="1">
      <alignment horizontal="left" vertical="top" wrapText="1"/>
    </xf>
    <xf numFmtId="0" fontId="15" fillId="3" borderId="26" xfId="0" applyFont="1" applyFill="1" applyBorder="1" applyAlignment="1">
      <alignment horizontal="center" vertical="center" wrapText="1"/>
    </xf>
    <xf numFmtId="0" fontId="15" fillId="3" borderId="29" xfId="0" applyFont="1" applyFill="1" applyBorder="1" applyAlignment="1">
      <alignment horizontal="center" vertical="center" wrapText="1"/>
    </xf>
    <xf numFmtId="0" fontId="15" fillId="3" borderId="28" xfId="0" applyFont="1" applyFill="1" applyBorder="1" applyAlignment="1">
      <alignment horizontal="center" vertical="center" wrapText="1"/>
    </xf>
    <xf numFmtId="0" fontId="2" fillId="2" borderId="26" xfId="1" applyFont="1" applyFill="1" applyBorder="1" applyAlignment="1">
      <alignment horizontal="center" vertical="center" wrapText="1"/>
    </xf>
    <xf numFmtId="0" fontId="2" fillId="4" borderId="26" xfId="0" applyFont="1" applyFill="1" applyBorder="1" applyAlignment="1">
      <alignment horizontal="center" vertical="center" wrapText="1"/>
    </xf>
    <xf numFmtId="0" fontId="3" fillId="2" borderId="26" xfId="0" applyFont="1" applyFill="1" applyBorder="1" applyAlignment="1">
      <alignment horizontal="left" vertical="center" wrapText="1"/>
    </xf>
    <xf numFmtId="0" fontId="15" fillId="0" borderId="26" xfId="5" applyFont="1" applyBorder="1" applyAlignment="1">
      <alignment horizontal="center" vertical="center" wrapText="1"/>
    </xf>
    <xf numFmtId="0" fontId="15" fillId="3" borderId="23" xfId="0" applyFont="1" applyFill="1" applyBorder="1" applyAlignment="1">
      <alignment horizontal="center" vertical="center" wrapText="1"/>
    </xf>
    <xf numFmtId="0" fontId="15" fillId="2" borderId="23" xfId="1" applyFont="1" applyFill="1" applyBorder="1" applyAlignment="1">
      <alignment horizontal="center" vertical="center" wrapText="1"/>
    </xf>
    <xf numFmtId="0" fontId="15" fillId="2" borderId="31" xfId="1" applyFont="1" applyFill="1" applyBorder="1" applyAlignment="1">
      <alignment horizontal="center" vertical="center" wrapText="1"/>
    </xf>
    <xf numFmtId="0" fontId="15" fillId="2" borderId="30" xfId="1" applyFont="1" applyFill="1" applyBorder="1" applyAlignment="1">
      <alignment horizontal="center" vertical="center" wrapText="1"/>
    </xf>
    <xf numFmtId="0" fontId="15" fillId="4" borderId="26" xfId="0" applyFont="1" applyFill="1" applyBorder="1" applyAlignment="1">
      <alignment horizontal="center" vertical="center" wrapText="1"/>
    </xf>
    <xf numFmtId="0" fontId="6" fillId="2" borderId="26" xfId="0" applyFont="1" applyFill="1" applyBorder="1" applyAlignment="1">
      <alignment horizontal="left" vertical="center" wrapText="1"/>
    </xf>
    <xf numFmtId="0" fontId="6" fillId="2" borderId="29" xfId="0" applyFont="1" applyFill="1" applyBorder="1" applyAlignment="1">
      <alignment horizontal="left" vertical="center" wrapText="1"/>
    </xf>
    <xf numFmtId="0" fontId="15" fillId="0" borderId="23" xfId="5" applyFont="1" applyBorder="1" applyAlignment="1">
      <alignment horizontal="center" vertical="center" wrapText="1"/>
    </xf>
  </cellXfs>
  <cellStyles count="6">
    <cellStyle name="Millares [0] 2" xfId="3"/>
    <cellStyle name="Moneda" xfId="2" builtinId="4"/>
    <cellStyle name="Normal" xfId="0" builtinId="0"/>
    <cellStyle name="Normal 2" xfId="1"/>
    <cellStyle name="Normal 2 2" xfId="5"/>
    <cellStyle name="Porcentaje" xfId="4"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17/10/relationships/person" Target="persons/perso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1.jpg"/></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2</xdr:col>
      <xdr:colOff>874644</xdr:colOff>
      <xdr:row>0</xdr:row>
      <xdr:rowOff>33544</xdr:rowOff>
    </xdr:from>
    <xdr:to>
      <xdr:col>2</xdr:col>
      <xdr:colOff>2719733</xdr:colOff>
      <xdr:row>0</xdr:row>
      <xdr:rowOff>613426</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396448" y="33544"/>
          <a:ext cx="1845089" cy="579882"/>
        </a:xfrm>
        <a:prstGeom prst="rect">
          <a:avLst/>
        </a:prstGeom>
      </xdr:spPr>
    </xdr:pic>
    <xdr:clientData/>
  </xdr:twoCellAnchor>
  <xdr:twoCellAnchor editAs="oneCell">
    <xdr:from>
      <xdr:col>2</xdr:col>
      <xdr:colOff>3435442</xdr:colOff>
      <xdr:row>30</xdr:row>
      <xdr:rowOff>346029</xdr:rowOff>
    </xdr:from>
    <xdr:to>
      <xdr:col>3</xdr:col>
      <xdr:colOff>94942</xdr:colOff>
      <xdr:row>31</xdr:row>
      <xdr:rowOff>15021</xdr:rowOff>
    </xdr:to>
    <xdr:pic>
      <xdr:nvPicPr>
        <xdr:cNvPr id="3" name="Imagen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4726609" y="13564612"/>
          <a:ext cx="1834750" cy="84374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38100</xdr:colOff>
      <xdr:row>0</xdr:row>
      <xdr:rowOff>66675</xdr:rowOff>
    </xdr:from>
    <xdr:to>
      <xdr:col>1</xdr:col>
      <xdr:colOff>1123188</xdr:colOff>
      <xdr:row>0</xdr:row>
      <xdr:rowOff>646557</xdr:rowOff>
    </xdr:to>
    <xdr:pic>
      <xdr:nvPicPr>
        <xdr:cNvPr id="2" name="Imagen 1">
          <a:extLst>
            <a:ext uri="{FF2B5EF4-FFF2-40B4-BE49-F238E27FC236}">
              <a16:creationId xmlns:a16="http://schemas.microsoft.com/office/drawing/2014/main" id="{ED955A8A-088B-409E-BF4C-0042308ACD1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8100" y="66675"/>
          <a:ext cx="1847088" cy="579882"/>
        </a:xfrm>
        <a:prstGeom prst="rect">
          <a:avLst/>
        </a:prstGeom>
      </xdr:spPr>
    </xdr:pic>
    <xdr:clientData/>
  </xdr:twoCellAnchor>
  <xdr:twoCellAnchor editAs="oneCell">
    <xdr:from>
      <xdr:col>1</xdr:col>
      <xdr:colOff>685800</xdr:colOff>
      <xdr:row>22</xdr:row>
      <xdr:rowOff>162910</xdr:rowOff>
    </xdr:from>
    <xdr:to>
      <xdr:col>7</xdr:col>
      <xdr:colOff>742950</xdr:colOff>
      <xdr:row>22</xdr:row>
      <xdr:rowOff>2143125</xdr:rowOff>
    </xdr:to>
    <xdr:pic>
      <xdr:nvPicPr>
        <xdr:cNvPr id="3" name="Imagen 2">
          <a:extLst>
            <a:ext uri="{FF2B5EF4-FFF2-40B4-BE49-F238E27FC236}">
              <a16:creationId xmlns:a16="http://schemas.microsoft.com/office/drawing/2014/main" id="{566FBC92-3584-48F7-8F7D-F1E7CB7B7936}"/>
            </a:ext>
          </a:extLst>
        </xdr:cNvPr>
        <xdr:cNvPicPr>
          <a:picLocks noChangeAspect="1"/>
        </xdr:cNvPicPr>
      </xdr:nvPicPr>
      <xdr:blipFill>
        <a:blip xmlns:r="http://schemas.openxmlformats.org/officeDocument/2006/relationships" r:embed="rId2"/>
        <a:stretch>
          <a:fillRect/>
        </a:stretch>
      </xdr:blipFill>
      <xdr:spPr>
        <a:xfrm>
          <a:off x="1447800" y="11745310"/>
          <a:ext cx="6858000" cy="198021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2</xdr:col>
      <xdr:colOff>165100</xdr:colOff>
      <xdr:row>0</xdr:row>
      <xdr:rowOff>31750</xdr:rowOff>
    </xdr:from>
    <xdr:ext cx="1808988" cy="679450"/>
    <xdr:pic>
      <xdr:nvPicPr>
        <xdr:cNvPr id="2" name="Imagen 1">
          <a:extLst>
            <a:ext uri="{FF2B5EF4-FFF2-40B4-BE49-F238E27FC236}">
              <a16:creationId xmlns:a16="http://schemas.microsoft.com/office/drawing/2014/main" id="{A438DEEE-02FD-4B72-BBD9-1194A9B7242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65100" y="31750"/>
          <a:ext cx="1808988" cy="679450"/>
        </a:xfrm>
        <a:prstGeom prst="rect">
          <a:avLst/>
        </a:prstGeom>
      </xdr:spPr>
    </xdr:pic>
    <xdr:clientData/>
  </xdr:oneCellAnchor>
  <xdr:oneCellAnchor>
    <xdr:from>
      <xdr:col>3</xdr:col>
      <xdr:colOff>2114550</xdr:colOff>
      <xdr:row>22</xdr:row>
      <xdr:rowOff>19050</xdr:rowOff>
    </xdr:from>
    <xdr:ext cx="6870700" cy="1743075"/>
    <xdr:pic>
      <xdr:nvPicPr>
        <xdr:cNvPr id="3" name="Imagen 2">
          <a:extLst>
            <a:ext uri="{FF2B5EF4-FFF2-40B4-BE49-F238E27FC236}">
              <a16:creationId xmlns:a16="http://schemas.microsoft.com/office/drawing/2014/main" id="{BE3EFA6B-0B72-48B7-9D8F-AF64A272440F}"/>
            </a:ext>
          </a:extLst>
        </xdr:cNvPr>
        <xdr:cNvPicPr>
          <a:picLocks noChangeAspect="1"/>
        </xdr:cNvPicPr>
      </xdr:nvPicPr>
      <xdr:blipFill>
        <a:blip xmlns:r="http://schemas.openxmlformats.org/officeDocument/2006/relationships" r:embed="rId2"/>
        <a:stretch>
          <a:fillRect/>
        </a:stretch>
      </xdr:blipFill>
      <xdr:spPr>
        <a:xfrm>
          <a:off x="4286250" y="7077075"/>
          <a:ext cx="6870700" cy="1743075"/>
        </a:xfrm>
        <a:prstGeom prst="rect">
          <a:avLst/>
        </a:prstGeom>
      </xdr:spPr>
    </xdr:pic>
    <xdr:clientData/>
  </xdr:one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sheetPr>
  <dimension ref="B1:Q42"/>
  <sheetViews>
    <sheetView showGridLines="0" tabSelected="1" topLeftCell="B1" zoomScale="90" zoomScaleNormal="90" workbookViewId="0">
      <selection activeCell="N10" sqref="N10:N11"/>
    </sheetView>
  </sheetViews>
  <sheetFormatPr baseColWidth="10" defaultColWidth="11.42578125" defaultRowHeight="15"/>
  <cols>
    <col min="2" max="2" width="7.85546875" customWidth="1"/>
    <col min="3" max="3" width="77.5703125" bestFit="1" customWidth="1"/>
    <col min="4" max="4" width="13.5703125" customWidth="1"/>
    <col min="5" max="6" width="10.140625" customWidth="1"/>
    <col min="7" max="7" width="17.42578125" customWidth="1"/>
    <col min="8" max="8" width="17.140625" customWidth="1"/>
    <col min="9" max="9" width="17.28515625" bestFit="1" customWidth="1"/>
    <col min="10" max="10" width="17.28515625" customWidth="1"/>
    <col min="11" max="11" width="20.5703125" customWidth="1"/>
    <col min="12" max="13" width="15.7109375" customWidth="1"/>
    <col min="14" max="14" width="19.140625" customWidth="1"/>
    <col min="15" max="15" width="17.42578125" bestFit="1" customWidth="1"/>
    <col min="16" max="16" width="14.85546875" bestFit="1" customWidth="1"/>
    <col min="17" max="17" width="13.28515625" bestFit="1" customWidth="1"/>
  </cols>
  <sheetData>
    <row r="1" spans="2:16" ht="54" customHeight="1" thickBot="1">
      <c r="B1" s="121"/>
      <c r="C1" s="122"/>
      <c r="D1" s="118" t="s">
        <v>0</v>
      </c>
      <c r="E1" s="119"/>
      <c r="F1" s="119"/>
      <c r="G1" s="119"/>
      <c r="H1" s="119"/>
      <c r="I1" s="119"/>
      <c r="J1" s="119"/>
      <c r="K1" s="119"/>
      <c r="L1" s="119"/>
      <c r="M1" s="119"/>
      <c r="N1" s="120"/>
    </row>
    <row r="2" spans="2:16" ht="15.75" customHeight="1" thickBot="1">
      <c r="B2" s="115" t="s">
        <v>1</v>
      </c>
      <c r="C2" s="116"/>
      <c r="D2" s="116"/>
      <c r="E2" s="116"/>
      <c r="F2" s="116"/>
      <c r="G2" s="116"/>
      <c r="H2" s="116"/>
      <c r="I2" s="116"/>
      <c r="J2" s="116"/>
      <c r="K2" s="116"/>
      <c r="L2" s="116"/>
      <c r="M2" s="116"/>
      <c r="N2" s="117"/>
    </row>
    <row r="3" spans="2:16" ht="81" customHeight="1" thickBot="1">
      <c r="B3" s="112" t="s">
        <v>2</v>
      </c>
      <c r="C3" s="113"/>
      <c r="D3" s="113"/>
      <c r="E3" s="113"/>
      <c r="F3" s="113"/>
      <c r="G3" s="113"/>
      <c r="H3" s="113"/>
      <c r="I3" s="113"/>
      <c r="J3" s="113"/>
      <c r="K3" s="113"/>
      <c r="L3" s="113"/>
      <c r="M3" s="113"/>
      <c r="N3" s="114"/>
    </row>
    <row r="4" spans="2:16" ht="15" customHeight="1" thickBot="1">
      <c r="B4" s="94" t="s">
        <v>3</v>
      </c>
      <c r="C4" s="95"/>
      <c r="D4" s="95"/>
      <c r="E4" s="95"/>
      <c r="F4" s="95"/>
      <c r="G4" s="95"/>
      <c r="H4" s="95"/>
      <c r="I4" s="95"/>
      <c r="J4" s="95"/>
      <c r="K4" s="95"/>
      <c r="L4" s="95"/>
      <c r="M4" s="95"/>
      <c r="N4" s="96"/>
    </row>
    <row r="5" spans="2:16" ht="74.25" customHeight="1" thickBot="1">
      <c r="B5" s="106" t="s">
        <v>4</v>
      </c>
      <c r="C5" s="107"/>
      <c r="D5" s="107"/>
      <c r="E5" s="107"/>
      <c r="F5" s="107"/>
      <c r="G5" s="107"/>
      <c r="H5" s="107"/>
      <c r="I5" s="107"/>
      <c r="J5" s="107"/>
      <c r="K5" s="107"/>
      <c r="L5" s="107"/>
      <c r="M5" s="107"/>
      <c r="N5" s="108"/>
    </row>
    <row r="6" spans="2:16" ht="15" customHeight="1" thickBot="1">
      <c r="B6" s="94" t="s">
        <v>5</v>
      </c>
      <c r="C6" s="95"/>
      <c r="D6" s="95"/>
      <c r="E6" s="95"/>
      <c r="F6" s="95"/>
      <c r="G6" s="95"/>
      <c r="H6" s="95"/>
      <c r="I6" s="95"/>
      <c r="J6" s="95"/>
      <c r="K6" s="95"/>
      <c r="L6" s="95"/>
      <c r="M6" s="95"/>
      <c r="N6" s="96"/>
    </row>
    <row r="7" spans="2:16" ht="72.75" customHeight="1" thickBot="1">
      <c r="B7" s="129" t="s">
        <v>73</v>
      </c>
      <c r="C7" s="130"/>
      <c r="D7" s="130"/>
      <c r="E7" s="130"/>
      <c r="F7" s="130"/>
      <c r="G7" s="130"/>
      <c r="H7" s="130"/>
      <c r="I7" s="130"/>
      <c r="J7" s="130"/>
      <c r="K7" s="130"/>
      <c r="L7" s="130"/>
      <c r="M7" s="130"/>
      <c r="N7" s="131"/>
    </row>
    <row r="8" spans="2:16" ht="59.25" customHeight="1" thickBot="1">
      <c r="B8" s="126" t="s">
        <v>6</v>
      </c>
      <c r="C8" s="127"/>
      <c r="D8" s="127"/>
      <c r="E8" s="127"/>
      <c r="F8" s="127"/>
      <c r="G8" s="127"/>
      <c r="H8" s="127"/>
      <c r="I8" s="127"/>
      <c r="J8" s="127"/>
      <c r="K8" s="127"/>
      <c r="L8" s="127"/>
      <c r="M8" s="127"/>
      <c r="N8" s="128"/>
    </row>
    <row r="9" spans="2:16" ht="15.75" thickBot="1">
      <c r="B9" s="123"/>
      <c r="C9" s="124"/>
      <c r="D9" s="124"/>
      <c r="E9" s="124"/>
      <c r="F9" s="124"/>
      <c r="G9" s="124"/>
      <c r="H9" s="124"/>
      <c r="I9" s="124"/>
      <c r="J9" s="124"/>
      <c r="K9" s="124"/>
      <c r="L9" s="124"/>
      <c r="M9" s="124"/>
      <c r="N9" s="125"/>
    </row>
    <row r="10" spans="2:16" ht="42.75" customHeight="1" thickBot="1">
      <c r="B10" s="102" t="s">
        <v>7</v>
      </c>
      <c r="C10" s="104" t="s">
        <v>8</v>
      </c>
      <c r="D10" s="104" t="s">
        <v>9</v>
      </c>
      <c r="E10" s="100" t="s">
        <v>10</v>
      </c>
      <c r="F10" s="100" t="s">
        <v>11</v>
      </c>
      <c r="G10" s="66" t="s">
        <v>53</v>
      </c>
      <c r="H10" s="68" t="s">
        <v>54</v>
      </c>
      <c r="I10" s="70" t="s">
        <v>72</v>
      </c>
      <c r="J10" s="77" t="s">
        <v>71</v>
      </c>
      <c r="K10" s="71" t="s">
        <v>12</v>
      </c>
      <c r="L10" s="100" t="s">
        <v>13</v>
      </c>
      <c r="M10" s="100" t="s">
        <v>52</v>
      </c>
      <c r="N10" s="100" t="s">
        <v>75</v>
      </c>
    </row>
    <row r="11" spans="2:16" ht="24" customHeight="1" thickBot="1">
      <c r="B11" s="103"/>
      <c r="C11" s="105"/>
      <c r="D11" s="105"/>
      <c r="E11" s="101"/>
      <c r="F11" s="101"/>
      <c r="G11" s="67" t="s">
        <v>50</v>
      </c>
      <c r="H11" s="69" t="s">
        <v>50</v>
      </c>
      <c r="I11" s="70" t="s">
        <v>50</v>
      </c>
      <c r="J11" s="70" t="s">
        <v>50</v>
      </c>
      <c r="K11" s="72" t="s">
        <v>50</v>
      </c>
      <c r="L11" s="101"/>
      <c r="M11" s="101"/>
      <c r="N11" s="101"/>
      <c r="O11" s="33" t="s">
        <v>38</v>
      </c>
      <c r="P11" s="33"/>
    </row>
    <row r="12" spans="2:16">
      <c r="B12" s="19">
        <v>1</v>
      </c>
      <c r="C12" s="21" t="s">
        <v>14</v>
      </c>
      <c r="D12" s="16"/>
      <c r="E12" s="16"/>
      <c r="F12" s="16"/>
      <c r="G12" s="17"/>
      <c r="H12" s="17"/>
      <c r="I12" s="17"/>
      <c r="J12" s="17"/>
      <c r="K12" s="24"/>
      <c r="L12" s="24"/>
      <c r="M12" s="24"/>
      <c r="N12" s="25"/>
    </row>
    <row r="13" spans="2:16" ht="33.75" customHeight="1">
      <c r="B13" s="20"/>
      <c r="C13" s="22" t="s">
        <v>15</v>
      </c>
      <c r="D13" s="23" t="s">
        <v>16</v>
      </c>
      <c r="E13" s="23">
        <v>26</v>
      </c>
      <c r="F13" s="23">
        <v>2</v>
      </c>
      <c r="G13" s="15">
        <f>'VALOR HISTORICO 029-2024'!I8</f>
        <v>132703.46400000001</v>
      </c>
      <c r="H13" s="15">
        <f>'VALOR HISTORICO 035-2025'!I8</f>
        <v>210200</v>
      </c>
      <c r="I13" s="15"/>
      <c r="J13" s="15"/>
      <c r="K13" s="62">
        <v>350000</v>
      </c>
      <c r="L13" s="58">
        <f>+ROUNDUP(AVERAGE(G13:K13),0)</f>
        <v>230968</v>
      </c>
      <c r="M13" s="58">
        <f>L13+(L13*0.19)</f>
        <v>274851.92</v>
      </c>
      <c r="N13" s="58">
        <f>+ROUNDUP(M13*F13*E13,0)</f>
        <v>14292300</v>
      </c>
      <c r="P13" s="30"/>
    </row>
    <row r="14" spans="2:16">
      <c r="B14" s="19">
        <v>2</v>
      </c>
      <c r="C14" s="21" t="s">
        <v>17</v>
      </c>
      <c r="D14" s="21"/>
      <c r="E14" s="63"/>
      <c r="F14" s="63"/>
      <c r="G14" s="18"/>
      <c r="H14" s="18"/>
      <c r="I14" s="18"/>
      <c r="J14" s="18"/>
      <c r="K14" s="64"/>
      <c r="L14" s="59"/>
      <c r="M14" s="59"/>
      <c r="N14" s="60"/>
    </row>
    <row r="15" spans="2:16" ht="49.5" customHeight="1">
      <c r="B15" s="20"/>
      <c r="C15" s="22" t="s">
        <v>18</v>
      </c>
      <c r="D15" s="23" t="s">
        <v>16</v>
      </c>
      <c r="E15" s="23">
        <v>1</v>
      </c>
      <c r="F15" s="23">
        <v>2</v>
      </c>
      <c r="G15" s="15"/>
      <c r="H15" s="15">
        <f>'VALOR HISTORICO 035-2025'!I10</f>
        <v>210200</v>
      </c>
      <c r="I15" s="15"/>
      <c r="J15" s="15"/>
      <c r="K15" s="62">
        <v>300000</v>
      </c>
      <c r="L15" s="58">
        <f>+ROUNDUP(AVERAGE(G15:K15),0)</f>
        <v>255100</v>
      </c>
      <c r="M15" s="58">
        <f>L15+(L15*0.19)</f>
        <v>303569</v>
      </c>
      <c r="N15" s="58">
        <f>+ROUNDUP(M15*F15*E15,0)</f>
        <v>607138</v>
      </c>
    </row>
    <row r="16" spans="2:16">
      <c r="B16" s="19">
        <v>3</v>
      </c>
      <c r="C16" s="21" t="s">
        <v>19</v>
      </c>
      <c r="D16" s="21"/>
      <c r="E16" s="63"/>
      <c r="F16" s="63"/>
      <c r="G16" s="18"/>
      <c r="H16" s="18"/>
      <c r="I16" s="18"/>
      <c r="J16" s="18"/>
      <c r="K16" s="64"/>
      <c r="L16" s="59"/>
      <c r="M16" s="59"/>
      <c r="N16" s="60"/>
    </row>
    <row r="17" spans="2:17" ht="39.75" customHeight="1">
      <c r="B17" s="20"/>
      <c r="C17" s="22" t="s">
        <v>20</v>
      </c>
      <c r="D17" s="23" t="s">
        <v>16</v>
      </c>
      <c r="E17" s="23">
        <v>2</v>
      </c>
      <c r="F17" s="23">
        <v>2</v>
      </c>
      <c r="G17" s="15">
        <f>'VALOR HISTORICO 029-2024'!I12</f>
        <v>232231.06200000001</v>
      </c>
      <c r="H17" s="15">
        <f>'VALOR HISTORICO 035-2025'!I12</f>
        <v>210200</v>
      </c>
      <c r="I17" s="15"/>
      <c r="J17" s="15"/>
      <c r="K17" s="62">
        <v>250000</v>
      </c>
      <c r="L17" s="58">
        <f>+ROUNDUP(AVERAGE(G17:K17),0)</f>
        <v>230811</v>
      </c>
      <c r="M17" s="58">
        <f>L17+(L17*0.19)</f>
        <v>274665.09000000003</v>
      </c>
      <c r="N17" s="58">
        <f>+ROUNDUP(M17*F17*E17,0)</f>
        <v>1098661</v>
      </c>
    </row>
    <row r="18" spans="2:17">
      <c r="B18" s="19">
        <v>4</v>
      </c>
      <c r="C18" s="21" t="s">
        <v>21</v>
      </c>
      <c r="D18" s="21"/>
      <c r="E18" s="63"/>
      <c r="F18" s="63"/>
      <c r="G18" s="18"/>
      <c r="H18" s="18"/>
      <c r="I18" s="18"/>
      <c r="J18" s="18"/>
      <c r="K18" s="64"/>
      <c r="L18" s="59"/>
      <c r="M18" s="59"/>
      <c r="N18" s="60"/>
    </row>
    <row r="19" spans="2:17" ht="30.75" customHeight="1">
      <c r="B19" s="20"/>
      <c r="C19" s="22" t="s">
        <v>22</v>
      </c>
      <c r="D19" s="23" t="s">
        <v>16</v>
      </c>
      <c r="E19" s="23">
        <v>4</v>
      </c>
      <c r="F19" s="23">
        <v>2</v>
      </c>
      <c r="G19" s="15"/>
      <c r="H19" s="15">
        <f>'VALOR HISTORICO 035-2025'!I14</f>
        <v>210200</v>
      </c>
      <c r="I19" s="15"/>
      <c r="J19" s="15"/>
      <c r="K19" s="62">
        <v>250000</v>
      </c>
      <c r="L19" s="58">
        <f>+ROUNDUP(AVERAGE(G19:K19),0)</f>
        <v>230100</v>
      </c>
      <c r="M19" s="58">
        <f>L19+(L19*0.19)</f>
        <v>273819</v>
      </c>
      <c r="N19" s="58">
        <f>+ROUNDUP(M19*F19*E19,0)</f>
        <v>2190552</v>
      </c>
    </row>
    <row r="20" spans="2:17">
      <c r="B20" s="19">
        <v>5</v>
      </c>
      <c r="C20" s="21" t="s">
        <v>23</v>
      </c>
      <c r="D20" s="21"/>
      <c r="E20" s="63"/>
      <c r="F20" s="63"/>
      <c r="G20" s="18"/>
      <c r="H20" s="18"/>
      <c r="I20" s="18"/>
      <c r="J20" s="18"/>
      <c r="K20" s="64"/>
      <c r="L20" s="59"/>
      <c r="M20" s="59"/>
      <c r="N20" s="60"/>
    </row>
    <row r="21" spans="2:17" ht="45.75" customHeight="1">
      <c r="B21" s="20"/>
      <c r="C21" s="22" t="s">
        <v>24</v>
      </c>
      <c r="D21" s="23" t="s">
        <v>16</v>
      </c>
      <c r="E21" s="78">
        <v>4</v>
      </c>
      <c r="F21" s="78">
        <v>2</v>
      </c>
      <c r="G21" s="79"/>
      <c r="H21" s="79"/>
      <c r="I21" s="79">
        <v>495300</v>
      </c>
      <c r="J21" s="79"/>
      <c r="K21" s="80">
        <v>250000</v>
      </c>
      <c r="L21" s="58">
        <f>+ROUNDUP(AVERAGE(G21:K21),0)</f>
        <v>372650</v>
      </c>
      <c r="M21" s="58">
        <f>L21+(L21*0.19)</f>
        <v>443453.5</v>
      </c>
      <c r="N21" s="58">
        <f>+ROUNDUP(M21*F21*E21,0)</f>
        <v>3547628</v>
      </c>
      <c r="O21" s="1"/>
      <c r="P21" s="1"/>
      <c r="Q21" s="1"/>
    </row>
    <row r="22" spans="2:17">
      <c r="B22" s="19">
        <v>6</v>
      </c>
      <c r="C22" s="21" t="s">
        <v>25</v>
      </c>
      <c r="D22" s="21"/>
      <c r="E22" s="63"/>
      <c r="F22" s="63"/>
      <c r="G22" s="18"/>
      <c r="H22" s="18"/>
      <c r="I22" s="18"/>
      <c r="J22" s="18"/>
      <c r="K22" s="64"/>
      <c r="L22" s="59"/>
      <c r="M22" s="59"/>
      <c r="N22" s="60"/>
    </row>
    <row r="23" spans="2:17" ht="31.5" customHeight="1">
      <c r="B23" s="20"/>
      <c r="C23" s="22" t="s">
        <v>26</v>
      </c>
      <c r="D23" s="23" t="s">
        <v>16</v>
      </c>
      <c r="E23" s="23">
        <v>15</v>
      </c>
      <c r="F23" s="23">
        <v>1</v>
      </c>
      <c r="G23" s="15"/>
      <c r="H23" s="15"/>
      <c r="I23" s="15"/>
      <c r="J23" s="15">
        <v>380000</v>
      </c>
      <c r="K23" s="62">
        <v>250000</v>
      </c>
      <c r="L23" s="58">
        <f>+ROUNDUP(AVERAGE(G23:K23),0)</f>
        <v>315000</v>
      </c>
      <c r="M23" s="58">
        <f>L23+(L23*0.19)</f>
        <v>374850</v>
      </c>
      <c r="N23" s="58">
        <f>+ROUNDUP(M23*F23*E23,0)</f>
        <v>5622750</v>
      </c>
      <c r="O23" s="31"/>
    </row>
    <row r="24" spans="2:17" ht="27.75" customHeight="1">
      <c r="B24" s="20"/>
      <c r="C24" s="22" t="s">
        <v>27</v>
      </c>
      <c r="D24" s="23" t="s">
        <v>16</v>
      </c>
      <c r="E24" s="23">
        <v>7</v>
      </c>
      <c r="F24" s="23">
        <v>1</v>
      </c>
      <c r="G24" s="15"/>
      <c r="H24" s="15"/>
      <c r="I24" s="15"/>
      <c r="J24" s="15">
        <v>380000</v>
      </c>
      <c r="K24" s="62">
        <v>250000</v>
      </c>
      <c r="L24" s="58">
        <f>+ROUNDUP(AVERAGE(G24:K24),0)</f>
        <v>315000</v>
      </c>
      <c r="M24" s="58">
        <f>L24+(L24*0.19)</f>
        <v>374850</v>
      </c>
      <c r="N24" s="58">
        <f>+ROUNDUP(M24*F24*E24,0)</f>
        <v>2623950</v>
      </c>
      <c r="O24" s="32"/>
    </row>
    <row r="25" spans="2:17" ht="30.75" customHeight="1" thickBot="1">
      <c r="B25" s="26"/>
      <c r="C25" s="27" t="s">
        <v>28</v>
      </c>
      <c r="D25" s="28" t="s">
        <v>16</v>
      </c>
      <c r="E25" s="28">
        <v>7</v>
      </c>
      <c r="F25" s="28">
        <v>1</v>
      </c>
      <c r="G25" s="29"/>
      <c r="H25" s="15"/>
      <c r="I25" s="29"/>
      <c r="J25" s="15">
        <v>380000</v>
      </c>
      <c r="K25" s="65">
        <v>250000</v>
      </c>
      <c r="L25" s="58">
        <f>+ROUNDUP(AVERAGE(G25:K25),0)</f>
        <v>315000</v>
      </c>
      <c r="M25" s="58">
        <f>L25+(L25*0.19)</f>
        <v>374850</v>
      </c>
      <c r="N25" s="58">
        <f>+ROUNDUP(M25*F25*E25,0)</f>
        <v>2623950</v>
      </c>
    </row>
    <row r="26" spans="2:17" ht="25.5" customHeight="1" thickBot="1">
      <c r="B26" s="109" t="s">
        <v>29</v>
      </c>
      <c r="C26" s="110"/>
      <c r="D26" s="110"/>
      <c r="E26" s="110"/>
      <c r="F26" s="110"/>
      <c r="G26" s="110"/>
      <c r="H26" s="110"/>
      <c r="I26" s="110"/>
      <c r="J26" s="110"/>
      <c r="K26" s="110"/>
      <c r="L26" s="110"/>
      <c r="M26" s="111"/>
      <c r="N26" s="61">
        <f>SUM(N12:N25)</f>
        <v>32606929</v>
      </c>
    </row>
    <row r="27" spans="2:17" ht="15.75" thickBot="1">
      <c r="B27" s="88" t="s">
        <v>30</v>
      </c>
      <c r="C27" s="89"/>
      <c r="D27" s="89"/>
      <c r="E27" s="89"/>
      <c r="F27" s="89"/>
      <c r="G27" s="89"/>
      <c r="H27" s="89"/>
      <c r="I27" s="89"/>
      <c r="J27" s="89"/>
      <c r="K27" s="89"/>
      <c r="L27" s="89"/>
      <c r="M27" s="89"/>
      <c r="N27" s="90"/>
    </row>
    <row r="28" spans="2:17" ht="78" customHeight="1" thickBot="1">
      <c r="B28" s="91" t="s">
        <v>31</v>
      </c>
      <c r="C28" s="92"/>
      <c r="D28" s="92"/>
      <c r="E28" s="92"/>
      <c r="F28" s="92"/>
      <c r="G28" s="92"/>
      <c r="H28" s="92"/>
      <c r="I28" s="92"/>
      <c r="J28" s="92"/>
      <c r="K28" s="92"/>
      <c r="L28" s="92"/>
      <c r="M28" s="92"/>
      <c r="N28" s="93"/>
      <c r="O28" s="1"/>
      <c r="P28" s="2"/>
    </row>
    <row r="29" spans="2:17" ht="15.75" customHeight="1" thickBot="1">
      <c r="B29" s="94" t="s">
        <v>32</v>
      </c>
      <c r="C29" s="95"/>
      <c r="D29" s="95"/>
      <c r="E29" s="95"/>
      <c r="F29" s="95"/>
      <c r="G29" s="95"/>
      <c r="H29" s="95"/>
      <c r="I29" s="95"/>
      <c r="J29" s="95"/>
      <c r="K29" s="95"/>
      <c r="L29" s="95"/>
      <c r="M29" s="95"/>
      <c r="N29" s="96"/>
    </row>
    <row r="30" spans="2:17" ht="55.5" customHeight="1" thickBot="1">
      <c r="B30" s="97" t="s">
        <v>74</v>
      </c>
      <c r="C30" s="98"/>
      <c r="D30" s="98"/>
      <c r="E30" s="98"/>
      <c r="F30" s="98"/>
      <c r="G30" s="98"/>
      <c r="H30" s="98"/>
      <c r="I30" s="98"/>
      <c r="J30" s="98"/>
      <c r="K30" s="98"/>
      <c r="L30" s="98"/>
      <c r="M30" s="98"/>
      <c r="N30" s="99"/>
    </row>
    <row r="31" spans="2:17" ht="92.25" customHeight="1">
      <c r="B31" s="10"/>
      <c r="C31" s="11"/>
      <c r="D31" s="11"/>
      <c r="E31" s="11"/>
      <c r="F31" s="11"/>
      <c r="G31" s="11"/>
      <c r="H31" s="11"/>
      <c r="I31" s="11"/>
      <c r="J31" s="11"/>
      <c r="K31" s="11"/>
      <c r="L31" s="11"/>
      <c r="M31" s="11"/>
      <c r="N31" s="12"/>
    </row>
    <row r="32" spans="2:17" ht="15" customHeight="1">
      <c r="B32" s="85" t="s">
        <v>33</v>
      </c>
      <c r="C32" s="86"/>
      <c r="D32" s="86"/>
      <c r="E32" s="86"/>
      <c r="F32" s="86"/>
      <c r="G32" s="86"/>
      <c r="H32" s="86"/>
      <c r="I32" s="3"/>
      <c r="J32" s="3"/>
      <c r="K32" s="3"/>
      <c r="L32" s="3"/>
      <c r="M32" s="3"/>
      <c r="N32" s="13"/>
    </row>
    <row r="33" spans="2:14" ht="15" customHeight="1">
      <c r="B33" s="85" t="s">
        <v>34</v>
      </c>
      <c r="C33" s="86"/>
      <c r="D33" s="86"/>
      <c r="E33" s="86"/>
      <c r="F33" s="86"/>
      <c r="G33" s="86"/>
      <c r="H33" s="86"/>
      <c r="I33" s="3"/>
      <c r="J33" s="3"/>
      <c r="K33" s="3"/>
      <c r="L33" s="3"/>
      <c r="M33" s="3"/>
      <c r="N33" s="13"/>
    </row>
    <row r="34" spans="2:14" ht="15" customHeight="1">
      <c r="B34" s="83" t="s">
        <v>35</v>
      </c>
      <c r="C34" s="84"/>
      <c r="D34" s="84"/>
      <c r="E34" s="84"/>
      <c r="F34" s="84"/>
      <c r="G34" s="84"/>
      <c r="H34" s="84"/>
      <c r="I34" s="4"/>
      <c r="J34" s="4"/>
      <c r="K34" s="4"/>
      <c r="L34" s="4"/>
      <c r="M34" s="4"/>
      <c r="N34" s="13"/>
    </row>
    <row r="35" spans="2:14">
      <c r="B35" s="5"/>
      <c r="C35" s="6"/>
      <c r="D35" s="6"/>
      <c r="E35" s="6"/>
      <c r="F35" s="6"/>
      <c r="G35" s="6"/>
      <c r="H35" s="6"/>
      <c r="I35" s="6"/>
      <c r="J35" s="6"/>
      <c r="K35" s="6"/>
      <c r="L35" s="6"/>
      <c r="M35" s="6"/>
      <c r="N35" s="13"/>
    </row>
    <row r="36" spans="2:14" ht="15" customHeight="1">
      <c r="B36" s="81" t="s">
        <v>36</v>
      </c>
      <c r="C36" s="82"/>
      <c r="D36" s="82"/>
      <c r="E36" s="82"/>
      <c r="F36" s="82"/>
      <c r="G36" s="82"/>
      <c r="H36" s="82"/>
      <c r="I36" s="7"/>
      <c r="J36" s="7"/>
      <c r="K36" s="7"/>
      <c r="L36" s="7"/>
      <c r="M36" s="7"/>
      <c r="N36" s="13"/>
    </row>
    <row r="37" spans="2:14">
      <c r="B37" s="5"/>
      <c r="C37" s="6"/>
      <c r="D37" s="6"/>
      <c r="E37" s="6"/>
      <c r="F37" s="6"/>
      <c r="G37" s="6"/>
      <c r="H37" s="6"/>
      <c r="I37" s="6"/>
      <c r="J37" s="6"/>
      <c r="K37" s="6"/>
      <c r="L37" s="6"/>
      <c r="M37" s="6"/>
      <c r="N37" s="13"/>
    </row>
    <row r="38" spans="2:14" ht="15.75" thickBot="1">
      <c r="B38" s="8"/>
      <c r="C38" s="9"/>
      <c r="D38" s="9"/>
      <c r="E38" s="9"/>
      <c r="F38" s="9"/>
      <c r="G38" s="9"/>
      <c r="H38" s="9"/>
      <c r="I38" s="9"/>
      <c r="J38" s="9"/>
      <c r="K38" s="9"/>
      <c r="L38" s="9"/>
      <c r="M38" s="9"/>
      <c r="N38" s="14"/>
    </row>
    <row r="40" spans="2:14">
      <c r="B40" s="87" t="s">
        <v>37</v>
      </c>
      <c r="C40" s="87"/>
      <c r="D40" s="87"/>
      <c r="E40" s="87"/>
      <c r="F40" s="87"/>
      <c r="G40" s="87"/>
      <c r="H40" s="87"/>
      <c r="I40" s="87"/>
      <c r="J40" s="87"/>
      <c r="K40" s="87"/>
      <c r="L40" s="87"/>
      <c r="M40" s="87"/>
      <c r="N40" s="87"/>
    </row>
    <row r="41" spans="2:14">
      <c r="B41" s="87"/>
      <c r="C41" s="87"/>
      <c r="D41" s="87"/>
      <c r="E41" s="87"/>
      <c r="F41" s="87"/>
      <c r="G41" s="87"/>
      <c r="H41" s="87"/>
      <c r="I41" s="87"/>
      <c r="J41" s="87"/>
      <c r="K41" s="87"/>
      <c r="L41" s="87"/>
      <c r="M41" s="87"/>
      <c r="N41" s="87"/>
    </row>
    <row r="42" spans="2:14">
      <c r="B42" s="87"/>
      <c r="C42" s="87"/>
      <c r="D42" s="87"/>
      <c r="E42" s="87"/>
      <c r="F42" s="87"/>
      <c r="G42" s="87"/>
      <c r="H42" s="87"/>
      <c r="I42" s="87"/>
      <c r="J42" s="87"/>
      <c r="K42" s="87"/>
      <c r="L42" s="87"/>
      <c r="M42" s="87"/>
      <c r="N42" s="87"/>
    </row>
  </sheetData>
  <mergeCells count="28">
    <mergeCell ref="B3:N3"/>
    <mergeCell ref="B2:N2"/>
    <mergeCell ref="D1:N1"/>
    <mergeCell ref="B1:C1"/>
    <mergeCell ref="B9:N9"/>
    <mergeCell ref="B8:N8"/>
    <mergeCell ref="B7:N7"/>
    <mergeCell ref="B6:N6"/>
    <mergeCell ref="B27:N27"/>
    <mergeCell ref="B28:N28"/>
    <mergeCell ref="B29:N29"/>
    <mergeCell ref="B30:N30"/>
    <mergeCell ref="B4:N4"/>
    <mergeCell ref="N10:N11"/>
    <mergeCell ref="F10:F11"/>
    <mergeCell ref="B10:B11"/>
    <mergeCell ref="C10:C11"/>
    <mergeCell ref="D10:D11"/>
    <mergeCell ref="E10:E11"/>
    <mergeCell ref="B5:N5"/>
    <mergeCell ref="L10:L11"/>
    <mergeCell ref="B26:M26"/>
    <mergeCell ref="M10:M11"/>
    <mergeCell ref="B36:H36"/>
    <mergeCell ref="B34:H34"/>
    <mergeCell ref="B33:H33"/>
    <mergeCell ref="B32:H32"/>
    <mergeCell ref="B40:N42"/>
  </mergeCells>
  <pageMargins left="0.7" right="0.7" top="0.75" bottom="0.75" header="0.3" footer="0.3"/>
  <pageSetup paperSize="12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D2:H7"/>
  <sheetViews>
    <sheetView workbookViewId="0">
      <selection activeCell="B27" sqref="B27:N27"/>
    </sheetView>
  </sheetViews>
  <sheetFormatPr baseColWidth="10" defaultRowHeight="15"/>
  <sheetData>
    <row r="2" spans="4:8" ht="15.75" thickBot="1"/>
    <row r="3" spans="4:8" ht="18.75" thickBot="1">
      <c r="D3" s="73" t="s">
        <v>55</v>
      </c>
      <c r="E3" s="74" t="s">
        <v>56</v>
      </c>
      <c r="F3" s="74" t="s">
        <v>57</v>
      </c>
      <c r="G3" s="74" t="s">
        <v>58</v>
      </c>
      <c r="H3" s="74" t="s">
        <v>10</v>
      </c>
    </row>
    <row r="4" spans="4:8" ht="36.75" thickBot="1">
      <c r="D4" s="75">
        <v>1</v>
      </c>
      <c r="E4" s="76" t="s">
        <v>59</v>
      </c>
      <c r="F4" s="76" t="s">
        <v>60</v>
      </c>
      <c r="G4" s="76" t="s">
        <v>61</v>
      </c>
      <c r="H4" s="76">
        <v>1</v>
      </c>
    </row>
    <row r="5" spans="4:8" ht="54.75" thickBot="1">
      <c r="D5" s="75">
        <v>2</v>
      </c>
      <c r="E5" s="76" t="s">
        <v>62</v>
      </c>
      <c r="F5" s="76" t="s">
        <v>63</v>
      </c>
      <c r="G5" s="76" t="s">
        <v>64</v>
      </c>
      <c r="H5" s="76">
        <v>1</v>
      </c>
    </row>
    <row r="6" spans="4:8" ht="54.75" thickBot="1">
      <c r="D6" s="75">
        <v>3</v>
      </c>
      <c r="E6" s="76" t="s">
        <v>65</v>
      </c>
      <c r="F6" s="76" t="s">
        <v>66</v>
      </c>
      <c r="G6" s="76" t="s">
        <v>67</v>
      </c>
      <c r="H6" s="76">
        <v>1</v>
      </c>
    </row>
    <row r="7" spans="4:8" ht="45.75" thickBot="1">
      <c r="D7" s="75">
        <v>4</v>
      </c>
      <c r="E7" s="76" t="s">
        <v>68</v>
      </c>
      <c r="F7" s="76" t="s">
        <v>69</v>
      </c>
      <c r="G7" s="76" t="s">
        <v>70</v>
      </c>
      <c r="H7" s="76">
        <v>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sheetPr>
  <dimension ref="A1:I150"/>
  <sheetViews>
    <sheetView showGridLines="0" topLeftCell="A3" zoomScaleNormal="100" workbookViewId="0">
      <selection activeCell="B27" sqref="B27:N27"/>
    </sheetView>
  </sheetViews>
  <sheetFormatPr baseColWidth="10" defaultColWidth="11.42578125" defaultRowHeight="15"/>
  <cols>
    <col min="2" max="2" width="27.5703125" customWidth="1"/>
    <col min="3" max="5" width="13.28515625" customWidth="1"/>
    <col min="6" max="8" width="17.28515625" customWidth="1"/>
    <col min="9" max="9" width="16.7109375" customWidth="1"/>
  </cols>
  <sheetData>
    <row r="1" spans="1:9" ht="57" customHeight="1">
      <c r="A1" s="38"/>
      <c r="B1" s="39"/>
      <c r="C1" s="138" t="s">
        <v>0</v>
      </c>
      <c r="D1" s="138"/>
      <c r="E1" s="138"/>
      <c r="F1" s="138"/>
      <c r="G1" s="138"/>
      <c r="H1" s="138"/>
      <c r="I1" s="138"/>
    </row>
    <row r="2" spans="1:9">
      <c r="A2" s="139" t="s">
        <v>5</v>
      </c>
      <c r="B2" s="139"/>
      <c r="C2" s="139"/>
      <c r="D2" s="139"/>
      <c r="E2" s="139"/>
      <c r="F2" s="139"/>
      <c r="G2" s="139"/>
      <c r="H2" s="139"/>
      <c r="I2" s="139"/>
    </row>
    <row r="3" spans="1:9" ht="90.75" customHeight="1">
      <c r="A3" s="140" t="s">
        <v>46</v>
      </c>
      <c r="B3" s="140"/>
      <c r="C3" s="140"/>
      <c r="D3" s="140"/>
      <c r="E3" s="140"/>
      <c r="F3" s="140"/>
      <c r="G3" s="140"/>
      <c r="H3" s="140"/>
      <c r="I3" s="140"/>
    </row>
    <row r="4" spans="1:9" ht="45.75" customHeight="1">
      <c r="A4" s="140" t="s">
        <v>39</v>
      </c>
      <c r="B4" s="140"/>
      <c r="C4" s="140"/>
      <c r="D4" s="140"/>
      <c r="E4" s="140"/>
      <c r="F4" s="140"/>
      <c r="G4" s="140"/>
      <c r="H4" s="140"/>
      <c r="I4" s="140"/>
    </row>
    <row r="5" spans="1:9" ht="48">
      <c r="A5" s="135" t="s">
        <v>7</v>
      </c>
      <c r="B5" s="141" t="s">
        <v>40</v>
      </c>
      <c r="C5" s="135" t="s">
        <v>9</v>
      </c>
      <c r="D5" s="135" t="s">
        <v>10</v>
      </c>
      <c r="E5" s="136" t="s">
        <v>11</v>
      </c>
      <c r="F5" s="40" t="s">
        <v>41</v>
      </c>
      <c r="G5" s="40" t="s">
        <v>42</v>
      </c>
      <c r="H5" s="40" t="s">
        <v>43</v>
      </c>
      <c r="I5" s="40" t="s">
        <v>44</v>
      </c>
    </row>
    <row r="6" spans="1:9" ht="24">
      <c r="A6" s="135"/>
      <c r="B6" s="141"/>
      <c r="C6" s="135"/>
      <c r="D6" s="135"/>
      <c r="E6" s="137"/>
      <c r="F6" s="40" t="s">
        <v>50</v>
      </c>
      <c r="G6" s="40" t="s">
        <v>50</v>
      </c>
      <c r="H6" s="40" t="s">
        <v>50</v>
      </c>
      <c r="I6" s="40" t="s">
        <v>50</v>
      </c>
    </row>
    <row r="7" spans="1:9">
      <c r="A7" s="53">
        <v>1</v>
      </c>
      <c r="B7" s="54" t="s">
        <v>14</v>
      </c>
      <c r="C7" s="55"/>
      <c r="D7" s="56"/>
      <c r="E7" s="56"/>
      <c r="F7" s="56"/>
      <c r="G7" s="56"/>
      <c r="H7" s="56"/>
      <c r="I7" s="56"/>
    </row>
    <row r="8" spans="1:9" ht="60">
      <c r="A8" s="48"/>
      <c r="B8" s="50" t="s">
        <v>15</v>
      </c>
      <c r="C8" s="51" t="s">
        <v>16</v>
      </c>
      <c r="D8" s="52">
        <v>26</v>
      </c>
      <c r="E8" s="52">
        <v>2</v>
      </c>
      <c r="F8" s="34">
        <v>120000</v>
      </c>
      <c r="G8" s="34">
        <f t="shared" ref="G8:G20" si="0">(F8*0.0522)+F8</f>
        <v>126264</v>
      </c>
      <c r="H8" s="34">
        <f t="shared" ref="H8:H20" si="1">(G8*0.051)+G8</f>
        <v>132703.46400000001</v>
      </c>
      <c r="I8" s="57">
        <f t="shared" ref="I8:I20" si="2">H8</f>
        <v>132703.46400000001</v>
      </c>
    </row>
    <row r="9" spans="1:9" ht="36">
      <c r="A9" s="48">
        <v>2</v>
      </c>
      <c r="B9" s="42" t="s">
        <v>17</v>
      </c>
      <c r="C9" s="42"/>
      <c r="D9" s="41"/>
      <c r="E9" s="41"/>
      <c r="F9" s="56"/>
      <c r="G9" s="56"/>
      <c r="H9" s="56"/>
      <c r="I9" s="56"/>
    </row>
    <row r="10" spans="1:9" ht="60">
      <c r="A10" s="48"/>
      <c r="B10" s="50" t="s">
        <v>18</v>
      </c>
      <c r="C10" s="51" t="s">
        <v>16</v>
      </c>
      <c r="D10" s="52">
        <v>1</v>
      </c>
      <c r="E10" s="52">
        <v>2</v>
      </c>
      <c r="F10" s="34"/>
      <c r="G10" s="34"/>
      <c r="H10" s="34"/>
      <c r="I10" s="57">
        <f t="shared" si="2"/>
        <v>0</v>
      </c>
    </row>
    <row r="11" spans="1:9" ht="24">
      <c r="A11" s="48">
        <v>3</v>
      </c>
      <c r="B11" s="42" t="s">
        <v>19</v>
      </c>
      <c r="C11" s="42"/>
      <c r="D11" s="41"/>
      <c r="E11" s="41"/>
      <c r="F11" s="56"/>
      <c r="G11" s="56"/>
      <c r="H11" s="56"/>
      <c r="I11" s="56"/>
    </row>
    <row r="12" spans="1:9" ht="60">
      <c r="A12" s="48"/>
      <c r="B12" s="50" t="s">
        <v>20</v>
      </c>
      <c r="C12" s="51" t="s">
        <v>16</v>
      </c>
      <c r="D12" s="52">
        <v>2</v>
      </c>
      <c r="E12" s="52">
        <v>2</v>
      </c>
      <c r="F12" s="34">
        <v>210000</v>
      </c>
      <c r="G12" s="34">
        <f t="shared" ref="G12" si="3">(F12*0.0522)+F12</f>
        <v>220962</v>
      </c>
      <c r="H12" s="34">
        <f t="shared" ref="H12" si="4">(G12*0.051)+G12</f>
        <v>232231.06200000001</v>
      </c>
      <c r="I12" s="35">
        <f t="shared" si="2"/>
        <v>232231.06200000001</v>
      </c>
    </row>
    <row r="13" spans="1:9" ht="24">
      <c r="A13" s="48">
        <v>4</v>
      </c>
      <c r="B13" s="42" t="s">
        <v>21</v>
      </c>
      <c r="C13" s="42"/>
      <c r="D13" s="41"/>
      <c r="E13" s="41"/>
      <c r="F13" s="41"/>
      <c r="G13" s="41"/>
      <c r="H13" s="41"/>
      <c r="I13" s="41"/>
    </row>
    <row r="14" spans="1:9" ht="60">
      <c r="A14" s="48"/>
      <c r="B14" s="50" t="s">
        <v>22</v>
      </c>
      <c r="C14" s="51" t="s">
        <v>16</v>
      </c>
      <c r="D14" s="52">
        <v>4</v>
      </c>
      <c r="E14" s="52">
        <v>2</v>
      </c>
      <c r="F14" s="34"/>
      <c r="G14" s="34">
        <f t="shared" si="0"/>
        <v>0</v>
      </c>
      <c r="H14" s="34">
        <f t="shared" si="1"/>
        <v>0</v>
      </c>
      <c r="I14" s="35">
        <f t="shared" si="2"/>
        <v>0</v>
      </c>
    </row>
    <row r="15" spans="1:9">
      <c r="A15" s="48">
        <v>5</v>
      </c>
      <c r="B15" s="42" t="s">
        <v>23</v>
      </c>
      <c r="C15" s="42"/>
      <c r="D15" s="41"/>
      <c r="E15" s="41"/>
      <c r="F15" s="41"/>
      <c r="G15" s="41"/>
      <c r="H15" s="41"/>
      <c r="I15" s="41"/>
    </row>
    <row r="16" spans="1:9" ht="60">
      <c r="A16" s="48"/>
      <c r="B16" s="50" t="s">
        <v>24</v>
      </c>
      <c r="C16" s="51" t="s">
        <v>16</v>
      </c>
      <c r="D16" s="52">
        <v>4</v>
      </c>
      <c r="E16" s="52">
        <v>2</v>
      </c>
      <c r="F16" s="34"/>
      <c r="G16" s="34">
        <f t="shared" si="0"/>
        <v>0</v>
      </c>
      <c r="H16" s="34">
        <f t="shared" si="1"/>
        <v>0</v>
      </c>
      <c r="I16" s="35">
        <f t="shared" si="2"/>
        <v>0</v>
      </c>
    </row>
    <row r="17" spans="1:9">
      <c r="A17" s="48">
        <v>6</v>
      </c>
      <c r="B17" s="42" t="s">
        <v>25</v>
      </c>
      <c r="C17" s="42"/>
      <c r="D17" s="41"/>
      <c r="E17" s="41"/>
      <c r="F17" s="41"/>
      <c r="G17" s="41"/>
      <c r="H17" s="41"/>
      <c r="I17" s="41"/>
    </row>
    <row r="18" spans="1:9" ht="48">
      <c r="A18" s="48"/>
      <c r="B18" s="50" t="s">
        <v>26</v>
      </c>
      <c r="C18" s="51" t="s">
        <v>16</v>
      </c>
      <c r="D18" s="52">
        <v>20</v>
      </c>
      <c r="E18" s="52">
        <v>1</v>
      </c>
      <c r="F18" s="34"/>
      <c r="G18" s="34">
        <f t="shared" si="0"/>
        <v>0</v>
      </c>
      <c r="H18" s="34">
        <f t="shared" si="1"/>
        <v>0</v>
      </c>
      <c r="I18" s="35">
        <f t="shared" si="2"/>
        <v>0</v>
      </c>
    </row>
    <row r="19" spans="1:9" ht="48">
      <c r="A19" s="48"/>
      <c r="B19" s="50" t="s">
        <v>27</v>
      </c>
      <c r="C19" s="51" t="s">
        <v>16</v>
      </c>
      <c r="D19" s="52">
        <v>8</v>
      </c>
      <c r="E19" s="52">
        <v>1</v>
      </c>
      <c r="F19" s="34"/>
      <c r="G19" s="34">
        <f t="shared" si="0"/>
        <v>0</v>
      </c>
      <c r="H19" s="34">
        <f t="shared" si="1"/>
        <v>0</v>
      </c>
      <c r="I19" s="35">
        <f t="shared" si="2"/>
        <v>0</v>
      </c>
    </row>
    <row r="20" spans="1:9" ht="48">
      <c r="A20" s="48"/>
      <c r="B20" s="50" t="s">
        <v>28</v>
      </c>
      <c r="C20" s="51" t="s">
        <v>16</v>
      </c>
      <c r="D20" s="52">
        <v>8</v>
      </c>
      <c r="E20" s="52">
        <v>1</v>
      </c>
      <c r="F20" s="34"/>
      <c r="G20" s="34">
        <f t="shared" si="0"/>
        <v>0</v>
      </c>
      <c r="H20" s="34">
        <f t="shared" si="1"/>
        <v>0</v>
      </c>
      <c r="I20" s="35">
        <f t="shared" si="2"/>
        <v>0</v>
      </c>
    </row>
    <row r="21" spans="1:9" ht="15.75" thickBot="1">
      <c r="A21" s="36"/>
      <c r="B21" s="37"/>
      <c r="C21" s="37"/>
      <c r="D21" s="37"/>
      <c r="E21" s="37"/>
      <c r="F21" s="37"/>
      <c r="G21" s="37"/>
      <c r="H21" s="37"/>
      <c r="I21" s="37"/>
    </row>
    <row r="22" spans="1:9" ht="30.75" customHeight="1" thickBot="1">
      <c r="A22" s="94" t="s">
        <v>30</v>
      </c>
      <c r="B22" s="95"/>
      <c r="C22" s="95"/>
      <c r="D22" s="95"/>
      <c r="E22" s="95"/>
      <c r="F22" s="95"/>
      <c r="G22" s="95"/>
      <c r="H22" s="95"/>
      <c r="I22" s="96"/>
    </row>
    <row r="23" spans="1:9" ht="213.75" customHeight="1" thickBot="1">
      <c r="A23" s="132"/>
      <c r="B23" s="133"/>
      <c r="C23" s="133"/>
      <c r="D23" s="133"/>
      <c r="E23" s="133"/>
      <c r="F23" s="133"/>
      <c r="G23" s="133"/>
      <c r="H23" s="133"/>
      <c r="I23" s="134"/>
    </row>
    <row r="24" spans="1:9" ht="15" customHeight="1"/>
    <row r="25" spans="1:9" ht="15" customHeight="1"/>
    <row r="26" spans="1:9">
      <c r="F26" s="1"/>
    </row>
    <row r="27" spans="1:9">
      <c r="F27" s="1"/>
    </row>
    <row r="28" spans="1:9">
      <c r="F28" s="1"/>
    </row>
    <row r="29" spans="1:9">
      <c r="F29" s="1"/>
    </row>
    <row r="30" spans="1:9">
      <c r="F30" s="1"/>
    </row>
    <row r="31" spans="1:9">
      <c r="F31" s="1"/>
    </row>
    <row r="32" spans="1:9">
      <c r="F32" s="1"/>
    </row>
    <row r="33" spans="6:6">
      <c r="F33" s="1"/>
    </row>
    <row r="34" spans="6:6">
      <c r="F34" s="1"/>
    </row>
    <row r="35" spans="6:6">
      <c r="F35" s="1"/>
    </row>
    <row r="36" spans="6:6">
      <c r="F36" s="1"/>
    </row>
    <row r="37" spans="6:6">
      <c r="F37" s="1"/>
    </row>
    <row r="38" spans="6:6">
      <c r="F38" s="1"/>
    </row>
    <row r="39" spans="6:6">
      <c r="F39" s="1"/>
    </row>
    <row r="40" spans="6:6">
      <c r="F40" s="1"/>
    </row>
    <row r="41" spans="6:6">
      <c r="F41" s="1"/>
    </row>
    <row r="42" spans="6:6">
      <c r="F42" s="1"/>
    </row>
    <row r="43" spans="6:6">
      <c r="F43" s="1"/>
    </row>
    <row r="44" spans="6:6">
      <c r="F44" s="1"/>
    </row>
    <row r="45" spans="6:6">
      <c r="F45" s="1"/>
    </row>
    <row r="46" spans="6:6">
      <c r="F46" s="1"/>
    </row>
    <row r="47" spans="6:6">
      <c r="F47" s="1"/>
    </row>
    <row r="48" spans="6:6">
      <c r="F48" s="1"/>
    </row>
    <row r="49" spans="6:6">
      <c r="F49" s="1"/>
    </row>
    <row r="50" spans="6:6">
      <c r="F50" s="1"/>
    </row>
    <row r="51" spans="6:6">
      <c r="F51" s="1"/>
    </row>
    <row r="52" spans="6:6">
      <c r="F52" s="1"/>
    </row>
    <row r="53" spans="6:6">
      <c r="F53" s="1"/>
    </row>
    <row r="54" spans="6:6">
      <c r="F54" s="1"/>
    </row>
    <row r="55" spans="6:6">
      <c r="F55" s="1"/>
    </row>
    <row r="56" spans="6:6">
      <c r="F56" s="1"/>
    </row>
    <row r="57" spans="6:6">
      <c r="F57" s="1"/>
    </row>
    <row r="58" spans="6:6">
      <c r="F58" s="1"/>
    </row>
    <row r="59" spans="6:6">
      <c r="F59" s="1"/>
    </row>
    <row r="60" spans="6:6">
      <c r="F60" s="1"/>
    </row>
    <row r="61" spans="6:6">
      <c r="F61" s="1"/>
    </row>
    <row r="62" spans="6:6">
      <c r="F62" s="1"/>
    </row>
    <row r="63" spans="6:6">
      <c r="F63" s="1"/>
    </row>
    <row r="64" spans="6:6">
      <c r="F64" s="1"/>
    </row>
    <row r="65" spans="6:6">
      <c r="F65" s="1"/>
    </row>
    <row r="66" spans="6:6">
      <c r="F66" s="1"/>
    </row>
    <row r="67" spans="6:6">
      <c r="F67" s="1"/>
    </row>
    <row r="68" spans="6:6">
      <c r="F68" s="1"/>
    </row>
    <row r="69" spans="6:6">
      <c r="F69" s="1"/>
    </row>
    <row r="70" spans="6:6">
      <c r="F70" s="1"/>
    </row>
    <row r="71" spans="6:6">
      <c r="F71" s="1"/>
    </row>
    <row r="72" spans="6:6">
      <c r="F72" s="1"/>
    </row>
    <row r="73" spans="6:6">
      <c r="F73" s="1"/>
    </row>
    <row r="74" spans="6:6">
      <c r="F74" s="1"/>
    </row>
    <row r="75" spans="6:6">
      <c r="F75" s="1"/>
    </row>
    <row r="76" spans="6:6">
      <c r="F76" s="1"/>
    </row>
    <row r="77" spans="6:6">
      <c r="F77" s="1"/>
    </row>
    <row r="78" spans="6:6">
      <c r="F78" s="1"/>
    </row>
    <row r="79" spans="6:6">
      <c r="F79" s="1"/>
    </row>
    <row r="80" spans="6:6">
      <c r="F80" s="1"/>
    </row>
    <row r="81" spans="6:6">
      <c r="F81" s="1"/>
    </row>
    <row r="82" spans="6:6">
      <c r="F82" s="1"/>
    </row>
    <row r="83" spans="6:6">
      <c r="F83" s="1"/>
    </row>
    <row r="84" spans="6:6">
      <c r="F84" s="1"/>
    </row>
    <row r="85" spans="6:6">
      <c r="F85" s="1"/>
    </row>
    <row r="86" spans="6:6">
      <c r="F86" s="1"/>
    </row>
    <row r="87" spans="6:6">
      <c r="F87" s="1"/>
    </row>
    <row r="88" spans="6:6">
      <c r="F88" s="1"/>
    </row>
    <row r="89" spans="6:6">
      <c r="F89" s="1"/>
    </row>
    <row r="90" spans="6:6">
      <c r="F90" s="1"/>
    </row>
    <row r="91" spans="6:6">
      <c r="F91" s="1"/>
    </row>
    <row r="92" spans="6:6">
      <c r="F92" s="1"/>
    </row>
    <row r="93" spans="6:6">
      <c r="F93" s="1"/>
    </row>
    <row r="94" spans="6:6">
      <c r="F94" s="1"/>
    </row>
    <row r="95" spans="6:6">
      <c r="F95" s="1"/>
    </row>
    <row r="96" spans="6:6">
      <c r="F96" s="1"/>
    </row>
    <row r="97" spans="6:6">
      <c r="F97" s="1"/>
    </row>
    <row r="98" spans="6:6">
      <c r="F98" s="1"/>
    </row>
    <row r="99" spans="6:6">
      <c r="F99" s="1"/>
    </row>
    <row r="100" spans="6:6">
      <c r="F100" s="1"/>
    </row>
    <row r="101" spans="6:6">
      <c r="F101" s="1"/>
    </row>
    <row r="102" spans="6:6">
      <c r="F102" s="1"/>
    </row>
    <row r="103" spans="6:6">
      <c r="F103" s="1"/>
    </row>
    <row r="104" spans="6:6">
      <c r="F104" s="1"/>
    </row>
    <row r="105" spans="6:6">
      <c r="F105" s="1"/>
    </row>
    <row r="106" spans="6:6">
      <c r="F106" s="1"/>
    </row>
    <row r="107" spans="6:6">
      <c r="F107" s="1"/>
    </row>
    <row r="108" spans="6:6">
      <c r="F108" s="1"/>
    </row>
    <row r="109" spans="6:6">
      <c r="F109" s="1"/>
    </row>
    <row r="110" spans="6:6">
      <c r="F110" s="1"/>
    </row>
    <row r="111" spans="6:6">
      <c r="F111" s="1"/>
    </row>
    <row r="112" spans="6:6">
      <c r="F112" s="1"/>
    </row>
    <row r="113" spans="6:6">
      <c r="F113" s="1"/>
    </row>
    <row r="114" spans="6:6">
      <c r="F114" s="1"/>
    </row>
    <row r="115" spans="6:6">
      <c r="F115" s="1"/>
    </row>
    <row r="116" spans="6:6">
      <c r="F116" s="1"/>
    </row>
    <row r="117" spans="6:6">
      <c r="F117" s="1"/>
    </row>
    <row r="118" spans="6:6">
      <c r="F118" s="1"/>
    </row>
    <row r="119" spans="6:6">
      <c r="F119" s="1"/>
    </row>
    <row r="120" spans="6:6">
      <c r="F120" s="1"/>
    </row>
    <row r="121" spans="6:6">
      <c r="F121" s="1"/>
    </row>
    <row r="122" spans="6:6">
      <c r="F122" s="1"/>
    </row>
    <row r="123" spans="6:6">
      <c r="F123" s="1"/>
    </row>
    <row r="124" spans="6:6">
      <c r="F124" s="1"/>
    </row>
    <row r="125" spans="6:6">
      <c r="F125" s="1"/>
    </row>
    <row r="126" spans="6:6">
      <c r="F126" s="1"/>
    </row>
    <row r="127" spans="6:6">
      <c r="F127" s="1"/>
    </row>
    <row r="128" spans="6:6">
      <c r="F128" s="1"/>
    </row>
    <row r="129" spans="6:6">
      <c r="F129" s="1"/>
    </row>
    <row r="130" spans="6:6">
      <c r="F130" s="1"/>
    </row>
    <row r="131" spans="6:6">
      <c r="F131" s="1"/>
    </row>
    <row r="132" spans="6:6">
      <c r="F132" s="1"/>
    </row>
    <row r="133" spans="6:6">
      <c r="F133" s="1"/>
    </row>
    <row r="134" spans="6:6">
      <c r="F134" s="1"/>
    </row>
    <row r="135" spans="6:6">
      <c r="F135" s="1"/>
    </row>
    <row r="136" spans="6:6">
      <c r="F136" s="1"/>
    </row>
    <row r="137" spans="6:6">
      <c r="F137" s="1"/>
    </row>
    <row r="138" spans="6:6">
      <c r="F138" s="1"/>
    </row>
    <row r="139" spans="6:6">
      <c r="F139" s="1"/>
    </row>
    <row r="140" spans="6:6">
      <c r="F140" s="1"/>
    </row>
    <row r="141" spans="6:6">
      <c r="F141" s="1"/>
    </row>
    <row r="142" spans="6:6">
      <c r="F142" s="1"/>
    </row>
    <row r="143" spans="6:6">
      <c r="F143" s="1"/>
    </row>
    <row r="144" spans="6:6">
      <c r="F144" s="1"/>
    </row>
    <row r="145" spans="6:6">
      <c r="F145" s="1"/>
    </row>
    <row r="146" spans="6:6">
      <c r="F146" s="1"/>
    </row>
    <row r="147" spans="6:6">
      <c r="F147" s="1"/>
    </row>
    <row r="148" spans="6:6">
      <c r="F148" s="1"/>
    </row>
    <row r="149" spans="6:6">
      <c r="F149" s="1"/>
    </row>
    <row r="150" spans="6:6">
      <c r="F150" s="1"/>
    </row>
  </sheetData>
  <mergeCells count="11">
    <mergeCell ref="A22:I22"/>
    <mergeCell ref="A23:I23"/>
    <mergeCell ref="D5:D6"/>
    <mergeCell ref="E5:E6"/>
    <mergeCell ref="C1:I1"/>
    <mergeCell ref="A2:I2"/>
    <mergeCell ref="A3:I3"/>
    <mergeCell ref="A4:I4"/>
    <mergeCell ref="A5:A6"/>
    <mergeCell ref="B5:B6"/>
    <mergeCell ref="C5:C6"/>
  </mergeCells>
  <pageMargins left="0.70866141732283472" right="0.70866141732283472" top="0.74803149606299213" bottom="0.74803149606299213" header="0.31496062992125984" footer="0.31496062992125984"/>
  <pageSetup scale="7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sheetPr>
  <dimension ref="C1:I20"/>
  <sheetViews>
    <sheetView showGridLines="0" zoomScaleNormal="100" workbookViewId="0">
      <selection activeCell="B27" sqref="B27:N27"/>
    </sheetView>
  </sheetViews>
  <sheetFormatPr baseColWidth="10" defaultColWidth="10.85546875" defaultRowHeight="12"/>
  <cols>
    <col min="1" max="3" width="10.85546875" style="47"/>
    <col min="4" max="4" width="52.140625" style="47" customWidth="1"/>
    <col min="5" max="5" width="16.7109375" style="47" bestFit="1" customWidth="1"/>
    <col min="6" max="6" width="19.5703125" style="47" bestFit="1" customWidth="1"/>
    <col min="7" max="7" width="10.5703125" style="47" customWidth="1"/>
    <col min="8" max="9" width="27.28515625" style="47" customWidth="1"/>
    <col min="10" max="16384" width="10.85546875" style="47"/>
  </cols>
  <sheetData>
    <row r="1" spans="3:9" ht="57" customHeight="1">
      <c r="C1" s="45"/>
      <c r="D1" s="46"/>
      <c r="E1" s="143" t="s">
        <v>0</v>
      </c>
      <c r="F1" s="144"/>
      <c r="G1" s="144"/>
      <c r="H1" s="144"/>
      <c r="I1" s="145"/>
    </row>
    <row r="2" spans="3:9">
      <c r="C2" s="146" t="s">
        <v>5</v>
      </c>
      <c r="D2" s="146"/>
      <c r="E2" s="146"/>
      <c r="F2" s="146"/>
      <c r="G2" s="146"/>
      <c r="H2" s="146"/>
      <c r="I2" s="146"/>
    </row>
    <row r="3" spans="3:9" ht="49.5" customHeight="1">
      <c r="C3" s="147" t="s">
        <v>47</v>
      </c>
      <c r="D3" s="147"/>
      <c r="E3" s="147"/>
      <c r="F3" s="147"/>
      <c r="G3" s="147"/>
      <c r="H3" s="147"/>
      <c r="I3" s="147"/>
    </row>
    <row r="4" spans="3:9" ht="29.25" customHeight="1">
      <c r="C4" s="147" t="s">
        <v>49</v>
      </c>
      <c r="D4" s="147"/>
      <c r="E4" s="148"/>
      <c r="F4" s="148"/>
      <c r="G4" s="148"/>
      <c r="H4" s="147"/>
      <c r="I4" s="147"/>
    </row>
    <row r="5" spans="3:9" ht="24" customHeight="1">
      <c r="C5" s="135" t="s">
        <v>7</v>
      </c>
      <c r="D5" s="149" t="s">
        <v>40</v>
      </c>
      <c r="E5" s="142" t="s">
        <v>9</v>
      </c>
      <c r="F5" s="135" t="s">
        <v>10</v>
      </c>
      <c r="G5" s="135" t="s">
        <v>11</v>
      </c>
      <c r="H5" s="40" t="s">
        <v>48</v>
      </c>
      <c r="I5" s="40" t="s">
        <v>45</v>
      </c>
    </row>
    <row r="6" spans="3:9" ht="24">
      <c r="C6" s="135"/>
      <c r="D6" s="149"/>
      <c r="E6" s="142"/>
      <c r="F6" s="135"/>
      <c r="G6" s="135"/>
      <c r="H6" s="40" t="s">
        <v>50</v>
      </c>
      <c r="I6" s="40" t="s">
        <v>51</v>
      </c>
    </row>
    <row r="7" spans="3:9">
      <c r="C7" s="48">
        <v>1</v>
      </c>
      <c r="D7" s="42" t="s">
        <v>14</v>
      </c>
      <c r="E7" s="44"/>
      <c r="F7" s="43"/>
      <c r="G7" s="43"/>
      <c r="H7" s="43"/>
      <c r="I7" s="43"/>
    </row>
    <row r="8" spans="3:9" ht="36">
      <c r="C8" s="48"/>
      <c r="D8" s="50" t="s">
        <v>15</v>
      </c>
      <c r="E8" s="51" t="s">
        <v>16</v>
      </c>
      <c r="F8" s="52">
        <v>26</v>
      </c>
      <c r="G8" s="52">
        <v>2</v>
      </c>
      <c r="H8" s="49">
        <v>200000</v>
      </c>
      <c r="I8" s="34">
        <f>(H8*0.051)+H8</f>
        <v>210200</v>
      </c>
    </row>
    <row r="9" spans="3:9" ht="24">
      <c r="C9" s="48">
        <v>2</v>
      </c>
      <c r="D9" s="42" t="s">
        <v>17</v>
      </c>
      <c r="E9" s="42"/>
      <c r="F9" s="41"/>
      <c r="G9" s="41"/>
      <c r="H9" s="41"/>
      <c r="I9" s="41"/>
    </row>
    <row r="10" spans="3:9" ht="36">
      <c r="C10" s="48"/>
      <c r="D10" s="50" t="s">
        <v>18</v>
      </c>
      <c r="E10" s="51" t="s">
        <v>16</v>
      </c>
      <c r="F10" s="52">
        <v>1</v>
      </c>
      <c r="G10" s="52">
        <v>2</v>
      </c>
      <c r="H10" s="49">
        <v>200000</v>
      </c>
      <c r="I10" s="34">
        <f>(H10*0.051)+H10</f>
        <v>210200</v>
      </c>
    </row>
    <row r="11" spans="3:9">
      <c r="C11" s="48">
        <v>3</v>
      </c>
      <c r="D11" s="42" t="s">
        <v>19</v>
      </c>
      <c r="E11" s="42"/>
      <c r="F11" s="41"/>
      <c r="G11" s="41"/>
      <c r="H11" s="41"/>
      <c r="I11" s="41"/>
    </row>
    <row r="12" spans="3:9" ht="36">
      <c r="C12" s="48"/>
      <c r="D12" s="50" t="s">
        <v>20</v>
      </c>
      <c r="E12" s="51" t="s">
        <v>16</v>
      </c>
      <c r="F12" s="52">
        <v>2</v>
      </c>
      <c r="G12" s="52">
        <v>2</v>
      </c>
      <c r="H12" s="49">
        <v>200000</v>
      </c>
      <c r="I12" s="34">
        <f>(H12*0.051)+H12</f>
        <v>210200</v>
      </c>
    </row>
    <row r="13" spans="3:9">
      <c r="C13" s="48">
        <v>4</v>
      </c>
      <c r="D13" s="42" t="s">
        <v>21</v>
      </c>
      <c r="E13" s="42"/>
      <c r="F13" s="41"/>
      <c r="G13" s="41"/>
      <c r="H13" s="41"/>
      <c r="I13" s="41"/>
    </row>
    <row r="14" spans="3:9" ht="36">
      <c r="C14" s="48"/>
      <c r="D14" s="50" t="s">
        <v>22</v>
      </c>
      <c r="E14" s="51" t="s">
        <v>16</v>
      </c>
      <c r="F14" s="52">
        <v>4</v>
      </c>
      <c r="G14" s="52">
        <v>2</v>
      </c>
      <c r="H14" s="49">
        <v>200000</v>
      </c>
      <c r="I14" s="34">
        <f>(H14*0.051)+H14</f>
        <v>210200</v>
      </c>
    </row>
    <row r="15" spans="3:9">
      <c r="C15" s="48">
        <v>5</v>
      </c>
      <c r="D15" s="42" t="s">
        <v>23</v>
      </c>
      <c r="E15" s="42"/>
      <c r="F15" s="41"/>
      <c r="G15" s="41"/>
      <c r="H15" s="41"/>
      <c r="I15" s="41"/>
    </row>
    <row r="16" spans="3:9" ht="36">
      <c r="C16" s="48"/>
      <c r="D16" s="50" t="s">
        <v>24</v>
      </c>
      <c r="E16" s="51" t="s">
        <v>16</v>
      </c>
      <c r="F16" s="52">
        <v>4</v>
      </c>
      <c r="G16" s="52">
        <v>2</v>
      </c>
      <c r="H16" s="49"/>
      <c r="I16" s="34">
        <f>(H16*0.051)+H16</f>
        <v>0</v>
      </c>
    </row>
    <row r="17" spans="3:9">
      <c r="C17" s="48">
        <v>6</v>
      </c>
      <c r="D17" s="42" t="s">
        <v>25</v>
      </c>
      <c r="E17" s="42"/>
      <c r="F17" s="41"/>
      <c r="G17" s="41"/>
      <c r="H17" s="41"/>
      <c r="I17" s="41"/>
    </row>
    <row r="18" spans="3:9" ht="24">
      <c r="C18" s="48"/>
      <c r="D18" s="50" t="s">
        <v>26</v>
      </c>
      <c r="E18" s="51" t="s">
        <v>16</v>
      </c>
      <c r="F18" s="52">
        <v>20</v>
      </c>
      <c r="G18" s="52">
        <v>1</v>
      </c>
      <c r="H18" s="49"/>
      <c r="I18" s="34">
        <f>(H18*0.051)+H18</f>
        <v>0</v>
      </c>
    </row>
    <row r="19" spans="3:9" ht="24">
      <c r="C19" s="48"/>
      <c r="D19" s="50" t="s">
        <v>27</v>
      </c>
      <c r="E19" s="51" t="s">
        <v>16</v>
      </c>
      <c r="F19" s="52">
        <v>8</v>
      </c>
      <c r="G19" s="52">
        <v>1</v>
      </c>
      <c r="H19" s="49"/>
      <c r="I19" s="34">
        <f>(H19*0.051)+H19</f>
        <v>0</v>
      </c>
    </row>
    <row r="20" spans="3:9" ht="24">
      <c r="C20" s="48"/>
      <c r="D20" s="50" t="s">
        <v>28</v>
      </c>
      <c r="E20" s="51" t="s">
        <v>16</v>
      </c>
      <c r="F20" s="52">
        <v>8</v>
      </c>
      <c r="G20" s="52">
        <v>1</v>
      </c>
      <c r="H20" s="49"/>
      <c r="I20" s="34">
        <f>(H20*0.051)+H20</f>
        <v>0</v>
      </c>
    </row>
  </sheetData>
  <mergeCells count="9">
    <mergeCell ref="E5:E6"/>
    <mergeCell ref="F5:F6"/>
    <mergeCell ref="G5:G6"/>
    <mergeCell ref="E1:I1"/>
    <mergeCell ref="C2:I2"/>
    <mergeCell ref="C3:I3"/>
    <mergeCell ref="C4:I4"/>
    <mergeCell ref="C5:C6"/>
    <mergeCell ref="D5:D6"/>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ESTUDIO DE MERCADO</vt:lpstr>
      <vt:lpstr>Hoja1</vt:lpstr>
      <vt:lpstr>VALOR HISTORICO 029-2024</vt:lpstr>
      <vt:lpstr>VALOR HISTORICO 035-2025</vt:lpstr>
      <vt:lpstr>'VALOR HISTORICO 029-2024'!Área_de_impresión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Jorge Luis Lombana Sanchez</dc:creator>
  <cp:keywords/>
  <dc:description/>
  <cp:lastModifiedBy>Juridica Uno</cp:lastModifiedBy>
  <cp:revision/>
  <dcterms:created xsi:type="dcterms:W3CDTF">2025-01-20T19:28:53Z</dcterms:created>
  <dcterms:modified xsi:type="dcterms:W3CDTF">2026-09-15T16:43:13Z</dcterms:modified>
  <cp:category/>
  <cp:contentStatus/>
</cp:coreProperties>
</file>