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1.1 PROCESOS CENAC AVIACION\9. 210. INSPECCCION PALAS\5. DOCUMENTOS PUBLICAR\"/>
    </mc:Choice>
  </mc:AlternateContent>
  <xr:revisionPtr revIDLastSave="0" documentId="8_{058C247A-C16D-4F85-A3AA-3E08D7C06531}" xr6:coauthVersionLast="47" xr6:coauthVersionMax="47" xr10:uidLastSave="{00000000-0000-0000-0000-000000000000}"/>
  <bookViews>
    <workbookView xWindow="-120" yWindow="-120" windowWidth="29040" windowHeight="15720" xr2:uid="{CD7F17F0-0CCC-4D61-8092-CF3C8A9C5B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11" i="1" l="1"/>
  <c r="AC11" i="1" s="1"/>
  <c r="AD11" i="1" s="1"/>
  <c r="V11" i="1"/>
  <c r="U11" i="1"/>
  <c r="T11" i="1"/>
  <c r="S11" i="1"/>
  <c r="R11" i="1"/>
  <c r="Q11" i="1"/>
  <c r="N11" i="1"/>
  <c r="O11" i="1" s="1"/>
  <c r="P11" i="1" s="1"/>
  <c r="I11" i="1"/>
  <c r="J11" i="1" s="1"/>
  <c r="K11" i="1" s="1"/>
  <c r="W11" i="1" l="1"/>
  <c r="X11" i="1" s="1"/>
</calcChain>
</file>

<file path=xl/sharedStrings.xml><?xml version="1.0" encoding="utf-8"?>
<sst xmlns="http://schemas.openxmlformats.org/spreadsheetml/2006/main" count="35" uniqueCount="26">
  <si>
    <t>GECI ESPAÑOLA SUCURSAL COLOMBIA</t>
  </si>
  <si>
    <t>Rapidexxus SA</t>
  </si>
  <si>
    <t>PRECIO DE REFERENCIA</t>
  </si>
  <si>
    <t>ITEM</t>
  </si>
  <si>
    <t xml:space="preserve">DESCRIPCIÓN DEL BIEN Y/O SERVICIO </t>
  </si>
  <si>
    <t>PARTE NUMERO (Del componente inspeccionar)</t>
  </si>
  <si>
    <t>UNIDAD MEDIDA</t>
  </si>
  <si>
    <t>NECESIDAD</t>
  </si>
  <si>
    <t xml:space="preserve">VALOR UNITARIO ANTES DE IVA </t>
  </si>
  <si>
    <t xml:space="preserve">PORCENTAJE DE IVA (%) </t>
  </si>
  <si>
    <t xml:space="preserve">VALOR DEL IVA ($) </t>
  </si>
  <si>
    <t>VALOR UNITARIO INCLUIDO IVA - EN PESOS</t>
  </si>
  <si>
    <t>VALOR TOTAL INCLUIDO IVA</t>
  </si>
  <si>
    <t xml:space="preserve"> PROMEDIO  </t>
  </si>
  <si>
    <t xml:space="preserve"> MEDIANA  </t>
  </si>
  <si>
    <t xml:space="preserve"> MEDIA GEOMETRICA  </t>
  </si>
  <si>
    <t>MEDIA ARMONICA</t>
  </si>
  <si>
    <t xml:space="preserve"> MENOR VALOR  </t>
  </si>
  <si>
    <t xml:space="preserve"> DESVIACION ESTANDAR  </t>
  </si>
  <si>
    <t xml:space="preserve">DISPERSION </t>
  </si>
  <si>
    <t xml:space="preserve"> METODO ESCOGIDO  </t>
  </si>
  <si>
    <t>CANTIDAD</t>
  </si>
  <si>
    <t>VALOR UNITARIO INCLUIDO IVA</t>
  </si>
  <si>
    <t>SERVICIOS DE INSPECCIÓN Y EVALUACIÓN PARA LA REPARACIÓN DE PALAS DE ROTOR PRINCIPAL DE LOS HELICÓPTEROS UH-60L (MAIN ROTOR BLADE ASSY UH-6OL) DE ACUERDO A LAS ESPECIFICACIONES TÉCNICAS)</t>
  </si>
  <si>
    <t>70150-09100-043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</si>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</sst>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_-;\-&quot;$&quot;\ * #,##0.0_-;_-&quot;$&quot;\ * &quot;-&quot;??_-;_-@_-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7"/>
      <color rgb="FF000000"/>
      <name val="Arial"/>
      <family val="2"/>
    </font>
    <font>
      <sz val="8"/>
      <color rgb="FF000000"/>
      <name val="Arial Narrow"/>
      <family val="2"/>
    </font>
    <font>
      <sz val="7.5"/>
      <color rgb="FF000000"/>
      <name val="Arial Narrow"/>
      <family val="2"/>
    </font>
    <font>
      <sz val="8"/>
      <color rgb="FF000000"/>
      <name val="Calibri"/>
      <family val="2"/>
    </font>
    <font>
      <sz val="7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4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9" borderId="5" xfId="0" applyFont="1" applyFill="1" applyBorder="1" applyAlignment="1">
      <alignment horizontal="justify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43" fontId="5" fillId="0" borderId="5" xfId="1" applyFont="1" applyBorder="1" applyAlignment="1">
      <alignment horizontal="center" vertical="center"/>
    </xf>
    <xf numFmtId="9" fontId="5" fillId="0" borderId="5" xfId="3" applyFont="1" applyBorder="1" applyAlignment="1">
      <alignment horizontal="center" vertical="center" wrapText="1"/>
    </xf>
    <xf numFmtId="43" fontId="5" fillId="0" borderId="5" xfId="1" applyFont="1" applyBorder="1" applyAlignment="1">
      <alignment horizontal="center" vertical="center" wrapText="1"/>
    </xf>
    <xf numFmtId="43" fontId="5" fillId="6" borderId="5" xfId="1" applyFont="1" applyFill="1" applyBorder="1" applyAlignment="1">
      <alignment horizontal="center" vertical="center" wrapText="1"/>
    </xf>
    <xf numFmtId="43" fontId="5" fillId="7" borderId="5" xfId="1" applyFont="1" applyFill="1" applyBorder="1" applyAlignment="1">
      <alignment horizontal="center" vertical="center" wrapText="1"/>
    </xf>
    <xf numFmtId="164" fontId="8" fillId="10" borderId="1" xfId="2" applyNumberFormat="1" applyFont="1" applyFill="1" applyBorder="1" applyAlignment="1">
      <alignment vertical="center"/>
    </xf>
    <xf numFmtId="164" fontId="8" fillId="11" borderId="1" xfId="2" applyNumberFormat="1" applyFont="1" applyFill="1" applyBorder="1" applyAlignment="1">
      <alignment vertical="center"/>
    </xf>
    <xf numFmtId="164" fontId="8" fillId="12" borderId="1" xfId="2" applyNumberFormat="1" applyFont="1" applyFill="1" applyBorder="1" applyAlignment="1">
      <alignment vertical="center"/>
    </xf>
    <xf numFmtId="164" fontId="8" fillId="0" borderId="1" xfId="2" applyNumberFormat="1" applyFont="1" applyBorder="1" applyAlignment="1">
      <alignment horizontal="center" vertical="center"/>
    </xf>
    <xf numFmtId="164" fontId="8" fillId="13" borderId="1" xfId="2" applyNumberFormat="1" applyFont="1" applyFill="1" applyBorder="1" applyAlignment="1">
      <alignment vertical="center"/>
    </xf>
    <xf numFmtId="164" fontId="8" fillId="14" borderId="1" xfId="2" applyNumberFormat="1" applyFont="1" applyFill="1" applyBorder="1" applyAlignment="1">
      <alignment vertical="center"/>
    </xf>
    <xf numFmtId="9" fontId="8" fillId="14" borderId="1" xfId="3" applyFont="1" applyFill="1" applyBorder="1" applyAlignment="1">
      <alignment horizontal="center" vertical="center"/>
    </xf>
    <xf numFmtId="164" fontId="8" fillId="14" borderId="1" xfId="3" applyNumberFormat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44" fontId="5" fillId="0" borderId="5" xfId="2" applyFont="1" applyBorder="1" applyAlignment="1">
      <alignment horizontal="center" vertical="center"/>
    </xf>
    <xf numFmtId="44" fontId="5" fillId="0" borderId="5" xfId="2" applyFont="1" applyBorder="1" applyAlignment="1">
      <alignment horizontal="center" vertical="center" wrapText="1"/>
    </xf>
    <xf numFmtId="44" fontId="5" fillId="7" borderId="5" xfId="2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4110-2A36-4AF0-ACBB-1E7914FB27A4}">
  <dimension ref="B8:AD11"/>
  <sheetViews>
    <sheetView tabSelected="1" workbookViewId="0">
      <selection activeCell="A4" sqref="A4:XFD7"/>
    </sheetView>
  </sheetViews>
  <sheetFormatPr baseColWidth="10" defaultRowHeight="15" x14ac:dyDescent="0.25"/>
  <cols>
    <col min="2" max="2" width="7.85546875" customWidth="1"/>
    <col min="3" max="3" width="19" customWidth="1"/>
    <col min="4" max="4" width="14.140625" customWidth="1"/>
    <col min="5" max="5" width="8.42578125" customWidth="1"/>
    <col min="6" max="6" width="9.5703125" customWidth="1"/>
    <col min="7" max="7" width="10.140625" customWidth="1"/>
    <col min="8" max="8" width="7.85546875" customWidth="1"/>
    <col min="9" max="9" width="10.28515625" customWidth="1"/>
    <col min="10" max="10" width="11.5703125" customWidth="1"/>
    <col min="11" max="11" width="12.140625" customWidth="1"/>
    <col min="13" max="13" width="8.85546875" customWidth="1"/>
    <col min="17" max="17" width="15.140625" customWidth="1"/>
    <col min="18" max="18" width="9.7109375" customWidth="1"/>
    <col min="19" max="19" width="10.42578125" hidden="1" customWidth="1"/>
    <col min="20" max="20" width="13.85546875" hidden="1" customWidth="1"/>
    <col min="21" max="21" width="9.85546875" customWidth="1"/>
    <col min="22" max="22" width="10.42578125" customWidth="1"/>
    <col min="23" max="23" width="12" customWidth="1"/>
    <col min="26" max="26" width="14.5703125" bestFit="1" customWidth="1"/>
    <col min="30" max="30" width="14.5703125" bestFit="1" customWidth="1"/>
    <col min="31" max="31" width="23.140625" customWidth="1"/>
    <col min="36" max="36" width="13" customWidth="1"/>
    <col min="37" max="37" width="14.28515625" customWidth="1"/>
  </cols>
  <sheetData>
    <row r="8" spans="2:30" x14ac:dyDescent="0.25">
      <c r="AD8" s="1">
        <v>225241489</v>
      </c>
    </row>
    <row r="9" spans="2:30" ht="15.75" thickBot="1" x14ac:dyDescent="0.3">
      <c r="G9" s="2" t="s">
        <v>0</v>
      </c>
      <c r="H9" s="2"/>
      <c r="I9" s="2"/>
      <c r="J9" s="2"/>
      <c r="K9" s="3"/>
      <c r="L9" s="4" t="s">
        <v>1</v>
      </c>
      <c r="M9" s="4"/>
      <c r="N9" s="4"/>
      <c r="O9" s="4"/>
      <c r="P9" s="5"/>
      <c r="Z9" s="6" t="s">
        <v>2</v>
      </c>
      <c r="AA9" s="6"/>
      <c r="AB9" s="6"/>
      <c r="AC9" s="6"/>
      <c r="AD9" s="6"/>
    </row>
    <row r="10" spans="2:30" ht="51.75" thickBot="1" x14ac:dyDescent="0.3">
      <c r="B10" s="7" t="s">
        <v>3</v>
      </c>
      <c r="C10" s="8" t="s">
        <v>4</v>
      </c>
      <c r="D10" s="9" t="s">
        <v>5</v>
      </c>
      <c r="E10" s="9" t="s">
        <v>6</v>
      </c>
      <c r="F10" s="9" t="s">
        <v>7</v>
      </c>
      <c r="G10" s="10" t="s">
        <v>8</v>
      </c>
      <c r="H10" s="10" t="s">
        <v>9</v>
      </c>
      <c r="I10" s="10" t="s">
        <v>10</v>
      </c>
      <c r="J10" s="11" t="s">
        <v>11</v>
      </c>
      <c r="K10" s="12" t="s">
        <v>12</v>
      </c>
      <c r="L10" s="10" t="s">
        <v>8</v>
      </c>
      <c r="M10" s="10" t="s">
        <v>9</v>
      </c>
      <c r="N10" s="10" t="s">
        <v>10</v>
      </c>
      <c r="O10" s="11" t="s">
        <v>11</v>
      </c>
      <c r="P10" s="12" t="s">
        <v>12</v>
      </c>
      <c r="Q10" s="13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5" t="s">
        <v>21</v>
      </c>
      <c r="Z10" s="10" t="s">
        <v>8</v>
      </c>
      <c r="AA10" s="10" t="s">
        <v>9</v>
      </c>
      <c r="AB10" s="10" t="s">
        <v>10</v>
      </c>
      <c r="AC10" s="10" t="s">
        <v>22</v>
      </c>
      <c r="AD10" s="12" t="s">
        <v>12</v>
      </c>
    </row>
    <row r="11" spans="2:30" ht="108" thickBot="1" x14ac:dyDescent="0.3">
      <c r="B11" s="16">
        <v>1</v>
      </c>
      <c r="C11" s="17" t="s">
        <v>23</v>
      </c>
      <c r="D11" s="18" t="s">
        <v>24</v>
      </c>
      <c r="E11" s="19" t="s">
        <v>25</v>
      </c>
      <c r="F11" s="20">
        <v>45</v>
      </c>
      <c r="G11" s="21">
        <v>4342857</v>
      </c>
      <c r="H11" s="22">
        <v>0.19</v>
      </c>
      <c r="I11" s="23">
        <f>G11*H11</f>
        <v>825142.83</v>
      </c>
      <c r="J11" s="24">
        <f>G11+I11</f>
        <v>5167999.83</v>
      </c>
      <c r="K11" s="25">
        <f>J11*F11</f>
        <v>232559992.34999999</v>
      </c>
      <c r="L11" s="21">
        <v>5800000</v>
      </c>
      <c r="M11" s="22">
        <v>0.19</v>
      </c>
      <c r="N11" s="23">
        <f>L11*M11</f>
        <v>1102000</v>
      </c>
      <c r="O11" s="24">
        <f>L11+N11</f>
        <v>6902000</v>
      </c>
      <c r="P11" s="25">
        <f>O11*F11</f>
        <v>310590000</v>
      </c>
      <c r="Q11" s="26">
        <f>+ROUND(AVERAGE(G11,L11),2)</f>
        <v>5071428.5</v>
      </c>
      <c r="R11" s="27">
        <f>+ROUND(MEDIAN(G11,L11),0)</f>
        <v>5071429</v>
      </c>
      <c r="S11" s="28">
        <f>+ROUND(GEOMEAN(G11,L11),0)</f>
        <v>5018822</v>
      </c>
      <c r="T11" s="29">
        <f>ROUND(HARMEAN(G11,L11),0)</f>
        <v>4966760</v>
      </c>
      <c r="U11" s="30">
        <f>+ROUND(MIN(G11,L11),0)</f>
        <v>4342857</v>
      </c>
      <c r="V11" s="31">
        <f>+ROUND(_xlfn.STDEV.S(G11,L11),0)</f>
        <v>1030356</v>
      </c>
      <c r="W11" s="32">
        <f>+ROUND(V11/Q11,2)</f>
        <v>0.2</v>
      </c>
      <c r="X11" s="33" t="str">
        <f>IF(AND(W11&lt;=10%),"MENOR VALOR","PROMEDIO")</f>
        <v>PROMEDIO</v>
      </c>
      <c r="Y11" s="34">
        <v>37</v>
      </c>
      <c r="Z11" s="35">
        <v>5071428.57</v>
      </c>
      <c r="AA11" s="22">
        <v>0.19</v>
      </c>
      <c r="AB11" s="36">
        <f>ROUND(Z11*19%,2)</f>
        <v>963571.43</v>
      </c>
      <c r="AC11" s="36">
        <f>ROUND(Z11+AB11,2)</f>
        <v>6035000</v>
      </c>
      <c r="AD11" s="37">
        <f>AC11*Y11</f>
        <v>223295000</v>
      </c>
    </row>
  </sheetData>
  <mergeCells count="3">
    <mergeCell ref="G9:K9"/>
    <mergeCell ref="L9:P9"/>
    <mergeCell ref="Z9:A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yolima Gonzalez Soler</dc:creator>
  <cp:lastModifiedBy>yolima Gonzalez Soler</cp:lastModifiedBy>
  <dcterms:created xsi:type="dcterms:W3CDTF">2026-09-15T01:37:10Z</dcterms:created>
  <dcterms:modified xsi:type="dcterms:W3CDTF">2026-09-15T01:38:25Z</dcterms:modified>
</cp:coreProperties>
</file>