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ucros\Downloads\"/>
    </mc:Choice>
  </mc:AlternateContent>
  <xr:revisionPtr revIDLastSave="0" documentId="13_ncr:1_{AA6495EA-85BF-46F1-82CD-AA140F2A8053}" xr6:coauthVersionLast="47" xr6:coauthVersionMax="47" xr10:uidLastSave="{00000000-0000-0000-0000-000000000000}"/>
  <bookViews>
    <workbookView xWindow="-120" yWindow="-120" windowWidth="29040" windowHeight="15720" xr2:uid="{0C9F9B1B-F006-497F-975F-780EE57746D8}"/>
  </bookViews>
  <sheets>
    <sheet name="OFERTA ECONÓMICA " sheetId="1" r:id="rId1"/>
  </sheets>
  <definedNames>
    <definedName name="_xlnm._FilterDatabase" localSheetId="0" hidden="1">'OFERTA ECONÓMICA '!$A$100:$R$177</definedName>
    <definedName name="_xlnm.Print_Area" localSheetId="0">'OFERTA ECONÓMICA '!$A$2:$R$190</definedName>
    <definedName name="_xlnm.Print_Titles" localSheetId="0">'OFERTA ECONÓMICA '!$6:$12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177" i="1" l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6" i="1"/>
  <c r="R45" i="1"/>
  <c r="R44" i="1"/>
  <c r="R43" i="1"/>
  <c r="R42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N177" i="1"/>
  <c r="L177" i="1"/>
  <c r="J177" i="1"/>
  <c r="N176" i="1"/>
  <c r="L176" i="1"/>
  <c r="J176" i="1"/>
  <c r="N175" i="1"/>
  <c r="L175" i="1"/>
  <c r="J175" i="1"/>
  <c r="N174" i="1"/>
  <c r="L174" i="1"/>
  <c r="J174" i="1"/>
  <c r="N173" i="1"/>
  <c r="L173" i="1"/>
  <c r="J173" i="1"/>
  <c r="N172" i="1"/>
  <c r="L172" i="1"/>
  <c r="J172" i="1"/>
  <c r="N171" i="1"/>
  <c r="L171" i="1"/>
  <c r="J171" i="1"/>
  <c r="N170" i="1"/>
  <c r="L170" i="1"/>
  <c r="J170" i="1"/>
  <c r="N169" i="1"/>
  <c r="L169" i="1"/>
  <c r="J169" i="1"/>
  <c r="N168" i="1"/>
  <c r="L168" i="1"/>
  <c r="J168" i="1"/>
  <c r="N167" i="1"/>
  <c r="L167" i="1"/>
  <c r="J167" i="1"/>
  <c r="N166" i="1"/>
  <c r="L166" i="1"/>
  <c r="J166" i="1"/>
  <c r="N165" i="1"/>
  <c r="L165" i="1"/>
  <c r="J165" i="1"/>
  <c r="N164" i="1"/>
  <c r="L164" i="1"/>
  <c r="J164" i="1"/>
  <c r="N163" i="1"/>
  <c r="L163" i="1"/>
  <c r="J163" i="1"/>
  <c r="N162" i="1"/>
  <c r="L162" i="1"/>
  <c r="J162" i="1"/>
  <c r="N161" i="1"/>
  <c r="L161" i="1"/>
  <c r="J161" i="1"/>
  <c r="N160" i="1"/>
  <c r="L160" i="1"/>
  <c r="J160" i="1"/>
  <c r="N159" i="1"/>
  <c r="L159" i="1"/>
  <c r="J159" i="1"/>
  <c r="N158" i="1"/>
  <c r="L158" i="1"/>
  <c r="J158" i="1"/>
  <c r="N157" i="1"/>
  <c r="L157" i="1"/>
  <c r="J157" i="1"/>
  <c r="N156" i="1"/>
  <c r="L156" i="1"/>
  <c r="J156" i="1"/>
  <c r="N155" i="1"/>
  <c r="L155" i="1"/>
  <c r="J155" i="1"/>
  <c r="N154" i="1"/>
  <c r="L154" i="1"/>
  <c r="J154" i="1"/>
  <c r="N153" i="1"/>
  <c r="L153" i="1"/>
  <c r="J153" i="1"/>
  <c r="N152" i="1"/>
  <c r="L152" i="1"/>
  <c r="J152" i="1"/>
  <c r="N151" i="1"/>
  <c r="L151" i="1"/>
  <c r="J151" i="1"/>
  <c r="N150" i="1"/>
  <c r="L150" i="1"/>
  <c r="J150" i="1"/>
  <c r="N149" i="1"/>
  <c r="L149" i="1"/>
  <c r="J149" i="1"/>
  <c r="N148" i="1"/>
  <c r="L148" i="1"/>
  <c r="J148" i="1"/>
  <c r="N147" i="1"/>
  <c r="L147" i="1"/>
  <c r="J147" i="1"/>
  <c r="N146" i="1"/>
  <c r="L146" i="1"/>
  <c r="J146" i="1"/>
  <c r="N145" i="1"/>
  <c r="L145" i="1"/>
  <c r="J145" i="1"/>
  <c r="N144" i="1"/>
  <c r="L144" i="1"/>
  <c r="J144" i="1"/>
  <c r="N143" i="1"/>
  <c r="L143" i="1"/>
  <c r="J143" i="1"/>
  <c r="N141" i="1"/>
  <c r="L141" i="1"/>
  <c r="J141" i="1"/>
  <c r="N140" i="1"/>
  <c r="L140" i="1"/>
  <c r="J140" i="1"/>
  <c r="N139" i="1"/>
  <c r="L139" i="1"/>
  <c r="J139" i="1"/>
  <c r="N138" i="1"/>
  <c r="L138" i="1"/>
  <c r="J138" i="1"/>
  <c r="N137" i="1"/>
  <c r="L137" i="1"/>
  <c r="J137" i="1"/>
  <c r="N136" i="1"/>
  <c r="L136" i="1"/>
  <c r="J136" i="1"/>
  <c r="N135" i="1"/>
  <c r="L135" i="1"/>
  <c r="J135" i="1"/>
  <c r="N134" i="1"/>
  <c r="L134" i="1"/>
  <c r="J134" i="1"/>
  <c r="N133" i="1"/>
  <c r="L133" i="1"/>
  <c r="J133" i="1"/>
  <c r="N132" i="1"/>
  <c r="L132" i="1"/>
  <c r="J132" i="1"/>
  <c r="N131" i="1"/>
  <c r="L131" i="1"/>
  <c r="J131" i="1"/>
  <c r="N130" i="1"/>
  <c r="L130" i="1"/>
  <c r="J130" i="1"/>
  <c r="N129" i="1"/>
  <c r="L129" i="1"/>
  <c r="J129" i="1"/>
  <c r="N128" i="1"/>
  <c r="L128" i="1"/>
  <c r="J128" i="1"/>
  <c r="N126" i="1"/>
  <c r="L126" i="1"/>
  <c r="J126" i="1"/>
  <c r="N125" i="1"/>
  <c r="L125" i="1"/>
  <c r="J125" i="1"/>
  <c r="N124" i="1"/>
  <c r="L124" i="1"/>
  <c r="J124" i="1"/>
  <c r="N123" i="1"/>
  <c r="L123" i="1"/>
  <c r="J123" i="1"/>
  <c r="N122" i="1"/>
  <c r="L122" i="1"/>
  <c r="J122" i="1"/>
  <c r="N121" i="1"/>
  <c r="L121" i="1"/>
  <c r="J121" i="1"/>
  <c r="N120" i="1"/>
  <c r="L120" i="1"/>
  <c r="J120" i="1"/>
  <c r="N119" i="1"/>
  <c r="L119" i="1"/>
  <c r="J119" i="1"/>
  <c r="N118" i="1"/>
  <c r="L118" i="1"/>
  <c r="J118" i="1"/>
  <c r="N117" i="1"/>
  <c r="L117" i="1"/>
  <c r="J117" i="1"/>
  <c r="N116" i="1"/>
  <c r="L116" i="1"/>
  <c r="J116" i="1"/>
  <c r="N115" i="1"/>
  <c r="L115" i="1"/>
  <c r="J115" i="1"/>
  <c r="N114" i="1"/>
  <c r="L114" i="1"/>
  <c r="J114" i="1"/>
  <c r="N113" i="1"/>
  <c r="L113" i="1"/>
  <c r="J113" i="1"/>
  <c r="N112" i="1"/>
  <c r="L112" i="1"/>
  <c r="J112" i="1"/>
  <c r="N111" i="1"/>
  <c r="L111" i="1"/>
  <c r="J111" i="1"/>
  <c r="N110" i="1"/>
  <c r="L110" i="1"/>
  <c r="J110" i="1"/>
  <c r="N109" i="1"/>
  <c r="L109" i="1"/>
  <c r="J109" i="1"/>
  <c r="N108" i="1"/>
  <c r="L108" i="1"/>
  <c r="J108" i="1"/>
  <c r="N107" i="1"/>
  <c r="L107" i="1"/>
  <c r="J107" i="1"/>
  <c r="N106" i="1"/>
  <c r="L106" i="1"/>
  <c r="J106" i="1"/>
  <c r="N105" i="1"/>
  <c r="L105" i="1"/>
  <c r="J105" i="1"/>
  <c r="N104" i="1"/>
  <c r="L104" i="1"/>
  <c r="J104" i="1"/>
  <c r="N103" i="1"/>
  <c r="L103" i="1"/>
  <c r="J103" i="1"/>
  <c r="N102" i="1"/>
  <c r="L102" i="1"/>
  <c r="J102" i="1"/>
  <c r="N101" i="1"/>
  <c r="L101" i="1"/>
  <c r="J101" i="1"/>
  <c r="N95" i="1"/>
  <c r="L95" i="1"/>
  <c r="J95" i="1"/>
  <c r="N94" i="1"/>
  <c r="L94" i="1"/>
  <c r="J94" i="1"/>
  <c r="N93" i="1"/>
  <c r="L93" i="1"/>
  <c r="J93" i="1"/>
  <c r="N92" i="1"/>
  <c r="L92" i="1"/>
  <c r="J92" i="1"/>
  <c r="N91" i="1"/>
  <c r="L91" i="1"/>
  <c r="J91" i="1"/>
  <c r="N90" i="1"/>
  <c r="L90" i="1"/>
  <c r="J90" i="1"/>
  <c r="N89" i="1"/>
  <c r="L89" i="1"/>
  <c r="J89" i="1"/>
  <c r="N88" i="1"/>
  <c r="L88" i="1"/>
  <c r="J88" i="1"/>
  <c r="N87" i="1"/>
  <c r="L87" i="1"/>
  <c r="J87" i="1"/>
  <c r="N86" i="1"/>
  <c r="L86" i="1"/>
  <c r="J86" i="1"/>
  <c r="N85" i="1"/>
  <c r="L85" i="1"/>
  <c r="J85" i="1"/>
  <c r="N84" i="1"/>
  <c r="L84" i="1"/>
  <c r="J84" i="1"/>
  <c r="N83" i="1"/>
  <c r="L83" i="1"/>
  <c r="J83" i="1"/>
  <c r="N82" i="1"/>
  <c r="L82" i="1"/>
  <c r="J82" i="1"/>
  <c r="N81" i="1"/>
  <c r="L81" i="1"/>
  <c r="J81" i="1"/>
  <c r="N80" i="1"/>
  <c r="L80" i="1"/>
  <c r="J80" i="1"/>
  <c r="N79" i="1"/>
  <c r="L79" i="1"/>
  <c r="J79" i="1"/>
  <c r="N78" i="1"/>
  <c r="L78" i="1"/>
  <c r="J78" i="1"/>
  <c r="N77" i="1"/>
  <c r="L77" i="1"/>
  <c r="J77" i="1"/>
  <c r="N76" i="1"/>
  <c r="L76" i="1"/>
  <c r="J76" i="1"/>
  <c r="N75" i="1"/>
  <c r="L75" i="1"/>
  <c r="J75" i="1"/>
  <c r="N74" i="1"/>
  <c r="L74" i="1"/>
  <c r="J74" i="1"/>
  <c r="N73" i="1"/>
  <c r="L73" i="1"/>
  <c r="J73" i="1"/>
  <c r="N72" i="1"/>
  <c r="L72" i="1"/>
  <c r="J72" i="1"/>
  <c r="N71" i="1"/>
  <c r="L71" i="1"/>
  <c r="J71" i="1"/>
  <c r="N70" i="1"/>
  <c r="L70" i="1"/>
  <c r="J70" i="1"/>
  <c r="N69" i="1"/>
  <c r="L69" i="1"/>
  <c r="J69" i="1"/>
  <c r="N67" i="1"/>
  <c r="L67" i="1"/>
  <c r="J67" i="1"/>
  <c r="N66" i="1"/>
  <c r="L66" i="1"/>
  <c r="J66" i="1"/>
  <c r="N65" i="1"/>
  <c r="L65" i="1"/>
  <c r="J65" i="1"/>
  <c r="N64" i="1"/>
  <c r="L64" i="1"/>
  <c r="J64" i="1"/>
  <c r="N63" i="1"/>
  <c r="L63" i="1"/>
  <c r="J63" i="1"/>
  <c r="N62" i="1"/>
  <c r="L62" i="1"/>
  <c r="J62" i="1"/>
  <c r="N61" i="1"/>
  <c r="L61" i="1"/>
  <c r="J61" i="1"/>
  <c r="N60" i="1"/>
  <c r="L60" i="1"/>
  <c r="J60" i="1"/>
  <c r="N59" i="1"/>
  <c r="L59" i="1"/>
  <c r="J59" i="1"/>
  <c r="N58" i="1"/>
  <c r="L58" i="1"/>
  <c r="J58" i="1"/>
  <c r="N57" i="1"/>
  <c r="L57" i="1"/>
  <c r="J57" i="1"/>
  <c r="N56" i="1"/>
  <c r="L56" i="1"/>
  <c r="J56" i="1"/>
  <c r="N55" i="1"/>
  <c r="L55" i="1"/>
  <c r="J55" i="1"/>
  <c r="N54" i="1"/>
  <c r="L54" i="1"/>
  <c r="J54" i="1"/>
  <c r="N53" i="1"/>
  <c r="L53" i="1"/>
  <c r="J53" i="1"/>
  <c r="N52" i="1"/>
  <c r="L52" i="1"/>
  <c r="J52" i="1"/>
  <c r="N51" i="1"/>
  <c r="L51" i="1"/>
  <c r="J51" i="1"/>
  <c r="N50" i="1"/>
  <c r="L50" i="1"/>
  <c r="J50" i="1"/>
  <c r="N49" i="1"/>
  <c r="L49" i="1"/>
  <c r="J49" i="1"/>
  <c r="N48" i="1"/>
  <c r="L48" i="1"/>
  <c r="J48" i="1"/>
  <c r="N46" i="1"/>
  <c r="L46" i="1"/>
  <c r="J46" i="1"/>
  <c r="N45" i="1"/>
  <c r="L45" i="1"/>
  <c r="J45" i="1"/>
  <c r="N44" i="1"/>
  <c r="L44" i="1"/>
  <c r="J44" i="1"/>
  <c r="N43" i="1"/>
  <c r="L43" i="1"/>
  <c r="J43" i="1"/>
  <c r="N42" i="1"/>
  <c r="L42" i="1"/>
  <c r="J42" i="1"/>
  <c r="N40" i="1"/>
  <c r="L40" i="1"/>
  <c r="J40" i="1"/>
  <c r="N39" i="1"/>
  <c r="L39" i="1"/>
  <c r="J39" i="1"/>
  <c r="N38" i="1"/>
  <c r="L38" i="1"/>
  <c r="J38" i="1"/>
  <c r="N37" i="1"/>
  <c r="L37" i="1"/>
  <c r="J37" i="1"/>
  <c r="N36" i="1"/>
  <c r="L36" i="1"/>
  <c r="J36" i="1"/>
  <c r="N35" i="1"/>
  <c r="L35" i="1"/>
  <c r="J35" i="1"/>
  <c r="N34" i="1"/>
  <c r="L34" i="1"/>
  <c r="J34" i="1"/>
  <c r="N33" i="1"/>
  <c r="L33" i="1"/>
  <c r="J33" i="1"/>
  <c r="N32" i="1"/>
  <c r="L32" i="1"/>
  <c r="J32" i="1"/>
  <c r="N31" i="1"/>
  <c r="L31" i="1"/>
  <c r="J31" i="1"/>
  <c r="N30" i="1"/>
  <c r="L30" i="1"/>
  <c r="J30" i="1"/>
  <c r="N29" i="1"/>
  <c r="L29" i="1"/>
  <c r="J29" i="1"/>
  <c r="N28" i="1"/>
  <c r="L28" i="1"/>
  <c r="J28" i="1"/>
  <c r="N27" i="1"/>
  <c r="L27" i="1"/>
  <c r="J27" i="1"/>
  <c r="N26" i="1"/>
  <c r="L26" i="1"/>
  <c r="J26" i="1"/>
  <c r="N25" i="1"/>
  <c r="L25" i="1"/>
  <c r="J25" i="1"/>
  <c r="N24" i="1"/>
  <c r="L24" i="1"/>
  <c r="J24" i="1"/>
  <c r="N23" i="1"/>
  <c r="L23" i="1"/>
  <c r="J23" i="1"/>
  <c r="N22" i="1"/>
  <c r="L22" i="1"/>
  <c r="J22" i="1"/>
  <c r="N21" i="1"/>
  <c r="L21" i="1"/>
  <c r="J21" i="1"/>
  <c r="N20" i="1"/>
  <c r="L20" i="1"/>
  <c r="J20" i="1"/>
  <c r="N19" i="1"/>
  <c r="L19" i="1"/>
  <c r="J19" i="1"/>
  <c r="N18" i="1"/>
  <c r="L18" i="1"/>
  <c r="J18" i="1"/>
  <c r="N17" i="1"/>
  <c r="L17" i="1"/>
  <c r="J17" i="1"/>
  <c r="N16" i="1"/>
  <c r="L16" i="1"/>
  <c r="J16" i="1"/>
  <c r="N15" i="1"/>
  <c r="L15" i="1"/>
  <c r="J15" i="1"/>
  <c r="N14" i="1"/>
  <c r="L14" i="1"/>
  <c r="J14" i="1"/>
  <c r="O72" i="1" l="1"/>
  <c r="P72" i="1" s="1"/>
  <c r="O24" i="1"/>
  <c r="P24" i="1" s="1"/>
  <c r="O58" i="1"/>
  <c r="P58" i="1" s="1"/>
  <c r="O66" i="1"/>
  <c r="P66" i="1" s="1"/>
  <c r="O107" i="1"/>
  <c r="P107" i="1" s="1"/>
  <c r="O28" i="1"/>
  <c r="P28" i="1" s="1"/>
  <c r="O36" i="1"/>
  <c r="P36" i="1" s="1"/>
  <c r="O45" i="1"/>
  <c r="P45" i="1" s="1"/>
  <c r="O54" i="1"/>
  <c r="P54" i="1" s="1"/>
  <c r="O79" i="1"/>
  <c r="P79" i="1" s="1"/>
  <c r="O87" i="1"/>
  <c r="P87" i="1" s="1"/>
  <c r="O18" i="1"/>
  <c r="P18" i="1" s="1"/>
  <c r="O26" i="1"/>
  <c r="P26" i="1" s="1"/>
  <c r="O60" i="1"/>
  <c r="P60" i="1" s="1"/>
  <c r="O69" i="1"/>
  <c r="P69" i="1" s="1"/>
  <c r="O89" i="1"/>
  <c r="P89" i="1" s="1"/>
  <c r="O81" i="1"/>
  <c r="P81" i="1" s="1"/>
  <c r="O125" i="1"/>
  <c r="P125" i="1" s="1"/>
  <c r="O134" i="1"/>
  <c r="P134" i="1" s="1"/>
  <c r="O110" i="1"/>
  <c r="P110" i="1" s="1"/>
  <c r="O161" i="1"/>
  <c r="P161" i="1" s="1"/>
  <c r="O172" i="1"/>
  <c r="P172" i="1" s="1"/>
  <c r="O176" i="1"/>
  <c r="P176" i="1" s="1"/>
  <c r="O137" i="1"/>
  <c r="P137" i="1" s="1"/>
  <c r="O140" i="1"/>
  <c r="P140" i="1" s="1"/>
  <c r="O148" i="1"/>
  <c r="P148" i="1" s="1"/>
  <c r="O166" i="1"/>
  <c r="P166" i="1" s="1"/>
  <c r="O164" i="1"/>
  <c r="P164" i="1" s="1"/>
  <c r="O121" i="1"/>
  <c r="P121" i="1" s="1"/>
  <c r="O109" i="1"/>
  <c r="P109" i="1" s="1"/>
  <c r="O117" i="1"/>
  <c r="P117" i="1" s="1"/>
  <c r="O120" i="1"/>
  <c r="P120" i="1" s="1"/>
  <c r="O128" i="1"/>
  <c r="P128" i="1" s="1"/>
  <c r="O136" i="1"/>
  <c r="P136" i="1" s="1"/>
  <c r="O144" i="1"/>
  <c r="P144" i="1" s="1"/>
  <c r="O157" i="1"/>
  <c r="P157" i="1" s="1"/>
  <c r="O173" i="1"/>
  <c r="P173" i="1" s="1"/>
  <c r="Q179" i="1"/>
  <c r="R182" i="1" s="1"/>
  <c r="R97" i="1"/>
  <c r="R181" i="1" s="1"/>
  <c r="O126" i="1"/>
  <c r="P126" i="1" s="1"/>
  <c r="O34" i="1"/>
  <c r="P34" i="1" s="1"/>
  <c r="O91" i="1"/>
  <c r="P91" i="1" s="1"/>
  <c r="O146" i="1"/>
  <c r="P146" i="1" s="1"/>
  <c r="O56" i="1"/>
  <c r="P56" i="1" s="1"/>
  <c r="O102" i="1"/>
  <c r="P102" i="1" s="1"/>
  <c r="O15" i="1"/>
  <c r="P15" i="1" s="1"/>
  <c r="O22" i="1"/>
  <c r="P22" i="1" s="1"/>
  <c r="O35" i="1"/>
  <c r="P35" i="1" s="1"/>
  <c r="O43" i="1"/>
  <c r="P43" i="1" s="1"/>
  <c r="O85" i="1"/>
  <c r="P85" i="1" s="1"/>
  <c r="O103" i="1"/>
  <c r="P103" i="1" s="1"/>
  <c r="O135" i="1"/>
  <c r="P135" i="1" s="1"/>
  <c r="O105" i="1"/>
  <c r="P105" i="1" s="1"/>
  <c r="O175" i="1"/>
  <c r="P175" i="1" s="1"/>
  <c r="O39" i="1"/>
  <c r="P39" i="1" s="1"/>
  <c r="O61" i="1"/>
  <c r="P61" i="1" s="1"/>
  <c r="O82" i="1"/>
  <c r="P82" i="1" s="1"/>
  <c r="O150" i="1"/>
  <c r="P150" i="1" s="1"/>
  <c r="O156" i="1"/>
  <c r="P156" i="1" s="1"/>
  <c r="O123" i="1"/>
  <c r="P123" i="1" s="1"/>
  <c r="O73" i="1"/>
  <c r="P73" i="1" s="1"/>
  <c r="O149" i="1"/>
  <c r="P149" i="1" s="1"/>
  <c r="O48" i="1"/>
  <c r="P48" i="1" s="1"/>
  <c r="O131" i="1"/>
  <c r="P131" i="1" s="1"/>
  <c r="O16" i="1"/>
  <c r="P16" i="1" s="1"/>
  <c r="O53" i="1"/>
  <c r="P53" i="1" s="1"/>
  <c r="O158" i="1"/>
  <c r="P158" i="1" s="1"/>
  <c r="O168" i="1"/>
  <c r="P168" i="1" s="1"/>
  <c r="O14" i="1"/>
  <c r="O27" i="1"/>
  <c r="P27" i="1" s="1"/>
  <c r="O77" i="1"/>
  <c r="P77" i="1" s="1"/>
  <c r="O115" i="1"/>
  <c r="P115" i="1" s="1"/>
  <c r="O138" i="1"/>
  <c r="P138" i="1" s="1"/>
  <c r="O165" i="1"/>
  <c r="P165" i="1" s="1"/>
  <c r="O171" i="1"/>
  <c r="P171" i="1" s="1"/>
  <c r="O153" i="1"/>
  <c r="P153" i="1" s="1"/>
  <c r="O20" i="1"/>
  <c r="P20" i="1" s="1"/>
  <c r="O65" i="1"/>
  <c r="P65" i="1" s="1"/>
  <c r="O80" i="1"/>
  <c r="P80" i="1" s="1"/>
  <c r="O114" i="1"/>
  <c r="P114" i="1" s="1"/>
  <c r="O122" i="1"/>
  <c r="P122" i="1" s="1"/>
  <c r="O143" i="1"/>
  <c r="P143" i="1" s="1"/>
  <c r="O25" i="1"/>
  <c r="P25" i="1" s="1"/>
  <c r="O51" i="1"/>
  <c r="P51" i="1" s="1"/>
  <c r="O71" i="1"/>
  <c r="P71" i="1" s="1"/>
  <c r="O95" i="1"/>
  <c r="P95" i="1" s="1"/>
  <c r="O119" i="1"/>
  <c r="P119" i="1" s="1"/>
  <c r="O147" i="1"/>
  <c r="P147" i="1" s="1"/>
  <c r="O167" i="1"/>
  <c r="P167" i="1" s="1"/>
  <c r="O30" i="1"/>
  <c r="P30" i="1" s="1"/>
  <c r="O76" i="1"/>
  <c r="P76" i="1" s="1"/>
  <c r="O90" i="1"/>
  <c r="P90" i="1" s="1"/>
  <c r="O133" i="1"/>
  <c r="P133" i="1" s="1"/>
  <c r="O152" i="1"/>
  <c r="P152" i="1" s="1"/>
  <c r="O21" i="1"/>
  <c r="P21" i="1" s="1"/>
  <c r="O40" i="1"/>
  <c r="P40" i="1" s="1"/>
  <c r="O86" i="1"/>
  <c r="P86" i="1" s="1"/>
  <c r="O162" i="1"/>
  <c r="P162" i="1" s="1"/>
  <c r="O57" i="1"/>
  <c r="P57" i="1" s="1"/>
  <c r="O106" i="1"/>
  <c r="P106" i="1" s="1"/>
  <c r="O17" i="1"/>
  <c r="P17" i="1" s="1"/>
  <c r="O42" i="1"/>
  <c r="P42" i="1" s="1"/>
  <c r="O62" i="1"/>
  <c r="P62" i="1" s="1"/>
  <c r="O111" i="1"/>
  <c r="P111" i="1" s="1"/>
  <c r="O124" i="1"/>
  <c r="P124" i="1" s="1"/>
  <c r="O139" i="1"/>
  <c r="P139" i="1" s="1"/>
  <c r="O163" i="1"/>
  <c r="P163" i="1" s="1"/>
  <c r="O32" i="1"/>
  <c r="P32" i="1" s="1"/>
  <c r="O67" i="1"/>
  <c r="P67" i="1" s="1"/>
  <c r="O92" i="1"/>
  <c r="P92" i="1" s="1"/>
  <c r="O116" i="1"/>
  <c r="P116" i="1" s="1"/>
  <c r="O130" i="1"/>
  <c r="P130" i="1" s="1"/>
  <c r="O154" i="1"/>
  <c r="P154" i="1" s="1"/>
  <c r="O101" i="1"/>
  <c r="P101" i="1" s="1"/>
  <c r="O37" i="1"/>
  <c r="P37" i="1" s="1"/>
  <c r="O159" i="1"/>
  <c r="P159" i="1" s="1"/>
  <c r="O88" i="1"/>
  <c r="P88" i="1" s="1"/>
  <c r="O177" i="1"/>
  <c r="P177" i="1" s="1"/>
  <c r="O155" i="1"/>
  <c r="P155" i="1" s="1"/>
  <c r="O112" i="1"/>
  <c r="P112" i="1" s="1"/>
  <c r="O49" i="1"/>
  <c r="P49" i="1" s="1"/>
  <c r="O19" i="1"/>
  <c r="P19" i="1" s="1"/>
  <c r="O38" i="1"/>
  <c r="P38" i="1" s="1"/>
  <c r="O64" i="1"/>
  <c r="P64" i="1" s="1"/>
  <c r="O113" i="1"/>
  <c r="P113" i="1" s="1"/>
  <c r="O141" i="1"/>
  <c r="P141" i="1" s="1"/>
  <c r="O160" i="1"/>
  <c r="P160" i="1" s="1"/>
  <c r="O169" i="1"/>
  <c r="P169" i="1" s="1"/>
  <c r="O129" i="1"/>
  <c r="P129" i="1" s="1"/>
  <c r="O33" i="1"/>
  <c r="P33" i="1" s="1"/>
  <c r="O74" i="1"/>
  <c r="P74" i="1" s="1"/>
  <c r="O93" i="1"/>
  <c r="P93" i="1" s="1"/>
  <c r="O44" i="1"/>
  <c r="P44" i="1" s="1"/>
  <c r="O59" i="1"/>
  <c r="P59" i="1" s="1"/>
  <c r="O84" i="1"/>
  <c r="P84" i="1" s="1"/>
  <c r="O108" i="1"/>
  <c r="P108" i="1" s="1"/>
  <c r="O31" i="1"/>
  <c r="P31" i="1" s="1"/>
  <c r="O78" i="1"/>
  <c r="P78" i="1" s="1"/>
  <c r="O23" i="1"/>
  <c r="P23" i="1" s="1"/>
  <c r="O83" i="1"/>
  <c r="P83" i="1" s="1"/>
  <c r="O145" i="1"/>
  <c r="P145" i="1" s="1"/>
  <c r="O75" i="1"/>
  <c r="P75" i="1" s="1"/>
  <c r="O151" i="1"/>
  <c r="P151" i="1" s="1"/>
  <c r="O174" i="1"/>
  <c r="P174" i="1" s="1"/>
  <c r="O46" i="1"/>
  <c r="P46" i="1" s="1"/>
  <c r="O52" i="1"/>
  <c r="P52" i="1" s="1"/>
  <c r="O63" i="1"/>
  <c r="P63" i="1" s="1"/>
  <c r="O29" i="1"/>
  <c r="P29" i="1" s="1"/>
  <c r="O50" i="1"/>
  <c r="P50" i="1" s="1"/>
  <c r="O55" i="1"/>
  <c r="P55" i="1" s="1"/>
  <c r="O70" i="1"/>
  <c r="P70" i="1" s="1"/>
  <c r="O94" i="1"/>
  <c r="P94" i="1" s="1"/>
  <c r="O104" i="1"/>
  <c r="P104" i="1" s="1"/>
  <c r="O118" i="1"/>
  <c r="P118" i="1" s="1"/>
  <c r="O132" i="1"/>
  <c r="P132" i="1" s="1"/>
  <c r="O170" i="1"/>
  <c r="P170" i="1" s="1"/>
  <c r="P14" i="1" l="1"/>
  <c r="P97" i="1" s="1"/>
  <c r="P181" i="1" s="1"/>
  <c r="I97" i="1"/>
  <c r="O181" i="1" s="1"/>
  <c r="O179" i="1"/>
  <c r="P182" i="1" l="1"/>
  <c r="O182" i="1"/>
  <c r="O183" i="1" s="1"/>
</calcChain>
</file>

<file path=xl/sharedStrings.xml><?xml version="1.0" encoding="utf-8"?>
<sst xmlns="http://schemas.openxmlformats.org/spreadsheetml/2006/main" count="601" uniqueCount="355">
  <si>
    <t xml:space="preserve">
Objeto: Mantenimiento preventivo y correctivo de las instalaciones técnicas en las sedes del Ministerio de las Culturas, las artes y los saberes, y/o en predios e inmuebles donde la entidad llegará a hacer responsable.</t>
  </si>
  <si>
    <t>ING MAURICIO Muñoz ROJAS</t>
  </si>
  <si>
    <t xml:space="preserve">ING. SANDRA DIEZ OLGUIN </t>
  </si>
  <si>
    <t xml:space="preserve">DISEÑOS Y CONSTRUCCIONES </t>
  </si>
  <si>
    <t xml:space="preserve">ÍTEM
Capitulo </t>
  </si>
  <si>
    <t>DESCRIPCIÓN DEL BIEN O SERVICIO</t>
  </si>
  <si>
    <t xml:space="preserve">SEDES - CIUDAD </t>
  </si>
  <si>
    <t>UNIDAD</t>
  </si>
  <si>
    <t>CANTIDAD SISTEMAS</t>
  </si>
  <si>
    <t xml:space="preserve">RUTINAS DE MANTENIMIENTOS </t>
  </si>
  <si>
    <t>VALOR UNITARIO (SIN IVA)</t>
  </si>
  <si>
    <t>VALOR UNITARIO (IVA INCLUIDO)</t>
  </si>
  <si>
    <t>VALOR TOTAL  PROMEDIO DE MANTENIMIENTOS</t>
  </si>
  <si>
    <t>Capitulo No.1</t>
  </si>
  <si>
    <t>SISTEMAS DE BOMBEO DE AGUA POTABLE, AGUAS LLUVIAS, AGUAS NEGRAS Y RED CONTRA INCENDIOS - VER ANEXO TÉCNICO</t>
  </si>
  <si>
    <t>1.1</t>
  </si>
  <si>
    <t xml:space="preserve">SISTEMA DE BOMBEO AGUA POTABLE </t>
  </si>
  <si>
    <t>Palacio Echeverry  - BOGOTÁ D.C.</t>
  </si>
  <si>
    <t xml:space="preserve">Rutina </t>
  </si>
  <si>
    <t>1.2</t>
  </si>
  <si>
    <t xml:space="preserve">SISTEMA DE BOMBEO RED CONTRAINCENDIOS  </t>
  </si>
  <si>
    <t>Palacio Echeverry - BOGOTÁ D.C.</t>
  </si>
  <si>
    <t>1.3</t>
  </si>
  <si>
    <t>SISTEMA DE BOMBEO AGUA POTABLE</t>
  </si>
  <si>
    <t>Santa Clara - BOGOTÁ D.C.</t>
  </si>
  <si>
    <t>1.4</t>
  </si>
  <si>
    <t>1.5</t>
  </si>
  <si>
    <t>Biblioteca Nacional - BOGOTÁ D.C.</t>
  </si>
  <si>
    <t>1.6</t>
  </si>
  <si>
    <t>1.7</t>
  </si>
  <si>
    <t xml:space="preserve">SISTEMA DE BOMBEO AGUA POTABLE FUENTE DECORATIVA </t>
  </si>
  <si>
    <t>Museo Casa de la Independencia - BOGOTÁ D.C.</t>
  </si>
  <si>
    <t>1.8</t>
  </si>
  <si>
    <t>Museo Casa de la Independencia- BOGOTÁ D.C.</t>
  </si>
  <si>
    <t>1.9</t>
  </si>
  <si>
    <t>Casa Abadía- BOGOTÁ D.C.</t>
  </si>
  <si>
    <t>1.10</t>
  </si>
  <si>
    <t>Museo de Arte Colonial - BOGOTÁ D.C.</t>
  </si>
  <si>
    <t>1.11</t>
  </si>
  <si>
    <t>Museo Quinta de Bolívar - BOGOTÁ D.C.</t>
  </si>
  <si>
    <t>1.12</t>
  </si>
  <si>
    <t>Teatro Colon - BOGOTÁ D.C.</t>
  </si>
  <si>
    <t>1.13</t>
  </si>
  <si>
    <t>MANTENIMIENTO PREVENTIVO Y CORRECTIVO DEL EQUIPAMIENTO DE LOS BAÑOS DEL TEATRO COLÓN</t>
  </si>
  <si>
    <t>1.14</t>
  </si>
  <si>
    <t>Teatro Colon- BOGOTÁ D.C.</t>
  </si>
  <si>
    <t>1.15</t>
  </si>
  <si>
    <t>Centro Nacional de las Artes - BOGOTÁ D.C.</t>
  </si>
  <si>
    <t>1.16</t>
  </si>
  <si>
    <t xml:space="preserve">SISTEMA DE BOMBEO AGUAS LLUVIAS </t>
  </si>
  <si>
    <t>1.17</t>
  </si>
  <si>
    <t>SISTEMA DE BOMBEO AGUAS NEGRAS</t>
  </si>
  <si>
    <t>1.18</t>
  </si>
  <si>
    <t>1.19</t>
  </si>
  <si>
    <t>Museo Nacional - BOGOTÁ D.C.</t>
  </si>
  <si>
    <t>1.20</t>
  </si>
  <si>
    <t xml:space="preserve">SISTEMA DE BOMBEO RED CONTRA INCENDIOS </t>
  </si>
  <si>
    <t>Museo Nacional  - BOGOTÁ D.C.</t>
  </si>
  <si>
    <t>1.21</t>
  </si>
  <si>
    <t>Museo Nacional FRACMENTOS  - BOGOTÁ D.C.</t>
  </si>
  <si>
    <t>1.22</t>
  </si>
  <si>
    <t xml:space="preserve">Parque Gran Colombiano - VILLA DEL ROSARIO - NORTE DE SANTANDER  (Lago del parque) </t>
  </si>
  <si>
    <t>1.23</t>
  </si>
  <si>
    <t>Parque Gran Colombiano - VILLA DEL ROSARIO - NORTE DE SANTANDER - (Cenotafio Parque)</t>
  </si>
  <si>
    <t>1.24</t>
  </si>
  <si>
    <t>Parque Gran Colombiano- (VILLA DEL ROSARIO - NORTE DE SANTANDER (Espejo de agua parque)</t>
  </si>
  <si>
    <t>1.25</t>
  </si>
  <si>
    <t>Parque Gran Colombiano VILLA DEL ROSARIO - NORTE DE SANTANDER -  (Baños Parque)</t>
  </si>
  <si>
    <t>1.26</t>
  </si>
  <si>
    <t>Casa Museo Rafael Núñez (CARTAGENA DE INDIAS)</t>
  </si>
  <si>
    <t>1.27</t>
  </si>
  <si>
    <t>Estación dela Sabana - BOGOTÁ D.C. (Edificio 5)</t>
  </si>
  <si>
    <t>Capitulo No.2</t>
  </si>
  <si>
    <t>SISTEMAS DE PLANTAS ELECTRICAS -  VER ANEXO TÉCNICO</t>
  </si>
  <si>
    <t>2.1</t>
  </si>
  <si>
    <t>PLANTAS ELECTRICAS</t>
  </si>
  <si>
    <t>2.2</t>
  </si>
  <si>
    <t>2.3</t>
  </si>
  <si>
    <t>2.4</t>
  </si>
  <si>
    <t>2.5</t>
  </si>
  <si>
    <t>Capitulo No.3</t>
  </si>
  <si>
    <t>SISTEMAS DE AIRES ACONDICIONADOS -  VER ANEXO TÉCNICO</t>
  </si>
  <si>
    <t>3.1</t>
  </si>
  <si>
    <t xml:space="preserve">SISTEMAS DE AIRES ACONDICIONADOS </t>
  </si>
  <si>
    <t>3.2</t>
  </si>
  <si>
    <t>Casa Abadía - BOGOTÁ D.C.</t>
  </si>
  <si>
    <t>3.3</t>
  </si>
  <si>
    <t>3.4</t>
  </si>
  <si>
    <t xml:space="preserve">SISTEMAS DE AIRES ACONDICIONADOS   </t>
  </si>
  <si>
    <t>3.5</t>
  </si>
  <si>
    <t>3.6</t>
  </si>
  <si>
    <t>Centro Nacional de las Artes- BOGOTÁ D.C. (Cubierta Bloque A)</t>
  </si>
  <si>
    <t>3.7</t>
  </si>
  <si>
    <t>Centro Nacional de las Artes - BOGOTÁ D.C. (Piso 8 bloque A-B)</t>
  </si>
  <si>
    <t>3.8</t>
  </si>
  <si>
    <t>Centro Nacional de las Artes (BOGOTÁ)-(Piso 7 bloque A-B)</t>
  </si>
  <si>
    <t>3.9</t>
  </si>
  <si>
    <t>Centro Nacional de las Artes- BOGOTÁ D.C. (Piso 6 bloque A-B)</t>
  </si>
  <si>
    <t>3.10</t>
  </si>
  <si>
    <t>Centro Nacional de las Artes - BOGOTÁ D.C.(Piso 5 bloque A-B)</t>
  </si>
  <si>
    <t>3.11</t>
  </si>
  <si>
    <t>Centro Nacional de las Artes - BOGOTÁ D.C. (Piso 4 bloque A-B)</t>
  </si>
  <si>
    <t>3.12</t>
  </si>
  <si>
    <t>Centro Nacional de las Artes - BOGOTÁ D.C. (Piso 3 bloque A-B)</t>
  </si>
  <si>
    <t>3.13</t>
  </si>
  <si>
    <t>Centro Nacional de las Artes - BOGOTÁ D.C.(Piso 1 bloque A-B-C)</t>
  </si>
  <si>
    <t>3.14</t>
  </si>
  <si>
    <t>Centro Nacional de las Artes - BOGOTÁ D.C. (Sótano 1 bloque A-B-C)</t>
  </si>
  <si>
    <t>3.15</t>
  </si>
  <si>
    <t>Centro Nacional de las Artes - BOGOTÁ D.C. (Sótano 2 bloque A-B-C)</t>
  </si>
  <si>
    <t>3.16</t>
  </si>
  <si>
    <t>Centro Nacional de las Artes- BOGOTÁ D.C.(Sótano 3 bloque B-C)</t>
  </si>
  <si>
    <t>3.17</t>
  </si>
  <si>
    <t>Centro Nacional de las Artes - BOGOTÁ D.C.(Sótano 4 bloque B-C)</t>
  </si>
  <si>
    <t>3.18</t>
  </si>
  <si>
    <t>Centro Nacional de las Artes- BOGOTÁ D.C.(Sótano 4 bloque B-C)</t>
  </si>
  <si>
    <t>3.19</t>
  </si>
  <si>
    <t>SISTEMAS DE AIRES ACONDICIONADOS - A</t>
  </si>
  <si>
    <t xml:space="preserve">Casa Bolívar -CARTAGENA DE INDIAS  </t>
  </si>
  <si>
    <t>3.20</t>
  </si>
  <si>
    <t>SISTEMAS DE AIRES ACONDICIONADOS - B</t>
  </si>
  <si>
    <t>Capítulo No. 4</t>
  </si>
  <si>
    <t>RECARGA Y MANTENIMIENTO DE EXTINTORES - VER ANEXO TÉCNICO</t>
  </si>
  <si>
    <t>4.1</t>
  </si>
  <si>
    <t xml:space="preserve">RECARGA Y MANTENIMIENTO DE EXTINTORES </t>
  </si>
  <si>
    <t>Casa Abadía - BOGOTÁ D.C. (VEHICULOS)</t>
  </si>
  <si>
    <t xml:space="preserve">Sede </t>
  </si>
  <si>
    <t>4.2</t>
  </si>
  <si>
    <t>RECARGA Y MANTENIMIENTO DE EXTINTORES</t>
  </si>
  <si>
    <t>Biblioteca Nacional- BOGOTÁ D.C.</t>
  </si>
  <si>
    <t>4.3</t>
  </si>
  <si>
    <t>4.4</t>
  </si>
  <si>
    <t>4.5</t>
  </si>
  <si>
    <t>Estación dela Sabana - BOGOTÁ D.C. (Taller de escenografía)</t>
  </si>
  <si>
    <t>4.6</t>
  </si>
  <si>
    <t>Museo Santa Clara - BOGOTÁ D.C.</t>
  </si>
  <si>
    <t>4.7</t>
  </si>
  <si>
    <t>4.8</t>
  </si>
  <si>
    <t>Casa Pombo - BOGOTÁ D.C.</t>
  </si>
  <si>
    <t>4.9</t>
  </si>
  <si>
    <t>4.10</t>
  </si>
  <si>
    <t xml:space="preserve">Casa Abadía- BOGOTÁ D.C. </t>
  </si>
  <si>
    <t>4.11</t>
  </si>
  <si>
    <t>Dirección de Comunicaciones - BOGOTÁ D.C.</t>
  </si>
  <si>
    <t>4.12</t>
  </si>
  <si>
    <t>Museo Fragmentos - BOGOTÁ D.C.</t>
  </si>
  <si>
    <t>4.13</t>
  </si>
  <si>
    <t>4.14</t>
  </si>
  <si>
    <t>4.15</t>
  </si>
  <si>
    <t>4.16</t>
  </si>
  <si>
    <t>Museo Antonio García Bonilla (Ocaña Norte De Santander)</t>
  </si>
  <si>
    <t>4.17</t>
  </si>
  <si>
    <t>Museo de la Gran Convención (Ocaña Norte de Santander)</t>
  </si>
  <si>
    <t>4.18</t>
  </si>
  <si>
    <t>Casa General Francisco de Paula Santander (Villa del Rosario - Norte de Santander - )</t>
  </si>
  <si>
    <t>4.19</t>
  </si>
  <si>
    <t>Casa Museo Alfonso López Pumarejo (Honda - Tolima )</t>
  </si>
  <si>
    <t>4.20</t>
  </si>
  <si>
    <t xml:space="preserve">Casa Guillermo León Valencia (Popayán-Cauca) </t>
  </si>
  <si>
    <t>4.21</t>
  </si>
  <si>
    <t xml:space="preserve">Museo Nacional Guillermo Valencia  (Popayán-Cauca) </t>
  </si>
  <si>
    <t>4.22</t>
  </si>
  <si>
    <t>Museo Antonio Nariño (Villa de Leyva - Boyacá)</t>
  </si>
  <si>
    <t>4.23</t>
  </si>
  <si>
    <t>Museo Antonio Ricaurte (Villa de Leyva - Boyacá)</t>
  </si>
  <si>
    <t>4.24</t>
  </si>
  <si>
    <t>Museo Juan del Corral (SANTA FE DE ANTIOQUIA)</t>
  </si>
  <si>
    <t>4.25</t>
  </si>
  <si>
    <t>4.26</t>
  </si>
  <si>
    <t>Casa del Inquisidor (CARTAGENA DE INDIAS)</t>
  </si>
  <si>
    <t>4.27</t>
  </si>
  <si>
    <t>Casa Bolívar (CARTAGENA DE INDIAS)</t>
  </si>
  <si>
    <t xml:space="preserve">VALOR TOTAL PROMEDIO MANTENIMIENTOS INCLUIDO IVA </t>
  </si>
  <si>
    <t xml:space="preserve">BOLSA DE RESPUESTOS </t>
  </si>
  <si>
    <t>VALOR UNITARIO   (SIN IVA)</t>
  </si>
  <si>
    <t>VALOR UNITARIO        (IVA INCLUIDO)</t>
  </si>
  <si>
    <t>VALOR UNITARIO     (SIN IVA)</t>
  </si>
  <si>
    <t>VALOR UNITARIO     (IVA INCLUIDO)</t>
  </si>
  <si>
    <t xml:space="preserve">VALOR PROMEDIO  INITARIO INCLIDO IVA </t>
  </si>
  <si>
    <t>Capítulo No. 5</t>
  </si>
  <si>
    <t xml:space="preserve"> BOLSA DE REPUESTOS SISTEMA DE BOMBEO DE AGUA POTABLE, AGUAS LLUVIAS, AGUAS NEGRAS Y RED CONTRA INCENDIOS </t>
  </si>
  <si>
    <t xml:space="preserve">UNIDAD </t>
  </si>
  <si>
    <t xml:space="preserve">CANTIDAD REPUESTOS </t>
  </si>
  <si>
    <t>5.1</t>
  </si>
  <si>
    <t>SELLOS MECANICOS 1 1/4"</t>
  </si>
  <si>
    <t>Unidad</t>
  </si>
  <si>
    <t>5.2</t>
  </si>
  <si>
    <t>CASQUILLOS 1 1/4"</t>
  </si>
  <si>
    <t>5.3</t>
  </si>
  <si>
    <t>BRIDA AJUSTABLE PVC  GRIS  SCH  80 2"</t>
  </si>
  <si>
    <t>5.4</t>
  </si>
  <si>
    <t>TORNILLO HEXAGONAL DE 1/2"x2" (TUERCA+ARANDELA) x 4 UND</t>
  </si>
  <si>
    <t>5.5</t>
  </si>
  <si>
    <t>EMPAQUE DE CAUCHO BRIDA 2"</t>
  </si>
  <si>
    <t>5.6</t>
  </si>
  <si>
    <t>RODAMIENTOS</t>
  </si>
  <si>
    <t>5.7</t>
  </si>
  <si>
    <t>PRESOSTATO 70/100 PSI</t>
  </si>
  <si>
    <t>5.8</t>
  </si>
  <si>
    <t>MANOMETRO CONEXIÓN LATERAL 1/4" 0-200 PSI</t>
  </si>
  <si>
    <t>5.9</t>
  </si>
  <si>
    <t>CONTACTOR ELECTRICO 24A 110V</t>
  </si>
  <si>
    <t>5.10</t>
  </si>
  <si>
    <t>CONTACTOR ELECTRICO 24A 220V</t>
  </si>
  <si>
    <t>5.11</t>
  </si>
  <si>
    <t>GUARDA MOTOR 15-30 A 110-220 V</t>
  </si>
  <si>
    <t>5.12</t>
  </si>
  <si>
    <t>DIAFRAGMA PARA TANQUE 50 LITROS</t>
  </si>
  <si>
    <t>5.13</t>
  </si>
  <si>
    <t>DIAFRAGMA PARA TANQUE 60 LITROS</t>
  </si>
  <si>
    <t>5.14</t>
  </si>
  <si>
    <t>DIAFRAGMA PARA TANQUE 100 LITROS</t>
  </si>
  <si>
    <t>5.15</t>
  </si>
  <si>
    <t>DIAFRAGMA PARA TANQUE 200 LITROS</t>
  </si>
  <si>
    <t>5.16</t>
  </si>
  <si>
    <t>DIAFRAGMA PARA TANQUE 450 LITROS</t>
  </si>
  <si>
    <t>5.17</t>
  </si>
  <si>
    <t>FLOTADOR EN BRONCE COMPLETO 1/2"</t>
  </si>
  <si>
    <t>5.18</t>
  </si>
  <si>
    <t>FLOTADOR EN BRONCE COMPLETO 3/4"</t>
  </si>
  <si>
    <t>5.19</t>
  </si>
  <si>
    <t>FLOTADOR EN BRONCE COMPLETO 1"</t>
  </si>
  <si>
    <t>5.20</t>
  </si>
  <si>
    <t>5.21</t>
  </si>
  <si>
    <t>5.22</t>
  </si>
  <si>
    <t>5.23</t>
  </si>
  <si>
    <t>5.24</t>
  </si>
  <si>
    <t>5.25</t>
  </si>
  <si>
    <t>5.26</t>
  </si>
  <si>
    <t>UNION GALVANIZADA 1/2”</t>
  </si>
  <si>
    <t>VÁLVULA CHECK 3”</t>
  </si>
  <si>
    <t>VÁLVULA CHECK 2”</t>
  </si>
  <si>
    <t>VÁLVULA CHECK 1”</t>
  </si>
  <si>
    <t>VÁLVULA CHECK 3/4”</t>
  </si>
  <si>
    <t>VÁLVULA CHECK 1/2”</t>
  </si>
  <si>
    <t>Capitulo No. 6</t>
  </si>
  <si>
    <t>BOLSA DE REPUESTOS SISTEMA DE PLANTAS ELECTRICAS</t>
  </si>
  <si>
    <t>6.1</t>
  </si>
  <si>
    <t>ACEITE DE MOTOR 15W/40 MOBIL GALON</t>
  </si>
  <si>
    <t xml:space="preserve">Galón </t>
  </si>
  <si>
    <t>6.2</t>
  </si>
  <si>
    <t>6.3</t>
  </si>
  <si>
    <t xml:space="preserve">BATERIAS </t>
  </si>
  <si>
    <t>6.4</t>
  </si>
  <si>
    <t>FILTRO DE AIRE</t>
  </si>
  <si>
    <t>6.5</t>
  </si>
  <si>
    <t>FILTRO ACEITE ORIGINAL</t>
  </si>
  <si>
    <t>6.6</t>
  </si>
  <si>
    <t>FILTRO DE COMBUSTIBLE  SECUNDARIO  ORIGINAL</t>
  </si>
  <si>
    <t>6.7</t>
  </si>
  <si>
    <t xml:space="preserve">FILTRO DE COMBUSTIBLE PRIMARIO ORIGINAL </t>
  </si>
  <si>
    <t>6.8</t>
  </si>
  <si>
    <t>FILTRO DE TRAMPA O DRENAJE ORIGINAL</t>
  </si>
  <si>
    <t>6.9</t>
  </si>
  <si>
    <t xml:space="preserve">KIT DE AROS ANTISULFATANTES </t>
  </si>
  <si>
    <t>6.10</t>
  </si>
  <si>
    <t xml:space="preserve">REFRIGERANTE </t>
  </si>
  <si>
    <t>6.11</t>
  </si>
  <si>
    <t>SUMINISTRO E INSTALACION BOBINA SOLENOIDE 12 V</t>
  </si>
  <si>
    <t>6.12</t>
  </si>
  <si>
    <t>CORREA</t>
  </si>
  <si>
    <t>6.13</t>
  </si>
  <si>
    <t>PRECALENTADOR</t>
  </si>
  <si>
    <t>6.14</t>
  </si>
  <si>
    <t>SUMINISTRO DE ACPM</t>
  </si>
  <si>
    <t>Capitulo No. 7</t>
  </si>
  <si>
    <t>BOLSA DE REPUESTOS SISTEMAS DE AIRES ACONDICIONADOS</t>
  </si>
  <si>
    <t>7.1</t>
  </si>
  <si>
    <t>CINTA VINILO MINI SPLIT X 10 MTS</t>
  </si>
  <si>
    <t>7.2</t>
  </si>
  <si>
    <t>7.3</t>
  </si>
  <si>
    <t xml:space="preserve">VALVULA GUSANILLO </t>
  </si>
  <si>
    <t>7.4</t>
  </si>
  <si>
    <t xml:space="preserve">FILTRO SECADOR DE 3/8 SOLDABLE </t>
  </si>
  <si>
    <t>7.5</t>
  </si>
  <si>
    <t>FILTRO SECADOR DE 3/8 ROSCABLE</t>
  </si>
  <si>
    <t>7.6</t>
  </si>
  <si>
    <t>Cilindro</t>
  </si>
  <si>
    <t>7.7</t>
  </si>
  <si>
    <t xml:space="preserve">VARILLA SOLDADURA DE PLATA </t>
  </si>
  <si>
    <t>7.8</t>
  </si>
  <si>
    <t>DESINCRUSTANTE</t>
  </si>
  <si>
    <t>7.9</t>
  </si>
  <si>
    <t>TRANSFORMADOR 24V</t>
  </si>
  <si>
    <t>7.10</t>
  </si>
  <si>
    <t>TRANSFORMADOR 220V</t>
  </si>
  <si>
    <t>7.11</t>
  </si>
  <si>
    <t>TERMOSTATO DIGITAL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</si>
  <si>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</si>
  <si>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</si>
  <si>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</si>
  <si>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</si>
  <si>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</si>
  <si>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</si>
  <si>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</si>
  <si>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</si>
  <si>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</si>
  <si>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</si>
  <si>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</si>
  <si>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</si>
  <si>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</si>
  <si>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</si>
  <si>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</si>
  <si>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CAPACITOR 10 MICROFARADIOS</t>
  </si>
  <si>
    <t>7.27</t>
  </si>
  <si>
    <t>CAPACITOR 12.5 MICROFARADIOS</t>
  </si>
  <si>
    <t>7.28</t>
  </si>
  <si>
    <t>CAPACITOR 35 MICROFARADIOS</t>
  </si>
  <si>
    <t>7.29</t>
  </si>
  <si>
    <t>CAPACITOR 45 MICROFARADIOS</t>
  </si>
  <si>
    <t>7.30</t>
  </si>
  <si>
    <t>CAPACITOR 55 MICROFARADIOS</t>
  </si>
  <si>
    <t>7.31</t>
  </si>
  <si>
    <t>CAPACITOR 60 MICROFARADIOS</t>
  </si>
  <si>
    <t>7.32</t>
  </si>
  <si>
    <t>CAPACITOR 70 MICROFARADIOS</t>
  </si>
  <si>
    <t>7.33</t>
  </si>
  <si>
    <t>CAPACITOR 80 MICROFARADIOS</t>
  </si>
  <si>
    <t>7.34</t>
  </si>
  <si>
    <t>SENSOR DE TEMPERATURA 10 PCS 10K</t>
  </si>
  <si>
    <t>7.35</t>
  </si>
  <si>
    <t>FILTRO DE AIRE MINISPLIT</t>
  </si>
  <si>
    <t>FILTROS DE AIRE</t>
  </si>
  <si>
    <t xml:space="preserve">OFERTA ECONÓMICA </t>
  </si>
  <si>
    <t xml:space="preserve">VALOR UNITARIO            INCLUIDO IVA </t>
  </si>
  <si>
    <t>VALOR TOTAL              INCLUIDO IVA</t>
  </si>
  <si>
    <t xml:space="preserve">OFERTA ECONÓMICA  </t>
  </si>
  <si>
    <t xml:space="preserve">VALOR UNITARIO INCLUIDO IVA </t>
  </si>
  <si>
    <t>VALOR TOTAL INCLUIDO IVA</t>
  </si>
  <si>
    <t xml:space="preserve">Firma Representante Legal </t>
  </si>
  <si>
    <t xml:space="preserve">OFERTA ECONÓMICA  MANTENIMIENTO DE INSTALACIONES TÉCNICAS 2026 </t>
  </si>
  <si>
    <t xml:space="preserve">RAZÓN SOCIAL: </t>
  </si>
  <si>
    <t xml:space="preserve">NIT: </t>
  </si>
  <si>
    <t xml:space="preserve">VALO OFICIAL UNITARIO 
 (INCLUIDO IVA) </t>
  </si>
  <si>
    <t xml:space="preserve">VALOR TOTAL OFICIAL MANTENIMIENTOS  </t>
  </si>
  <si>
    <t xml:space="preserve">VALOR TOTAL OFICIAL BOLSA DE REPUESTOS </t>
  </si>
  <si>
    <t xml:space="preserve">VALOR TOTAL OFICIAL ESTABLECIDO POR LA ENTIDAD  MANTENIMIENTOS + VALOR TOTAL BOLSA DE REPUESTOS </t>
  </si>
  <si>
    <t xml:space="preserve">VALOR TOTAL OFICIAL  BOLSA DE REPUESTOS </t>
  </si>
  <si>
    <t>TUBERIA DE COBRE 1/2" X 6 MTS</t>
  </si>
  <si>
    <t>TUBERIA DE COBRE 1/4" X 6 MTS</t>
  </si>
  <si>
    <t>TUBERIA DE COBRE 3/4" X 6 MTS</t>
  </si>
  <si>
    <t>TUBERIA DE COBRE 3/8" X 6 MTS</t>
  </si>
  <si>
    <t>TUBERIA DE COBRE 3/5" X 6 MTS</t>
  </si>
  <si>
    <t>TUBERIA FLEXIBLE DE COBRE 1/2" X 3 MTS</t>
  </si>
  <si>
    <t>TUBERIA FLEXIBLE DE COBRE 1/4" X 3 MTS</t>
  </si>
  <si>
    <t>TUBERIA FLEXIBLE DE COBRE 3/8" X 15 MTS</t>
  </si>
  <si>
    <t>TUBERIA FLEXIBLE DE COBRE 3/4" X 6 MTS</t>
  </si>
  <si>
    <t>AGUA DE BATERIA X 20 LT</t>
  </si>
  <si>
    <t>GAS REFRIGERANTE FREON R 410 X 113KL</t>
  </si>
  <si>
    <t xml:space="preserve">CODO GALVANIZADO 90 GRADOS 1/2 “ </t>
  </si>
  <si>
    <t>KIT RUBATEX 3/4"</t>
  </si>
  <si>
    <t>KIT RUBATEX 3/8"</t>
  </si>
  <si>
    <t>KIT RUBATEX 5/8"</t>
  </si>
  <si>
    <t>KIT RUBATEX 1/2"</t>
  </si>
  <si>
    <t>KIT RUBATEX 1/4"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</si>
</sst>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-[$$-240A]\ * #,##0_-;\-[$$-240A]\ * #,##0_-;_-[$$-240A]\ * &quot;-&quot;??_-;_-@_-"/>
    <numFmt numFmtId="166" formatCode="_-[$$-240A]\ * #,##0.00_-;\-[$$-240A]\ * #,##0.00_-;_-[$$-240A]\ * &quot;-&quot;??_-;_-@_-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8"/>
      <name val="Verdana"/>
      <family val="2"/>
    </font>
    <font>
      <b/>
      <sz val="10"/>
      <name val="Verdana"/>
      <family val="2"/>
    </font>
    <font>
      <b/>
      <sz val="14"/>
      <name val="Verdana"/>
      <family val="2"/>
    </font>
    <font>
      <b/>
      <sz val="12"/>
      <name val="Verdana"/>
      <family val="2"/>
    </font>
    <font>
      <sz val="10"/>
      <name val="Verdana"/>
      <charset val="134"/>
    </font>
    <font>
      <sz val="12"/>
      <color theme="1"/>
      <name val="Calibri"/>
      <charset val="134"/>
      <scheme val="minor"/>
    </font>
    <font>
      <b/>
      <sz val="10"/>
      <name val="Verdana"/>
      <charset val="134"/>
    </font>
    <font>
      <b/>
      <sz val="11"/>
      <name val="Verdana"/>
      <family val="2"/>
    </font>
    <font>
      <sz val="10"/>
      <color rgb="FFFF0000"/>
      <name val="Verdana"/>
      <family val="2"/>
    </font>
    <font>
      <b/>
      <sz val="10"/>
      <color rgb="FFFF0000"/>
      <name val="Verdana"/>
      <family val="2"/>
    </font>
    <font>
      <sz val="12"/>
      <name val="Verdana"/>
      <family val="2"/>
    </font>
    <font>
      <sz val="1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44" fontId="8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291">
    <xf numFmtId="0" fontId="0" fillId="0" borderId="0" xfId="0"/>
    <xf numFmtId="0" fontId="2" fillId="0" borderId="0" xfId="2" applyFont="1" applyAlignment="1" applyProtection="1">
      <alignment horizontal="center" vertical="center"/>
      <protection locked="0"/>
    </xf>
    <xf numFmtId="0" fontId="4" fillId="0" borderId="12" xfId="2" applyFont="1" applyBorder="1" applyAlignment="1" applyProtection="1">
      <alignment horizontal="center" vertical="center" wrapText="1"/>
      <protection locked="0"/>
    </xf>
    <xf numFmtId="0" fontId="4" fillId="5" borderId="10" xfId="2" applyFont="1" applyFill="1" applyBorder="1" applyAlignment="1" applyProtection="1">
      <alignment vertical="center" wrapText="1"/>
      <protection locked="0"/>
    </xf>
    <xf numFmtId="0" fontId="4" fillId="5" borderId="11" xfId="2" applyFont="1" applyFill="1" applyBorder="1" applyAlignment="1" applyProtection="1">
      <alignment vertical="center" wrapText="1"/>
      <protection locked="0"/>
    </xf>
    <xf numFmtId="0" fontId="2" fillId="3" borderId="0" xfId="2" applyFont="1" applyFill="1" applyAlignment="1" applyProtection="1">
      <alignment horizontal="center" vertical="center"/>
      <protection locked="0"/>
    </xf>
    <xf numFmtId="0" fontId="2" fillId="3" borderId="0" xfId="2" applyFont="1" applyFill="1" applyAlignment="1" applyProtection="1">
      <alignment vertical="center"/>
      <protection locked="0"/>
    </xf>
    <xf numFmtId="0" fontId="11" fillId="3" borderId="0" xfId="2" applyFont="1" applyFill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center" vertical="center"/>
      <protection locked="0"/>
    </xf>
    <xf numFmtId="165" fontId="2" fillId="8" borderId="11" xfId="3" applyNumberFormat="1" applyFont="1" applyFill="1" applyBorder="1" applyAlignment="1" applyProtection="1">
      <alignment horizontal="center" vertical="center"/>
      <protection locked="0"/>
    </xf>
    <xf numFmtId="0" fontId="13" fillId="3" borderId="0" xfId="2" applyFont="1" applyFill="1" applyAlignment="1" applyProtection="1">
      <alignment horizontal="center" vertical="center"/>
      <protection locked="0"/>
    </xf>
    <xf numFmtId="0" fontId="13" fillId="0" borderId="0" xfId="2" applyFont="1" applyAlignment="1" applyProtection="1">
      <alignment horizontal="center" vertical="center"/>
      <protection locked="0"/>
    </xf>
    <xf numFmtId="44" fontId="2" fillId="0" borderId="24" xfId="1" applyFont="1" applyBorder="1" applyAlignment="1" applyProtection="1">
      <alignment horizontal="center" vertical="center"/>
      <protection locked="0"/>
    </xf>
    <xf numFmtId="44" fontId="2" fillId="0" borderId="25" xfId="1" applyFont="1" applyBorder="1" applyAlignment="1" applyProtection="1">
      <alignment horizontal="center" vertical="center"/>
      <protection locked="0"/>
    </xf>
    <xf numFmtId="44" fontId="2" fillId="0" borderId="27" xfId="1" applyFont="1" applyBorder="1" applyAlignment="1" applyProtection="1">
      <alignment horizontal="center" vertical="center"/>
      <protection locked="0"/>
    </xf>
    <xf numFmtId="44" fontId="2" fillId="0" borderId="30" xfId="1" applyFont="1" applyBorder="1" applyAlignment="1" applyProtection="1">
      <alignment horizontal="center" vertical="center"/>
      <protection locked="0"/>
    </xf>
    <xf numFmtId="44" fontId="2" fillId="0" borderId="31" xfId="1" applyFont="1" applyBorder="1" applyAlignment="1" applyProtection="1">
      <alignment horizontal="center" vertical="center"/>
      <protection locked="0"/>
    </xf>
    <xf numFmtId="44" fontId="2" fillId="0" borderId="34" xfId="1" applyFont="1" applyBorder="1" applyAlignment="1" applyProtection="1">
      <alignment horizontal="center" vertical="center"/>
      <protection locked="0"/>
    </xf>
    <xf numFmtId="44" fontId="2" fillId="0" borderId="21" xfId="1" applyFont="1" applyBorder="1" applyAlignment="1" applyProtection="1">
      <alignment horizontal="center" vertical="center"/>
      <protection locked="0"/>
    </xf>
    <xf numFmtId="44" fontId="2" fillId="0" borderId="26" xfId="1" applyFont="1" applyBorder="1" applyAlignment="1" applyProtection="1">
      <alignment horizontal="center" vertical="center"/>
      <protection locked="0"/>
    </xf>
    <xf numFmtId="44" fontId="2" fillId="0" borderId="35" xfId="1" applyFont="1" applyBorder="1" applyAlignment="1" applyProtection="1">
      <alignment horizontal="center" vertical="center"/>
      <protection locked="0"/>
    </xf>
    <xf numFmtId="44" fontId="2" fillId="0" borderId="36" xfId="1" applyFont="1" applyBorder="1" applyAlignment="1" applyProtection="1">
      <alignment horizontal="center" vertical="center"/>
      <protection locked="0"/>
    </xf>
    <xf numFmtId="0" fontId="2" fillId="0" borderId="4" xfId="2" applyFont="1" applyBorder="1" applyAlignment="1" applyProtection="1">
      <alignment horizontal="center" vertical="center"/>
      <protection locked="0"/>
    </xf>
    <xf numFmtId="0" fontId="2" fillId="0" borderId="5" xfId="2" applyFont="1" applyBorder="1" applyAlignment="1" applyProtection="1">
      <alignment horizontal="center" vertical="center"/>
      <protection locked="0"/>
    </xf>
    <xf numFmtId="44" fontId="4" fillId="5" borderId="11" xfId="1" applyFont="1" applyFill="1" applyBorder="1" applyAlignment="1" applyProtection="1">
      <alignment vertical="center" wrapText="1"/>
      <protection locked="0"/>
    </xf>
    <xf numFmtId="165" fontId="4" fillId="7" borderId="12" xfId="2" applyNumberFormat="1" applyFont="1" applyFill="1" applyBorder="1" applyAlignment="1" applyProtection="1">
      <alignment vertical="center" wrapText="1"/>
      <protection locked="0"/>
    </xf>
    <xf numFmtId="165" fontId="4" fillId="7" borderId="11" xfId="2" applyNumberFormat="1" applyFont="1" applyFill="1" applyBorder="1" applyAlignment="1" applyProtection="1">
      <alignment vertical="center" wrapText="1"/>
      <protection locked="0"/>
    </xf>
    <xf numFmtId="165" fontId="4" fillId="8" borderId="12" xfId="2" applyNumberFormat="1" applyFont="1" applyFill="1" applyBorder="1" applyAlignment="1" applyProtection="1">
      <alignment vertical="center" wrapText="1"/>
      <protection locked="0"/>
    </xf>
    <xf numFmtId="165" fontId="4" fillId="8" borderId="11" xfId="2" applyNumberFormat="1" applyFont="1" applyFill="1" applyBorder="1" applyAlignment="1" applyProtection="1">
      <alignment vertical="center" wrapText="1"/>
      <protection locked="0"/>
    </xf>
    <xf numFmtId="166" fontId="2" fillId="8" borderId="10" xfId="3" applyNumberFormat="1" applyFont="1" applyFill="1" applyBorder="1" applyAlignment="1" applyProtection="1">
      <alignment horizontal="center" vertical="center"/>
      <protection locked="0"/>
    </xf>
    <xf numFmtId="44" fontId="6" fillId="5" borderId="12" xfId="2" applyNumberFormat="1" applyFont="1" applyFill="1" applyBorder="1" applyAlignment="1" applyProtection="1">
      <alignment horizontal="center" vertical="center"/>
      <protection locked="0"/>
    </xf>
    <xf numFmtId="44" fontId="6" fillId="8" borderId="12" xfId="2" applyNumberFormat="1" applyFont="1" applyFill="1" applyBorder="1" applyAlignment="1" applyProtection="1">
      <alignment horizontal="center" vertical="center"/>
      <protection locked="0"/>
    </xf>
    <xf numFmtId="0" fontId="4" fillId="0" borderId="7" xfId="2" applyFont="1" applyBorder="1" applyAlignment="1" applyProtection="1">
      <alignment vertical="center"/>
      <protection locked="0"/>
    </xf>
    <xf numFmtId="0" fontId="4" fillId="0" borderId="0" xfId="2" applyFont="1" applyAlignment="1" applyProtection="1">
      <alignment vertical="center"/>
      <protection locked="0"/>
    </xf>
    <xf numFmtId="0" fontId="6" fillId="3" borderId="0" xfId="2" applyFont="1" applyFill="1" applyAlignment="1" applyProtection="1">
      <alignment vertical="center"/>
      <protection locked="0"/>
    </xf>
    <xf numFmtId="44" fontId="5" fillId="0" borderId="0" xfId="2" applyNumberFormat="1" applyFont="1" applyAlignment="1" applyProtection="1">
      <alignment horizontal="center" vertical="center"/>
      <protection locked="0"/>
    </xf>
    <xf numFmtId="44" fontId="6" fillId="0" borderId="8" xfId="2" applyNumberFormat="1" applyFont="1" applyBorder="1" applyAlignment="1" applyProtection="1">
      <alignment horizontal="center" vertical="center"/>
      <protection locked="0"/>
    </xf>
    <xf numFmtId="0" fontId="2" fillId="3" borderId="10" xfId="2" applyFont="1" applyFill="1" applyBorder="1" applyAlignment="1" applyProtection="1">
      <alignment horizontal="left" vertical="center"/>
      <protection locked="0"/>
    </xf>
    <xf numFmtId="0" fontId="2" fillId="3" borderId="11" xfId="2" applyFont="1" applyFill="1" applyBorder="1" applyAlignment="1" applyProtection="1">
      <alignment horizontal="left" vertical="center"/>
      <protection locked="0"/>
    </xf>
    <xf numFmtId="0" fontId="4" fillId="0" borderId="0" xfId="2" applyFont="1" applyAlignment="1">
      <alignment vertical="center"/>
    </xf>
    <xf numFmtId="0" fontId="4" fillId="2" borderId="8" xfId="2" applyFont="1" applyFill="1" applyBorder="1" applyAlignment="1">
      <alignment vertical="center" wrapText="1"/>
    </xf>
    <xf numFmtId="0" fontId="4" fillId="3" borderId="12" xfId="2" applyFont="1" applyFill="1" applyBorder="1" applyAlignment="1">
      <alignment horizontal="center" vertical="center" wrapText="1"/>
    </xf>
    <xf numFmtId="0" fontId="4" fillId="3" borderId="13" xfId="2" applyFont="1" applyFill="1" applyBorder="1" applyAlignment="1">
      <alignment horizontal="center" vertical="center"/>
    </xf>
    <xf numFmtId="0" fontId="4" fillId="3" borderId="14" xfId="2" applyFont="1" applyFill="1" applyBorder="1" applyAlignment="1">
      <alignment horizontal="center" vertical="center"/>
    </xf>
    <xf numFmtId="0" fontId="4" fillId="3" borderId="14" xfId="2" applyFont="1" applyFill="1" applyBorder="1" applyAlignment="1">
      <alignment horizontal="center" vertical="center" wrapText="1"/>
    </xf>
    <xf numFmtId="0" fontId="4" fillId="3" borderId="15" xfId="2" applyFont="1" applyFill="1" applyBorder="1" applyAlignment="1">
      <alignment horizontal="center" vertical="center" wrapText="1"/>
    </xf>
    <xf numFmtId="0" fontId="4" fillId="3" borderId="0" xfId="2" applyFont="1" applyFill="1" applyAlignment="1">
      <alignment horizontal="center" vertical="center" wrapText="1"/>
    </xf>
    <xf numFmtId="0" fontId="4" fillId="3" borderId="16" xfId="2" applyFont="1" applyFill="1" applyBorder="1" applyAlignment="1">
      <alignment horizontal="center" wrapText="1"/>
    </xf>
    <xf numFmtId="0" fontId="4" fillId="0" borderId="16" xfId="2" applyFont="1" applyBorder="1" applyAlignment="1">
      <alignment horizont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3" borderId="4" xfId="2" applyFont="1" applyFill="1" applyBorder="1" applyAlignment="1">
      <alignment horizontal="center" vertical="center" wrapText="1"/>
    </xf>
    <xf numFmtId="0" fontId="4" fillId="3" borderId="0" xfId="2" applyFont="1" applyFill="1" applyAlignment="1">
      <alignment horizontal="center" vertical="center"/>
    </xf>
    <xf numFmtId="0" fontId="4" fillId="3" borderId="5" xfId="2" applyFont="1" applyFill="1" applyBorder="1" applyAlignment="1">
      <alignment horizontal="center" vertical="center" wrapText="1"/>
    </xf>
    <xf numFmtId="0" fontId="4" fillId="3" borderId="17" xfId="2" applyFont="1" applyFill="1" applyBorder="1" applyAlignment="1">
      <alignment vertical="center" wrapText="1"/>
    </xf>
    <xf numFmtId="0" fontId="4" fillId="0" borderId="17" xfId="2" applyFont="1" applyBorder="1" applyAlignment="1">
      <alignment vertical="center" wrapText="1"/>
    </xf>
    <xf numFmtId="0" fontId="4" fillId="2" borderId="18" xfId="2" applyFont="1" applyFill="1" applyBorder="1" applyAlignment="1">
      <alignment vertical="center" wrapText="1"/>
    </xf>
    <xf numFmtId="0" fontId="4" fillId="2" borderId="3" xfId="2" applyFont="1" applyFill="1" applyBorder="1" applyAlignment="1">
      <alignment vertical="center" wrapText="1"/>
    </xf>
    <xf numFmtId="0" fontId="4" fillId="4" borderId="19" xfId="2" applyFont="1" applyFill="1" applyBorder="1" applyAlignment="1">
      <alignment horizontal="center" vertical="center"/>
    </xf>
    <xf numFmtId="0" fontId="4" fillId="3" borderId="0" xfId="2" applyFont="1" applyFill="1" applyAlignment="1">
      <alignment horizontal="left" vertical="center" wrapText="1"/>
    </xf>
    <xf numFmtId="0" fontId="4" fillId="5" borderId="10" xfId="2" applyFont="1" applyFill="1" applyBorder="1" applyAlignment="1">
      <alignment vertical="center" wrapText="1"/>
    </xf>
    <xf numFmtId="0" fontId="4" fillId="5" borderId="11" xfId="2" applyFont="1" applyFill="1" applyBorder="1" applyAlignment="1">
      <alignment vertical="center" wrapText="1"/>
    </xf>
    <xf numFmtId="0" fontId="4" fillId="0" borderId="21" xfId="2" applyFont="1" applyBorder="1" applyAlignment="1">
      <alignment horizontal="left" vertical="center"/>
    </xf>
    <xf numFmtId="49" fontId="2" fillId="0" borderId="22" xfId="2" applyNumberFormat="1" applyFont="1" applyBorder="1" applyAlignment="1">
      <alignment horizontal="left" vertical="center" wrapText="1"/>
    </xf>
    <xf numFmtId="0" fontId="2" fillId="0" borderId="22" xfId="2" applyFont="1" applyBorder="1" applyAlignment="1">
      <alignment horizontal="left" vertical="center" wrapText="1"/>
    </xf>
    <xf numFmtId="0" fontId="2" fillId="0" borderId="23" xfId="2" applyFont="1" applyBorder="1" applyAlignment="1">
      <alignment horizontal="center" vertical="center"/>
    </xf>
    <xf numFmtId="0" fontId="2" fillId="0" borderId="24" xfId="2" applyFont="1" applyBorder="1" applyAlignment="1">
      <alignment horizontal="center" vertical="center"/>
    </xf>
    <xf numFmtId="0" fontId="2" fillId="0" borderId="25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65" fontId="2" fillId="0" borderId="21" xfId="3" applyNumberFormat="1" applyFont="1" applyFill="1" applyBorder="1" applyAlignment="1" applyProtection="1">
      <alignment horizontal="center" vertical="center"/>
    </xf>
    <xf numFmtId="165" fontId="2" fillId="0" borderId="26" xfId="3" applyNumberFormat="1" applyFont="1" applyFill="1" applyBorder="1" applyAlignment="1" applyProtection="1">
      <alignment horizontal="center" vertical="center"/>
    </xf>
    <xf numFmtId="165" fontId="7" fillId="0" borderId="21" xfId="3" applyNumberFormat="1" applyFont="1" applyFill="1" applyBorder="1" applyAlignment="1" applyProtection="1">
      <alignment horizontal="center" vertical="center"/>
    </xf>
    <xf numFmtId="165" fontId="2" fillId="2" borderId="21" xfId="3" applyNumberFormat="1" applyFont="1" applyFill="1" applyBorder="1" applyAlignment="1" applyProtection="1">
      <alignment horizontal="center" vertical="center"/>
    </xf>
    <xf numFmtId="165" fontId="2" fillId="2" borderId="52" xfId="3" applyNumberFormat="1" applyFont="1" applyFill="1" applyBorder="1" applyAlignment="1" applyProtection="1">
      <alignment horizontal="center" vertical="center"/>
    </xf>
    <xf numFmtId="0" fontId="4" fillId="0" borderId="27" xfId="2" applyFont="1" applyBorder="1" applyAlignment="1">
      <alignment horizontal="left" vertical="center"/>
    </xf>
    <xf numFmtId="49" fontId="2" fillId="0" borderId="28" xfId="2" applyNumberFormat="1" applyFont="1" applyBorder="1" applyAlignment="1">
      <alignment horizontal="left" vertical="center" wrapText="1"/>
    </xf>
    <xf numFmtId="0" fontId="2" fillId="0" borderId="28" xfId="2" applyFont="1" applyBorder="1" applyAlignment="1">
      <alignment horizontal="left" vertical="center" wrapText="1"/>
    </xf>
    <xf numFmtId="0" fontId="2" fillId="0" borderId="29" xfId="2" applyFont="1" applyBorder="1" applyAlignment="1">
      <alignment horizontal="center" vertical="center"/>
    </xf>
    <xf numFmtId="0" fontId="2" fillId="0" borderId="27" xfId="2" applyFont="1" applyBorder="1" applyAlignment="1">
      <alignment horizontal="center" vertical="center"/>
    </xf>
    <xf numFmtId="0" fontId="2" fillId="0" borderId="30" xfId="2" applyFont="1" applyBorder="1" applyAlignment="1">
      <alignment horizontal="center" vertical="center"/>
    </xf>
    <xf numFmtId="165" fontId="2" fillId="0" borderId="27" xfId="3" applyNumberFormat="1" applyFont="1" applyFill="1" applyBorder="1" applyAlignment="1" applyProtection="1">
      <alignment horizontal="center" vertical="center"/>
    </xf>
    <xf numFmtId="165" fontId="7" fillId="0" borderId="27" xfId="3" applyNumberFormat="1" applyFont="1" applyFill="1" applyBorder="1" applyAlignment="1" applyProtection="1">
      <alignment horizontal="center" vertical="center"/>
    </xf>
    <xf numFmtId="165" fontId="2" fillId="2" borderId="32" xfId="3" applyNumberFormat="1" applyFont="1" applyFill="1" applyBorder="1" applyAlignment="1" applyProtection="1">
      <alignment horizontal="center" vertical="center"/>
    </xf>
    <xf numFmtId="0" fontId="4" fillId="0" borderId="27" xfId="2" applyFont="1" applyBorder="1" applyAlignment="1">
      <alignment horizontal="left" vertical="center" wrapText="1"/>
    </xf>
    <xf numFmtId="0" fontId="2" fillId="0" borderId="31" xfId="2" applyFont="1" applyBorder="1" applyAlignment="1">
      <alignment horizontal="center" vertical="center"/>
    </xf>
    <xf numFmtId="0" fontId="2" fillId="0" borderId="32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2" fillId="0" borderId="21" xfId="2" applyFont="1" applyBorder="1" applyAlignment="1">
      <alignment horizontal="center" vertical="center"/>
    </xf>
    <xf numFmtId="0" fontId="4" fillId="0" borderId="21" xfId="2" applyFont="1" applyBorder="1" applyAlignment="1">
      <alignment horizontal="left" vertical="center" wrapText="1"/>
    </xf>
    <xf numFmtId="0" fontId="2" fillId="0" borderId="30" xfId="2" applyFont="1" applyBorder="1" applyAlignment="1">
      <alignment horizontal="center" vertical="center" wrapText="1"/>
    </xf>
    <xf numFmtId="49" fontId="2" fillId="3" borderId="28" xfId="2" applyNumberFormat="1" applyFont="1" applyFill="1" applyBorder="1" applyAlignment="1">
      <alignment horizontal="left" vertical="center" wrapText="1"/>
    </xf>
    <xf numFmtId="0" fontId="4" fillId="0" borderId="31" xfId="2" applyFont="1" applyBorder="1" applyAlignment="1">
      <alignment horizontal="left" vertical="center" wrapText="1"/>
    </xf>
    <xf numFmtId="49" fontId="2" fillId="0" borderId="33" xfId="2" applyNumberFormat="1" applyFont="1" applyBorder="1" applyAlignment="1">
      <alignment horizontal="left" vertical="center" wrapText="1"/>
    </xf>
    <xf numFmtId="0" fontId="2" fillId="0" borderId="33" xfId="2" applyFont="1" applyBorder="1" applyAlignment="1">
      <alignment horizontal="left" vertical="center" wrapText="1"/>
    </xf>
    <xf numFmtId="0" fontId="2" fillId="0" borderId="34" xfId="2" applyFont="1" applyBorder="1" applyAlignment="1">
      <alignment horizontal="center" vertical="center"/>
    </xf>
    <xf numFmtId="165" fontId="7" fillId="0" borderId="31" xfId="3" applyNumberFormat="1" applyFont="1" applyFill="1" applyBorder="1" applyAlignment="1" applyProtection="1">
      <alignment horizontal="center" vertical="center"/>
    </xf>
    <xf numFmtId="0" fontId="2" fillId="0" borderId="35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/>
    </xf>
    <xf numFmtId="165" fontId="2" fillId="0" borderId="37" xfId="3" applyNumberFormat="1" applyFont="1" applyFill="1" applyBorder="1" applyAlignment="1" applyProtection="1">
      <alignment horizontal="center" vertical="center"/>
    </xf>
    <xf numFmtId="165" fontId="2" fillId="0" borderId="38" xfId="3" applyNumberFormat="1" applyFont="1" applyFill="1" applyBorder="1" applyAlignment="1" applyProtection="1">
      <alignment horizontal="center" vertical="center"/>
    </xf>
    <xf numFmtId="165" fontId="2" fillId="0" borderId="31" xfId="3" applyNumberFormat="1" applyFont="1" applyFill="1" applyBorder="1" applyAlignment="1" applyProtection="1">
      <alignment horizontal="center" vertical="center"/>
    </xf>
    <xf numFmtId="165" fontId="2" fillId="2" borderId="53" xfId="3" applyNumberFormat="1" applyFont="1" applyFill="1" applyBorder="1" applyAlignment="1" applyProtection="1">
      <alignment horizontal="center" vertical="center"/>
    </xf>
    <xf numFmtId="0" fontId="4" fillId="4" borderId="10" xfId="2" applyFont="1" applyFill="1" applyBorder="1" applyAlignment="1">
      <alignment horizontal="center" vertical="center"/>
    </xf>
    <xf numFmtId="165" fontId="4" fillId="5" borderId="10" xfId="2" applyNumberFormat="1" applyFont="1" applyFill="1" applyBorder="1" applyAlignment="1">
      <alignment vertical="center" wrapText="1"/>
    </xf>
    <xf numFmtId="165" fontId="4" fillId="5" borderId="11" xfId="2" applyNumberFormat="1" applyFont="1" applyFill="1" applyBorder="1" applyAlignment="1">
      <alignment vertical="center" wrapText="1"/>
    </xf>
    <xf numFmtId="165" fontId="2" fillId="5" borderId="11" xfId="3" applyNumberFormat="1" applyFont="1" applyFill="1" applyBorder="1" applyAlignment="1" applyProtection="1">
      <alignment horizontal="center" vertical="center"/>
    </xf>
    <xf numFmtId="0" fontId="9" fillId="5" borderId="10" xfId="2" applyFont="1" applyFill="1" applyBorder="1" applyAlignment="1">
      <alignment vertical="center" wrapText="1"/>
    </xf>
    <xf numFmtId="165" fontId="2" fillId="5" borderId="10" xfId="3" applyNumberFormat="1" applyFont="1" applyFill="1" applyBorder="1" applyAlignment="1" applyProtection="1">
      <alignment horizontal="center" vertical="center"/>
    </xf>
    <xf numFmtId="0" fontId="2" fillId="0" borderId="25" xfId="2" applyFont="1" applyBorder="1" applyAlignment="1">
      <alignment horizontal="center" vertical="center" wrapText="1"/>
    </xf>
    <xf numFmtId="165" fontId="2" fillId="0" borderId="40" xfId="3" applyNumberFormat="1" applyFont="1" applyFill="1" applyBorder="1" applyAlignment="1" applyProtection="1">
      <alignment horizontal="center" vertical="center"/>
    </xf>
    <xf numFmtId="0" fontId="4" fillId="0" borderId="35" xfId="2" applyFont="1" applyBorder="1" applyAlignment="1">
      <alignment horizontal="left" vertical="center"/>
    </xf>
    <xf numFmtId="0" fontId="2" fillId="0" borderId="41" xfId="2" applyFont="1" applyBorder="1" applyAlignment="1">
      <alignment horizontal="left" vertical="center" wrapText="1"/>
    </xf>
    <xf numFmtId="0" fontId="2" fillId="0" borderId="42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 wrapText="1"/>
    </xf>
    <xf numFmtId="165" fontId="2" fillId="0" borderId="4" xfId="3" applyNumberFormat="1" applyFont="1" applyFill="1" applyBorder="1" applyAlignment="1" applyProtection="1">
      <alignment horizontal="center" vertical="center"/>
    </xf>
    <xf numFmtId="0" fontId="2" fillId="0" borderId="22" xfId="2" applyFont="1" applyBorder="1" applyAlignment="1">
      <alignment horizontal="left" vertical="center"/>
    </xf>
    <xf numFmtId="0" fontId="2" fillId="0" borderId="22" xfId="2" applyFont="1" applyBorder="1" applyAlignment="1">
      <alignment horizontal="center" vertical="center"/>
    </xf>
    <xf numFmtId="0" fontId="2" fillId="0" borderId="22" xfId="2" applyFont="1" applyBorder="1" applyAlignment="1">
      <alignment horizontal="center" vertical="center" wrapText="1"/>
    </xf>
    <xf numFmtId="0" fontId="2" fillId="0" borderId="26" xfId="2" applyFont="1" applyBorder="1" applyAlignment="1">
      <alignment horizontal="center" vertical="center" wrapText="1"/>
    </xf>
    <xf numFmtId="165" fontId="7" fillId="0" borderId="21" xfId="2" applyNumberFormat="1" applyFont="1" applyBorder="1" applyAlignment="1">
      <alignment horizontal="center" vertical="center"/>
    </xf>
    <xf numFmtId="0" fontId="2" fillId="0" borderId="28" xfId="2" applyFont="1" applyBorder="1" applyAlignment="1">
      <alignment horizontal="left" vertical="center"/>
    </xf>
    <xf numFmtId="0" fontId="2" fillId="0" borderId="28" xfId="2" applyFont="1" applyBorder="1" applyAlignment="1">
      <alignment horizontal="center" vertical="center"/>
    </xf>
    <xf numFmtId="0" fontId="2" fillId="0" borderId="28" xfId="2" applyFont="1" applyBorder="1" applyAlignment="1">
      <alignment horizontal="center" vertical="center" wrapText="1"/>
    </xf>
    <xf numFmtId="165" fontId="7" fillId="0" borderId="27" xfId="2" applyNumberFormat="1" applyFont="1" applyBorder="1" applyAlignment="1">
      <alignment horizontal="center" vertical="center"/>
    </xf>
    <xf numFmtId="0" fontId="2" fillId="0" borderId="28" xfId="2" applyFont="1" applyBorder="1" applyAlignment="1">
      <alignment vertical="center" wrapText="1"/>
    </xf>
    <xf numFmtId="3" fontId="2" fillId="0" borderId="28" xfId="2" applyNumberFormat="1" applyFont="1" applyBorder="1" applyAlignment="1">
      <alignment horizontal="center" vertical="center"/>
    </xf>
    <xf numFmtId="0" fontId="4" fillId="0" borderId="31" xfId="2" applyFont="1" applyBorder="1" applyAlignment="1">
      <alignment horizontal="left" vertical="center"/>
    </xf>
    <xf numFmtId="0" fontId="2" fillId="0" borderId="33" xfId="2" applyFont="1" applyBorder="1" applyAlignment="1">
      <alignment horizontal="left" vertical="center"/>
    </xf>
    <xf numFmtId="0" fontId="2" fillId="0" borderId="33" xfId="2" applyFont="1" applyBorder="1" applyAlignment="1">
      <alignment horizontal="center" vertical="center"/>
    </xf>
    <xf numFmtId="165" fontId="7" fillId="0" borderId="31" xfId="2" applyNumberFormat="1" applyFont="1" applyBorder="1" applyAlignment="1">
      <alignment horizontal="center" vertical="center"/>
    </xf>
    <xf numFmtId="0" fontId="2" fillId="0" borderId="26" xfId="2" applyFont="1" applyBorder="1" applyAlignment="1">
      <alignment horizontal="center" vertical="center"/>
    </xf>
    <xf numFmtId="0" fontId="2" fillId="0" borderId="43" xfId="2" applyFont="1" applyBorder="1" applyAlignment="1">
      <alignment horizontal="center" vertical="center"/>
    </xf>
    <xf numFmtId="0" fontId="2" fillId="0" borderId="41" xfId="2" applyFont="1" applyBorder="1" applyAlignment="1">
      <alignment horizontal="left" vertical="center"/>
    </xf>
    <xf numFmtId="0" fontId="2" fillId="0" borderId="44" xfId="2" applyFont="1" applyBorder="1" applyAlignment="1">
      <alignment horizontal="center" vertical="center"/>
    </xf>
    <xf numFmtId="0" fontId="2" fillId="0" borderId="39" xfId="2" applyFont="1" applyBorder="1" applyAlignment="1">
      <alignment horizontal="center" vertical="center"/>
    </xf>
    <xf numFmtId="165" fontId="2" fillId="0" borderId="35" xfId="3" applyNumberFormat="1" applyFont="1" applyFill="1" applyBorder="1" applyAlignment="1" applyProtection="1">
      <alignment horizontal="center" vertical="center"/>
    </xf>
    <xf numFmtId="165" fontId="2" fillId="0" borderId="36" xfId="3" applyNumberFormat="1" applyFont="1" applyFill="1" applyBorder="1" applyAlignment="1" applyProtection="1">
      <alignment horizontal="center" vertical="center"/>
    </xf>
    <xf numFmtId="165" fontId="2" fillId="0" borderId="6" xfId="3" applyNumberFormat="1" applyFont="1" applyFill="1" applyBorder="1" applyAlignment="1" applyProtection="1">
      <alignment horizontal="center" vertical="center"/>
    </xf>
    <xf numFmtId="165" fontId="2" fillId="0" borderId="45" xfId="3" applyNumberFormat="1" applyFont="1" applyFill="1" applyBorder="1" applyAlignment="1" applyProtection="1">
      <alignment horizontal="center" vertical="center"/>
    </xf>
    <xf numFmtId="165" fontId="7" fillId="0" borderId="35" xfId="2" applyNumberFormat="1" applyFont="1" applyBorder="1" applyAlignment="1">
      <alignment horizontal="center" vertical="center"/>
    </xf>
    <xf numFmtId="165" fontId="2" fillId="2" borderId="54" xfId="3" applyNumberFormat="1" applyFont="1" applyFill="1" applyBorder="1" applyAlignment="1" applyProtection="1">
      <alignment horizontal="center" vertical="center"/>
    </xf>
    <xf numFmtId="0" fontId="4" fillId="0" borderId="1" xfId="2" applyFont="1" applyBorder="1" applyAlignment="1">
      <alignment horizontal="left" vertical="center"/>
    </xf>
    <xf numFmtId="0" fontId="2" fillId="0" borderId="2" xfId="2" applyFont="1" applyBorder="1" applyAlignment="1">
      <alignment horizontal="left" vertical="center"/>
    </xf>
    <xf numFmtId="0" fontId="2" fillId="0" borderId="2" xfId="2" applyFont="1" applyBorder="1" applyAlignment="1">
      <alignment horizontal="left" vertical="center" wrapText="1"/>
    </xf>
    <xf numFmtId="0" fontId="2" fillId="0" borderId="2" xfId="2" applyFont="1" applyBorder="1" applyAlignment="1">
      <alignment horizontal="center" vertical="center"/>
    </xf>
    <xf numFmtId="165" fontId="2" fillId="0" borderId="10" xfId="3" applyNumberFormat="1" applyFont="1" applyFill="1" applyBorder="1" applyAlignment="1" applyProtection="1">
      <alignment horizontal="center" vertical="center"/>
    </xf>
    <xf numFmtId="165" fontId="2" fillId="0" borderId="9" xfId="3" applyNumberFormat="1" applyFont="1" applyFill="1" applyBorder="1" applyAlignment="1" applyProtection="1">
      <alignment horizontal="center" vertical="center"/>
    </xf>
    <xf numFmtId="165" fontId="7" fillId="0" borderId="9" xfId="2" applyNumberFormat="1" applyFont="1" applyBorder="1" applyAlignment="1">
      <alignment horizontal="center" vertical="center"/>
    </xf>
    <xf numFmtId="165" fontId="2" fillId="0" borderId="11" xfId="3" applyNumberFormat="1" applyFont="1" applyFill="1" applyBorder="1" applyAlignment="1" applyProtection="1">
      <alignment horizontal="center" vertical="center"/>
    </xf>
    <xf numFmtId="0" fontId="6" fillId="5" borderId="9" xfId="2" applyFont="1" applyFill="1" applyBorder="1" applyAlignment="1">
      <alignment vertical="center"/>
    </xf>
    <xf numFmtId="165" fontId="10" fillId="5" borderId="8" xfId="2" applyNumberFormat="1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6" xfId="2" applyFont="1" applyFill="1" applyBorder="1" applyAlignment="1">
      <alignment vertical="center"/>
    </xf>
    <xf numFmtId="0" fontId="4" fillId="0" borderId="12" xfId="2" applyFont="1" applyBorder="1" applyAlignment="1">
      <alignment horizontal="center" vertical="center" wrapText="1"/>
    </xf>
    <xf numFmtId="0" fontId="4" fillId="3" borderId="10" xfId="2" applyFont="1" applyFill="1" applyBorder="1" applyAlignment="1">
      <alignment horizontal="center" vertical="center" wrapText="1"/>
    </xf>
    <xf numFmtId="0" fontId="4" fillId="6" borderId="6" xfId="2" applyFont="1" applyFill="1" applyBorder="1" applyAlignment="1">
      <alignment horizontal="center" vertical="center"/>
    </xf>
    <xf numFmtId="0" fontId="4" fillId="6" borderId="47" xfId="2" applyFont="1" applyFill="1" applyBorder="1" applyAlignment="1">
      <alignment horizontal="center" vertical="center" wrapText="1"/>
    </xf>
    <xf numFmtId="0" fontId="12" fillId="3" borderId="0" xfId="2" applyFont="1" applyFill="1" applyAlignment="1">
      <alignment horizontal="center" vertical="center" wrapText="1"/>
    </xf>
    <xf numFmtId="0" fontId="4" fillId="7" borderId="6" xfId="2" applyFont="1" applyFill="1" applyBorder="1" applyAlignment="1">
      <alignment vertical="center" wrapText="1"/>
    </xf>
    <xf numFmtId="0" fontId="4" fillId="7" borderId="7" xfId="2" applyFont="1" applyFill="1" applyBorder="1" applyAlignment="1">
      <alignment vertical="center" wrapText="1"/>
    </xf>
    <xf numFmtId="165" fontId="4" fillId="7" borderId="8" xfId="2" applyNumberFormat="1" applyFont="1" applyFill="1" applyBorder="1" applyAlignment="1">
      <alignment vertical="center" wrapText="1"/>
    </xf>
    <xf numFmtId="0" fontId="4" fillId="0" borderId="22" xfId="2" applyFont="1" applyBorder="1" applyAlignment="1">
      <alignment horizontal="left" vertical="center"/>
    </xf>
    <xf numFmtId="165" fontId="2" fillId="3" borderId="22" xfId="3" applyNumberFormat="1" applyFont="1" applyFill="1" applyBorder="1" applyAlignment="1" applyProtection="1">
      <alignment horizontal="center" vertical="center"/>
    </xf>
    <xf numFmtId="165" fontId="2" fillId="0" borderId="22" xfId="3" applyNumberFormat="1" applyFont="1" applyFill="1" applyBorder="1" applyAlignment="1" applyProtection="1">
      <alignment horizontal="center" vertical="center"/>
    </xf>
    <xf numFmtId="165" fontId="7" fillId="3" borderId="22" xfId="3" applyNumberFormat="1" applyFont="1" applyFill="1" applyBorder="1" applyAlignment="1" applyProtection="1">
      <alignment horizontal="center" vertical="center"/>
    </xf>
    <xf numFmtId="165" fontId="2" fillId="2" borderId="22" xfId="3" applyNumberFormat="1" applyFont="1" applyFill="1" applyBorder="1" applyAlignment="1" applyProtection="1">
      <alignment horizontal="center" vertical="center"/>
    </xf>
    <xf numFmtId="0" fontId="4" fillId="0" borderId="28" xfId="2" applyFont="1" applyBorder="1" applyAlignment="1">
      <alignment horizontal="left" vertical="center"/>
    </xf>
    <xf numFmtId="165" fontId="2" fillId="3" borderId="28" xfId="3" applyNumberFormat="1" applyFont="1" applyFill="1" applyBorder="1" applyAlignment="1" applyProtection="1">
      <alignment horizontal="center" vertical="center"/>
    </xf>
    <xf numFmtId="165" fontId="2" fillId="0" borderId="28" xfId="3" applyNumberFormat="1" applyFont="1" applyFill="1" applyBorder="1" applyAlignment="1" applyProtection="1">
      <alignment horizontal="center" vertical="center"/>
    </xf>
    <xf numFmtId="165" fontId="7" fillId="3" borderId="28" xfId="3" applyNumberFormat="1" applyFont="1" applyFill="1" applyBorder="1" applyAlignment="1" applyProtection="1">
      <alignment horizontal="center" vertical="center"/>
    </xf>
    <xf numFmtId="0" fontId="2" fillId="0" borderId="50" xfId="2" applyFont="1" applyBorder="1" applyAlignment="1">
      <alignment horizontal="center" vertical="center"/>
    </xf>
    <xf numFmtId="165" fontId="2" fillId="3" borderId="33" xfId="3" applyNumberFormat="1" applyFont="1" applyFill="1" applyBorder="1" applyAlignment="1" applyProtection="1">
      <alignment horizontal="center" vertical="center"/>
    </xf>
    <xf numFmtId="165" fontId="2" fillId="0" borderId="33" xfId="3" applyNumberFormat="1" applyFont="1" applyFill="1" applyBorder="1" applyAlignment="1" applyProtection="1">
      <alignment horizontal="center" vertical="center"/>
    </xf>
    <xf numFmtId="165" fontId="7" fillId="3" borderId="33" xfId="3" applyNumberFormat="1" applyFont="1" applyFill="1" applyBorder="1" applyAlignment="1" applyProtection="1">
      <alignment horizontal="center" vertical="center"/>
    </xf>
    <xf numFmtId="0" fontId="4" fillId="8" borderId="19" xfId="2" applyFont="1" applyFill="1" applyBorder="1" applyAlignment="1">
      <alignment horizontal="center" vertical="center"/>
    </xf>
    <xf numFmtId="0" fontId="4" fillId="8" borderId="20" xfId="2" applyFont="1" applyFill="1" applyBorder="1" applyAlignment="1">
      <alignment vertical="center" wrapText="1"/>
    </xf>
    <xf numFmtId="165" fontId="2" fillId="8" borderId="10" xfId="3" applyNumberFormat="1" applyFont="1" applyFill="1" applyBorder="1" applyAlignment="1" applyProtection="1">
      <alignment horizontal="center" vertical="center"/>
    </xf>
    <xf numFmtId="0" fontId="4" fillId="8" borderId="9" xfId="2" applyFont="1" applyFill="1" applyBorder="1" applyAlignment="1">
      <alignment vertical="center" wrapText="1"/>
    </xf>
    <xf numFmtId="165" fontId="2" fillId="8" borderId="9" xfId="3" applyNumberFormat="1" applyFont="1" applyFill="1" applyBorder="1" applyAlignment="1" applyProtection="1">
      <alignment horizontal="center" vertical="center"/>
    </xf>
    <xf numFmtId="166" fontId="2" fillId="8" borderId="9" xfId="3" applyNumberFormat="1" applyFont="1" applyFill="1" applyBorder="1" applyAlignment="1" applyProtection="1">
      <alignment horizontal="center" vertical="center"/>
    </xf>
    <xf numFmtId="165" fontId="2" fillId="8" borderId="11" xfId="3" applyNumberFormat="1" applyFont="1" applyFill="1" applyBorder="1" applyAlignment="1" applyProtection="1">
      <alignment horizontal="center" vertical="center"/>
    </xf>
    <xf numFmtId="165" fontId="2" fillId="3" borderId="41" xfId="3" applyNumberFormat="1" applyFont="1" applyFill="1" applyBorder="1" applyAlignment="1" applyProtection="1">
      <alignment horizontal="center" vertical="center"/>
    </xf>
    <xf numFmtId="165" fontId="2" fillId="0" borderId="41" xfId="3" applyNumberFormat="1" applyFont="1" applyFill="1" applyBorder="1" applyAlignment="1" applyProtection="1">
      <alignment horizontal="center" vertical="center"/>
    </xf>
    <xf numFmtId="165" fontId="7" fillId="3" borderId="41" xfId="3" applyNumberFormat="1" applyFont="1" applyFill="1" applyBorder="1" applyAlignment="1" applyProtection="1">
      <alignment horizontal="center" vertical="center"/>
    </xf>
    <xf numFmtId="165" fontId="2" fillId="2" borderId="47" xfId="3" applyNumberFormat="1" applyFont="1" applyFill="1" applyBorder="1" applyAlignment="1" applyProtection="1">
      <alignment horizontal="center" vertical="center"/>
    </xf>
    <xf numFmtId="0" fontId="6" fillId="8" borderId="9" xfId="2" applyFont="1" applyFill="1" applyBorder="1" applyAlignment="1">
      <alignment horizontal="center" vertical="center"/>
    </xf>
    <xf numFmtId="0" fontId="6" fillId="3" borderId="0" xfId="2" applyFont="1" applyFill="1" applyAlignment="1">
      <alignment vertical="center"/>
    </xf>
    <xf numFmtId="0" fontId="6" fillId="8" borderId="10" xfId="2" applyFont="1" applyFill="1" applyBorder="1" applyAlignment="1">
      <alignment vertical="center"/>
    </xf>
    <xf numFmtId="0" fontId="6" fillId="8" borderId="9" xfId="2" applyFont="1" applyFill="1" applyBorder="1" applyAlignment="1">
      <alignment vertical="center"/>
    </xf>
    <xf numFmtId="0" fontId="13" fillId="3" borderId="5" xfId="2" applyFont="1" applyFill="1" applyBorder="1" applyAlignment="1">
      <alignment vertical="center"/>
    </xf>
    <xf numFmtId="0" fontId="6" fillId="4" borderId="10" xfId="2" applyFont="1" applyFill="1" applyBorder="1" applyAlignment="1">
      <alignment vertical="center"/>
    </xf>
    <xf numFmtId="0" fontId="6" fillId="4" borderId="9" xfId="2" applyFont="1" applyFill="1" applyBorder="1" applyAlignment="1">
      <alignment vertical="center"/>
    </xf>
    <xf numFmtId="165" fontId="10" fillId="4" borderId="10" xfId="2" applyNumberFormat="1" applyFont="1" applyFill="1" applyBorder="1" applyAlignment="1">
      <alignment vertical="center"/>
    </xf>
    <xf numFmtId="165" fontId="14" fillId="4" borderId="12" xfId="2" applyNumberFormat="1" applyFont="1" applyFill="1" applyBorder="1" applyAlignment="1">
      <alignment vertical="center"/>
    </xf>
    <xf numFmtId="165" fontId="6" fillId="8" borderId="10" xfId="2" applyNumberFormat="1" applyFont="1" applyFill="1" applyBorder="1" applyAlignment="1">
      <alignment vertical="center"/>
    </xf>
    <xf numFmtId="165" fontId="14" fillId="8" borderId="12" xfId="2" applyNumberFormat="1" applyFont="1" applyFill="1" applyBorder="1" applyAlignment="1">
      <alignment vertical="center"/>
    </xf>
    <xf numFmtId="0" fontId="6" fillId="2" borderId="9" xfId="2" applyFont="1" applyFill="1" applyBorder="1" applyAlignment="1">
      <alignment vertical="center"/>
    </xf>
    <xf numFmtId="0" fontId="4" fillId="2" borderId="2" xfId="2" applyFont="1" applyFill="1" applyBorder="1" applyAlignment="1">
      <alignment vertical="center" wrapText="1"/>
    </xf>
    <xf numFmtId="0" fontId="4" fillId="0" borderId="1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horizontal="center" vertical="center"/>
      <protection locked="0"/>
    </xf>
    <xf numFmtId="0" fontId="4" fillId="0" borderId="6" xfId="2" applyFont="1" applyBorder="1" applyAlignment="1" applyProtection="1">
      <alignment horizontal="center" vertical="center"/>
      <protection locked="0"/>
    </xf>
    <xf numFmtId="0" fontId="4" fillId="0" borderId="10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3" borderId="10" xfId="2" applyFont="1" applyFill="1" applyBorder="1" applyAlignment="1">
      <alignment horizontal="center" vertical="center"/>
    </xf>
    <xf numFmtId="0" fontId="4" fillId="3" borderId="9" xfId="2" applyFont="1" applyFill="1" applyBorder="1" applyAlignment="1">
      <alignment horizontal="center" vertical="center"/>
    </xf>
    <xf numFmtId="0" fontId="4" fillId="4" borderId="20" xfId="2" applyFont="1" applyFill="1" applyBorder="1" applyAlignment="1">
      <alignment horizontal="center" vertical="center" wrapText="1"/>
    </xf>
    <xf numFmtId="0" fontId="4" fillId="4" borderId="9" xfId="2" applyFont="1" applyFill="1" applyBorder="1" applyAlignment="1">
      <alignment horizontal="center" vertical="center" wrapText="1"/>
    </xf>
    <xf numFmtId="0" fontId="4" fillId="4" borderId="11" xfId="2" applyFont="1" applyFill="1" applyBorder="1" applyAlignment="1">
      <alignment horizontal="center" vertical="center" wrapText="1"/>
    </xf>
    <xf numFmtId="0" fontId="4" fillId="4" borderId="10" xfId="2" applyFont="1" applyFill="1" applyBorder="1" applyAlignment="1">
      <alignment horizontal="center" vertical="center" wrapText="1"/>
    </xf>
    <xf numFmtId="0" fontId="6" fillId="5" borderId="10" xfId="2" applyFont="1" applyFill="1" applyBorder="1" applyAlignment="1">
      <alignment horizontal="center" vertical="center"/>
    </xf>
    <xf numFmtId="0" fontId="6" fillId="5" borderId="9" xfId="2" applyFont="1" applyFill="1" applyBorder="1" applyAlignment="1">
      <alignment horizontal="center" vertical="center"/>
    </xf>
    <xf numFmtId="165" fontId="4" fillId="5" borderId="10" xfId="2" applyNumberFormat="1" applyFont="1" applyFill="1" applyBorder="1" applyAlignment="1">
      <alignment horizontal="center" vertical="center"/>
    </xf>
    <xf numFmtId="165" fontId="4" fillId="5" borderId="9" xfId="2" applyNumberFormat="1" applyFont="1" applyFill="1" applyBorder="1" applyAlignment="1">
      <alignment horizontal="center" vertical="center"/>
    </xf>
    <xf numFmtId="165" fontId="4" fillId="5" borderId="11" xfId="2" applyNumberFormat="1" applyFont="1" applyFill="1" applyBorder="1" applyAlignment="1">
      <alignment horizontal="center" vertical="center"/>
    </xf>
    <xf numFmtId="0" fontId="2" fillId="0" borderId="29" xfId="2" applyFont="1" applyBorder="1" applyAlignment="1">
      <alignment horizontal="left" vertical="center" wrapText="1"/>
    </xf>
    <xf numFmtId="0" fontId="2" fillId="0" borderId="49" xfId="2" applyFont="1" applyBorder="1" applyAlignment="1">
      <alignment horizontal="left" vertical="center" wrapText="1"/>
    </xf>
    <xf numFmtId="0" fontId="2" fillId="0" borderId="27" xfId="2" applyFont="1" applyBorder="1" applyAlignment="1">
      <alignment horizontal="center" vertical="center"/>
    </xf>
    <xf numFmtId="0" fontId="2" fillId="0" borderId="30" xfId="2" applyFont="1" applyBorder="1" applyAlignment="1">
      <alignment horizontal="center" vertical="center"/>
    </xf>
    <xf numFmtId="0" fontId="4" fillId="6" borderId="42" xfId="2" applyFont="1" applyFill="1" applyBorder="1" applyAlignment="1">
      <alignment horizontal="center" vertical="center" wrapText="1"/>
    </xf>
    <xf numFmtId="0" fontId="4" fillId="6" borderId="46" xfId="2" applyFont="1" applyFill="1" applyBorder="1" applyAlignment="1">
      <alignment horizontal="center" vertical="center" wrapText="1"/>
    </xf>
    <xf numFmtId="0" fontId="4" fillId="6" borderId="8" xfId="2" applyFont="1" applyFill="1" applyBorder="1" applyAlignment="1">
      <alignment horizontal="center" vertical="center" wrapText="1"/>
    </xf>
    <xf numFmtId="0" fontId="2" fillId="0" borderId="23" xfId="2" applyFont="1" applyBorder="1" applyAlignment="1">
      <alignment horizontal="left" vertical="center" wrapText="1"/>
    </xf>
    <xf numFmtId="0" fontId="2" fillId="0" borderId="48" xfId="2" applyFont="1" applyBorder="1" applyAlignment="1">
      <alignment horizontal="left" vertical="center" wrapText="1"/>
    </xf>
    <xf numFmtId="0" fontId="2" fillId="0" borderId="24" xfId="2" applyFont="1" applyBorder="1" applyAlignment="1">
      <alignment horizontal="center" vertical="center"/>
    </xf>
    <xf numFmtId="0" fontId="2" fillId="0" borderId="25" xfId="2" applyFont="1" applyBorder="1" applyAlignment="1">
      <alignment horizontal="center" vertical="center"/>
    </xf>
    <xf numFmtId="0" fontId="4" fillId="8" borderId="20" xfId="2" applyFont="1" applyFill="1" applyBorder="1" applyAlignment="1">
      <alignment horizontal="center" vertical="center" wrapText="1"/>
    </xf>
    <xf numFmtId="0" fontId="4" fillId="8" borderId="13" xfId="2" applyFont="1" applyFill="1" applyBorder="1" applyAlignment="1">
      <alignment horizontal="center" vertical="center" wrapText="1"/>
    </xf>
    <xf numFmtId="0" fontId="4" fillId="8" borderId="10" xfId="2" applyFont="1" applyFill="1" applyBorder="1" applyAlignment="1">
      <alignment horizontal="center" vertical="center" wrapText="1"/>
    </xf>
    <xf numFmtId="0" fontId="4" fillId="8" borderId="11" xfId="2" applyFont="1" applyFill="1" applyBorder="1" applyAlignment="1">
      <alignment horizontal="center" vertical="center" wrapText="1"/>
    </xf>
    <xf numFmtId="0" fontId="2" fillId="0" borderId="50" xfId="2" applyFont="1" applyBorder="1" applyAlignment="1">
      <alignment horizontal="left" vertical="center" wrapText="1"/>
    </xf>
    <xf numFmtId="0" fontId="2" fillId="0" borderId="51" xfId="2" applyFont="1" applyBorder="1" applyAlignment="1">
      <alignment horizontal="left" vertical="center" wrapText="1"/>
    </xf>
    <xf numFmtId="0" fontId="2" fillId="0" borderId="31" xfId="2" applyFont="1" applyBorder="1" applyAlignment="1">
      <alignment horizontal="center" vertical="center"/>
    </xf>
    <xf numFmtId="0" fontId="2" fillId="0" borderId="34" xfId="2" applyFont="1" applyBorder="1" applyAlignment="1">
      <alignment horizontal="center" vertical="center"/>
    </xf>
    <xf numFmtId="0" fontId="2" fillId="0" borderId="35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/>
    </xf>
    <xf numFmtId="0" fontId="2" fillId="0" borderId="27" xfId="2" applyFont="1" applyBorder="1" applyAlignment="1">
      <alignment horizontal="center" vertical="center" wrapText="1"/>
    </xf>
    <xf numFmtId="0" fontId="2" fillId="0" borderId="30" xfId="2" applyFont="1" applyBorder="1" applyAlignment="1">
      <alignment horizontal="center" vertical="center" wrapText="1"/>
    </xf>
    <xf numFmtId="0" fontId="2" fillId="3" borderId="0" xfId="2" applyFont="1" applyFill="1" applyAlignment="1" applyProtection="1">
      <alignment horizontal="center" vertical="center"/>
      <protection locked="0"/>
    </xf>
    <xf numFmtId="0" fontId="2" fillId="0" borderId="0" xfId="2" applyFont="1" applyAlignment="1">
      <alignment horizontal="center" vertical="center"/>
    </xf>
    <xf numFmtId="0" fontId="10" fillId="2" borderId="10" xfId="2" applyFont="1" applyFill="1" applyBorder="1" applyAlignment="1">
      <alignment horizontal="left" vertical="center" wrapText="1"/>
    </xf>
    <xf numFmtId="0" fontId="10" fillId="2" borderId="9" xfId="2" applyFont="1" applyFill="1" applyBorder="1" applyAlignment="1">
      <alignment horizontal="left" vertical="center" wrapText="1"/>
    </xf>
    <xf numFmtId="44" fontId="10" fillId="2" borderId="10" xfId="1" applyFont="1" applyFill="1" applyBorder="1" applyAlignment="1" applyProtection="1">
      <alignment horizontal="center" vertical="center"/>
    </xf>
    <xf numFmtId="44" fontId="10" fillId="2" borderId="11" xfId="1" applyFont="1" applyFill="1" applyBorder="1" applyAlignment="1" applyProtection="1">
      <alignment horizontal="center" vertical="center"/>
    </xf>
    <xf numFmtId="0" fontId="2" fillId="0" borderId="28" xfId="2" applyFont="1" applyBorder="1" applyAlignment="1">
      <alignment horizontal="left" vertical="center" wrapText="1"/>
    </xf>
    <xf numFmtId="0" fontId="2" fillId="0" borderId="35" xfId="2" applyFont="1" applyBorder="1" applyAlignment="1">
      <alignment horizontal="center" vertical="center" wrapText="1"/>
    </xf>
    <xf numFmtId="0" fontId="2" fillId="0" borderId="36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6" fillId="8" borderId="10" xfId="2" applyFont="1" applyFill="1" applyBorder="1" applyAlignment="1">
      <alignment horizontal="center" vertical="center"/>
    </xf>
    <xf numFmtId="0" fontId="6" fillId="8" borderId="9" xfId="2" applyFont="1" applyFill="1" applyBorder="1" applyAlignment="1">
      <alignment horizontal="center" vertical="center"/>
    </xf>
    <xf numFmtId="0" fontId="6" fillId="8" borderId="11" xfId="2" applyFont="1" applyFill="1" applyBorder="1" applyAlignment="1">
      <alignment horizontal="center" vertical="center"/>
    </xf>
    <xf numFmtId="165" fontId="6" fillId="8" borderId="10" xfId="2" applyNumberFormat="1" applyFont="1" applyFill="1" applyBorder="1" applyAlignment="1">
      <alignment horizontal="center" vertical="center"/>
    </xf>
    <xf numFmtId="165" fontId="6" fillId="8" borderId="11" xfId="2" applyNumberFormat="1" applyFont="1" applyFill="1" applyBorder="1" applyAlignment="1">
      <alignment horizontal="center" vertical="center"/>
    </xf>
    <xf numFmtId="0" fontId="6" fillId="0" borderId="6" xfId="2" applyFont="1" applyBorder="1" applyAlignment="1" applyProtection="1">
      <alignment horizontal="center" vertical="center"/>
      <protection locked="0"/>
    </xf>
    <xf numFmtId="0" fontId="6" fillId="0" borderId="8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  <protection locked="0"/>
    </xf>
    <xf numFmtId="165" fontId="4" fillId="8" borderId="10" xfId="2" applyNumberFormat="1" applyFont="1" applyFill="1" applyBorder="1" applyAlignment="1" applyProtection="1">
      <alignment horizontal="center" vertical="center" wrapText="1"/>
      <protection locked="0"/>
    </xf>
    <xf numFmtId="165" fontId="4" fillId="8" borderId="11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17" xfId="2" applyFont="1" applyBorder="1" applyAlignment="1" applyProtection="1">
      <alignment horizontal="center" vertical="center"/>
      <protection locked="0"/>
    </xf>
    <xf numFmtId="0" fontId="6" fillId="0" borderId="16" xfId="2" applyFont="1" applyBorder="1" applyAlignment="1" applyProtection="1">
      <alignment horizontal="center" vertical="center"/>
      <protection locked="0"/>
    </xf>
    <xf numFmtId="0" fontId="6" fillId="0" borderId="55" xfId="2" applyFont="1" applyBorder="1" applyAlignment="1" applyProtection="1">
      <alignment horizontal="center" vertical="center"/>
      <protection locked="0"/>
    </xf>
    <xf numFmtId="0" fontId="2" fillId="3" borderId="2" xfId="2" applyFont="1" applyFill="1" applyBorder="1" applyAlignment="1" applyProtection="1">
      <alignment horizontal="center" vertical="center"/>
      <protection locked="0"/>
    </xf>
    <xf numFmtId="0" fontId="4" fillId="2" borderId="4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2" xfId="2" applyFont="1" applyBorder="1" applyAlignment="1" applyProtection="1">
      <alignment horizontal="center" vertical="center"/>
      <protection locked="0"/>
    </xf>
    <xf numFmtId="0" fontId="3" fillId="0" borderId="3" xfId="2" applyFont="1" applyBorder="1" applyAlignment="1" applyProtection="1">
      <alignment horizontal="center" vertical="center"/>
      <protection locked="0"/>
    </xf>
    <xf numFmtId="0" fontId="3" fillId="0" borderId="4" xfId="2" applyFont="1" applyBorder="1" applyAlignment="1" applyProtection="1">
      <alignment horizontal="center" vertical="center"/>
      <protection locked="0"/>
    </xf>
    <xf numFmtId="0" fontId="3" fillId="0" borderId="0" xfId="2" applyFont="1" applyAlignment="1" applyProtection="1">
      <alignment horizontal="center" vertical="center"/>
      <protection locked="0"/>
    </xf>
    <xf numFmtId="0" fontId="3" fillId="0" borderId="5" xfId="2" applyFont="1" applyBorder="1" applyAlignment="1" applyProtection="1">
      <alignment horizontal="center" vertical="center"/>
      <protection locked="0"/>
    </xf>
    <xf numFmtId="0" fontId="3" fillId="0" borderId="6" xfId="2" applyFont="1" applyBorder="1" applyAlignment="1" applyProtection="1">
      <alignment horizontal="center" vertical="center"/>
      <protection locked="0"/>
    </xf>
    <xf numFmtId="0" fontId="3" fillId="0" borderId="7" xfId="2" applyFont="1" applyBorder="1" applyAlignment="1" applyProtection="1">
      <alignment horizontal="center" vertical="center"/>
      <protection locked="0"/>
    </xf>
    <xf numFmtId="0" fontId="3" fillId="0" borderId="8" xfId="2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 applyProtection="1">
      <alignment horizontal="center" vertical="center" wrapText="1"/>
      <protection locked="0"/>
    </xf>
    <xf numFmtId="0" fontId="5" fillId="0" borderId="2" xfId="2" applyFont="1" applyBorder="1" applyAlignment="1" applyProtection="1">
      <alignment horizontal="center" vertical="center" wrapText="1"/>
      <protection locked="0"/>
    </xf>
    <xf numFmtId="0" fontId="5" fillId="0" borderId="3" xfId="2" applyFont="1" applyBorder="1" applyAlignment="1" applyProtection="1">
      <alignment horizontal="center" vertical="center" wrapText="1"/>
      <protection locked="0"/>
    </xf>
    <xf numFmtId="0" fontId="5" fillId="0" borderId="4" xfId="2" applyFont="1" applyBorder="1" applyAlignment="1" applyProtection="1">
      <alignment horizontal="center" vertical="center" wrapText="1"/>
      <protection locked="0"/>
    </xf>
    <xf numFmtId="0" fontId="5" fillId="0" borderId="0" xfId="2" applyFont="1" applyAlignment="1" applyProtection="1">
      <alignment horizontal="center" vertical="center" wrapText="1"/>
      <protection locked="0"/>
    </xf>
    <xf numFmtId="0" fontId="5" fillId="0" borderId="5" xfId="2" applyFont="1" applyBorder="1" applyAlignment="1" applyProtection="1">
      <alignment horizontal="center" vertical="center" wrapText="1"/>
      <protection locked="0"/>
    </xf>
    <xf numFmtId="0" fontId="5" fillId="0" borderId="6" xfId="2" applyFont="1" applyBorder="1" applyAlignment="1" applyProtection="1">
      <alignment horizontal="center" vertical="center" wrapText="1"/>
      <protection locked="0"/>
    </xf>
    <xf numFmtId="0" fontId="5" fillId="0" borderId="7" xfId="2" applyFont="1" applyBorder="1" applyAlignment="1" applyProtection="1">
      <alignment horizontal="center" vertical="center" wrapText="1"/>
      <protection locked="0"/>
    </xf>
    <xf numFmtId="0" fontId="5" fillId="0" borderId="8" xfId="2" applyFont="1" applyBorder="1" applyAlignment="1" applyProtection="1">
      <alignment horizontal="center" vertical="center" wrapText="1"/>
      <protection locked="0"/>
    </xf>
    <xf numFmtId="0" fontId="2" fillId="3" borderId="10" xfId="2" applyFont="1" applyFill="1" applyBorder="1" applyAlignment="1" applyProtection="1">
      <alignment horizontal="left" vertical="center"/>
      <protection locked="0"/>
    </xf>
    <xf numFmtId="0" fontId="2" fillId="3" borderId="9" xfId="2" applyFont="1" applyFill="1" applyBorder="1" applyAlignment="1" applyProtection="1">
      <alignment horizontal="left" vertical="center"/>
      <protection locked="0"/>
    </xf>
    <xf numFmtId="0" fontId="2" fillId="3" borderId="11" xfId="2" applyFont="1" applyFill="1" applyBorder="1" applyAlignment="1" applyProtection="1">
      <alignment horizontal="left" vertical="center"/>
      <protection locked="0"/>
    </xf>
    <xf numFmtId="44" fontId="2" fillId="3" borderId="10" xfId="1" applyFont="1" applyFill="1" applyBorder="1" applyAlignment="1" applyProtection="1">
      <alignment horizontal="center" vertical="center"/>
      <protection locked="0"/>
    </xf>
    <xf numFmtId="44" fontId="2" fillId="3" borderId="11" xfId="1" applyFont="1" applyFill="1" applyBorder="1" applyAlignment="1" applyProtection="1">
      <alignment horizontal="center" vertical="center"/>
      <protection locked="0"/>
    </xf>
  </cellXfs>
  <cellStyles count="4">
    <cellStyle name="Moneda" xfId="1" builtinId="4"/>
    <cellStyle name="Moneda 2" xfId="3" xr:uid="{B91CC4C8-6CA9-4A26-93DF-C030BED31769}"/>
    <cellStyle name="Normal" xfId="0" builtinId="0"/>
    <cellStyle name="Normal 2" xfId="2" xr:uid="{8C4FD53B-7691-47ED-BBBB-E34811DD47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139208</xdr:colOff>
      <xdr:row>6</xdr:row>
      <xdr:rowOff>59504</xdr:rowOff>
    </xdr:from>
    <xdr:ext cx="1045631" cy="707186"/>
    <xdr:pic>
      <xdr:nvPicPr>
        <xdr:cNvPr id="2" name="Imagen 1" descr="Imagen que contiene nombre de la empresa&#10;&#10;Descripción generada automáticamente">
          <a:extLst>
            <a:ext uri="{FF2B5EF4-FFF2-40B4-BE49-F238E27FC236}">
              <a16:creationId xmlns:a16="http://schemas.microsoft.com/office/drawing/2014/main" id="{DF42F5FA-59B5-4937-A42E-7B563236C1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191" y="1056306"/>
          <a:ext cx="1045631" cy="70718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5E3F3-D1F2-4B47-93F2-A188224E2DAC}">
  <dimension ref="A1:R196"/>
  <sheetViews>
    <sheetView tabSelected="1" view="pageBreakPreview" topLeftCell="A152" zoomScale="55" zoomScaleNormal="90" zoomScaleSheetLayoutView="55" workbookViewId="0">
      <selection activeCell="Q171" sqref="Q171"/>
    </sheetView>
  </sheetViews>
  <sheetFormatPr baseColWidth="10" defaultColWidth="13.140625" defaultRowHeight="12.75"/>
  <cols>
    <col min="1" max="1" width="2.140625" style="5" customWidth="1"/>
    <col min="2" max="2" width="20.42578125" style="1" customWidth="1"/>
    <col min="3" max="3" width="50.140625" style="1" customWidth="1"/>
    <col min="4" max="4" width="45.7109375" style="1" customWidth="1"/>
    <col min="5" max="5" width="10.85546875" style="1" customWidth="1"/>
    <col min="6" max="6" width="13.140625" style="1" customWidth="1"/>
    <col min="7" max="7" width="21" style="1" customWidth="1"/>
    <col min="8" max="8" width="1.85546875" style="1" customWidth="1"/>
    <col min="9" max="14" width="18.85546875" style="1" hidden="1" customWidth="1"/>
    <col min="15" max="15" width="25.7109375" style="1" customWidth="1"/>
    <col min="16" max="16" width="21.85546875" style="1" hidden="1" customWidth="1"/>
    <col min="17" max="17" width="30.7109375" style="1" customWidth="1"/>
    <col min="18" max="18" width="34.140625" style="1" customWidth="1"/>
    <col min="19" max="16384" width="13.140625" style="1"/>
  </cols>
  <sheetData>
    <row r="1" spans="2:18" ht="2.25" customHeight="1" thickBot="1"/>
    <row r="2" spans="2:18" ht="15.75" customHeight="1">
      <c r="B2" s="268" t="s">
        <v>330</v>
      </c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70"/>
    </row>
    <row r="3" spans="2:18" ht="15.75" customHeight="1">
      <c r="B3" s="271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2"/>
      <c r="Q3" s="272"/>
      <c r="R3" s="273"/>
    </row>
    <row r="4" spans="2:18" ht="15.75" customHeight="1">
      <c r="B4" s="271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  <c r="O4" s="272"/>
      <c r="P4" s="272"/>
      <c r="Q4" s="272"/>
      <c r="R4" s="273"/>
    </row>
    <row r="5" spans="2:18" ht="15.75" customHeight="1" thickBot="1">
      <c r="B5" s="274"/>
      <c r="C5" s="275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5"/>
      <c r="P5" s="275"/>
      <c r="Q5" s="275"/>
      <c r="R5" s="276"/>
    </row>
    <row r="6" spans="2:18" ht="13.5" thickBot="1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</row>
    <row r="7" spans="2:18" ht="21" customHeight="1">
      <c r="B7" s="198"/>
      <c r="C7" s="277" t="s">
        <v>0</v>
      </c>
      <c r="D7" s="278"/>
      <c r="E7" s="278"/>
      <c r="F7" s="278"/>
      <c r="G7" s="278"/>
      <c r="H7" s="278"/>
      <c r="I7" s="278"/>
      <c r="J7" s="278"/>
      <c r="K7" s="278"/>
      <c r="L7" s="278"/>
      <c r="M7" s="278"/>
      <c r="N7" s="278"/>
      <c r="O7" s="278"/>
      <c r="P7" s="278"/>
      <c r="Q7" s="278"/>
      <c r="R7" s="279"/>
    </row>
    <row r="8" spans="2:18" ht="12.75" customHeight="1">
      <c r="B8" s="199"/>
      <c r="C8" s="280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281"/>
      <c r="R8" s="282"/>
    </row>
    <row r="9" spans="2:18" ht="27" customHeight="1" thickBot="1">
      <c r="B9" s="200"/>
      <c r="C9" s="283"/>
      <c r="D9" s="284"/>
      <c r="E9" s="284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5"/>
    </row>
    <row r="10" spans="2:18" ht="24.75" customHeight="1" thickBot="1">
      <c r="B10" s="201"/>
      <c r="C10" s="202"/>
      <c r="D10" s="202"/>
      <c r="E10" s="202"/>
      <c r="F10" s="202"/>
      <c r="G10" s="203"/>
      <c r="H10" s="39"/>
      <c r="I10" s="204" t="s">
        <v>1</v>
      </c>
      <c r="J10" s="203"/>
      <c r="K10" s="204" t="s">
        <v>2</v>
      </c>
      <c r="L10" s="203"/>
      <c r="M10" s="204" t="s">
        <v>3</v>
      </c>
      <c r="N10" s="203"/>
      <c r="O10" s="266" t="s">
        <v>333</v>
      </c>
      <c r="P10" s="40"/>
      <c r="Q10" s="256" t="s">
        <v>323</v>
      </c>
      <c r="R10" s="257"/>
    </row>
    <row r="11" spans="2:18" ht="63.75" customHeight="1" thickBot="1">
      <c r="B11" s="41" t="s">
        <v>4</v>
      </c>
      <c r="C11" s="42" t="s">
        <v>5</v>
      </c>
      <c r="D11" s="43" t="s">
        <v>6</v>
      </c>
      <c r="E11" s="43" t="s">
        <v>7</v>
      </c>
      <c r="F11" s="44" t="s">
        <v>8</v>
      </c>
      <c r="G11" s="45" t="s">
        <v>9</v>
      </c>
      <c r="H11" s="46"/>
      <c r="I11" s="47" t="s">
        <v>10</v>
      </c>
      <c r="J11" s="47" t="s">
        <v>11</v>
      </c>
      <c r="K11" s="48" t="s">
        <v>10</v>
      </c>
      <c r="L11" s="47" t="s">
        <v>11</v>
      </c>
      <c r="M11" s="47" t="s">
        <v>10</v>
      </c>
      <c r="N11" s="47" t="s">
        <v>11</v>
      </c>
      <c r="O11" s="267"/>
      <c r="P11" s="49" t="s">
        <v>12</v>
      </c>
      <c r="Q11" s="2" t="s">
        <v>324</v>
      </c>
      <c r="R11" s="2" t="s">
        <v>325</v>
      </c>
    </row>
    <row r="12" spans="2:18" ht="4.5" customHeight="1" thickBot="1">
      <c r="B12" s="50"/>
      <c r="C12" s="51"/>
      <c r="D12" s="51"/>
      <c r="E12" s="51"/>
      <c r="F12" s="46"/>
      <c r="G12" s="52"/>
      <c r="H12" s="46"/>
      <c r="I12" s="53"/>
      <c r="J12" s="53"/>
      <c r="K12" s="54"/>
      <c r="L12" s="53"/>
      <c r="M12" s="53"/>
      <c r="N12" s="53"/>
      <c r="O12" s="55"/>
      <c r="P12" s="56"/>
    </row>
    <row r="13" spans="2:18" ht="29.25" customHeight="1" thickBot="1">
      <c r="B13" s="57" t="s">
        <v>13</v>
      </c>
      <c r="C13" s="209" t="s">
        <v>14</v>
      </c>
      <c r="D13" s="210"/>
      <c r="E13" s="210"/>
      <c r="F13" s="210"/>
      <c r="G13" s="211"/>
      <c r="H13" s="58"/>
      <c r="I13" s="59"/>
      <c r="J13" s="60"/>
      <c r="K13" s="59"/>
      <c r="L13" s="60"/>
      <c r="M13" s="59"/>
      <c r="N13" s="60"/>
      <c r="O13" s="59"/>
      <c r="P13" s="60"/>
      <c r="Q13" s="3"/>
      <c r="R13" s="4"/>
    </row>
    <row r="14" spans="2:18" ht="26.25" customHeight="1">
      <c r="B14" s="61" t="s">
        <v>15</v>
      </c>
      <c r="C14" s="62" t="s">
        <v>16</v>
      </c>
      <c r="D14" s="63" t="s">
        <v>17</v>
      </c>
      <c r="E14" s="64" t="s">
        <v>18</v>
      </c>
      <c r="F14" s="65">
        <v>1</v>
      </c>
      <c r="G14" s="66">
        <v>1</v>
      </c>
      <c r="H14" s="67"/>
      <c r="I14" s="68">
        <v>4037140</v>
      </c>
      <c r="J14" s="69">
        <f t="shared" ref="J14:N40" si="0">(I14*19%)+I14</f>
        <v>4804196.5999999996</v>
      </c>
      <c r="K14" s="68">
        <v>4572778</v>
      </c>
      <c r="L14" s="69">
        <f t="shared" si="0"/>
        <v>5441605.8200000003</v>
      </c>
      <c r="M14" s="70">
        <v>4162000</v>
      </c>
      <c r="N14" s="69">
        <f t="shared" si="0"/>
        <v>4952780</v>
      </c>
      <c r="O14" s="71">
        <f>ROUND(AVERAGE(J14,L14,N14),0)</f>
        <v>5066194</v>
      </c>
      <c r="P14" s="72">
        <f>ROUND((O14*G14),0)</f>
        <v>5066194</v>
      </c>
      <c r="Q14" s="12"/>
      <c r="R14" s="13">
        <f>+Q14*G14</f>
        <v>0</v>
      </c>
    </row>
    <row r="15" spans="2:18" ht="26.25" customHeight="1">
      <c r="B15" s="73" t="s">
        <v>19</v>
      </c>
      <c r="C15" s="74" t="s">
        <v>20</v>
      </c>
      <c r="D15" s="75" t="s">
        <v>21</v>
      </c>
      <c r="E15" s="76" t="s">
        <v>18</v>
      </c>
      <c r="F15" s="77">
        <v>1</v>
      </c>
      <c r="G15" s="78">
        <v>1</v>
      </c>
      <c r="H15" s="67"/>
      <c r="I15" s="68">
        <v>3511400</v>
      </c>
      <c r="J15" s="69">
        <f t="shared" si="0"/>
        <v>4178566</v>
      </c>
      <c r="K15" s="79">
        <v>3858281</v>
      </c>
      <c r="L15" s="69">
        <f t="shared" si="0"/>
        <v>4591354.3899999997</v>
      </c>
      <c r="M15" s="80">
        <v>3620000</v>
      </c>
      <c r="N15" s="69">
        <f t="shared" si="0"/>
        <v>4307800</v>
      </c>
      <c r="O15" s="71">
        <f t="shared" ref="O15:O40" si="1">ROUND(AVERAGE(J15,L15,N15),0)</f>
        <v>4359240</v>
      </c>
      <c r="P15" s="81">
        <f>ROUND((O15*G15),0)</f>
        <v>4359240</v>
      </c>
      <c r="Q15" s="14"/>
      <c r="R15" s="15">
        <f t="shared" ref="R15:R78" si="2">+Q15*G15</f>
        <v>0</v>
      </c>
    </row>
    <row r="16" spans="2:18" ht="26.25" customHeight="1">
      <c r="B16" s="82" t="s">
        <v>22</v>
      </c>
      <c r="C16" s="74" t="s">
        <v>23</v>
      </c>
      <c r="D16" s="75" t="s">
        <v>24</v>
      </c>
      <c r="E16" s="64" t="s">
        <v>18</v>
      </c>
      <c r="F16" s="77">
        <v>1</v>
      </c>
      <c r="G16" s="78">
        <v>1</v>
      </c>
      <c r="H16" s="67"/>
      <c r="I16" s="68">
        <v>3094300</v>
      </c>
      <c r="J16" s="69">
        <f t="shared" si="0"/>
        <v>3682217</v>
      </c>
      <c r="K16" s="79">
        <v>3215235</v>
      </c>
      <c r="L16" s="69">
        <f t="shared" si="0"/>
        <v>3826129.65</v>
      </c>
      <c r="M16" s="80">
        <v>3190000</v>
      </c>
      <c r="N16" s="69">
        <f t="shared" si="0"/>
        <v>3796100</v>
      </c>
      <c r="O16" s="71">
        <f t="shared" si="1"/>
        <v>3768149</v>
      </c>
      <c r="P16" s="81">
        <f t="shared" ref="P16:P39" si="3">ROUND((O16*G16),0)</f>
        <v>3768149</v>
      </c>
      <c r="Q16" s="14"/>
      <c r="R16" s="15">
        <f t="shared" si="2"/>
        <v>0</v>
      </c>
    </row>
    <row r="17" spans="2:18" ht="26.25" customHeight="1">
      <c r="B17" s="82" t="s">
        <v>25</v>
      </c>
      <c r="C17" s="74" t="s">
        <v>20</v>
      </c>
      <c r="D17" s="75" t="s">
        <v>24</v>
      </c>
      <c r="E17" s="64" t="s">
        <v>18</v>
      </c>
      <c r="F17" s="83">
        <v>1</v>
      </c>
      <c r="G17" s="78">
        <v>1</v>
      </c>
      <c r="H17" s="67"/>
      <c r="I17" s="68">
        <v>2754800</v>
      </c>
      <c r="J17" s="69">
        <f t="shared" si="0"/>
        <v>3278212</v>
      </c>
      <c r="K17" s="79">
        <v>2929435</v>
      </c>
      <c r="L17" s="69">
        <f t="shared" si="0"/>
        <v>3486027.65</v>
      </c>
      <c r="M17" s="80">
        <v>2840000</v>
      </c>
      <c r="N17" s="69">
        <f t="shared" si="0"/>
        <v>3379600</v>
      </c>
      <c r="O17" s="71">
        <f t="shared" si="1"/>
        <v>3381280</v>
      </c>
      <c r="P17" s="81">
        <f t="shared" si="3"/>
        <v>3381280</v>
      </c>
      <c r="Q17" s="14"/>
      <c r="R17" s="15">
        <f t="shared" si="2"/>
        <v>0</v>
      </c>
    </row>
    <row r="18" spans="2:18" ht="26.25" customHeight="1">
      <c r="B18" s="82" t="s">
        <v>26</v>
      </c>
      <c r="C18" s="74" t="s">
        <v>16</v>
      </c>
      <c r="D18" s="75" t="s">
        <v>27</v>
      </c>
      <c r="E18" s="64" t="s">
        <v>18</v>
      </c>
      <c r="F18" s="77">
        <v>1</v>
      </c>
      <c r="G18" s="84">
        <v>1</v>
      </c>
      <c r="H18" s="85"/>
      <c r="I18" s="68">
        <v>3492000</v>
      </c>
      <c r="J18" s="69">
        <f t="shared" si="0"/>
        <v>4155480</v>
      </c>
      <c r="K18" s="79">
        <v>3858281</v>
      </c>
      <c r="L18" s="69">
        <f t="shared" si="0"/>
        <v>4591354.3899999997</v>
      </c>
      <c r="M18" s="80">
        <v>3600000</v>
      </c>
      <c r="N18" s="69">
        <f t="shared" si="0"/>
        <v>4284000</v>
      </c>
      <c r="O18" s="71">
        <f t="shared" si="1"/>
        <v>4343611</v>
      </c>
      <c r="P18" s="81">
        <f t="shared" si="3"/>
        <v>4343611</v>
      </c>
      <c r="Q18" s="14"/>
      <c r="R18" s="15">
        <f t="shared" si="2"/>
        <v>0</v>
      </c>
    </row>
    <row r="19" spans="2:18" ht="26.25" customHeight="1">
      <c r="B19" s="82" t="s">
        <v>28</v>
      </c>
      <c r="C19" s="74" t="s">
        <v>16</v>
      </c>
      <c r="D19" s="75" t="s">
        <v>27</v>
      </c>
      <c r="E19" s="64" t="s">
        <v>18</v>
      </c>
      <c r="F19" s="86">
        <v>1</v>
      </c>
      <c r="G19" s="78">
        <v>1</v>
      </c>
      <c r="H19" s="67"/>
      <c r="I19" s="68">
        <v>2968200</v>
      </c>
      <c r="J19" s="69">
        <f t="shared" si="0"/>
        <v>3532158</v>
      </c>
      <c r="K19" s="79">
        <v>3143784</v>
      </c>
      <c r="L19" s="69">
        <f t="shared" si="0"/>
        <v>3741102.96</v>
      </c>
      <c r="M19" s="80">
        <v>3060000</v>
      </c>
      <c r="N19" s="69">
        <f t="shared" si="0"/>
        <v>3641400</v>
      </c>
      <c r="O19" s="71">
        <f t="shared" si="1"/>
        <v>3638220</v>
      </c>
      <c r="P19" s="81">
        <f t="shared" si="3"/>
        <v>3638220</v>
      </c>
      <c r="Q19" s="14"/>
      <c r="R19" s="15">
        <f t="shared" si="2"/>
        <v>0</v>
      </c>
    </row>
    <row r="20" spans="2:18" ht="36" customHeight="1">
      <c r="B20" s="87" t="s">
        <v>29</v>
      </c>
      <c r="C20" s="62" t="s">
        <v>30</v>
      </c>
      <c r="D20" s="63" t="s">
        <v>31</v>
      </c>
      <c r="E20" s="64" t="s">
        <v>18</v>
      </c>
      <c r="F20" s="86">
        <v>1</v>
      </c>
      <c r="G20" s="78">
        <v>1</v>
      </c>
      <c r="H20" s="67"/>
      <c r="I20" s="68">
        <v>1212500</v>
      </c>
      <c r="J20" s="69">
        <f t="shared" si="0"/>
        <v>1442875</v>
      </c>
      <c r="K20" s="79">
        <v>1357544</v>
      </c>
      <c r="L20" s="69">
        <f t="shared" si="0"/>
        <v>1615477.36</v>
      </c>
      <c r="M20" s="80">
        <v>1250000</v>
      </c>
      <c r="N20" s="69">
        <f t="shared" si="0"/>
        <v>1487500</v>
      </c>
      <c r="O20" s="71">
        <f t="shared" si="1"/>
        <v>1515284</v>
      </c>
      <c r="P20" s="81">
        <f t="shared" si="3"/>
        <v>1515284</v>
      </c>
      <c r="Q20" s="14"/>
      <c r="R20" s="15">
        <f t="shared" si="2"/>
        <v>0</v>
      </c>
    </row>
    <row r="21" spans="2:18" ht="26.1" customHeight="1">
      <c r="B21" s="82" t="s">
        <v>32</v>
      </c>
      <c r="C21" s="74" t="s">
        <v>16</v>
      </c>
      <c r="D21" s="75" t="s">
        <v>33</v>
      </c>
      <c r="E21" s="64" t="s">
        <v>18</v>
      </c>
      <c r="F21" s="77">
        <v>1</v>
      </c>
      <c r="G21" s="78">
        <v>1</v>
      </c>
      <c r="H21" s="67"/>
      <c r="I21" s="68">
        <v>2328000</v>
      </c>
      <c r="J21" s="69">
        <f t="shared" si="0"/>
        <v>2770320</v>
      </c>
      <c r="K21" s="79">
        <v>2500738</v>
      </c>
      <c r="L21" s="69">
        <f t="shared" si="0"/>
        <v>2975878.22</v>
      </c>
      <c r="M21" s="80">
        <v>2400000</v>
      </c>
      <c r="N21" s="69">
        <f t="shared" si="0"/>
        <v>2856000</v>
      </c>
      <c r="O21" s="71">
        <f t="shared" si="1"/>
        <v>2867399</v>
      </c>
      <c r="P21" s="81">
        <f t="shared" si="3"/>
        <v>2867399</v>
      </c>
      <c r="Q21" s="14"/>
      <c r="R21" s="15">
        <f t="shared" si="2"/>
        <v>0</v>
      </c>
    </row>
    <row r="22" spans="2:18" ht="26.25" customHeight="1">
      <c r="B22" s="82" t="s">
        <v>34</v>
      </c>
      <c r="C22" s="74" t="s">
        <v>16</v>
      </c>
      <c r="D22" s="75" t="s">
        <v>35</v>
      </c>
      <c r="E22" s="64" t="s">
        <v>18</v>
      </c>
      <c r="F22" s="77">
        <v>1</v>
      </c>
      <c r="G22" s="88">
        <v>1</v>
      </c>
      <c r="H22" s="85"/>
      <c r="I22" s="68">
        <v>2764500</v>
      </c>
      <c r="J22" s="69">
        <f t="shared" si="0"/>
        <v>3289755</v>
      </c>
      <c r="K22" s="79">
        <v>2929435</v>
      </c>
      <c r="L22" s="69">
        <f t="shared" si="0"/>
        <v>3486027.65</v>
      </c>
      <c r="M22" s="80">
        <v>2850000</v>
      </c>
      <c r="N22" s="69">
        <f t="shared" si="0"/>
        <v>3391500</v>
      </c>
      <c r="O22" s="71">
        <f t="shared" si="1"/>
        <v>3389094</v>
      </c>
      <c r="P22" s="81">
        <f t="shared" si="3"/>
        <v>3389094</v>
      </c>
      <c r="Q22" s="14"/>
      <c r="R22" s="15">
        <f t="shared" si="2"/>
        <v>0</v>
      </c>
    </row>
    <row r="23" spans="2:18" ht="26.25" customHeight="1">
      <c r="B23" s="82" t="s">
        <v>36</v>
      </c>
      <c r="C23" s="74" t="s">
        <v>16</v>
      </c>
      <c r="D23" s="75" t="s">
        <v>37</v>
      </c>
      <c r="E23" s="64" t="s">
        <v>18</v>
      </c>
      <c r="F23" s="77">
        <v>1</v>
      </c>
      <c r="G23" s="78">
        <v>1</v>
      </c>
      <c r="H23" s="67"/>
      <c r="I23" s="68">
        <v>2570500</v>
      </c>
      <c r="J23" s="69">
        <f t="shared" si="0"/>
        <v>3058895</v>
      </c>
      <c r="K23" s="79">
        <v>2657928</v>
      </c>
      <c r="L23" s="69">
        <f t="shared" si="0"/>
        <v>3162934.32</v>
      </c>
      <c r="M23" s="80">
        <v>2650000</v>
      </c>
      <c r="N23" s="69">
        <f t="shared" si="0"/>
        <v>3153500</v>
      </c>
      <c r="O23" s="71">
        <f t="shared" si="1"/>
        <v>3125110</v>
      </c>
      <c r="P23" s="81">
        <f t="shared" si="3"/>
        <v>3125110</v>
      </c>
      <c r="Q23" s="14"/>
      <c r="R23" s="15">
        <f t="shared" si="2"/>
        <v>0</v>
      </c>
    </row>
    <row r="24" spans="2:18" ht="26.25" customHeight="1">
      <c r="B24" s="82" t="s">
        <v>38</v>
      </c>
      <c r="C24" s="74" t="s">
        <v>16</v>
      </c>
      <c r="D24" s="75" t="s">
        <v>39</v>
      </c>
      <c r="E24" s="64" t="s">
        <v>18</v>
      </c>
      <c r="F24" s="77">
        <v>1</v>
      </c>
      <c r="G24" s="78">
        <v>1</v>
      </c>
      <c r="H24" s="67"/>
      <c r="I24" s="68">
        <v>2425000</v>
      </c>
      <c r="J24" s="69">
        <f t="shared" si="0"/>
        <v>2885750</v>
      </c>
      <c r="K24" s="79">
        <v>2500738</v>
      </c>
      <c r="L24" s="69">
        <f t="shared" si="0"/>
        <v>2975878.22</v>
      </c>
      <c r="M24" s="80">
        <v>2500000</v>
      </c>
      <c r="N24" s="69">
        <f t="shared" si="0"/>
        <v>2975000</v>
      </c>
      <c r="O24" s="71">
        <f t="shared" si="1"/>
        <v>2945543</v>
      </c>
      <c r="P24" s="81">
        <f t="shared" si="3"/>
        <v>2945543</v>
      </c>
      <c r="Q24" s="14"/>
      <c r="R24" s="15">
        <f t="shared" si="2"/>
        <v>0</v>
      </c>
    </row>
    <row r="25" spans="2:18" ht="26.25" customHeight="1">
      <c r="B25" s="82" t="s">
        <v>40</v>
      </c>
      <c r="C25" s="74" t="s">
        <v>16</v>
      </c>
      <c r="D25" s="75" t="s">
        <v>41</v>
      </c>
      <c r="E25" s="64" t="s">
        <v>18</v>
      </c>
      <c r="F25" s="77">
        <v>1</v>
      </c>
      <c r="G25" s="78">
        <v>1</v>
      </c>
      <c r="H25" s="67"/>
      <c r="I25" s="68">
        <v>4365000</v>
      </c>
      <c r="J25" s="69">
        <f t="shared" si="0"/>
        <v>5194350</v>
      </c>
      <c r="K25" s="79">
        <v>4572778</v>
      </c>
      <c r="L25" s="69">
        <f t="shared" si="0"/>
        <v>5441605.8200000003</v>
      </c>
      <c r="M25" s="80">
        <v>4500000</v>
      </c>
      <c r="N25" s="69">
        <f t="shared" si="0"/>
        <v>5355000</v>
      </c>
      <c r="O25" s="71">
        <f t="shared" si="1"/>
        <v>5330319</v>
      </c>
      <c r="P25" s="81">
        <f t="shared" si="3"/>
        <v>5330319</v>
      </c>
      <c r="Q25" s="14"/>
      <c r="R25" s="15">
        <f t="shared" si="2"/>
        <v>0</v>
      </c>
    </row>
    <row r="26" spans="2:18" ht="54" customHeight="1">
      <c r="B26" s="82" t="s">
        <v>42</v>
      </c>
      <c r="C26" s="74" t="s">
        <v>43</v>
      </c>
      <c r="D26" s="75" t="s">
        <v>41</v>
      </c>
      <c r="E26" s="64" t="s">
        <v>18</v>
      </c>
      <c r="F26" s="77">
        <v>1</v>
      </c>
      <c r="G26" s="78">
        <v>1</v>
      </c>
      <c r="H26" s="67"/>
      <c r="I26" s="68">
        <v>1552000</v>
      </c>
      <c r="J26" s="69">
        <f t="shared" si="0"/>
        <v>1846880</v>
      </c>
      <c r="K26" s="79">
        <v>1714792</v>
      </c>
      <c r="L26" s="69">
        <f t="shared" si="0"/>
        <v>2040602.48</v>
      </c>
      <c r="M26" s="80">
        <v>1600000</v>
      </c>
      <c r="N26" s="69">
        <f t="shared" si="0"/>
        <v>1904000</v>
      </c>
      <c r="O26" s="71">
        <f t="shared" si="1"/>
        <v>1930494</v>
      </c>
      <c r="P26" s="81">
        <f t="shared" si="3"/>
        <v>1930494</v>
      </c>
      <c r="Q26" s="14"/>
      <c r="R26" s="15">
        <f t="shared" si="2"/>
        <v>0</v>
      </c>
    </row>
    <row r="27" spans="2:18" ht="26.25" customHeight="1">
      <c r="B27" s="82" t="s">
        <v>44</v>
      </c>
      <c r="C27" s="74" t="s">
        <v>20</v>
      </c>
      <c r="D27" s="75" t="s">
        <v>45</v>
      </c>
      <c r="E27" s="64" t="s">
        <v>18</v>
      </c>
      <c r="F27" s="77">
        <v>1</v>
      </c>
      <c r="G27" s="78">
        <v>1</v>
      </c>
      <c r="H27" s="67"/>
      <c r="I27" s="68">
        <v>5626000</v>
      </c>
      <c r="J27" s="69">
        <f t="shared" si="0"/>
        <v>6694940</v>
      </c>
      <c r="K27" s="79">
        <v>6001771</v>
      </c>
      <c r="L27" s="69">
        <f t="shared" si="0"/>
        <v>7142107.4900000002</v>
      </c>
      <c r="M27" s="80">
        <v>5800000</v>
      </c>
      <c r="N27" s="69">
        <f t="shared" si="0"/>
        <v>6902000</v>
      </c>
      <c r="O27" s="71">
        <f t="shared" si="1"/>
        <v>6913016</v>
      </c>
      <c r="P27" s="81">
        <f t="shared" si="3"/>
        <v>6913016</v>
      </c>
      <c r="Q27" s="14"/>
      <c r="R27" s="15">
        <f t="shared" si="2"/>
        <v>0</v>
      </c>
    </row>
    <row r="28" spans="2:18" ht="26.1" customHeight="1">
      <c r="B28" s="82" t="s">
        <v>46</v>
      </c>
      <c r="C28" s="74" t="s">
        <v>16</v>
      </c>
      <c r="D28" s="75" t="s">
        <v>47</v>
      </c>
      <c r="E28" s="64" t="s">
        <v>18</v>
      </c>
      <c r="F28" s="77">
        <v>1</v>
      </c>
      <c r="G28" s="78">
        <v>1</v>
      </c>
      <c r="H28" s="67"/>
      <c r="I28" s="68">
        <v>5626000</v>
      </c>
      <c r="J28" s="69">
        <f t="shared" si="0"/>
        <v>6694940</v>
      </c>
      <c r="K28" s="79">
        <v>6001771</v>
      </c>
      <c r="L28" s="69">
        <f t="shared" si="0"/>
        <v>7142107.4900000002</v>
      </c>
      <c r="M28" s="80">
        <v>5800000</v>
      </c>
      <c r="N28" s="69">
        <f t="shared" si="0"/>
        <v>6902000</v>
      </c>
      <c r="O28" s="71">
        <f t="shared" si="1"/>
        <v>6913016</v>
      </c>
      <c r="P28" s="81">
        <f t="shared" si="3"/>
        <v>6913016</v>
      </c>
      <c r="Q28" s="14"/>
      <c r="R28" s="15">
        <f t="shared" si="2"/>
        <v>0</v>
      </c>
    </row>
    <row r="29" spans="2:18" ht="26.1" customHeight="1">
      <c r="B29" s="82" t="s">
        <v>48</v>
      </c>
      <c r="C29" s="89" t="s">
        <v>49</v>
      </c>
      <c r="D29" s="75" t="s">
        <v>47</v>
      </c>
      <c r="E29" s="64" t="s">
        <v>18</v>
      </c>
      <c r="F29" s="77">
        <v>1</v>
      </c>
      <c r="G29" s="78">
        <v>1</v>
      </c>
      <c r="H29" s="67"/>
      <c r="I29" s="68">
        <v>5626000</v>
      </c>
      <c r="J29" s="69">
        <f t="shared" si="0"/>
        <v>6694940</v>
      </c>
      <c r="K29" s="79">
        <v>6001771</v>
      </c>
      <c r="L29" s="69">
        <f t="shared" si="0"/>
        <v>7142107.4900000002</v>
      </c>
      <c r="M29" s="80">
        <v>5800000</v>
      </c>
      <c r="N29" s="69">
        <f t="shared" si="0"/>
        <v>6902000</v>
      </c>
      <c r="O29" s="71">
        <f t="shared" si="1"/>
        <v>6913016</v>
      </c>
      <c r="P29" s="81">
        <f t="shared" si="3"/>
        <v>6913016</v>
      </c>
      <c r="Q29" s="14"/>
      <c r="R29" s="15">
        <f t="shared" si="2"/>
        <v>0</v>
      </c>
    </row>
    <row r="30" spans="2:18" ht="26.1" customHeight="1">
      <c r="B30" s="82" t="s">
        <v>50</v>
      </c>
      <c r="C30" s="89" t="s">
        <v>51</v>
      </c>
      <c r="D30" s="75" t="s">
        <v>47</v>
      </c>
      <c r="E30" s="64" t="s">
        <v>18</v>
      </c>
      <c r="F30" s="77">
        <v>1</v>
      </c>
      <c r="G30" s="78">
        <v>1</v>
      </c>
      <c r="H30" s="67"/>
      <c r="I30" s="68">
        <v>5189500</v>
      </c>
      <c r="J30" s="69">
        <f t="shared" si="0"/>
        <v>6175505</v>
      </c>
      <c r="K30" s="79">
        <v>5573073</v>
      </c>
      <c r="L30" s="69">
        <f t="shared" si="0"/>
        <v>6631956.8700000001</v>
      </c>
      <c r="M30" s="80">
        <v>5350000</v>
      </c>
      <c r="N30" s="69">
        <f t="shared" si="0"/>
        <v>6366500</v>
      </c>
      <c r="O30" s="71">
        <f t="shared" si="1"/>
        <v>6391321</v>
      </c>
      <c r="P30" s="81">
        <f t="shared" si="3"/>
        <v>6391321</v>
      </c>
      <c r="Q30" s="14"/>
      <c r="R30" s="15">
        <f t="shared" si="2"/>
        <v>0</v>
      </c>
    </row>
    <row r="31" spans="2:18" ht="26.1" customHeight="1">
      <c r="B31" s="82" t="s">
        <v>52</v>
      </c>
      <c r="C31" s="74" t="s">
        <v>20</v>
      </c>
      <c r="D31" s="75" t="s">
        <v>47</v>
      </c>
      <c r="E31" s="64" t="s">
        <v>18</v>
      </c>
      <c r="F31" s="77">
        <v>1</v>
      </c>
      <c r="G31" s="78">
        <v>1</v>
      </c>
      <c r="H31" s="67"/>
      <c r="I31" s="68">
        <v>6402000</v>
      </c>
      <c r="J31" s="69">
        <f t="shared" si="0"/>
        <v>7618380</v>
      </c>
      <c r="K31" s="79">
        <v>6716267</v>
      </c>
      <c r="L31" s="69">
        <f t="shared" si="0"/>
        <v>7992357.7300000004</v>
      </c>
      <c r="M31" s="80">
        <v>6600000</v>
      </c>
      <c r="N31" s="69">
        <f t="shared" si="0"/>
        <v>7854000</v>
      </c>
      <c r="O31" s="71">
        <f t="shared" si="1"/>
        <v>7821579</v>
      </c>
      <c r="P31" s="81">
        <f t="shared" si="3"/>
        <v>7821579</v>
      </c>
      <c r="Q31" s="14"/>
      <c r="R31" s="15">
        <f t="shared" si="2"/>
        <v>0</v>
      </c>
    </row>
    <row r="32" spans="2:18" ht="26.1" customHeight="1">
      <c r="B32" s="82" t="s">
        <v>53</v>
      </c>
      <c r="C32" s="74" t="s">
        <v>16</v>
      </c>
      <c r="D32" s="75" t="s">
        <v>54</v>
      </c>
      <c r="E32" s="64" t="s">
        <v>18</v>
      </c>
      <c r="F32" s="77">
        <v>1</v>
      </c>
      <c r="G32" s="78">
        <v>1</v>
      </c>
      <c r="H32" s="67"/>
      <c r="I32" s="68">
        <v>4656000</v>
      </c>
      <c r="J32" s="69">
        <f t="shared" si="0"/>
        <v>5540640</v>
      </c>
      <c r="K32" s="79">
        <v>4858576</v>
      </c>
      <c r="L32" s="69">
        <f t="shared" si="0"/>
        <v>5781705.4400000004</v>
      </c>
      <c r="M32" s="80">
        <v>4800000</v>
      </c>
      <c r="N32" s="69">
        <f t="shared" si="0"/>
        <v>5712000</v>
      </c>
      <c r="O32" s="71">
        <f t="shared" si="1"/>
        <v>5678115</v>
      </c>
      <c r="P32" s="81">
        <f t="shared" si="3"/>
        <v>5678115</v>
      </c>
      <c r="Q32" s="14"/>
      <c r="R32" s="15">
        <f t="shared" si="2"/>
        <v>0</v>
      </c>
    </row>
    <row r="33" spans="2:18" ht="26.1" customHeight="1">
      <c r="B33" s="82" t="s">
        <v>55</v>
      </c>
      <c r="C33" s="74" t="s">
        <v>56</v>
      </c>
      <c r="D33" s="75" t="s">
        <v>57</v>
      </c>
      <c r="E33" s="64" t="s">
        <v>18</v>
      </c>
      <c r="F33" s="77">
        <v>1</v>
      </c>
      <c r="G33" s="78">
        <v>1</v>
      </c>
      <c r="H33" s="67"/>
      <c r="I33" s="68">
        <v>1940000</v>
      </c>
      <c r="J33" s="69">
        <f t="shared" si="0"/>
        <v>2308600</v>
      </c>
      <c r="K33" s="79">
        <v>2008430</v>
      </c>
      <c r="L33" s="69">
        <f t="shared" si="0"/>
        <v>2390031.7000000002</v>
      </c>
      <c r="M33" s="80">
        <v>2000000</v>
      </c>
      <c r="N33" s="69">
        <f t="shared" si="0"/>
        <v>2380000</v>
      </c>
      <c r="O33" s="71">
        <f t="shared" si="1"/>
        <v>2359544</v>
      </c>
      <c r="P33" s="81">
        <f t="shared" si="3"/>
        <v>2359544</v>
      </c>
      <c r="Q33" s="14"/>
      <c r="R33" s="15">
        <f t="shared" si="2"/>
        <v>0</v>
      </c>
    </row>
    <row r="34" spans="2:18" ht="26.1" customHeight="1">
      <c r="B34" s="82" t="s">
        <v>58</v>
      </c>
      <c r="C34" s="74" t="s">
        <v>16</v>
      </c>
      <c r="D34" s="75" t="s">
        <v>59</v>
      </c>
      <c r="E34" s="64" t="s">
        <v>18</v>
      </c>
      <c r="F34" s="77">
        <v>1</v>
      </c>
      <c r="G34" s="78">
        <v>1</v>
      </c>
      <c r="H34" s="67"/>
      <c r="I34" s="68">
        <v>3492000</v>
      </c>
      <c r="J34" s="69">
        <f t="shared" si="0"/>
        <v>4155480</v>
      </c>
      <c r="K34" s="79">
        <v>3858281</v>
      </c>
      <c r="L34" s="69">
        <f t="shared" si="0"/>
        <v>4591354.3899999997</v>
      </c>
      <c r="M34" s="80">
        <v>3600000</v>
      </c>
      <c r="N34" s="69">
        <f t="shared" si="0"/>
        <v>4284000</v>
      </c>
      <c r="O34" s="71">
        <f t="shared" si="1"/>
        <v>4343611</v>
      </c>
      <c r="P34" s="81">
        <f t="shared" si="3"/>
        <v>4343611</v>
      </c>
      <c r="Q34" s="14"/>
      <c r="R34" s="15">
        <f t="shared" si="2"/>
        <v>0</v>
      </c>
    </row>
    <row r="35" spans="2:18" ht="36" customHeight="1">
      <c r="B35" s="82" t="s">
        <v>60</v>
      </c>
      <c r="C35" s="74" t="s">
        <v>16</v>
      </c>
      <c r="D35" s="75" t="s">
        <v>61</v>
      </c>
      <c r="E35" s="64" t="s">
        <v>18</v>
      </c>
      <c r="F35" s="77">
        <v>1</v>
      </c>
      <c r="G35" s="78">
        <v>1</v>
      </c>
      <c r="H35" s="67"/>
      <c r="I35" s="68">
        <v>3686000</v>
      </c>
      <c r="J35" s="69">
        <f t="shared" si="0"/>
        <v>4386340</v>
      </c>
      <c r="K35" s="79">
        <v>3429584</v>
      </c>
      <c r="L35" s="69">
        <f t="shared" si="0"/>
        <v>4081204.96</v>
      </c>
      <c r="M35" s="80">
        <v>3800000</v>
      </c>
      <c r="N35" s="69">
        <f t="shared" si="0"/>
        <v>4522000</v>
      </c>
      <c r="O35" s="71">
        <f t="shared" si="1"/>
        <v>4329848</v>
      </c>
      <c r="P35" s="81">
        <f t="shared" si="3"/>
        <v>4329848</v>
      </c>
      <c r="Q35" s="14"/>
      <c r="R35" s="15">
        <f t="shared" si="2"/>
        <v>0</v>
      </c>
    </row>
    <row r="36" spans="2:18" ht="36" customHeight="1">
      <c r="B36" s="82" t="s">
        <v>62</v>
      </c>
      <c r="C36" s="74" t="s">
        <v>16</v>
      </c>
      <c r="D36" s="75" t="s">
        <v>63</v>
      </c>
      <c r="E36" s="64" t="s">
        <v>18</v>
      </c>
      <c r="F36" s="77">
        <v>1</v>
      </c>
      <c r="G36" s="78">
        <v>1</v>
      </c>
      <c r="H36" s="67"/>
      <c r="I36" s="68">
        <v>3298000</v>
      </c>
      <c r="J36" s="69">
        <f t="shared" si="0"/>
        <v>3924620</v>
      </c>
      <c r="K36" s="79">
        <v>4858576</v>
      </c>
      <c r="L36" s="69">
        <f t="shared" si="0"/>
        <v>5781705.4400000004</v>
      </c>
      <c r="M36" s="80">
        <v>3400000</v>
      </c>
      <c r="N36" s="69">
        <f t="shared" si="0"/>
        <v>4046000</v>
      </c>
      <c r="O36" s="71">
        <f t="shared" si="1"/>
        <v>4584108</v>
      </c>
      <c r="P36" s="81">
        <f t="shared" si="3"/>
        <v>4584108</v>
      </c>
      <c r="Q36" s="14"/>
      <c r="R36" s="15">
        <f t="shared" si="2"/>
        <v>0</v>
      </c>
    </row>
    <row r="37" spans="2:18" ht="36" customHeight="1">
      <c r="B37" s="82" t="s">
        <v>64</v>
      </c>
      <c r="C37" s="74" t="s">
        <v>16</v>
      </c>
      <c r="D37" s="75" t="s">
        <v>65</v>
      </c>
      <c r="E37" s="64" t="s">
        <v>18</v>
      </c>
      <c r="F37" s="77">
        <v>1</v>
      </c>
      <c r="G37" s="78">
        <v>1</v>
      </c>
      <c r="H37" s="67"/>
      <c r="I37" s="68">
        <v>4656000</v>
      </c>
      <c r="J37" s="69">
        <f t="shared" si="0"/>
        <v>5540640</v>
      </c>
      <c r="K37" s="79">
        <v>3468100</v>
      </c>
      <c r="L37" s="69">
        <f t="shared" si="0"/>
        <v>4127039</v>
      </c>
      <c r="M37" s="80">
        <v>4800000</v>
      </c>
      <c r="N37" s="69">
        <f t="shared" si="0"/>
        <v>5712000</v>
      </c>
      <c r="O37" s="71">
        <f t="shared" si="1"/>
        <v>5126560</v>
      </c>
      <c r="P37" s="81">
        <f t="shared" si="3"/>
        <v>5126560</v>
      </c>
      <c r="Q37" s="14"/>
      <c r="R37" s="15">
        <f t="shared" si="2"/>
        <v>0</v>
      </c>
    </row>
    <row r="38" spans="2:18" ht="36" customHeight="1">
      <c r="B38" s="90" t="s">
        <v>66</v>
      </c>
      <c r="C38" s="91" t="s">
        <v>16</v>
      </c>
      <c r="D38" s="92" t="s">
        <v>67</v>
      </c>
      <c r="E38" s="64" t="s">
        <v>18</v>
      </c>
      <c r="F38" s="83">
        <v>1</v>
      </c>
      <c r="G38" s="93">
        <v>1</v>
      </c>
      <c r="H38" s="67"/>
      <c r="I38" s="68">
        <v>3298000</v>
      </c>
      <c r="J38" s="69">
        <f t="shared" si="0"/>
        <v>3924620</v>
      </c>
      <c r="K38" s="79">
        <v>3468100</v>
      </c>
      <c r="L38" s="69">
        <f t="shared" si="0"/>
        <v>4127039</v>
      </c>
      <c r="M38" s="94">
        <v>3400000</v>
      </c>
      <c r="N38" s="69">
        <f t="shared" si="0"/>
        <v>4046000</v>
      </c>
      <c r="O38" s="71">
        <f t="shared" si="1"/>
        <v>4032553</v>
      </c>
      <c r="P38" s="81">
        <f t="shared" si="3"/>
        <v>4032553</v>
      </c>
      <c r="Q38" s="14"/>
      <c r="R38" s="15">
        <f t="shared" si="2"/>
        <v>0</v>
      </c>
    </row>
    <row r="39" spans="2:18" ht="36" customHeight="1">
      <c r="B39" s="90" t="s">
        <v>68</v>
      </c>
      <c r="C39" s="74" t="s">
        <v>49</v>
      </c>
      <c r="D39" s="92" t="s">
        <v>69</v>
      </c>
      <c r="E39" s="64" t="s">
        <v>18</v>
      </c>
      <c r="F39" s="83">
        <v>2</v>
      </c>
      <c r="G39" s="93">
        <v>1</v>
      </c>
      <c r="H39" s="67"/>
      <c r="I39" s="68">
        <v>4656000</v>
      </c>
      <c r="J39" s="69">
        <f t="shared" si="0"/>
        <v>5540640</v>
      </c>
      <c r="K39" s="79">
        <v>4806778</v>
      </c>
      <c r="L39" s="69">
        <f t="shared" si="0"/>
        <v>5720065.8200000003</v>
      </c>
      <c r="M39" s="94">
        <v>4800000</v>
      </c>
      <c r="N39" s="69">
        <f t="shared" si="0"/>
        <v>5712000</v>
      </c>
      <c r="O39" s="71">
        <f t="shared" si="1"/>
        <v>5657569</v>
      </c>
      <c r="P39" s="81">
        <f t="shared" si="3"/>
        <v>5657569</v>
      </c>
      <c r="Q39" s="14"/>
      <c r="R39" s="15">
        <f t="shared" si="2"/>
        <v>0</v>
      </c>
    </row>
    <row r="40" spans="2:18" ht="36" customHeight="1" thickBot="1">
      <c r="B40" s="90" t="s">
        <v>70</v>
      </c>
      <c r="C40" s="91" t="s">
        <v>16</v>
      </c>
      <c r="D40" s="92" t="s">
        <v>71</v>
      </c>
      <c r="E40" s="64" t="s">
        <v>18</v>
      </c>
      <c r="F40" s="95">
        <v>1</v>
      </c>
      <c r="G40" s="96">
        <v>1</v>
      </c>
      <c r="H40" s="67"/>
      <c r="I40" s="97">
        <v>4559000</v>
      </c>
      <c r="J40" s="98">
        <f t="shared" si="0"/>
        <v>5425210</v>
      </c>
      <c r="K40" s="99">
        <v>4794281</v>
      </c>
      <c r="L40" s="98">
        <f t="shared" si="0"/>
        <v>5705194.3899999997</v>
      </c>
      <c r="M40" s="94">
        <v>4700000</v>
      </c>
      <c r="N40" s="98">
        <f t="shared" si="0"/>
        <v>5593000</v>
      </c>
      <c r="O40" s="71">
        <f t="shared" si="1"/>
        <v>5574468</v>
      </c>
      <c r="P40" s="100">
        <f>ROUND((O40*G40),0)</f>
        <v>5574468</v>
      </c>
      <c r="Q40" s="16"/>
      <c r="R40" s="17">
        <f t="shared" si="2"/>
        <v>0</v>
      </c>
    </row>
    <row r="41" spans="2:18" ht="25.5" customHeight="1" thickBot="1">
      <c r="B41" s="101" t="s">
        <v>72</v>
      </c>
      <c r="C41" s="212" t="s">
        <v>73</v>
      </c>
      <c r="D41" s="210"/>
      <c r="E41" s="210"/>
      <c r="F41" s="210"/>
      <c r="G41" s="211"/>
      <c r="H41" s="46"/>
      <c r="I41" s="102"/>
      <c r="J41" s="103"/>
      <c r="K41" s="102"/>
      <c r="L41" s="104"/>
      <c r="M41" s="105"/>
      <c r="N41" s="104"/>
      <c r="O41" s="106"/>
      <c r="P41" s="104"/>
      <c r="Q41" s="3"/>
      <c r="R41" s="4"/>
    </row>
    <row r="42" spans="2:18" ht="26.1" customHeight="1">
      <c r="B42" s="61" t="s">
        <v>74</v>
      </c>
      <c r="C42" s="63" t="s">
        <v>75</v>
      </c>
      <c r="D42" s="63" t="s">
        <v>21</v>
      </c>
      <c r="E42" s="64" t="s">
        <v>18</v>
      </c>
      <c r="F42" s="65">
        <v>1</v>
      </c>
      <c r="G42" s="107">
        <v>1</v>
      </c>
      <c r="H42" s="85"/>
      <c r="I42" s="68">
        <v>1503500</v>
      </c>
      <c r="J42" s="69">
        <f>(I42*19%)+I42</f>
        <v>1789165</v>
      </c>
      <c r="K42" s="108">
        <v>1636169</v>
      </c>
      <c r="L42" s="69">
        <f t="shared" ref="L42:L95" si="4">(K42*19%)+K42</f>
        <v>1947041.1099999999</v>
      </c>
      <c r="M42" s="70">
        <v>1550000</v>
      </c>
      <c r="N42" s="69">
        <f t="shared" ref="N42:N95" si="5">(M42*19%)+M42</f>
        <v>1844500</v>
      </c>
      <c r="O42" s="71">
        <f t="shared" ref="O42:O46" si="6">ROUND(AVERAGE(J42,L42,N42),0)</f>
        <v>1860235</v>
      </c>
      <c r="P42" s="72">
        <f>ROUND((O42*G42),0)</f>
        <v>1860235</v>
      </c>
      <c r="Q42" s="18"/>
      <c r="R42" s="19">
        <f t="shared" si="2"/>
        <v>0</v>
      </c>
    </row>
    <row r="43" spans="2:18" ht="26.1" customHeight="1">
      <c r="B43" s="61" t="s">
        <v>76</v>
      </c>
      <c r="C43" s="75" t="s">
        <v>75</v>
      </c>
      <c r="D43" s="75" t="s">
        <v>24</v>
      </c>
      <c r="E43" s="64" t="s">
        <v>18</v>
      </c>
      <c r="F43" s="77">
        <v>1</v>
      </c>
      <c r="G43" s="88">
        <v>1</v>
      </c>
      <c r="H43" s="85"/>
      <c r="I43" s="68">
        <v>1358000</v>
      </c>
      <c r="J43" s="69">
        <f>(I43*19%)+I43</f>
        <v>1616020</v>
      </c>
      <c r="K43" s="108">
        <v>1587880</v>
      </c>
      <c r="L43" s="69">
        <f t="shared" si="4"/>
        <v>1889577.2</v>
      </c>
      <c r="M43" s="80">
        <v>1400000</v>
      </c>
      <c r="N43" s="69">
        <f t="shared" si="5"/>
        <v>1666000</v>
      </c>
      <c r="O43" s="71">
        <f t="shared" si="6"/>
        <v>1723866</v>
      </c>
      <c r="P43" s="81">
        <f>ROUND((O43*G43),0)</f>
        <v>1723866</v>
      </c>
      <c r="Q43" s="14"/>
      <c r="R43" s="15">
        <f t="shared" si="2"/>
        <v>0</v>
      </c>
    </row>
    <row r="44" spans="2:18" ht="26.1" customHeight="1">
      <c r="B44" s="61" t="s">
        <v>77</v>
      </c>
      <c r="C44" s="75" t="s">
        <v>75</v>
      </c>
      <c r="D44" s="75" t="s">
        <v>27</v>
      </c>
      <c r="E44" s="64" t="s">
        <v>18</v>
      </c>
      <c r="F44" s="77">
        <v>1</v>
      </c>
      <c r="G44" s="88">
        <v>1</v>
      </c>
      <c r="H44" s="85"/>
      <c r="I44" s="68">
        <v>1503500</v>
      </c>
      <c r="J44" s="69">
        <f>(I44*19%)+I44</f>
        <v>1789165</v>
      </c>
      <c r="K44" s="108">
        <v>1692033</v>
      </c>
      <c r="L44" s="69">
        <f t="shared" si="4"/>
        <v>2013519.27</v>
      </c>
      <c r="M44" s="80">
        <v>1550000</v>
      </c>
      <c r="N44" s="69">
        <f t="shared" si="5"/>
        <v>1844500</v>
      </c>
      <c r="O44" s="71">
        <f t="shared" si="6"/>
        <v>1882395</v>
      </c>
      <c r="P44" s="81">
        <f t="shared" ref="P44:P45" si="7">ROUND((O44*G44),0)</f>
        <v>1882395</v>
      </c>
      <c r="Q44" s="14"/>
      <c r="R44" s="15">
        <f t="shared" si="2"/>
        <v>0</v>
      </c>
    </row>
    <row r="45" spans="2:18" ht="26.1" customHeight="1">
      <c r="B45" s="61" t="s">
        <v>78</v>
      </c>
      <c r="C45" s="75" t="s">
        <v>75</v>
      </c>
      <c r="D45" s="75" t="s">
        <v>54</v>
      </c>
      <c r="E45" s="64" t="s">
        <v>18</v>
      </c>
      <c r="F45" s="77">
        <v>1</v>
      </c>
      <c r="G45" s="88">
        <v>1</v>
      </c>
      <c r="H45" s="85"/>
      <c r="I45" s="68">
        <v>1358000</v>
      </c>
      <c r="J45" s="69">
        <f>(I45*19%)+I45</f>
        <v>1616020</v>
      </c>
      <c r="K45" s="108">
        <v>1561837</v>
      </c>
      <c r="L45" s="69">
        <f t="shared" si="4"/>
        <v>1858586.03</v>
      </c>
      <c r="M45" s="80">
        <v>1400000</v>
      </c>
      <c r="N45" s="69">
        <f t="shared" si="5"/>
        <v>1666000</v>
      </c>
      <c r="O45" s="71">
        <f t="shared" si="6"/>
        <v>1713535</v>
      </c>
      <c r="P45" s="81">
        <f t="shared" si="7"/>
        <v>1713535</v>
      </c>
      <c r="Q45" s="14"/>
      <c r="R45" s="15">
        <f t="shared" si="2"/>
        <v>0</v>
      </c>
    </row>
    <row r="46" spans="2:18" ht="26.1" customHeight="1" thickBot="1">
      <c r="B46" s="109" t="s">
        <v>79</v>
      </c>
      <c r="C46" s="110" t="s">
        <v>75</v>
      </c>
      <c r="D46" s="110" t="s">
        <v>47</v>
      </c>
      <c r="E46" s="111" t="s">
        <v>18</v>
      </c>
      <c r="F46" s="95">
        <v>1</v>
      </c>
      <c r="G46" s="112">
        <v>1</v>
      </c>
      <c r="H46" s="85"/>
      <c r="I46" s="97">
        <v>1503500</v>
      </c>
      <c r="J46" s="98">
        <f>(I46*19%)+I46</f>
        <v>1789165</v>
      </c>
      <c r="K46" s="113">
        <v>1624527</v>
      </c>
      <c r="L46" s="98">
        <f t="shared" si="4"/>
        <v>1933187.13</v>
      </c>
      <c r="M46" s="94">
        <v>1550000</v>
      </c>
      <c r="N46" s="98">
        <f t="shared" si="5"/>
        <v>1844500</v>
      </c>
      <c r="O46" s="71">
        <f t="shared" si="6"/>
        <v>1855617</v>
      </c>
      <c r="P46" s="100">
        <f>ROUND((O46*G46),0)</f>
        <v>1855617</v>
      </c>
      <c r="Q46" s="16"/>
      <c r="R46" s="17">
        <f t="shared" si="2"/>
        <v>0</v>
      </c>
    </row>
    <row r="47" spans="2:18" ht="25.5" customHeight="1" thickBot="1">
      <c r="B47" s="101" t="s">
        <v>80</v>
      </c>
      <c r="C47" s="212" t="s">
        <v>81</v>
      </c>
      <c r="D47" s="210"/>
      <c r="E47" s="210"/>
      <c r="F47" s="210"/>
      <c r="G47" s="211"/>
      <c r="H47" s="58"/>
      <c r="I47" s="102"/>
      <c r="J47" s="103"/>
      <c r="K47" s="102"/>
      <c r="L47" s="104"/>
      <c r="M47" s="105"/>
      <c r="N47" s="104"/>
      <c r="O47" s="106"/>
      <c r="P47" s="104"/>
      <c r="Q47" s="3"/>
      <c r="R47" s="4"/>
    </row>
    <row r="48" spans="2:18" ht="26.1" customHeight="1">
      <c r="B48" s="61" t="s">
        <v>82</v>
      </c>
      <c r="C48" s="63" t="s">
        <v>83</v>
      </c>
      <c r="D48" s="114" t="s">
        <v>21</v>
      </c>
      <c r="E48" s="115" t="s">
        <v>18</v>
      </c>
      <c r="F48" s="116">
        <v>1</v>
      </c>
      <c r="G48" s="117">
        <v>1</v>
      </c>
      <c r="H48" s="85"/>
      <c r="I48" s="68">
        <v>1241600</v>
      </c>
      <c r="J48" s="69">
        <f t="shared" ref="J48:J67" si="8">(I48*19%)+I48</f>
        <v>1477504</v>
      </c>
      <c r="K48" s="108">
        <v>1263523</v>
      </c>
      <c r="L48" s="69">
        <f t="shared" si="4"/>
        <v>1503592.37</v>
      </c>
      <c r="M48" s="118">
        <v>1280000</v>
      </c>
      <c r="N48" s="69">
        <f t="shared" si="5"/>
        <v>1523200</v>
      </c>
      <c r="O48" s="71">
        <f t="shared" ref="O48:O67" si="9">ROUND(AVERAGE(J48,L48,N48),0)</f>
        <v>1501432</v>
      </c>
      <c r="P48" s="72">
        <f>ROUND((O48*G48),0)</f>
        <v>1501432</v>
      </c>
      <c r="Q48" s="18"/>
      <c r="R48" s="19">
        <f t="shared" si="2"/>
        <v>0</v>
      </c>
    </row>
    <row r="49" spans="1:18" ht="26.1" customHeight="1">
      <c r="B49" s="73" t="s">
        <v>84</v>
      </c>
      <c r="C49" s="75" t="s">
        <v>83</v>
      </c>
      <c r="D49" s="119" t="s">
        <v>85</v>
      </c>
      <c r="E49" s="120" t="s">
        <v>18</v>
      </c>
      <c r="F49" s="121">
        <v>1</v>
      </c>
      <c r="G49" s="88">
        <v>1</v>
      </c>
      <c r="H49" s="85"/>
      <c r="I49" s="68">
        <v>1241600</v>
      </c>
      <c r="J49" s="69">
        <f t="shared" si="8"/>
        <v>1477504</v>
      </c>
      <c r="K49" s="108">
        <v>1248684</v>
      </c>
      <c r="L49" s="69">
        <f t="shared" si="4"/>
        <v>1485933.96</v>
      </c>
      <c r="M49" s="122">
        <v>1280000</v>
      </c>
      <c r="N49" s="69">
        <f t="shared" si="5"/>
        <v>1523200</v>
      </c>
      <c r="O49" s="71">
        <f t="shared" si="9"/>
        <v>1495546</v>
      </c>
      <c r="P49" s="81">
        <f>ROUND((O49*G49),0)</f>
        <v>1495546</v>
      </c>
      <c r="Q49" s="14"/>
      <c r="R49" s="15">
        <f t="shared" si="2"/>
        <v>0</v>
      </c>
    </row>
    <row r="50" spans="1:18" ht="26.1" customHeight="1">
      <c r="B50" s="73" t="s">
        <v>86</v>
      </c>
      <c r="C50" s="75" t="s">
        <v>83</v>
      </c>
      <c r="D50" s="75" t="s">
        <v>27</v>
      </c>
      <c r="E50" s="120" t="s">
        <v>18</v>
      </c>
      <c r="F50" s="120">
        <v>1</v>
      </c>
      <c r="G50" s="88">
        <v>1</v>
      </c>
      <c r="H50" s="85"/>
      <c r="I50" s="68">
        <v>1241600</v>
      </c>
      <c r="J50" s="69">
        <f t="shared" si="8"/>
        <v>1477504</v>
      </c>
      <c r="K50" s="108">
        <v>1351167</v>
      </c>
      <c r="L50" s="69">
        <f t="shared" si="4"/>
        <v>1607888.73</v>
      </c>
      <c r="M50" s="122">
        <v>1280000</v>
      </c>
      <c r="N50" s="69">
        <f t="shared" si="5"/>
        <v>1523200</v>
      </c>
      <c r="O50" s="71">
        <f t="shared" si="9"/>
        <v>1536198</v>
      </c>
      <c r="P50" s="81">
        <f t="shared" ref="P50:P66" si="10">ROUND((O50*G50),0)</f>
        <v>1536198</v>
      </c>
      <c r="Q50" s="14"/>
      <c r="R50" s="15">
        <f t="shared" si="2"/>
        <v>0</v>
      </c>
    </row>
    <row r="51" spans="1:18" ht="26.1" customHeight="1">
      <c r="B51" s="73" t="s">
        <v>87</v>
      </c>
      <c r="C51" s="75" t="s">
        <v>88</v>
      </c>
      <c r="D51" s="75" t="s">
        <v>54</v>
      </c>
      <c r="E51" s="120" t="s">
        <v>18</v>
      </c>
      <c r="F51" s="120">
        <v>1</v>
      </c>
      <c r="G51" s="78">
        <v>1</v>
      </c>
      <c r="H51" s="67"/>
      <c r="I51" s="68">
        <v>1455000</v>
      </c>
      <c r="J51" s="69">
        <f t="shared" si="8"/>
        <v>1731450</v>
      </c>
      <c r="K51" s="108">
        <v>1487929</v>
      </c>
      <c r="L51" s="69">
        <f t="shared" si="4"/>
        <v>1770635.51</v>
      </c>
      <c r="M51" s="122">
        <v>1500000</v>
      </c>
      <c r="N51" s="69">
        <f t="shared" si="5"/>
        <v>1785000</v>
      </c>
      <c r="O51" s="71">
        <f t="shared" si="9"/>
        <v>1762362</v>
      </c>
      <c r="P51" s="81">
        <f t="shared" si="10"/>
        <v>1762362</v>
      </c>
      <c r="Q51" s="14"/>
      <c r="R51" s="15">
        <f t="shared" si="2"/>
        <v>0</v>
      </c>
    </row>
    <row r="52" spans="1:18" ht="26.1" customHeight="1">
      <c r="B52" s="61" t="s">
        <v>89</v>
      </c>
      <c r="C52" s="63" t="s">
        <v>88</v>
      </c>
      <c r="D52" s="63" t="s">
        <v>41</v>
      </c>
      <c r="E52" s="115" t="s">
        <v>18</v>
      </c>
      <c r="F52" s="115">
        <v>1</v>
      </c>
      <c r="G52" s="117">
        <v>1</v>
      </c>
      <c r="H52" s="85"/>
      <c r="I52" s="68">
        <v>2231000</v>
      </c>
      <c r="J52" s="69">
        <f t="shared" si="8"/>
        <v>2654890</v>
      </c>
      <c r="K52" s="108">
        <v>2466891</v>
      </c>
      <c r="L52" s="69">
        <f t="shared" si="4"/>
        <v>2935600.29</v>
      </c>
      <c r="M52" s="122">
        <v>2300000</v>
      </c>
      <c r="N52" s="69">
        <f t="shared" si="5"/>
        <v>2737000</v>
      </c>
      <c r="O52" s="71">
        <f t="shared" si="9"/>
        <v>2775830</v>
      </c>
      <c r="P52" s="81">
        <f t="shared" si="10"/>
        <v>2775830</v>
      </c>
      <c r="Q52" s="14"/>
      <c r="R52" s="15">
        <f t="shared" si="2"/>
        <v>0</v>
      </c>
    </row>
    <row r="53" spans="1:18" ht="36" customHeight="1">
      <c r="B53" s="73" t="s">
        <v>90</v>
      </c>
      <c r="C53" s="63" t="s">
        <v>83</v>
      </c>
      <c r="D53" s="75" t="s">
        <v>91</v>
      </c>
      <c r="E53" s="115" t="s">
        <v>18</v>
      </c>
      <c r="F53" s="120">
        <v>1</v>
      </c>
      <c r="G53" s="78">
        <v>1</v>
      </c>
      <c r="H53" s="67"/>
      <c r="I53" s="68">
        <v>1309500</v>
      </c>
      <c r="J53" s="69">
        <f t="shared" si="8"/>
        <v>1558305</v>
      </c>
      <c r="K53" s="108">
        <v>1487929</v>
      </c>
      <c r="L53" s="69">
        <f t="shared" si="4"/>
        <v>1770635.51</v>
      </c>
      <c r="M53" s="122">
        <v>1350000</v>
      </c>
      <c r="N53" s="69">
        <f t="shared" si="5"/>
        <v>1606500</v>
      </c>
      <c r="O53" s="71">
        <f t="shared" si="9"/>
        <v>1645147</v>
      </c>
      <c r="P53" s="81">
        <f t="shared" si="10"/>
        <v>1645147</v>
      </c>
      <c r="Q53" s="14"/>
      <c r="R53" s="15">
        <f t="shared" si="2"/>
        <v>0</v>
      </c>
    </row>
    <row r="54" spans="1:18" ht="36" customHeight="1">
      <c r="B54" s="73" t="s">
        <v>92</v>
      </c>
      <c r="C54" s="63" t="s">
        <v>83</v>
      </c>
      <c r="D54" s="75" t="s">
        <v>93</v>
      </c>
      <c r="E54" s="115" t="s">
        <v>18</v>
      </c>
      <c r="F54" s="120">
        <v>1</v>
      </c>
      <c r="G54" s="78">
        <v>1</v>
      </c>
      <c r="H54" s="67"/>
      <c r="I54" s="68">
        <v>1309500</v>
      </c>
      <c r="J54" s="69">
        <f t="shared" si="8"/>
        <v>1558305</v>
      </c>
      <c r="K54" s="108">
        <v>1487929</v>
      </c>
      <c r="L54" s="69">
        <f t="shared" si="4"/>
        <v>1770635.51</v>
      </c>
      <c r="M54" s="122">
        <v>1350000</v>
      </c>
      <c r="N54" s="69">
        <f t="shared" si="5"/>
        <v>1606500</v>
      </c>
      <c r="O54" s="71">
        <f t="shared" si="9"/>
        <v>1645147</v>
      </c>
      <c r="P54" s="81">
        <f t="shared" si="10"/>
        <v>1645147</v>
      </c>
      <c r="Q54" s="14"/>
      <c r="R54" s="15">
        <f t="shared" si="2"/>
        <v>0</v>
      </c>
    </row>
    <row r="55" spans="1:18" ht="36" customHeight="1">
      <c r="A55" s="6"/>
      <c r="B55" s="73" t="s">
        <v>94</v>
      </c>
      <c r="C55" s="63" t="s">
        <v>83</v>
      </c>
      <c r="D55" s="75" t="s">
        <v>95</v>
      </c>
      <c r="E55" s="115" t="s">
        <v>18</v>
      </c>
      <c r="F55" s="120">
        <v>1</v>
      </c>
      <c r="G55" s="78">
        <v>1</v>
      </c>
      <c r="H55" s="67"/>
      <c r="I55" s="68">
        <v>1309500</v>
      </c>
      <c r="J55" s="69">
        <f t="shared" si="8"/>
        <v>1558305</v>
      </c>
      <c r="K55" s="108">
        <v>1487929</v>
      </c>
      <c r="L55" s="69">
        <f t="shared" si="4"/>
        <v>1770635.51</v>
      </c>
      <c r="M55" s="122">
        <v>1350000</v>
      </c>
      <c r="N55" s="69">
        <f t="shared" si="5"/>
        <v>1606500</v>
      </c>
      <c r="O55" s="71">
        <f t="shared" si="9"/>
        <v>1645147</v>
      </c>
      <c r="P55" s="81">
        <f t="shared" si="10"/>
        <v>1645147</v>
      </c>
      <c r="Q55" s="14"/>
      <c r="R55" s="15">
        <f t="shared" si="2"/>
        <v>0</v>
      </c>
    </row>
    <row r="56" spans="1:18" ht="36" customHeight="1">
      <c r="A56" s="6"/>
      <c r="B56" s="73" t="s">
        <v>96</v>
      </c>
      <c r="C56" s="63" t="s">
        <v>83</v>
      </c>
      <c r="D56" s="75" t="s">
        <v>97</v>
      </c>
      <c r="E56" s="115" t="s">
        <v>18</v>
      </c>
      <c r="F56" s="120">
        <v>1</v>
      </c>
      <c r="G56" s="78">
        <v>1</v>
      </c>
      <c r="H56" s="67"/>
      <c r="I56" s="68">
        <v>1309500</v>
      </c>
      <c r="J56" s="69">
        <f t="shared" si="8"/>
        <v>1558305</v>
      </c>
      <c r="K56" s="108">
        <v>1487929</v>
      </c>
      <c r="L56" s="69">
        <f t="shared" si="4"/>
        <v>1770635.51</v>
      </c>
      <c r="M56" s="122">
        <v>1350000</v>
      </c>
      <c r="N56" s="69">
        <f t="shared" si="5"/>
        <v>1606500</v>
      </c>
      <c r="O56" s="71">
        <f t="shared" si="9"/>
        <v>1645147</v>
      </c>
      <c r="P56" s="81">
        <f t="shared" si="10"/>
        <v>1645147</v>
      </c>
      <c r="Q56" s="14"/>
      <c r="R56" s="15">
        <f t="shared" si="2"/>
        <v>0</v>
      </c>
    </row>
    <row r="57" spans="1:18" ht="36" customHeight="1">
      <c r="A57" s="6"/>
      <c r="B57" s="73" t="s">
        <v>98</v>
      </c>
      <c r="C57" s="63" t="s">
        <v>83</v>
      </c>
      <c r="D57" s="75" t="s">
        <v>99</v>
      </c>
      <c r="E57" s="115" t="s">
        <v>18</v>
      </c>
      <c r="F57" s="120">
        <v>1</v>
      </c>
      <c r="G57" s="78">
        <v>1</v>
      </c>
      <c r="H57" s="67"/>
      <c r="I57" s="68">
        <v>1309500</v>
      </c>
      <c r="J57" s="69">
        <f t="shared" si="8"/>
        <v>1558305</v>
      </c>
      <c r="K57" s="108">
        <v>1487929</v>
      </c>
      <c r="L57" s="69">
        <f t="shared" si="4"/>
        <v>1770635.51</v>
      </c>
      <c r="M57" s="122">
        <v>1350000</v>
      </c>
      <c r="N57" s="69">
        <f t="shared" si="5"/>
        <v>1606500</v>
      </c>
      <c r="O57" s="71">
        <f t="shared" si="9"/>
        <v>1645147</v>
      </c>
      <c r="P57" s="81">
        <f t="shared" si="10"/>
        <v>1645147</v>
      </c>
      <c r="Q57" s="14"/>
      <c r="R57" s="15">
        <f t="shared" si="2"/>
        <v>0</v>
      </c>
    </row>
    <row r="58" spans="1:18" ht="36" customHeight="1">
      <c r="A58" s="6"/>
      <c r="B58" s="73" t="s">
        <v>100</v>
      </c>
      <c r="C58" s="63" t="s">
        <v>83</v>
      </c>
      <c r="D58" s="75" t="s">
        <v>101</v>
      </c>
      <c r="E58" s="115" t="s">
        <v>18</v>
      </c>
      <c r="F58" s="120">
        <v>1</v>
      </c>
      <c r="G58" s="78">
        <v>1</v>
      </c>
      <c r="H58" s="67"/>
      <c r="I58" s="68">
        <v>1309500</v>
      </c>
      <c r="J58" s="69">
        <f t="shared" si="8"/>
        <v>1558305</v>
      </c>
      <c r="K58" s="108">
        <v>1487929</v>
      </c>
      <c r="L58" s="69">
        <f t="shared" si="4"/>
        <v>1770635.51</v>
      </c>
      <c r="M58" s="122">
        <v>1350000</v>
      </c>
      <c r="N58" s="69">
        <f t="shared" si="5"/>
        <v>1606500</v>
      </c>
      <c r="O58" s="71">
        <f t="shared" si="9"/>
        <v>1645147</v>
      </c>
      <c r="P58" s="81">
        <f t="shared" si="10"/>
        <v>1645147</v>
      </c>
      <c r="Q58" s="14"/>
      <c r="R58" s="15">
        <f t="shared" si="2"/>
        <v>0</v>
      </c>
    </row>
    <row r="59" spans="1:18" ht="36" customHeight="1">
      <c r="A59" s="6"/>
      <c r="B59" s="73" t="s">
        <v>102</v>
      </c>
      <c r="C59" s="63" t="s">
        <v>83</v>
      </c>
      <c r="D59" s="123" t="s">
        <v>103</v>
      </c>
      <c r="E59" s="115" t="s">
        <v>18</v>
      </c>
      <c r="F59" s="120">
        <v>1</v>
      </c>
      <c r="G59" s="78">
        <v>1</v>
      </c>
      <c r="H59" s="67"/>
      <c r="I59" s="68">
        <v>1309500</v>
      </c>
      <c r="J59" s="69">
        <f t="shared" si="8"/>
        <v>1558305</v>
      </c>
      <c r="K59" s="108">
        <v>1487929</v>
      </c>
      <c r="L59" s="69">
        <f t="shared" si="4"/>
        <v>1770635.51</v>
      </c>
      <c r="M59" s="122">
        <v>1350000</v>
      </c>
      <c r="N59" s="69">
        <f t="shared" si="5"/>
        <v>1606500</v>
      </c>
      <c r="O59" s="71">
        <f t="shared" si="9"/>
        <v>1645147</v>
      </c>
      <c r="P59" s="81">
        <f t="shared" si="10"/>
        <v>1645147</v>
      </c>
      <c r="Q59" s="14"/>
      <c r="R59" s="15">
        <f t="shared" si="2"/>
        <v>0</v>
      </c>
    </row>
    <row r="60" spans="1:18" ht="36" customHeight="1">
      <c r="B60" s="73" t="s">
        <v>104</v>
      </c>
      <c r="C60" s="63" t="s">
        <v>83</v>
      </c>
      <c r="D60" s="123" t="s">
        <v>105</v>
      </c>
      <c r="E60" s="115" t="s">
        <v>18</v>
      </c>
      <c r="F60" s="120">
        <v>1</v>
      </c>
      <c r="G60" s="78">
        <v>1</v>
      </c>
      <c r="H60" s="67"/>
      <c r="I60" s="68">
        <v>2425000</v>
      </c>
      <c r="J60" s="69">
        <f t="shared" si="8"/>
        <v>2885750</v>
      </c>
      <c r="K60" s="108">
        <v>2657929</v>
      </c>
      <c r="L60" s="69">
        <f t="shared" si="4"/>
        <v>3162935.51</v>
      </c>
      <c r="M60" s="122">
        <v>2500000</v>
      </c>
      <c r="N60" s="69">
        <f t="shared" si="5"/>
        <v>2975000</v>
      </c>
      <c r="O60" s="71">
        <f t="shared" si="9"/>
        <v>3007895</v>
      </c>
      <c r="P60" s="81">
        <f t="shared" si="10"/>
        <v>3007895</v>
      </c>
      <c r="Q60" s="14"/>
      <c r="R60" s="15">
        <f t="shared" si="2"/>
        <v>0</v>
      </c>
    </row>
    <row r="61" spans="1:18" ht="36" customHeight="1">
      <c r="B61" s="73" t="s">
        <v>106</v>
      </c>
      <c r="C61" s="63" t="s">
        <v>83</v>
      </c>
      <c r="D61" s="75" t="s">
        <v>107</v>
      </c>
      <c r="E61" s="115" t="s">
        <v>18</v>
      </c>
      <c r="F61" s="120">
        <v>1</v>
      </c>
      <c r="G61" s="78">
        <v>1</v>
      </c>
      <c r="H61" s="67"/>
      <c r="I61" s="68">
        <v>1309500</v>
      </c>
      <c r="J61" s="69">
        <f t="shared" si="8"/>
        <v>1558305</v>
      </c>
      <c r="K61" s="108">
        <v>1487929</v>
      </c>
      <c r="L61" s="69">
        <f t="shared" si="4"/>
        <v>1770635.51</v>
      </c>
      <c r="M61" s="122">
        <v>1350000</v>
      </c>
      <c r="N61" s="69">
        <f t="shared" si="5"/>
        <v>1606500</v>
      </c>
      <c r="O61" s="71">
        <f t="shared" si="9"/>
        <v>1645147</v>
      </c>
      <c r="P61" s="81">
        <f t="shared" si="10"/>
        <v>1645147</v>
      </c>
      <c r="Q61" s="14"/>
      <c r="R61" s="15">
        <f t="shared" si="2"/>
        <v>0</v>
      </c>
    </row>
    <row r="62" spans="1:18" ht="36" customHeight="1">
      <c r="B62" s="73" t="s">
        <v>108</v>
      </c>
      <c r="C62" s="75" t="s">
        <v>83</v>
      </c>
      <c r="D62" s="75" t="s">
        <v>109</v>
      </c>
      <c r="E62" s="115" t="s">
        <v>18</v>
      </c>
      <c r="F62" s="124">
        <v>1</v>
      </c>
      <c r="G62" s="78">
        <v>1</v>
      </c>
      <c r="H62" s="67"/>
      <c r="I62" s="68">
        <v>1309500</v>
      </c>
      <c r="J62" s="69">
        <f t="shared" si="8"/>
        <v>1558305</v>
      </c>
      <c r="K62" s="108">
        <v>1487929</v>
      </c>
      <c r="L62" s="69">
        <f t="shared" si="4"/>
        <v>1770635.51</v>
      </c>
      <c r="M62" s="122">
        <v>1350000</v>
      </c>
      <c r="N62" s="69">
        <f t="shared" si="5"/>
        <v>1606500</v>
      </c>
      <c r="O62" s="71">
        <f t="shared" si="9"/>
        <v>1645147</v>
      </c>
      <c r="P62" s="81">
        <f t="shared" si="10"/>
        <v>1645147</v>
      </c>
      <c r="Q62" s="14"/>
      <c r="R62" s="15">
        <f t="shared" si="2"/>
        <v>0</v>
      </c>
    </row>
    <row r="63" spans="1:18" ht="36" customHeight="1">
      <c r="B63" s="73" t="s">
        <v>110</v>
      </c>
      <c r="C63" s="75" t="s">
        <v>83</v>
      </c>
      <c r="D63" s="75" t="s">
        <v>111</v>
      </c>
      <c r="E63" s="115" t="s">
        <v>18</v>
      </c>
      <c r="F63" s="124">
        <v>1</v>
      </c>
      <c r="G63" s="78">
        <v>1</v>
      </c>
      <c r="H63" s="67"/>
      <c r="I63" s="68">
        <v>2522000</v>
      </c>
      <c r="J63" s="69">
        <f t="shared" si="8"/>
        <v>3001180</v>
      </c>
      <c r="K63" s="108">
        <v>2657929</v>
      </c>
      <c r="L63" s="69">
        <f t="shared" si="4"/>
        <v>3162935.51</v>
      </c>
      <c r="M63" s="122">
        <v>2600000</v>
      </c>
      <c r="N63" s="69">
        <f t="shared" si="5"/>
        <v>3094000</v>
      </c>
      <c r="O63" s="71">
        <f t="shared" si="9"/>
        <v>3086039</v>
      </c>
      <c r="P63" s="81">
        <f t="shared" si="10"/>
        <v>3086039</v>
      </c>
      <c r="Q63" s="14"/>
      <c r="R63" s="15">
        <f t="shared" si="2"/>
        <v>0</v>
      </c>
    </row>
    <row r="64" spans="1:18" ht="36" customHeight="1">
      <c r="B64" s="73" t="s">
        <v>112</v>
      </c>
      <c r="C64" s="75" t="s">
        <v>83</v>
      </c>
      <c r="D64" s="75" t="s">
        <v>113</v>
      </c>
      <c r="E64" s="115" t="s">
        <v>18</v>
      </c>
      <c r="F64" s="124">
        <v>1</v>
      </c>
      <c r="G64" s="78">
        <v>1</v>
      </c>
      <c r="H64" s="67"/>
      <c r="I64" s="68">
        <v>1309500</v>
      </c>
      <c r="J64" s="69">
        <f t="shared" si="8"/>
        <v>1558305</v>
      </c>
      <c r="K64" s="108">
        <v>1487929</v>
      </c>
      <c r="L64" s="69">
        <f t="shared" si="4"/>
        <v>1770635.51</v>
      </c>
      <c r="M64" s="122">
        <v>1350000</v>
      </c>
      <c r="N64" s="69">
        <f t="shared" si="5"/>
        <v>1606500</v>
      </c>
      <c r="O64" s="71">
        <f t="shared" si="9"/>
        <v>1645147</v>
      </c>
      <c r="P64" s="81">
        <f t="shared" si="10"/>
        <v>1645147</v>
      </c>
      <c r="Q64" s="14"/>
      <c r="R64" s="15">
        <f t="shared" si="2"/>
        <v>0</v>
      </c>
    </row>
    <row r="65" spans="2:18" ht="36" customHeight="1">
      <c r="B65" s="73" t="s">
        <v>114</v>
      </c>
      <c r="C65" s="75" t="s">
        <v>83</v>
      </c>
      <c r="D65" s="75" t="s">
        <v>115</v>
      </c>
      <c r="E65" s="115" t="s">
        <v>18</v>
      </c>
      <c r="F65" s="124">
        <v>1</v>
      </c>
      <c r="G65" s="78">
        <v>1</v>
      </c>
      <c r="H65" s="67"/>
      <c r="I65" s="68">
        <v>2522000</v>
      </c>
      <c r="J65" s="69">
        <f t="shared" si="8"/>
        <v>3001180</v>
      </c>
      <c r="K65" s="108">
        <v>2657929</v>
      </c>
      <c r="L65" s="69">
        <f t="shared" si="4"/>
        <v>3162935.51</v>
      </c>
      <c r="M65" s="122">
        <v>2600000</v>
      </c>
      <c r="N65" s="69">
        <f t="shared" si="5"/>
        <v>3094000</v>
      </c>
      <c r="O65" s="71">
        <f t="shared" si="9"/>
        <v>3086039</v>
      </c>
      <c r="P65" s="81">
        <f t="shared" si="10"/>
        <v>3086039</v>
      </c>
      <c r="Q65" s="14"/>
      <c r="R65" s="15">
        <f t="shared" si="2"/>
        <v>0</v>
      </c>
    </row>
    <row r="66" spans="2:18" ht="26.1" customHeight="1">
      <c r="B66" s="125" t="s">
        <v>116</v>
      </c>
      <c r="C66" s="92" t="s">
        <v>117</v>
      </c>
      <c r="D66" s="126" t="s">
        <v>118</v>
      </c>
      <c r="E66" s="115" t="s">
        <v>18</v>
      </c>
      <c r="F66" s="127">
        <v>1</v>
      </c>
      <c r="G66" s="93">
        <v>1</v>
      </c>
      <c r="H66" s="67"/>
      <c r="I66" s="68">
        <v>3055500</v>
      </c>
      <c r="J66" s="69">
        <f t="shared" si="8"/>
        <v>3636045</v>
      </c>
      <c r="K66" s="108">
        <v>3114384</v>
      </c>
      <c r="L66" s="69">
        <f t="shared" si="4"/>
        <v>3706116.96</v>
      </c>
      <c r="M66" s="128">
        <v>3150000</v>
      </c>
      <c r="N66" s="69">
        <f t="shared" si="5"/>
        <v>3748500</v>
      </c>
      <c r="O66" s="71">
        <f t="shared" si="9"/>
        <v>3696887</v>
      </c>
      <c r="P66" s="81">
        <f t="shared" si="10"/>
        <v>3696887</v>
      </c>
      <c r="Q66" s="14"/>
      <c r="R66" s="15">
        <f t="shared" si="2"/>
        <v>0</v>
      </c>
    </row>
    <row r="67" spans="2:18" ht="26.1" customHeight="1" thickBot="1">
      <c r="B67" s="125" t="s">
        <v>119</v>
      </c>
      <c r="C67" s="92" t="s">
        <v>120</v>
      </c>
      <c r="D67" s="126" t="s">
        <v>118</v>
      </c>
      <c r="E67" s="115" t="s">
        <v>18</v>
      </c>
      <c r="F67" s="127">
        <v>1</v>
      </c>
      <c r="G67" s="93">
        <v>1</v>
      </c>
      <c r="H67" s="67"/>
      <c r="I67" s="97">
        <v>3055500</v>
      </c>
      <c r="J67" s="98">
        <f t="shared" si="8"/>
        <v>3636045</v>
      </c>
      <c r="K67" s="113">
        <v>3114384</v>
      </c>
      <c r="L67" s="98">
        <f t="shared" si="4"/>
        <v>3706116.96</v>
      </c>
      <c r="M67" s="128">
        <v>3150000</v>
      </c>
      <c r="N67" s="98">
        <f t="shared" si="5"/>
        <v>3748500</v>
      </c>
      <c r="O67" s="71">
        <f t="shared" si="9"/>
        <v>3696887</v>
      </c>
      <c r="P67" s="100">
        <f>ROUND((O67*G67),0)</f>
        <v>3696887</v>
      </c>
      <c r="Q67" s="16"/>
      <c r="R67" s="17">
        <f t="shared" si="2"/>
        <v>0</v>
      </c>
    </row>
    <row r="68" spans="2:18" ht="26.25" customHeight="1" thickBot="1">
      <c r="B68" s="101" t="s">
        <v>121</v>
      </c>
      <c r="C68" s="212" t="s">
        <v>122</v>
      </c>
      <c r="D68" s="210"/>
      <c r="E68" s="210"/>
      <c r="F68" s="210"/>
      <c r="G68" s="211"/>
      <c r="H68" s="58"/>
      <c r="I68" s="106"/>
      <c r="J68" s="60"/>
      <c r="K68" s="59"/>
      <c r="L68" s="60"/>
      <c r="M68" s="105"/>
      <c r="N68" s="104"/>
      <c r="O68" s="106"/>
      <c r="P68" s="104"/>
      <c r="Q68" s="3"/>
      <c r="R68" s="4"/>
    </row>
    <row r="69" spans="2:18" ht="26.25" customHeight="1">
      <c r="B69" s="61" t="s">
        <v>123</v>
      </c>
      <c r="C69" s="63" t="s">
        <v>124</v>
      </c>
      <c r="D69" s="63" t="s">
        <v>125</v>
      </c>
      <c r="E69" s="64" t="s">
        <v>126</v>
      </c>
      <c r="F69" s="65">
        <v>1</v>
      </c>
      <c r="G69" s="66">
        <v>1</v>
      </c>
      <c r="H69" s="67"/>
      <c r="I69" s="68">
        <v>485000</v>
      </c>
      <c r="J69" s="69">
        <f t="shared" ref="J69:J95" si="11">(I69*19%)+I69</f>
        <v>577150</v>
      </c>
      <c r="K69" s="108">
        <v>530180</v>
      </c>
      <c r="L69" s="69">
        <f>(K69*19%)+K69</f>
        <v>630914.19999999995</v>
      </c>
      <c r="M69" s="118">
        <v>500000</v>
      </c>
      <c r="N69" s="69">
        <f t="shared" si="5"/>
        <v>595000</v>
      </c>
      <c r="O69" s="71">
        <f t="shared" ref="O69:O95" si="12">ROUND(AVERAGE(J69,L69,N69),0)</f>
        <v>601021</v>
      </c>
      <c r="P69" s="72">
        <f>ROUND((O69*G69),0)</f>
        <v>601021</v>
      </c>
      <c r="Q69" s="18"/>
      <c r="R69" s="19">
        <f t="shared" si="2"/>
        <v>0</v>
      </c>
    </row>
    <row r="70" spans="2:18" ht="26.25" customHeight="1">
      <c r="B70" s="61" t="s">
        <v>127</v>
      </c>
      <c r="C70" s="63" t="s">
        <v>128</v>
      </c>
      <c r="D70" s="63" t="s">
        <v>129</v>
      </c>
      <c r="E70" s="64" t="s">
        <v>126</v>
      </c>
      <c r="F70" s="86">
        <v>1</v>
      </c>
      <c r="G70" s="129">
        <v>1</v>
      </c>
      <c r="H70" s="67"/>
      <c r="I70" s="68">
        <v>7081000</v>
      </c>
      <c r="J70" s="69">
        <f t="shared" si="11"/>
        <v>8426390</v>
      </c>
      <c r="K70" s="108">
        <v>7558096</v>
      </c>
      <c r="L70" s="69">
        <f t="shared" si="4"/>
        <v>8994134.2400000002</v>
      </c>
      <c r="M70" s="122">
        <v>7300000</v>
      </c>
      <c r="N70" s="69">
        <f t="shared" si="5"/>
        <v>8687000</v>
      </c>
      <c r="O70" s="71">
        <f t="shared" si="12"/>
        <v>8702508</v>
      </c>
      <c r="P70" s="81">
        <f>ROUND((O70*G70),0)</f>
        <v>8702508</v>
      </c>
      <c r="Q70" s="14"/>
      <c r="R70" s="15">
        <f t="shared" si="2"/>
        <v>0</v>
      </c>
    </row>
    <row r="71" spans="2:18" ht="26.25" customHeight="1">
      <c r="B71" s="73" t="s">
        <v>130</v>
      </c>
      <c r="C71" s="75" t="s">
        <v>128</v>
      </c>
      <c r="D71" s="75" t="s">
        <v>54</v>
      </c>
      <c r="E71" s="64" t="s">
        <v>126</v>
      </c>
      <c r="F71" s="77">
        <v>1</v>
      </c>
      <c r="G71" s="78">
        <v>1</v>
      </c>
      <c r="H71" s="67"/>
      <c r="I71" s="68">
        <v>5529000</v>
      </c>
      <c r="J71" s="69">
        <f t="shared" si="11"/>
        <v>6579510</v>
      </c>
      <c r="K71" s="108">
        <v>5831272</v>
      </c>
      <c r="L71" s="69">
        <f t="shared" si="4"/>
        <v>6939213.6799999997</v>
      </c>
      <c r="M71" s="122">
        <v>5700000</v>
      </c>
      <c r="N71" s="69">
        <f t="shared" si="5"/>
        <v>6783000</v>
      </c>
      <c r="O71" s="71">
        <f t="shared" si="12"/>
        <v>6767241</v>
      </c>
      <c r="P71" s="81">
        <f t="shared" ref="P71:P94" si="13">ROUND((O71*G71),0)</f>
        <v>6767241</v>
      </c>
      <c r="Q71" s="14"/>
      <c r="R71" s="15">
        <f t="shared" si="2"/>
        <v>0</v>
      </c>
    </row>
    <row r="72" spans="2:18" ht="26.25" customHeight="1">
      <c r="B72" s="73" t="s">
        <v>131</v>
      </c>
      <c r="C72" s="75" t="s">
        <v>128</v>
      </c>
      <c r="D72" s="75" t="s">
        <v>39</v>
      </c>
      <c r="E72" s="64" t="s">
        <v>126</v>
      </c>
      <c r="F72" s="77">
        <v>1</v>
      </c>
      <c r="G72" s="78">
        <v>1</v>
      </c>
      <c r="H72" s="67"/>
      <c r="I72" s="68">
        <v>1843000</v>
      </c>
      <c r="J72" s="69">
        <f t="shared" si="11"/>
        <v>2193170</v>
      </c>
      <c r="K72" s="108">
        <v>1943281</v>
      </c>
      <c r="L72" s="69">
        <f t="shared" si="4"/>
        <v>2312504.39</v>
      </c>
      <c r="M72" s="122">
        <v>1900000</v>
      </c>
      <c r="N72" s="69">
        <f t="shared" si="5"/>
        <v>2261000</v>
      </c>
      <c r="O72" s="71">
        <f t="shared" si="12"/>
        <v>2255558</v>
      </c>
      <c r="P72" s="81">
        <f t="shared" si="13"/>
        <v>2255558</v>
      </c>
      <c r="Q72" s="14"/>
      <c r="R72" s="15">
        <f t="shared" si="2"/>
        <v>0</v>
      </c>
    </row>
    <row r="73" spans="2:18" ht="26.25" customHeight="1">
      <c r="B73" s="73" t="s">
        <v>132</v>
      </c>
      <c r="C73" s="75" t="s">
        <v>128</v>
      </c>
      <c r="D73" s="75" t="s">
        <v>133</v>
      </c>
      <c r="E73" s="64" t="s">
        <v>126</v>
      </c>
      <c r="F73" s="77">
        <v>1</v>
      </c>
      <c r="G73" s="78">
        <v>1</v>
      </c>
      <c r="H73" s="67"/>
      <c r="I73" s="68">
        <v>485000</v>
      </c>
      <c r="J73" s="69">
        <f t="shared" si="11"/>
        <v>577150</v>
      </c>
      <c r="K73" s="108">
        <v>573272</v>
      </c>
      <c r="L73" s="69">
        <f t="shared" si="4"/>
        <v>682193.68</v>
      </c>
      <c r="M73" s="122">
        <v>500000</v>
      </c>
      <c r="N73" s="69">
        <f t="shared" si="5"/>
        <v>595000</v>
      </c>
      <c r="O73" s="71">
        <f t="shared" si="12"/>
        <v>618115</v>
      </c>
      <c r="P73" s="81">
        <f t="shared" si="13"/>
        <v>618115</v>
      </c>
      <c r="Q73" s="14"/>
      <c r="R73" s="15">
        <f t="shared" si="2"/>
        <v>0</v>
      </c>
    </row>
    <row r="74" spans="2:18" ht="26.25" customHeight="1">
      <c r="B74" s="73" t="s">
        <v>134</v>
      </c>
      <c r="C74" s="75" t="s">
        <v>128</v>
      </c>
      <c r="D74" s="119" t="s">
        <v>135</v>
      </c>
      <c r="E74" s="64" t="s">
        <v>126</v>
      </c>
      <c r="F74" s="77">
        <v>1</v>
      </c>
      <c r="G74" s="78">
        <v>1</v>
      </c>
      <c r="H74" s="67"/>
      <c r="I74" s="68">
        <v>485000</v>
      </c>
      <c r="J74" s="69">
        <f t="shared" si="11"/>
        <v>577150</v>
      </c>
      <c r="K74" s="108">
        <v>306744</v>
      </c>
      <c r="L74" s="69">
        <f t="shared" si="4"/>
        <v>365025.36</v>
      </c>
      <c r="M74" s="122">
        <v>500000</v>
      </c>
      <c r="N74" s="69">
        <f t="shared" si="5"/>
        <v>595000</v>
      </c>
      <c r="O74" s="71">
        <f t="shared" si="12"/>
        <v>512392</v>
      </c>
      <c r="P74" s="81">
        <f t="shared" si="13"/>
        <v>512392</v>
      </c>
      <c r="Q74" s="14"/>
      <c r="R74" s="15">
        <f t="shared" si="2"/>
        <v>0</v>
      </c>
    </row>
    <row r="75" spans="2:18" ht="26.25" customHeight="1">
      <c r="B75" s="73" t="s">
        <v>136</v>
      </c>
      <c r="C75" s="75" t="s">
        <v>128</v>
      </c>
      <c r="D75" s="75" t="s">
        <v>47</v>
      </c>
      <c r="E75" s="64" t="s">
        <v>126</v>
      </c>
      <c r="F75" s="77">
        <v>1</v>
      </c>
      <c r="G75" s="78">
        <v>1</v>
      </c>
      <c r="H75" s="67"/>
      <c r="I75" s="68">
        <v>7857000</v>
      </c>
      <c r="J75" s="69">
        <f t="shared" si="11"/>
        <v>9349830</v>
      </c>
      <c r="K75" s="108">
        <v>8204013</v>
      </c>
      <c r="L75" s="69">
        <f t="shared" si="4"/>
        <v>9762775.4700000007</v>
      </c>
      <c r="M75" s="122">
        <v>8100000</v>
      </c>
      <c r="N75" s="69">
        <f t="shared" si="5"/>
        <v>9639000</v>
      </c>
      <c r="O75" s="71">
        <f t="shared" si="12"/>
        <v>9583868</v>
      </c>
      <c r="P75" s="81">
        <f t="shared" si="13"/>
        <v>9583868</v>
      </c>
      <c r="Q75" s="14"/>
      <c r="R75" s="15">
        <f t="shared" si="2"/>
        <v>0</v>
      </c>
    </row>
    <row r="76" spans="2:18" ht="26.25" customHeight="1">
      <c r="B76" s="73" t="s">
        <v>137</v>
      </c>
      <c r="C76" s="119" t="s">
        <v>128</v>
      </c>
      <c r="D76" s="75" t="s">
        <v>138</v>
      </c>
      <c r="E76" s="64" t="s">
        <v>126</v>
      </c>
      <c r="F76" s="77">
        <v>1</v>
      </c>
      <c r="G76" s="78">
        <v>1</v>
      </c>
      <c r="H76" s="67"/>
      <c r="I76" s="68">
        <v>533500</v>
      </c>
      <c r="J76" s="69">
        <f t="shared" si="11"/>
        <v>634865</v>
      </c>
      <c r="K76" s="108">
        <v>646244</v>
      </c>
      <c r="L76" s="69">
        <f t="shared" si="4"/>
        <v>769030.36</v>
      </c>
      <c r="M76" s="122">
        <v>550000</v>
      </c>
      <c r="N76" s="69">
        <f t="shared" si="5"/>
        <v>654500</v>
      </c>
      <c r="O76" s="71">
        <f t="shared" si="12"/>
        <v>686132</v>
      </c>
      <c r="P76" s="81">
        <f t="shared" si="13"/>
        <v>686132</v>
      </c>
      <c r="Q76" s="14"/>
      <c r="R76" s="15">
        <f t="shared" si="2"/>
        <v>0</v>
      </c>
    </row>
    <row r="77" spans="2:18" ht="26.25" customHeight="1">
      <c r="B77" s="73" t="s">
        <v>139</v>
      </c>
      <c r="C77" s="119" t="s">
        <v>128</v>
      </c>
      <c r="D77" s="119" t="s">
        <v>21</v>
      </c>
      <c r="E77" s="64" t="s">
        <v>126</v>
      </c>
      <c r="F77" s="77">
        <v>1</v>
      </c>
      <c r="G77" s="78">
        <v>1</v>
      </c>
      <c r="H77" s="67"/>
      <c r="I77" s="68">
        <v>5141000</v>
      </c>
      <c r="J77" s="69">
        <f t="shared" si="11"/>
        <v>6117790</v>
      </c>
      <c r="K77" s="108">
        <v>5434152</v>
      </c>
      <c r="L77" s="69">
        <f t="shared" si="4"/>
        <v>6466640.8799999999</v>
      </c>
      <c r="M77" s="122">
        <v>5300000</v>
      </c>
      <c r="N77" s="69">
        <f t="shared" si="5"/>
        <v>6307000</v>
      </c>
      <c r="O77" s="71">
        <f t="shared" si="12"/>
        <v>6297144</v>
      </c>
      <c r="P77" s="81">
        <f t="shared" si="13"/>
        <v>6297144</v>
      </c>
      <c r="Q77" s="14"/>
      <c r="R77" s="15">
        <f t="shared" si="2"/>
        <v>0</v>
      </c>
    </row>
    <row r="78" spans="2:18" ht="26.25" customHeight="1">
      <c r="B78" s="73" t="s">
        <v>140</v>
      </c>
      <c r="C78" s="119" t="s">
        <v>128</v>
      </c>
      <c r="D78" s="119" t="s">
        <v>141</v>
      </c>
      <c r="E78" s="64" t="s">
        <v>126</v>
      </c>
      <c r="F78" s="77">
        <v>1</v>
      </c>
      <c r="G78" s="78">
        <v>1</v>
      </c>
      <c r="H78" s="67"/>
      <c r="I78" s="68">
        <v>1940000</v>
      </c>
      <c r="J78" s="69">
        <f t="shared" si="11"/>
        <v>2308600</v>
      </c>
      <c r="K78" s="108">
        <v>2117755</v>
      </c>
      <c r="L78" s="69">
        <f t="shared" si="4"/>
        <v>2520128.4500000002</v>
      </c>
      <c r="M78" s="122">
        <v>2000000</v>
      </c>
      <c r="N78" s="69">
        <f t="shared" si="5"/>
        <v>2380000</v>
      </c>
      <c r="O78" s="71">
        <f t="shared" si="12"/>
        <v>2402909</v>
      </c>
      <c r="P78" s="81">
        <f t="shared" si="13"/>
        <v>2402909</v>
      </c>
      <c r="Q78" s="14"/>
      <c r="R78" s="15">
        <f t="shared" si="2"/>
        <v>0</v>
      </c>
    </row>
    <row r="79" spans="2:18" ht="26.25" customHeight="1">
      <c r="B79" s="73" t="s">
        <v>142</v>
      </c>
      <c r="C79" s="119" t="s">
        <v>128</v>
      </c>
      <c r="D79" s="75" t="s">
        <v>143</v>
      </c>
      <c r="E79" s="64" t="s">
        <v>126</v>
      </c>
      <c r="F79" s="77">
        <v>1</v>
      </c>
      <c r="G79" s="78">
        <v>1</v>
      </c>
      <c r="H79" s="67"/>
      <c r="I79" s="68">
        <v>485000</v>
      </c>
      <c r="J79" s="69">
        <f t="shared" si="11"/>
        <v>577150</v>
      </c>
      <c r="K79" s="108">
        <v>310468</v>
      </c>
      <c r="L79" s="69">
        <f t="shared" si="4"/>
        <v>369456.92</v>
      </c>
      <c r="M79" s="122">
        <v>500000</v>
      </c>
      <c r="N79" s="69">
        <f t="shared" si="5"/>
        <v>595000</v>
      </c>
      <c r="O79" s="71">
        <f t="shared" si="12"/>
        <v>513869</v>
      </c>
      <c r="P79" s="81">
        <f t="shared" si="13"/>
        <v>513869</v>
      </c>
      <c r="Q79" s="14"/>
      <c r="R79" s="15">
        <f t="shared" ref="R79:R95" si="14">+Q79*G79</f>
        <v>0</v>
      </c>
    </row>
    <row r="80" spans="2:18" ht="26.25" customHeight="1">
      <c r="B80" s="73" t="s">
        <v>144</v>
      </c>
      <c r="C80" s="119" t="s">
        <v>128</v>
      </c>
      <c r="D80" s="75" t="s">
        <v>145</v>
      </c>
      <c r="E80" s="64" t="s">
        <v>126</v>
      </c>
      <c r="F80" s="77">
        <v>1</v>
      </c>
      <c r="G80" s="78">
        <v>1</v>
      </c>
      <c r="H80" s="67"/>
      <c r="I80" s="68">
        <v>679000</v>
      </c>
      <c r="J80" s="69">
        <f t="shared" si="11"/>
        <v>808010</v>
      </c>
      <c r="K80" s="108">
        <v>744827</v>
      </c>
      <c r="L80" s="69">
        <f t="shared" si="4"/>
        <v>886344.13</v>
      </c>
      <c r="M80" s="122">
        <v>700000</v>
      </c>
      <c r="N80" s="69">
        <f t="shared" si="5"/>
        <v>833000</v>
      </c>
      <c r="O80" s="71">
        <f t="shared" si="12"/>
        <v>842451</v>
      </c>
      <c r="P80" s="81">
        <f t="shared" si="13"/>
        <v>842451</v>
      </c>
      <c r="Q80" s="14"/>
      <c r="R80" s="15">
        <f t="shared" si="14"/>
        <v>0</v>
      </c>
    </row>
    <row r="81" spans="2:18" ht="26.25" customHeight="1">
      <c r="B81" s="73" t="s">
        <v>146</v>
      </c>
      <c r="C81" s="119" t="s">
        <v>128</v>
      </c>
      <c r="D81" s="75" t="s">
        <v>31</v>
      </c>
      <c r="E81" s="64" t="s">
        <v>126</v>
      </c>
      <c r="F81" s="77">
        <v>1</v>
      </c>
      <c r="G81" s="78">
        <v>1</v>
      </c>
      <c r="H81" s="67"/>
      <c r="I81" s="68">
        <v>970000</v>
      </c>
      <c r="J81" s="69">
        <f t="shared" si="11"/>
        <v>1154300</v>
      </c>
      <c r="K81" s="108">
        <v>1095171</v>
      </c>
      <c r="L81" s="69">
        <f t="shared" si="4"/>
        <v>1303253.49</v>
      </c>
      <c r="M81" s="122">
        <v>1000000</v>
      </c>
      <c r="N81" s="69">
        <f t="shared" si="5"/>
        <v>1190000</v>
      </c>
      <c r="O81" s="71">
        <f t="shared" si="12"/>
        <v>1215851</v>
      </c>
      <c r="P81" s="81">
        <f t="shared" si="13"/>
        <v>1215851</v>
      </c>
      <c r="Q81" s="14"/>
      <c r="R81" s="15">
        <f t="shared" si="14"/>
        <v>0</v>
      </c>
    </row>
    <row r="82" spans="2:18" ht="26.25" customHeight="1">
      <c r="B82" s="73" t="s">
        <v>147</v>
      </c>
      <c r="C82" s="119" t="s">
        <v>128</v>
      </c>
      <c r="D82" s="75" t="s">
        <v>37</v>
      </c>
      <c r="E82" s="64" t="s">
        <v>126</v>
      </c>
      <c r="F82" s="77">
        <v>1</v>
      </c>
      <c r="G82" s="78">
        <v>1</v>
      </c>
      <c r="H82" s="67"/>
      <c r="I82" s="68">
        <v>679000</v>
      </c>
      <c r="J82" s="69">
        <f t="shared" si="11"/>
        <v>808010</v>
      </c>
      <c r="K82" s="108">
        <v>721898</v>
      </c>
      <c r="L82" s="69">
        <f t="shared" si="4"/>
        <v>859058.62</v>
      </c>
      <c r="M82" s="122">
        <v>700000</v>
      </c>
      <c r="N82" s="69">
        <f t="shared" si="5"/>
        <v>833000</v>
      </c>
      <c r="O82" s="71">
        <f t="shared" si="12"/>
        <v>833356</v>
      </c>
      <c r="P82" s="81">
        <f t="shared" si="13"/>
        <v>833356</v>
      </c>
      <c r="Q82" s="14"/>
      <c r="R82" s="15">
        <f t="shared" si="14"/>
        <v>0</v>
      </c>
    </row>
    <row r="83" spans="2:18" ht="26.25" customHeight="1">
      <c r="B83" s="73" t="s">
        <v>148</v>
      </c>
      <c r="C83" s="119" t="s">
        <v>128</v>
      </c>
      <c r="D83" s="119" t="s">
        <v>41</v>
      </c>
      <c r="E83" s="64" t="s">
        <v>126</v>
      </c>
      <c r="F83" s="77">
        <v>1</v>
      </c>
      <c r="G83" s="78">
        <v>1</v>
      </c>
      <c r="H83" s="67"/>
      <c r="I83" s="68">
        <v>4947000</v>
      </c>
      <c r="J83" s="69">
        <f t="shared" si="11"/>
        <v>5886930</v>
      </c>
      <c r="K83" s="108">
        <v>5270540</v>
      </c>
      <c r="L83" s="69">
        <f t="shared" si="4"/>
        <v>6271942.5999999996</v>
      </c>
      <c r="M83" s="122">
        <v>5100000</v>
      </c>
      <c r="N83" s="69">
        <f t="shared" si="5"/>
        <v>6069000</v>
      </c>
      <c r="O83" s="71">
        <f t="shared" si="12"/>
        <v>6075958</v>
      </c>
      <c r="P83" s="81">
        <f t="shared" si="13"/>
        <v>6075958</v>
      </c>
      <c r="Q83" s="14"/>
      <c r="R83" s="15">
        <f t="shared" si="14"/>
        <v>0</v>
      </c>
    </row>
    <row r="84" spans="2:18" ht="26.25" customHeight="1">
      <c r="B84" s="73" t="s">
        <v>149</v>
      </c>
      <c r="C84" s="119" t="s">
        <v>128</v>
      </c>
      <c r="D84" s="75" t="s">
        <v>150</v>
      </c>
      <c r="E84" s="64" t="s">
        <v>126</v>
      </c>
      <c r="F84" s="77">
        <v>1</v>
      </c>
      <c r="G84" s="78">
        <v>1</v>
      </c>
      <c r="H84" s="67"/>
      <c r="I84" s="68">
        <v>2231000</v>
      </c>
      <c r="J84" s="69">
        <f t="shared" si="11"/>
        <v>2654890</v>
      </c>
      <c r="K84" s="108">
        <v>2375983</v>
      </c>
      <c r="L84" s="69">
        <f t="shared" si="4"/>
        <v>2827419.77</v>
      </c>
      <c r="M84" s="122">
        <v>2300000</v>
      </c>
      <c r="N84" s="69">
        <f t="shared" si="5"/>
        <v>2737000</v>
      </c>
      <c r="O84" s="71">
        <f t="shared" si="12"/>
        <v>2739770</v>
      </c>
      <c r="P84" s="81">
        <f t="shared" si="13"/>
        <v>2739770</v>
      </c>
      <c r="Q84" s="14"/>
      <c r="R84" s="15">
        <f t="shared" si="14"/>
        <v>0</v>
      </c>
    </row>
    <row r="85" spans="2:18" ht="26.25" customHeight="1">
      <c r="B85" s="73" t="s">
        <v>151</v>
      </c>
      <c r="C85" s="119" t="s">
        <v>128</v>
      </c>
      <c r="D85" s="75" t="s">
        <v>152</v>
      </c>
      <c r="E85" s="64" t="s">
        <v>126</v>
      </c>
      <c r="F85" s="77">
        <v>1</v>
      </c>
      <c r="G85" s="78">
        <v>1</v>
      </c>
      <c r="H85" s="67"/>
      <c r="I85" s="68">
        <v>1067000</v>
      </c>
      <c r="J85" s="69">
        <f t="shared" si="11"/>
        <v>1269730</v>
      </c>
      <c r="K85" s="108">
        <v>1188658</v>
      </c>
      <c r="L85" s="69">
        <f t="shared" si="4"/>
        <v>1414503.02</v>
      </c>
      <c r="M85" s="122">
        <v>1100000</v>
      </c>
      <c r="N85" s="69">
        <f t="shared" si="5"/>
        <v>1309000</v>
      </c>
      <c r="O85" s="71">
        <f t="shared" si="12"/>
        <v>1331078</v>
      </c>
      <c r="P85" s="81">
        <f t="shared" si="13"/>
        <v>1331078</v>
      </c>
      <c r="Q85" s="14"/>
      <c r="R85" s="15">
        <f t="shared" si="14"/>
        <v>0</v>
      </c>
    </row>
    <row r="86" spans="2:18" ht="36" customHeight="1">
      <c r="B86" s="73" t="s">
        <v>153</v>
      </c>
      <c r="C86" s="119" t="s">
        <v>128</v>
      </c>
      <c r="D86" s="75" t="s">
        <v>154</v>
      </c>
      <c r="E86" s="64" t="s">
        <v>126</v>
      </c>
      <c r="F86" s="77">
        <v>1</v>
      </c>
      <c r="G86" s="78">
        <v>1</v>
      </c>
      <c r="H86" s="67"/>
      <c r="I86" s="68">
        <v>2425000</v>
      </c>
      <c r="J86" s="69">
        <f t="shared" si="11"/>
        <v>2885750</v>
      </c>
      <c r="K86" s="108">
        <v>2585322</v>
      </c>
      <c r="L86" s="69">
        <f t="shared" si="4"/>
        <v>3076533.18</v>
      </c>
      <c r="M86" s="122">
        <v>2500000</v>
      </c>
      <c r="N86" s="69">
        <f t="shared" si="5"/>
        <v>2975000</v>
      </c>
      <c r="O86" s="71">
        <f t="shared" si="12"/>
        <v>2979094</v>
      </c>
      <c r="P86" s="81">
        <f t="shared" si="13"/>
        <v>2979094</v>
      </c>
      <c r="Q86" s="14"/>
      <c r="R86" s="15">
        <f t="shared" si="14"/>
        <v>0</v>
      </c>
    </row>
    <row r="87" spans="2:18" ht="26.25" customHeight="1">
      <c r="B87" s="73" t="s">
        <v>155</v>
      </c>
      <c r="C87" s="119" t="s">
        <v>128</v>
      </c>
      <c r="D87" s="75" t="s">
        <v>156</v>
      </c>
      <c r="E87" s="64" t="s">
        <v>126</v>
      </c>
      <c r="F87" s="77">
        <v>1</v>
      </c>
      <c r="G87" s="78">
        <v>1</v>
      </c>
      <c r="H87" s="67"/>
      <c r="I87" s="68">
        <v>2231000</v>
      </c>
      <c r="J87" s="69">
        <f t="shared" si="11"/>
        <v>2654890</v>
      </c>
      <c r="K87" s="108">
        <v>2354143</v>
      </c>
      <c r="L87" s="69">
        <f t="shared" si="4"/>
        <v>2801430.17</v>
      </c>
      <c r="M87" s="122">
        <v>2300000</v>
      </c>
      <c r="N87" s="69">
        <f t="shared" si="5"/>
        <v>2737000</v>
      </c>
      <c r="O87" s="71">
        <f t="shared" si="12"/>
        <v>2731107</v>
      </c>
      <c r="P87" s="81">
        <f t="shared" si="13"/>
        <v>2731107</v>
      </c>
      <c r="Q87" s="14"/>
      <c r="R87" s="15">
        <f t="shared" si="14"/>
        <v>0</v>
      </c>
    </row>
    <row r="88" spans="2:18" ht="26.25" customHeight="1">
      <c r="B88" s="73" t="s">
        <v>157</v>
      </c>
      <c r="C88" s="119" t="s">
        <v>128</v>
      </c>
      <c r="D88" s="75" t="s">
        <v>158</v>
      </c>
      <c r="E88" s="64" t="s">
        <v>126</v>
      </c>
      <c r="F88" s="77">
        <v>1</v>
      </c>
      <c r="G88" s="78">
        <v>1</v>
      </c>
      <c r="H88" s="67"/>
      <c r="I88" s="68">
        <v>1649000</v>
      </c>
      <c r="J88" s="69">
        <f t="shared" si="11"/>
        <v>1962310</v>
      </c>
      <c r="K88" s="108">
        <v>1725390</v>
      </c>
      <c r="L88" s="69">
        <f t="shared" si="4"/>
        <v>2053214.1</v>
      </c>
      <c r="M88" s="122">
        <v>1700000</v>
      </c>
      <c r="N88" s="69">
        <f t="shared" si="5"/>
        <v>2023000</v>
      </c>
      <c r="O88" s="71">
        <f t="shared" si="12"/>
        <v>2012841</v>
      </c>
      <c r="P88" s="81">
        <f t="shared" si="13"/>
        <v>2012841</v>
      </c>
      <c r="Q88" s="14"/>
      <c r="R88" s="15">
        <f t="shared" si="14"/>
        <v>0</v>
      </c>
    </row>
    <row r="89" spans="2:18" ht="26.25" customHeight="1">
      <c r="B89" s="73" t="s">
        <v>159</v>
      </c>
      <c r="C89" s="119" t="s">
        <v>128</v>
      </c>
      <c r="D89" s="75" t="s">
        <v>160</v>
      </c>
      <c r="E89" s="64" t="s">
        <v>126</v>
      </c>
      <c r="F89" s="77">
        <v>1</v>
      </c>
      <c r="G89" s="78">
        <v>1</v>
      </c>
      <c r="H89" s="67"/>
      <c r="I89" s="68">
        <v>3298000</v>
      </c>
      <c r="J89" s="69">
        <f t="shared" si="11"/>
        <v>3924620</v>
      </c>
      <c r="K89" s="108">
        <v>3478002</v>
      </c>
      <c r="L89" s="69">
        <f t="shared" si="4"/>
        <v>4138822.38</v>
      </c>
      <c r="M89" s="122">
        <v>3400000</v>
      </c>
      <c r="N89" s="69">
        <f t="shared" si="5"/>
        <v>4046000</v>
      </c>
      <c r="O89" s="71">
        <f t="shared" si="12"/>
        <v>4036481</v>
      </c>
      <c r="P89" s="81">
        <f t="shared" si="13"/>
        <v>4036481</v>
      </c>
      <c r="Q89" s="14"/>
      <c r="R89" s="15">
        <f t="shared" si="14"/>
        <v>0</v>
      </c>
    </row>
    <row r="90" spans="2:18" ht="26.25" customHeight="1">
      <c r="B90" s="73" t="s">
        <v>161</v>
      </c>
      <c r="C90" s="119" t="s">
        <v>128</v>
      </c>
      <c r="D90" s="75" t="s">
        <v>162</v>
      </c>
      <c r="E90" s="64" t="s">
        <v>126</v>
      </c>
      <c r="F90" s="77">
        <v>1</v>
      </c>
      <c r="G90" s="78">
        <v>1</v>
      </c>
      <c r="H90" s="67"/>
      <c r="I90" s="68">
        <v>1067000</v>
      </c>
      <c r="J90" s="69">
        <f t="shared" si="11"/>
        <v>1269730</v>
      </c>
      <c r="K90" s="108">
        <v>1135958</v>
      </c>
      <c r="L90" s="69">
        <f t="shared" si="4"/>
        <v>1351790.02</v>
      </c>
      <c r="M90" s="122">
        <v>1100000</v>
      </c>
      <c r="N90" s="69">
        <f t="shared" si="5"/>
        <v>1309000</v>
      </c>
      <c r="O90" s="71">
        <f t="shared" si="12"/>
        <v>1310173</v>
      </c>
      <c r="P90" s="81">
        <f t="shared" si="13"/>
        <v>1310173</v>
      </c>
      <c r="Q90" s="14"/>
      <c r="R90" s="15">
        <f t="shared" si="14"/>
        <v>0</v>
      </c>
    </row>
    <row r="91" spans="2:18" ht="26.25" customHeight="1">
      <c r="B91" s="73" t="s">
        <v>163</v>
      </c>
      <c r="C91" s="119" t="s">
        <v>128</v>
      </c>
      <c r="D91" s="75" t="s">
        <v>164</v>
      </c>
      <c r="E91" s="64" t="s">
        <v>126</v>
      </c>
      <c r="F91" s="77">
        <v>1</v>
      </c>
      <c r="G91" s="78">
        <v>1</v>
      </c>
      <c r="H91" s="67"/>
      <c r="I91" s="68">
        <v>1164000</v>
      </c>
      <c r="J91" s="69">
        <f t="shared" si="11"/>
        <v>1385160</v>
      </c>
      <c r="K91" s="108">
        <v>1276918</v>
      </c>
      <c r="L91" s="69">
        <f t="shared" si="4"/>
        <v>1519532.42</v>
      </c>
      <c r="M91" s="122">
        <v>1200000</v>
      </c>
      <c r="N91" s="69">
        <f t="shared" si="5"/>
        <v>1428000</v>
      </c>
      <c r="O91" s="71">
        <f t="shared" si="12"/>
        <v>1444231</v>
      </c>
      <c r="P91" s="81">
        <f t="shared" si="13"/>
        <v>1444231</v>
      </c>
      <c r="Q91" s="14"/>
      <c r="R91" s="15">
        <f t="shared" si="14"/>
        <v>0</v>
      </c>
    </row>
    <row r="92" spans="2:18" ht="26.25" customHeight="1">
      <c r="B92" s="73" t="s">
        <v>165</v>
      </c>
      <c r="C92" s="119" t="s">
        <v>128</v>
      </c>
      <c r="D92" s="75" t="s">
        <v>166</v>
      </c>
      <c r="E92" s="64" t="s">
        <v>126</v>
      </c>
      <c r="F92" s="77">
        <v>1</v>
      </c>
      <c r="G92" s="78">
        <v>1</v>
      </c>
      <c r="H92" s="67"/>
      <c r="I92" s="68">
        <v>2716000</v>
      </c>
      <c r="J92" s="69">
        <f t="shared" si="11"/>
        <v>3232040</v>
      </c>
      <c r="K92" s="108">
        <v>2847691</v>
      </c>
      <c r="L92" s="69">
        <f t="shared" si="4"/>
        <v>3388752.29</v>
      </c>
      <c r="M92" s="122">
        <v>2800000</v>
      </c>
      <c r="N92" s="69">
        <f t="shared" si="5"/>
        <v>3332000</v>
      </c>
      <c r="O92" s="71">
        <f t="shared" si="12"/>
        <v>3317597</v>
      </c>
      <c r="P92" s="81">
        <f t="shared" si="13"/>
        <v>3317597</v>
      </c>
      <c r="Q92" s="14"/>
      <c r="R92" s="15">
        <f t="shared" si="14"/>
        <v>0</v>
      </c>
    </row>
    <row r="93" spans="2:18" ht="26.25" customHeight="1">
      <c r="B93" s="73" t="s">
        <v>167</v>
      </c>
      <c r="C93" s="119" t="s">
        <v>128</v>
      </c>
      <c r="D93" s="75" t="s">
        <v>69</v>
      </c>
      <c r="E93" s="64" t="s">
        <v>126</v>
      </c>
      <c r="F93" s="77">
        <v>1</v>
      </c>
      <c r="G93" s="78">
        <v>1</v>
      </c>
      <c r="H93" s="67"/>
      <c r="I93" s="68">
        <v>1358000</v>
      </c>
      <c r="J93" s="69">
        <f t="shared" si="11"/>
        <v>1616020</v>
      </c>
      <c r="K93" s="108">
        <v>1481751</v>
      </c>
      <c r="L93" s="69">
        <f t="shared" si="4"/>
        <v>1763283.69</v>
      </c>
      <c r="M93" s="122">
        <v>1400000</v>
      </c>
      <c r="N93" s="69">
        <f t="shared" si="5"/>
        <v>1666000</v>
      </c>
      <c r="O93" s="71">
        <f t="shared" si="12"/>
        <v>1681768</v>
      </c>
      <c r="P93" s="81">
        <f t="shared" si="13"/>
        <v>1681768</v>
      </c>
      <c r="Q93" s="14"/>
      <c r="R93" s="15">
        <f t="shared" si="14"/>
        <v>0</v>
      </c>
    </row>
    <row r="94" spans="2:18" ht="26.25" customHeight="1">
      <c r="B94" s="73" t="s">
        <v>168</v>
      </c>
      <c r="C94" s="119" t="s">
        <v>128</v>
      </c>
      <c r="D94" s="75" t="s">
        <v>169</v>
      </c>
      <c r="E94" s="130" t="s">
        <v>126</v>
      </c>
      <c r="F94" s="83">
        <v>1</v>
      </c>
      <c r="G94" s="93">
        <v>1</v>
      </c>
      <c r="H94" s="67"/>
      <c r="I94" s="97">
        <v>776000</v>
      </c>
      <c r="J94" s="69">
        <f t="shared" si="11"/>
        <v>923440</v>
      </c>
      <c r="K94" s="108">
        <v>870498</v>
      </c>
      <c r="L94" s="69">
        <f t="shared" si="4"/>
        <v>1035892.62</v>
      </c>
      <c r="M94" s="122">
        <v>800000</v>
      </c>
      <c r="N94" s="69">
        <f t="shared" si="5"/>
        <v>952000</v>
      </c>
      <c r="O94" s="71">
        <f t="shared" si="12"/>
        <v>970444</v>
      </c>
      <c r="P94" s="81">
        <f t="shared" si="13"/>
        <v>970444</v>
      </c>
      <c r="Q94" s="14"/>
      <c r="R94" s="15">
        <f t="shared" si="14"/>
        <v>0</v>
      </c>
    </row>
    <row r="95" spans="2:18" ht="35.25" customHeight="1" thickBot="1">
      <c r="B95" s="109" t="s">
        <v>170</v>
      </c>
      <c r="C95" s="131" t="s">
        <v>128</v>
      </c>
      <c r="D95" s="110" t="s">
        <v>171</v>
      </c>
      <c r="E95" s="132" t="s">
        <v>126</v>
      </c>
      <c r="F95" s="95">
        <v>1</v>
      </c>
      <c r="G95" s="96">
        <v>1</v>
      </c>
      <c r="H95" s="133"/>
      <c r="I95" s="134">
        <v>776000</v>
      </c>
      <c r="J95" s="135">
        <f t="shared" si="11"/>
        <v>923440</v>
      </c>
      <c r="K95" s="136">
        <v>870498</v>
      </c>
      <c r="L95" s="137">
        <f t="shared" si="4"/>
        <v>1035892.62</v>
      </c>
      <c r="M95" s="138">
        <v>800000</v>
      </c>
      <c r="N95" s="137">
        <f t="shared" si="5"/>
        <v>952000</v>
      </c>
      <c r="O95" s="71">
        <f t="shared" si="12"/>
        <v>970444</v>
      </c>
      <c r="P95" s="139">
        <f>ROUND((O95*G95),0)</f>
        <v>970444</v>
      </c>
      <c r="Q95" s="20"/>
      <c r="R95" s="21">
        <f t="shared" si="14"/>
        <v>0</v>
      </c>
    </row>
    <row r="96" spans="2:18" ht="7.5" customHeight="1" thickBot="1">
      <c r="B96" s="140"/>
      <c r="C96" s="141"/>
      <c r="D96" s="142"/>
      <c r="E96" s="143"/>
      <c r="F96" s="143"/>
      <c r="G96" s="143"/>
      <c r="H96" s="143"/>
      <c r="I96" s="144"/>
      <c r="J96" s="145"/>
      <c r="K96" s="145"/>
      <c r="L96" s="145"/>
      <c r="M96" s="146"/>
      <c r="N96" s="145"/>
      <c r="O96" s="145"/>
      <c r="P96" s="147"/>
      <c r="Q96" s="22"/>
      <c r="R96" s="23"/>
    </row>
    <row r="97" spans="1:18" ht="26.25" customHeight="1" thickBot="1">
      <c r="B97" s="213" t="s">
        <v>172</v>
      </c>
      <c r="C97" s="214"/>
      <c r="D97" s="214"/>
      <c r="E97" s="214"/>
      <c r="F97" s="214"/>
      <c r="G97" s="214"/>
      <c r="H97" s="148"/>
      <c r="I97" s="215">
        <f>SUM(O14:O95)</f>
        <v>246863895</v>
      </c>
      <c r="J97" s="216"/>
      <c r="K97" s="216"/>
      <c r="L97" s="216"/>
      <c r="M97" s="216"/>
      <c r="N97" s="216"/>
      <c r="O97" s="217"/>
      <c r="P97" s="149">
        <f>SUM(P14:P95)</f>
        <v>246863895</v>
      </c>
      <c r="Q97" s="3"/>
      <c r="R97" s="24">
        <f>SUM(R13:R95)</f>
        <v>0</v>
      </c>
    </row>
    <row r="98" spans="1:18" ht="36" customHeight="1" thickBot="1">
      <c r="B98" s="150"/>
      <c r="C98" s="151"/>
      <c r="D98" s="151"/>
      <c r="E98" s="151"/>
      <c r="F98" s="151"/>
      <c r="G98" s="151"/>
      <c r="H98" s="150"/>
      <c r="I98" s="201" t="s">
        <v>1</v>
      </c>
      <c r="J98" s="205"/>
      <c r="K98" s="201" t="s">
        <v>2</v>
      </c>
      <c r="L98" s="205"/>
      <c r="M98" s="201" t="s">
        <v>3</v>
      </c>
      <c r="N98" s="206"/>
      <c r="O98" s="197"/>
      <c r="P98" s="56"/>
      <c r="Q98" s="258" t="s">
        <v>326</v>
      </c>
      <c r="R98" s="259"/>
    </row>
    <row r="99" spans="1:18" ht="39" customHeight="1" thickBot="1">
      <c r="B99" s="207" t="s">
        <v>173</v>
      </c>
      <c r="C99" s="208"/>
      <c r="D99" s="208"/>
      <c r="E99" s="208"/>
      <c r="F99" s="208"/>
      <c r="G99" s="208"/>
      <c r="H99" s="152"/>
      <c r="I99" s="41" t="s">
        <v>174</v>
      </c>
      <c r="J99" s="41" t="s">
        <v>175</v>
      </c>
      <c r="K99" s="153" t="s">
        <v>176</v>
      </c>
      <c r="L99" s="41" t="s">
        <v>177</v>
      </c>
      <c r="M99" s="41" t="s">
        <v>176</v>
      </c>
      <c r="N99" s="154" t="s">
        <v>177</v>
      </c>
      <c r="O99" s="197" t="s">
        <v>178</v>
      </c>
      <c r="P99" s="40"/>
      <c r="Q99" s="2" t="s">
        <v>327</v>
      </c>
      <c r="R99" s="2" t="s">
        <v>328</v>
      </c>
    </row>
    <row r="100" spans="1:18" s="8" customFormat="1" ht="31.5" customHeight="1" thickBot="1">
      <c r="A100" s="7"/>
      <c r="B100" s="155" t="s">
        <v>179</v>
      </c>
      <c r="C100" s="222" t="s">
        <v>180</v>
      </c>
      <c r="D100" s="223"/>
      <c r="E100" s="156" t="s">
        <v>181</v>
      </c>
      <c r="F100" s="222" t="s">
        <v>182</v>
      </c>
      <c r="G100" s="224"/>
      <c r="H100" s="157"/>
      <c r="I100" s="158"/>
      <c r="J100" s="159"/>
      <c r="K100" s="159"/>
      <c r="L100" s="159"/>
      <c r="M100" s="159"/>
      <c r="N100" s="159"/>
      <c r="O100" s="158"/>
      <c r="P100" s="160"/>
      <c r="Q100" s="25"/>
      <c r="R100" s="26"/>
    </row>
    <row r="101" spans="1:18" ht="26.25" customHeight="1">
      <c r="B101" s="161" t="s">
        <v>183</v>
      </c>
      <c r="C101" s="225" t="s">
        <v>184</v>
      </c>
      <c r="D101" s="226"/>
      <c r="E101" s="64" t="s">
        <v>185</v>
      </c>
      <c r="F101" s="227">
        <v>1</v>
      </c>
      <c r="G101" s="228"/>
      <c r="H101" s="67"/>
      <c r="I101" s="68">
        <v>194000</v>
      </c>
      <c r="J101" s="162">
        <f t="shared" ref="J101:J126" si="15">(I101*19%)+I101</f>
        <v>230860</v>
      </c>
      <c r="K101" s="163">
        <v>231887</v>
      </c>
      <c r="L101" s="163">
        <f t="shared" ref="L101:N143" si="16">(K101*19%)+K101</f>
        <v>275945.53000000003</v>
      </c>
      <c r="M101" s="164">
        <v>200000</v>
      </c>
      <c r="N101" s="163">
        <f t="shared" si="16"/>
        <v>238000</v>
      </c>
      <c r="O101" s="165">
        <f>ROUND(AVERAGE(J101,L101,N101),0)</f>
        <v>248269</v>
      </c>
      <c r="P101" s="72">
        <f>ROUND((O101*F101),0)</f>
        <v>248269</v>
      </c>
      <c r="Q101" s="12"/>
      <c r="R101" s="13">
        <f>+Q101*F101</f>
        <v>0</v>
      </c>
    </row>
    <row r="102" spans="1:18" ht="26.25" customHeight="1">
      <c r="B102" s="166" t="s">
        <v>186</v>
      </c>
      <c r="C102" s="218" t="s">
        <v>187</v>
      </c>
      <c r="D102" s="219"/>
      <c r="E102" s="76" t="s">
        <v>185</v>
      </c>
      <c r="F102" s="220">
        <v>1</v>
      </c>
      <c r="G102" s="221"/>
      <c r="H102" s="67"/>
      <c r="I102" s="79">
        <v>97000</v>
      </c>
      <c r="J102" s="167">
        <f t="shared" si="15"/>
        <v>115430</v>
      </c>
      <c r="K102" s="168">
        <v>100364</v>
      </c>
      <c r="L102" s="168">
        <f t="shared" si="16"/>
        <v>119433.16</v>
      </c>
      <c r="M102" s="169">
        <v>100000</v>
      </c>
      <c r="N102" s="168">
        <f t="shared" si="16"/>
        <v>119000</v>
      </c>
      <c r="O102" s="165">
        <f t="shared" ref="O102:O126" si="17">ROUND(AVERAGE(J102,L102,N102),0)</f>
        <v>117954</v>
      </c>
      <c r="P102" s="81">
        <f>ROUND((O102*F102),0)</f>
        <v>117954</v>
      </c>
      <c r="Q102" s="14"/>
      <c r="R102" s="15">
        <f>+Q102*F102</f>
        <v>0</v>
      </c>
    </row>
    <row r="103" spans="1:18" ht="26.25" customHeight="1">
      <c r="B103" s="166" t="s">
        <v>188</v>
      </c>
      <c r="C103" s="218" t="s">
        <v>189</v>
      </c>
      <c r="D103" s="219"/>
      <c r="E103" s="76" t="s">
        <v>185</v>
      </c>
      <c r="F103" s="220">
        <v>1</v>
      </c>
      <c r="G103" s="221"/>
      <c r="H103" s="67"/>
      <c r="I103" s="79">
        <v>213400</v>
      </c>
      <c r="J103" s="167">
        <f t="shared" si="15"/>
        <v>253946</v>
      </c>
      <c r="K103" s="168">
        <v>229617</v>
      </c>
      <c r="L103" s="168">
        <f t="shared" si="16"/>
        <v>273244.23</v>
      </c>
      <c r="M103" s="169">
        <v>220000</v>
      </c>
      <c r="N103" s="168">
        <f t="shared" si="16"/>
        <v>261800</v>
      </c>
      <c r="O103" s="165">
        <f t="shared" si="17"/>
        <v>262997</v>
      </c>
      <c r="P103" s="81">
        <f t="shared" ref="P103:P125" si="18">ROUND((O103*F103),0)</f>
        <v>262997</v>
      </c>
      <c r="Q103" s="14"/>
      <c r="R103" s="15">
        <f t="shared" ref="R103:R136" si="19">+Q103*F103</f>
        <v>0</v>
      </c>
    </row>
    <row r="104" spans="1:18" ht="26.25" customHeight="1">
      <c r="B104" s="166" t="s">
        <v>190</v>
      </c>
      <c r="C104" s="218" t="s">
        <v>191</v>
      </c>
      <c r="D104" s="219"/>
      <c r="E104" s="76" t="s">
        <v>185</v>
      </c>
      <c r="F104" s="220">
        <v>1</v>
      </c>
      <c r="G104" s="221"/>
      <c r="H104" s="67"/>
      <c r="I104" s="79">
        <v>24250</v>
      </c>
      <c r="J104" s="167">
        <f t="shared" si="15"/>
        <v>28857.5</v>
      </c>
      <c r="K104" s="168">
        <v>28882</v>
      </c>
      <c r="L104" s="168">
        <f t="shared" si="16"/>
        <v>34369.58</v>
      </c>
      <c r="M104" s="169">
        <v>25000</v>
      </c>
      <c r="N104" s="168">
        <f t="shared" si="16"/>
        <v>29750</v>
      </c>
      <c r="O104" s="165">
        <f t="shared" si="17"/>
        <v>30992</v>
      </c>
      <c r="P104" s="81">
        <f t="shared" si="18"/>
        <v>30992</v>
      </c>
      <c r="Q104" s="14"/>
      <c r="R104" s="15">
        <f t="shared" si="19"/>
        <v>0</v>
      </c>
    </row>
    <row r="105" spans="1:18" ht="26.25" customHeight="1">
      <c r="B105" s="166" t="s">
        <v>192</v>
      </c>
      <c r="C105" s="218" t="s">
        <v>193</v>
      </c>
      <c r="D105" s="219"/>
      <c r="E105" s="76" t="s">
        <v>185</v>
      </c>
      <c r="F105" s="220">
        <v>1</v>
      </c>
      <c r="G105" s="221"/>
      <c r="H105" s="67"/>
      <c r="I105" s="79">
        <v>58200</v>
      </c>
      <c r="J105" s="167">
        <f t="shared" si="15"/>
        <v>69258</v>
      </c>
      <c r="K105" s="168">
        <v>67497</v>
      </c>
      <c r="L105" s="168">
        <f t="shared" si="16"/>
        <v>80321.429999999993</v>
      </c>
      <c r="M105" s="169">
        <v>60000</v>
      </c>
      <c r="N105" s="168">
        <f t="shared" si="16"/>
        <v>71400</v>
      </c>
      <c r="O105" s="165">
        <f t="shared" si="17"/>
        <v>73660</v>
      </c>
      <c r="P105" s="81">
        <f t="shared" si="18"/>
        <v>73660</v>
      </c>
      <c r="Q105" s="14"/>
      <c r="R105" s="15">
        <f t="shared" si="19"/>
        <v>0</v>
      </c>
    </row>
    <row r="106" spans="1:18" ht="26.25" customHeight="1">
      <c r="B106" s="166" t="s">
        <v>194</v>
      </c>
      <c r="C106" s="218" t="s">
        <v>195</v>
      </c>
      <c r="D106" s="219"/>
      <c r="E106" s="76" t="s">
        <v>185</v>
      </c>
      <c r="F106" s="220">
        <v>1</v>
      </c>
      <c r="G106" s="221"/>
      <c r="H106" s="67"/>
      <c r="I106" s="79">
        <v>242500</v>
      </c>
      <c r="J106" s="167">
        <f t="shared" si="15"/>
        <v>288575</v>
      </c>
      <c r="K106" s="168">
        <v>277745</v>
      </c>
      <c r="L106" s="168">
        <f t="shared" si="16"/>
        <v>330516.55</v>
      </c>
      <c r="M106" s="169">
        <v>250000</v>
      </c>
      <c r="N106" s="168">
        <f t="shared" si="16"/>
        <v>297500</v>
      </c>
      <c r="O106" s="165">
        <f t="shared" si="17"/>
        <v>305531</v>
      </c>
      <c r="P106" s="81">
        <f t="shared" si="18"/>
        <v>305531</v>
      </c>
      <c r="Q106" s="14"/>
      <c r="R106" s="15">
        <f t="shared" si="19"/>
        <v>0</v>
      </c>
    </row>
    <row r="107" spans="1:18" ht="26.25" customHeight="1">
      <c r="B107" s="166" t="s">
        <v>196</v>
      </c>
      <c r="C107" s="218" t="s">
        <v>197</v>
      </c>
      <c r="D107" s="219"/>
      <c r="E107" s="76" t="s">
        <v>185</v>
      </c>
      <c r="F107" s="220">
        <v>1</v>
      </c>
      <c r="G107" s="221"/>
      <c r="H107" s="67"/>
      <c r="I107" s="79">
        <v>339500</v>
      </c>
      <c r="J107" s="167">
        <f t="shared" si="15"/>
        <v>404005</v>
      </c>
      <c r="K107" s="168">
        <v>380025</v>
      </c>
      <c r="L107" s="168">
        <f t="shared" si="16"/>
        <v>452229.75</v>
      </c>
      <c r="M107" s="169">
        <v>350000</v>
      </c>
      <c r="N107" s="168">
        <f t="shared" si="16"/>
        <v>416500</v>
      </c>
      <c r="O107" s="165">
        <f t="shared" si="17"/>
        <v>424245</v>
      </c>
      <c r="P107" s="81">
        <f t="shared" si="18"/>
        <v>424245</v>
      </c>
      <c r="Q107" s="14"/>
      <c r="R107" s="15">
        <f t="shared" si="19"/>
        <v>0</v>
      </c>
    </row>
    <row r="108" spans="1:18" ht="26.25" customHeight="1">
      <c r="B108" s="166" t="s">
        <v>198</v>
      </c>
      <c r="C108" s="218" t="s">
        <v>199</v>
      </c>
      <c r="D108" s="219"/>
      <c r="E108" s="76" t="s">
        <v>185</v>
      </c>
      <c r="F108" s="220">
        <v>1</v>
      </c>
      <c r="G108" s="221"/>
      <c r="H108" s="67"/>
      <c r="I108" s="79">
        <v>213400</v>
      </c>
      <c r="J108" s="167">
        <f t="shared" si="15"/>
        <v>253946</v>
      </c>
      <c r="K108" s="168">
        <v>237505</v>
      </c>
      <c r="L108" s="168">
        <f t="shared" si="16"/>
        <v>282630.95</v>
      </c>
      <c r="M108" s="169">
        <v>220000</v>
      </c>
      <c r="N108" s="168">
        <f t="shared" si="16"/>
        <v>261800</v>
      </c>
      <c r="O108" s="165">
        <f t="shared" si="17"/>
        <v>266126</v>
      </c>
      <c r="P108" s="81">
        <f t="shared" si="18"/>
        <v>266126</v>
      </c>
      <c r="Q108" s="14"/>
      <c r="R108" s="15">
        <f t="shared" si="19"/>
        <v>0</v>
      </c>
    </row>
    <row r="109" spans="1:18" ht="26.25" customHeight="1">
      <c r="B109" s="166" t="s">
        <v>200</v>
      </c>
      <c r="C109" s="218" t="s">
        <v>201</v>
      </c>
      <c r="D109" s="219"/>
      <c r="E109" s="76" t="s">
        <v>185</v>
      </c>
      <c r="F109" s="220">
        <v>1</v>
      </c>
      <c r="G109" s="221"/>
      <c r="H109" s="67"/>
      <c r="I109" s="79">
        <v>242500</v>
      </c>
      <c r="J109" s="167">
        <f t="shared" si="15"/>
        <v>288575</v>
      </c>
      <c r="K109" s="168">
        <v>260192</v>
      </c>
      <c r="L109" s="168">
        <f t="shared" si="16"/>
        <v>309628.48</v>
      </c>
      <c r="M109" s="169">
        <v>250000</v>
      </c>
      <c r="N109" s="168">
        <f t="shared" si="16"/>
        <v>297500</v>
      </c>
      <c r="O109" s="165">
        <f t="shared" si="17"/>
        <v>298568</v>
      </c>
      <c r="P109" s="81">
        <f t="shared" si="18"/>
        <v>298568</v>
      </c>
      <c r="Q109" s="14"/>
      <c r="R109" s="15">
        <f t="shared" si="19"/>
        <v>0</v>
      </c>
    </row>
    <row r="110" spans="1:18" ht="26.25" customHeight="1">
      <c r="B110" s="166" t="s">
        <v>202</v>
      </c>
      <c r="C110" s="218" t="s">
        <v>203</v>
      </c>
      <c r="D110" s="219"/>
      <c r="E110" s="76" t="s">
        <v>185</v>
      </c>
      <c r="F110" s="220">
        <v>1</v>
      </c>
      <c r="G110" s="221"/>
      <c r="H110" s="67"/>
      <c r="I110" s="79">
        <v>261900</v>
      </c>
      <c r="J110" s="167">
        <f t="shared" si="15"/>
        <v>311661</v>
      </c>
      <c r="K110" s="168">
        <v>276429</v>
      </c>
      <c r="L110" s="168">
        <f t="shared" si="16"/>
        <v>328950.51</v>
      </c>
      <c r="M110" s="169">
        <v>270000</v>
      </c>
      <c r="N110" s="168">
        <f t="shared" si="16"/>
        <v>321300</v>
      </c>
      <c r="O110" s="165">
        <f t="shared" si="17"/>
        <v>320637</v>
      </c>
      <c r="P110" s="81">
        <f t="shared" si="18"/>
        <v>320637</v>
      </c>
      <c r="Q110" s="14"/>
      <c r="R110" s="15">
        <f t="shared" si="19"/>
        <v>0</v>
      </c>
    </row>
    <row r="111" spans="1:18" ht="26.25" customHeight="1">
      <c r="B111" s="166" t="s">
        <v>204</v>
      </c>
      <c r="C111" s="218" t="s">
        <v>205</v>
      </c>
      <c r="D111" s="219"/>
      <c r="E111" s="76" t="s">
        <v>185</v>
      </c>
      <c r="F111" s="220">
        <v>1</v>
      </c>
      <c r="G111" s="221"/>
      <c r="H111" s="67"/>
      <c r="I111" s="79">
        <v>281300</v>
      </c>
      <c r="J111" s="167">
        <f t="shared" si="15"/>
        <v>334747</v>
      </c>
      <c r="K111" s="168">
        <v>293423</v>
      </c>
      <c r="L111" s="168">
        <f t="shared" si="16"/>
        <v>349173.37</v>
      </c>
      <c r="M111" s="169">
        <v>290000</v>
      </c>
      <c r="N111" s="168">
        <f t="shared" si="16"/>
        <v>345100</v>
      </c>
      <c r="O111" s="165">
        <f t="shared" si="17"/>
        <v>343007</v>
      </c>
      <c r="P111" s="81">
        <f t="shared" si="18"/>
        <v>343007</v>
      </c>
      <c r="Q111" s="14"/>
      <c r="R111" s="15">
        <f t="shared" si="19"/>
        <v>0</v>
      </c>
    </row>
    <row r="112" spans="1:18" ht="26.25" customHeight="1">
      <c r="B112" s="166" t="s">
        <v>206</v>
      </c>
      <c r="C112" s="218" t="s">
        <v>207</v>
      </c>
      <c r="D112" s="219"/>
      <c r="E112" s="76" t="s">
        <v>185</v>
      </c>
      <c r="F112" s="220">
        <v>1</v>
      </c>
      <c r="G112" s="221"/>
      <c r="H112" s="67"/>
      <c r="I112" s="79">
        <v>679000</v>
      </c>
      <c r="J112" s="167">
        <f t="shared" si="15"/>
        <v>808010</v>
      </c>
      <c r="K112" s="168">
        <v>716737</v>
      </c>
      <c r="L112" s="167">
        <f t="shared" si="16"/>
        <v>852917.03</v>
      </c>
      <c r="M112" s="169">
        <v>700000</v>
      </c>
      <c r="N112" s="168">
        <f t="shared" si="16"/>
        <v>833000</v>
      </c>
      <c r="O112" s="165">
        <f t="shared" si="17"/>
        <v>831309</v>
      </c>
      <c r="P112" s="81">
        <f t="shared" si="18"/>
        <v>831309</v>
      </c>
      <c r="Q112" s="14"/>
      <c r="R112" s="15">
        <f t="shared" si="19"/>
        <v>0</v>
      </c>
    </row>
    <row r="113" spans="2:18" ht="26.25" customHeight="1">
      <c r="B113" s="166" t="s">
        <v>208</v>
      </c>
      <c r="C113" s="218" t="s">
        <v>209</v>
      </c>
      <c r="D113" s="219"/>
      <c r="E113" s="76" t="s">
        <v>185</v>
      </c>
      <c r="F113" s="220">
        <v>1</v>
      </c>
      <c r="G113" s="221"/>
      <c r="H113" s="67"/>
      <c r="I113" s="79">
        <v>717800</v>
      </c>
      <c r="J113" s="167">
        <f t="shared" si="15"/>
        <v>854182</v>
      </c>
      <c r="K113" s="168">
        <v>747459</v>
      </c>
      <c r="L113" s="167">
        <f t="shared" si="16"/>
        <v>889476.21</v>
      </c>
      <c r="M113" s="169">
        <v>740000</v>
      </c>
      <c r="N113" s="168">
        <f t="shared" si="16"/>
        <v>880600</v>
      </c>
      <c r="O113" s="165">
        <f t="shared" si="17"/>
        <v>874753</v>
      </c>
      <c r="P113" s="81">
        <f t="shared" si="18"/>
        <v>874753</v>
      </c>
      <c r="Q113" s="14"/>
      <c r="R113" s="15">
        <f t="shared" si="19"/>
        <v>0</v>
      </c>
    </row>
    <row r="114" spans="2:18" ht="26.25" customHeight="1">
      <c r="B114" s="166" t="s">
        <v>210</v>
      </c>
      <c r="C114" s="218" t="s">
        <v>211</v>
      </c>
      <c r="D114" s="219"/>
      <c r="E114" s="76" t="s">
        <v>185</v>
      </c>
      <c r="F114" s="220">
        <v>1</v>
      </c>
      <c r="G114" s="221"/>
      <c r="H114" s="67"/>
      <c r="I114" s="79">
        <v>776000</v>
      </c>
      <c r="J114" s="167">
        <f t="shared" si="15"/>
        <v>923440</v>
      </c>
      <c r="K114" s="168">
        <v>891350</v>
      </c>
      <c r="L114" s="167">
        <f t="shared" si="16"/>
        <v>1060706.5</v>
      </c>
      <c r="M114" s="169">
        <v>800000</v>
      </c>
      <c r="N114" s="168">
        <f t="shared" si="16"/>
        <v>952000</v>
      </c>
      <c r="O114" s="165">
        <f t="shared" si="17"/>
        <v>978716</v>
      </c>
      <c r="P114" s="81">
        <f t="shared" si="18"/>
        <v>978716</v>
      </c>
      <c r="Q114" s="14"/>
      <c r="R114" s="15">
        <f t="shared" si="19"/>
        <v>0</v>
      </c>
    </row>
    <row r="115" spans="2:18" ht="26.25" customHeight="1">
      <c r="B115" s="166" t="s">
        <v>212</v>
      </c>
      <c r="C115" s="218" t="s">
        <v>213</v>
      </c>
      <c r="D115" s="219"/>
      <c r="E115" s="76" t="s">
        <v>185</v>
      </c>
      <c r="F115" s="220">
        <v>1</v>
      </c>
      <c r="G115" s="221"/>
      <c r="H115" s="67"/>
      <c r="I115" s="79">
        <v>873000</v>
      </c>
      <c r="J115" s="167">
        <f t="shared" si="15"/>
        <v>1038870</v>
      </c>
      <c r="K115" s="168">
        <v>1094223</v>
      </c>
      <c r="L115" s="167">
        <f t="shared" si="16"/>
        <v>1302125.3700000001</v>
      </c>
      <c r="M115" s="169">
        <v>900000</v>
      </c>
      <c r="N115" s="168">
        <f t="shared" si="16"/>
        <v>1071000</v>
      </c>
      <c r="O115" s="165">
        <f t="shared" si="17"/>
        <v>1137332</v>
      </c>
      <c r="P115" s="81">
        <f t="shared" si="18"/>
        <v>1137332</v>
      </c>
      <c r="Q115" s="14"/>
      <c r="R115" s="15">
        <f t="shared" si="19"/>
        <v>0</v>
      </c>
    </row>
    <row r="116" spans="2:18" ht="26.25" customHeight="1">
      <c r="B116" s="166" t="s">
        <v>214</v>
      </c>
      <c r="C116" s="218" t="s">
        <v>215</v>
      </c>
      <c r="D116" s="219"/>
      <c r="E116" s="76" t="s">
        <v>185</v>
      </c>
      <c r="F116" s="220">
        <v>1</v>
      </c>
      <c r="G116" s="221"/>
      <c r="H116" s="67"/>
      <c r="I116" s="79">
        <v>1358000</v>
      </c>
      <c r="J116" s="167">
        <f t="shared" si="15"/>
        <v>1616020</v>
      </c>
      <c r="K116" s="168">
        <v>1509672</v>
      </c>
      <c r="L116" s="167">
        <f t="shared" si="16"/>
        <v>1796509.68</v>
      </c>
      <c r="M116" s="169">
        <v>1400000</v>
      </c>
      <c r="N116" s="168">
        <f t="shared" si="16"/>
        <v>1666000</v>
      </c>
      <c r="O116" s="165">
        <f t="shared" si="17"/>
        <v>1692843</v>
      </c>
      <c r="P116" s="81">
        <f t="shared" si="18"/>
        <v>1692843</v>
      </c>
      <c r="Q116" s="14"/>
      <c r="R116" s="15">
        <f t="shared" si="19"/>
        <v>0</v>
      </c>
    </row>
    <row r="117" spans="2:18" ht="26.25" customHeight="1">
      <c r="B117" s="166" t="s">
        <v>216</v>
      </c>
      <c r="C117" s="218" t="s">
        <v>217</v>
      </c>
      <c r="D117" s="219"/>
      <c r="E117" s="76" t="s">
        <v>185</v>
      </c>
      <c r="F117" s="220">
        <v>1</v>
      </c>
      <c r="G117" s="221"/>
      <c r="H117" s="67"/>
      <c r="I117" s="79">
        <v>388000</v>
      </c>
      <c r="J117" s="167">
        <f t="shared" si="15"/>
        <v>461720</v>
      </c>
      <c r="K117" s="168">
        <v>414339</v>
      </c>
      <c r="L117" s="167">
        <f t="shared" si="16"/>
        <v>493063.41000000003</v>
      </c>
      <c r="M117" s="169">
        <v>400000</v>
      </c>
      <c r="N117" s="168">
        <f t="shared" si="16"/>
        <v>476000</v>
      </c>
      <c r="O117" s="165">
        <f t="shared" si="17"/>
        <v>476928</v>
      </c>
      <c r="P117" s="81">
        <f t="shared" si="18"/>
        <v>476928</v>
      </c>
      <c r="Q117" s="14"/>
      <c r="R117" s="15">
        <f t="shared" si="19"/>
        <v>0</v>
      </c>
    </row>
    <row r="118" spans="2:18" ht="26.25" customHeight="1">
      <c r="B118" s="166" t="s">
        <v>218</v>
      </c>
      <c r="C118" s="218" t="s">
        <v>219</v>
      </c>
      <c r="D118" s="219"/>
      <c r="E118" s="76" t="s">
        <v>185</v>
      </c>
      <c r="F118" s="220">
        <v>1</v>
      </c>
      <c r="G118" s="221"/>
      <c r="H118" s="67"/>
      <c r="I118" s="79">
        <v>417100</v>
      </c>
      <c r="J118" s="167">
        <f t="shared" si="15"/>
        <v>496349</v>
      </c>
      <c r="K118" s="168">
        <v>432083</v>
      </c>
      <c r="L118" s="167">
        <f t="shared" si="16"/>
        <v>514178.77</v>
      </c>
      <c r="M118" s="169">
        <v>430000</v>
      </c>
      <c r="N118" s="168">
        <f t="shared" si="16"/>
        <v>511700</v>
      </c>
      <c r="O118" s="165">
        <f t="shared" si="17"/>
        <v>507409</v>
      </c>
      <c r="P118" s="81">
        <f t="shared" si="18"/>
        <v>507409</v>
      </c>
      <c r="Q118" s="14"/>
      <c r="R118" s="15">
        <f t="shared" si="19"/>
        <v>0</v>
      </c>
    </row>
    <row r="119" spans="2:18" ht="26.25" customHeight="1">
      <c r="B119" s="166" t="s">
        <v>220</v>
      </c>
      <c r="C119" s="218" t="s">
        <v>221</v>
      </c>
      <c r="D119" s="219"/>
      <c r="E119" s="76" t="s">
        <v>185</v>
      </c>
      <c r="F119" s="220">
        <v>1</v>
      </c>
      <c r="G119" s="221"/>
      <c r="H119" s="67"/>
      <c r="I119" s="79">
        <v>533500</v>
      </c>
      <c r="J119" s="167">
        <f t="shared" si="15"/>
        <v>634865</v>
      </c>
      <c r="K119" s="168">
        <v>566400</v>
      </c>
      <c r="L119" s="167">
        <f t="shared" si="16"/>
        <v>674016</v>
      </c>
      <c r="M119" s="169">
        <v>550000</v>
      </c>
      <c r="N119" s="168">
        <f t="shared" si="16"/>
        <v>654500</v>
      </c>
      <c r="O119" s="165">
        <f t="shared" si="17"/>
        <v>654460</v>
      </c>
      <c r="P119" s="81">
        <f t="shared" si="18"/>
        <v>654460</v>
      </c>
      <c r="Q119" s="14"/>
      <c r="R119" s="15">
        <f t="shared" si="19"/>
        <v>0</v>
      </c>
    </row>
    <row r="120" spans="2:18" ht="26.25" customHeight="1">
      <c r="B120" s="166" t="s">
        <v>222</v>
      </c>
      <c r="C120" s="218" t="s">
        <v>349</v>
      </c>
      <c r="D120" s="219"/>
      <c r="E120" s="76" t="s">
        <v>185</v>
      </c>
      <c r="F120" s="220">
        <v>1</v>
      </c>
      <c r="G120" s="221"/>
      <c r="H120" s="67"/>
      <c r="I120" s="79">
        <v>67900</v>
      </c>
      <c r="J120" s="167">
        <f t="shared" si="15"/>
        <v>80801</v>
      </c>
      <c r="K120" s="168">
        <v>79600</v>
      </c>
      <c r="L120" s="167">
        <f t="shared" si="16"/>
        <v>94724</v>
      </c>
      <c r="M120" s="169">
        <v>70000</v>
      </c>
      <c r="N120" s="168">
        <f t="shared" si="16"/>
        <v>83300</v>
      </c>
      <c r="O120" s="165">
        <f t="shared" si="17"/>
        <v>86275</v>
      </c>
      <c r="P120" s="81">
        <f t="shared" si="18"/>
        <v>86275</v>
      </c>
      <c r="Q120" s="14"/>
      <c r="R120" s="15">
        <f t="shared" si="19"/>
        <v>0</v>
      </c>
    </row>
    <row r="121" spans="2:18" ht="26.25" customHeight="1">
      <c r="B121" s="166" t="s">
        <v>223</v>
      </c>
      <c r="C121" s="218" t="s">
        <v>229</v>
      </c>
      <c r="D121" s="219"/>
      <c r="E121" s="76" t="s">
        <v>185</v>
      </c>
      <c r="F121" s="220">
        <v>1</v>
      </c>
      <c r="G121" s="221"/>
      <c r="H121" s="67"/>
      <c r="I121" s="79">
        <v>67900</v>
      </c>
      <c r="J121" s="167">
        <f t="shared" si="15"/>
        <v>80801</v>
      </c>
      <c r="K121" s="168">
        <v>75200</v>
      </c>
      <c r="L121" s="167">
        <f t="shared" si="16"/>
        <v>89488</v>
      </c>
      <c r="M121" s="169">
        <v>70000</v>
      </c>
      <c r="N121" s="168">
        <f t="shared" si="16"/>
        <v>83300</v>
      </c>
      <c r="O121" s="165">
        <f t="shared" si="17"/>
        <v>84530</v>
      </c>
      <c r="P121" s="81">
        <f t="shared" si="18"/>
        <v>84530</v>
      </c>
      <c r="Q121" s="14"/>
      <c r="R121" s="15">
        <f t="shared" si="19"/>
        <v>0</v>
      </c>
    </row>
    <row r="122" spans="2:18" ht="26.25" customHeight="1">
      <c r="B122" s="166" t="s">
        <v>224</v>
      </c>
      <c r="C122" s="218" t="s">
        <v>230</v>
      </c>
      <c r="D122" s="219"/>
      <c r="E122" s="76" t="s">
        <v>185</v>
      </c>
      <c r="F122" s="220">
        <v>1</v>
      </c>
      <c r="G122" s="221"/>
      <c r="H122" s="67"/>
      <c r="I122" s="79">
        <v>679000</v>
      </c>
      <c r="J122" s="167">
        <f t="shared" si="15"/>
        <v>808010</v>
      </c>
      <c r="K122" s="168">
        <v>780000</v>
      </c>
      <c r="L122" s="167">
        <f t="shared" si="16"/>
        <v>928200</v>
      </c>
      <c r="M122" s="169">
        <v>700000</v>
      </c>
      <c r="N122" s="168">
        <f t="shared" si="16"/>
        <v>833000</v>
      </c>
      <c r="O122" s="165">
        <f t="shared" si="17"/>
        <v>856403</v>
      </c>
      <c r="P122" s="81">
        <f t="shared" si="18"/>
        <v>856403</v>
      </c>
      <c r="Q122" s="14"/>
      <c r="R122" s="15">
        <f t="shared" si="19"/>
        <v>0</v>
      </c>
    </row>
    <row r="123" spans="2:18" ht="26.25" customHeight="1">
      <c r="B123" s="166" t="s">
        <v>225</v>
      </c>
      <c r="C123" s="218" t="s">
        <v>231</v>
      </c>
      <c r="D123" s="219"/>
      <c r="E123" s="76" t="s">
        <v>185</v>
      </c>
      <c r="F123" s="220">
        <v>1</v>
      </c>
      <c r="G123" s="221"/>
      <c r="H123" s="67"/>
      <c r="I123" s="79">
        <v>533500</v>
      </c>
      <c r="J123" s="167">
        <f t="shared" si="15"/>
        <v>634865</v>
      </c>
      <c r="K123" s="168">
        <v>568000</v>
      </c>
      <c r="L123" s="167">
        <f t="shared" si="16"/>
        <v>675920</v>
      </c>
      <c r="M123" s="169">
        <v>550000</v>
      </c>
      <c r="N123" s="168">
        <f t="shared" si="16"/>
        <v>654500</v>
      </c>
      <c r="O123" s="165">
        <f t="shared" si="17"/>
        <v>655095</v>
      </c>
      <c r="P123" s="81">
        <f t="shared" si="18"/>
        <v>655095</v>
      </c>
      <c r="Q123" s="14"/>
      <c r="R123" s="15">
        <f t="shared" si="19"/>
        <v>0</v>
      </c>
    </row>
    <row r="124" spans="2:18" ht="26.25" customHeight="1">
      <c r="B124" s="166" t="s">
        <v>226</v>
      </c>
      <c r="C124" s="218" t="s">
        <v>232</v>
      </c>
      <c r="D124" s="219"/>
      <c r="E124" s="76" t="s">
        <v>185</v>
      </c>
      <c r="F124" s="220">
        <v>1</v>
      </c>
      <c r="G124" s="221"/>
      <c r="H124" s="67"/>
      <c r="I124" s="79">
        <v>339500</v>
      </c>
      <c r="J124" s="167">
        <f t="shared" si="15"/>
        <v>404005</v>
      </c>
      <c r="K124" s="168">
        <v>394000</v>
      </c>
      <c r="L124" s="167">
        <f t="shared" si="16"/>
        <v>468860</v>
      </c>
      <c r="M124" s="169">
        <v>350000</v>
      </c>
      <c r="N124" s="168">
        <f t="shared" si="16"/>
        <v>416500</v>
      </c>
      <c r="O124" s="165">
        <f t="shared" si="17"/>
        <v>429788</v>
      </c>
      <c r="P124" s="81">
        <f t="shared" si="18"/>
        <v>429788</v>
      </c>
      <c r="Q124" s="14"/>
      <c r="R124" s="15">
        <f t="shared" si="19"/>
        <v>0</v>
      </c>
    </row>
    <row r="125" spans="2:18" ht="26.25" customHeight="1">
      <c r="B125" s="166" t="s">
        <v>227</v>
      </c>
      <c r="C125" s="218" t="s">
        <v>233</v>
      </c>
      <c r="D125" s="219"/>
      <c r="E125" s="76" t="s">
        <v>185</v>
      </c>
      <c r="F125" s="220">
        <v>1</v>
      </c>
      <c r="G125" s="221"/>
      <c r="H125" s="67"/>
      <c r="I125" s="79">
        <v>291000</v>
      </c>
      <c r="J125" s="167">
        <f t="shared" si="15"/>
        <v>346290</v>
      </c>
      <c r="K125" s="168">
        <v>304800</v>
      </c>
      <c r="L125" s="167">
        <f t="shared" si="16"/>
        <v>362712</v>
      </c>
      <c r="M125" s="169">
        <v>300000</v>
      </c>
      <c r="N125" s="168">
        <f t="shared" si="16"/>
        <v>357000</v>
      </c>
      <c r="O125" s="165">
        <f t="shared" si="17"/>
        <v>355334</v>
      </c>
      <c r="P125" s="81">
        <f t="shared" si="18"/>
        <v>355334</v>
      </c>
      <c r="Q125" s="14"/>
      <c r="R125" s="15">
        <f t="shared" si="19"/>
        <v>0</v>
      </c>
    </row>
    <row r="126" spans="2:18" ht="26.25" customHeight="1" thickBot="1">
      <c r="B126" s="166" t="s">
        <v>228</v>
      </c>
      <c r="C126" s="233" t="s">
        <v>234</v>
      </c>
      <c r="D126" s="234"/>
      <c r="E126" s="170" t="s">
        <v>185</v>
      </c>
      <c r="F126" s="235">
        <v>1</v>
      </c>
      <c r="G126" s="236"/>
      <c r="H126" s="67"/>
      <c r="I126" s="99">
        <v>242500</v>
      </c>
      <c r="J126" s="171">
        <f t="shared" si="15"/>
        <v>288575</v>
      </c>
      <c r="K126" s="172">
        <v>258000</v>
      </c>
      <c r="L126" s="171">
        <f t="shared" si="16"/>
        <v>307020</v>
      </c>
      <c r="M126" s="173">
        <v>250000</v>
      </c>
      <c r="N126" s="172">
        <f t="shared" si="16"/>
        <v>297500</v>
      </c>
      <c r="O126" s="165">
        <f t="shared" si="17"/>
        <v>297698</v>
      </c>
      <c r="P126" s="100">
        <f>ROUND((O126*F126),0)</f>
        <v>297698</v>
      </c>
      <c r="Q126" s="20"/>
      <c r="R126" s="15">
        <f t="shared" si="19"/>
        <v>0</v>
      </c>
    </row>
    <row r="127" spans="2:18" ht="25.5" customHeight="1" thickBot="1">
      <c r="B127" s="174" t="s">
        <v>235</v>
      </c>
      <c r="C127" s="229" t="s">
        <v>236</v>
      </c>
      <c r="D127" s="230"/>
      <c r="E127" s="175"/>
      <c r="F127" s="231"/>
      <c r="G127" s="232"/>
      <c r="H127" s="46"/>
      <c r="I127" s="176"/>
      <c r="J127" s="177"/>
      <c r="K127" s="177"/>
      <c r="L127" s="177"/>
      <c r="M127" s="177"/>
      <c r="N127" s="178"/>
      <c r="O127" s="179"/>
      <c r="P127" s="180"/>
      <c r="Q127" s="27"/>
      <c r="R127" s="28"/>
    </row>
    <row r="128" spans="2:18" ht="26.25" customHeight="1">
      <c r="B128" s="161" t="s">
        <v>237</v>
      </c>
      <c r="C128" s="225" t="s">
        <v>238</v>
      </c>
      <c r="D128" s="226"/>
      <c r="E128" s="64" t="s">
        <v>239</v>
      </c>
      <c r="F128" s="227">
        <v>1</v>
      </c>
      <c r="G128" s="228"/>
      <c r="H128" s="67"/>
      <c r="I128" s="68">
        <v>213400</v>
      </c>
      <c r="J128" s="162">
        <f t="shared" ref="J128:J141" si="20">(I128*19%)+I128</f>
        <v>253946</v>
      </c>
      <c r="K128" s="163">
        <v>222750</v>
      </c>
      <c r="L128" s="162">
        <f t="shared" si="16"/>
        <v>265072.5</v>
      </c>
      <c r="M128" s="164">
        <v>220000</v>
      </c>
      <c r="N128" s="163">
        <f t="shared" si="16"/>
        <v>261800</v>
      </c>
      <c r="O128" s="165">
        <f t="shared" ref="O128:O141" si="21">ROUND(AVERAGE(J128,L128,N128),0)</f>
        <v>260273</v>
      </c>
      <c r="P128" s="72">
        <f>ROUND((O128*F128),0)</f>
        <v>260273</v>
      </c>
      <c r="Q128" s="12"/>
      <c r="R128" s="15">
        <f t="shared" si="19"/>
        <v>0</v>
      </c>
    </row>
    <row r="129" spans="2:18" ht="26.25" customHeight="1">
      <c r="B129" s="161" t="s">
        <v>240</v>
      </c>
      <c r="C129" s="218" t="s">
        <v>347</v>
      </c>
      <c r="D129" s="219"/>
      <c r="E129" s="76" t="s">
        <v>185</v>
      </c>
      <c r="F129" s="220">
        <v>1</v>
      </c>
      <c r="G129" s="221"/>
      <c r="H129" s="67"/>
      <c r="I129" s="79">
        <v>43650</v>
      </c>
      <c r="J129" s="167">
        <f t="shared" si="20"/>
        <v>51943.5</v>
      </c>
      <c r="K129" s="168">
        <v>45600</v>
      </c>
      <c r="L129" s="167">
        <f t="shared" si="16"/>
        <v>54264</v>
      </c>
      <c r="M129" s="169">
        <v>45000</v>
      </c>
      <c r="N129" s="168">
        <f t="shared" si="16"/>
        <v>53550</v>
      </c>
      <c r="O129" s="165">
        <f t="shared" si="21"/>
        <v>53253</v>
      </c>
      <c r="P129" s="81">
        <f>ROUND((O129*F129),0)</f>
        <v>53253</v>
      </c>
      <c r="Q129" s="14"/>
      <c r="R129" s="15">
        <f t="shared" si="19"/>
        <v>0</v>
      </c>
    </row>
    <row r="130" spans="2:18" ht="26.25" customHeight="1">
      <c r="B130" s="161" t="s">
        <v>241</v>
      </c>
      <c r="C130" s="218" t="s">
        <v>242</v>
      </c>
      <c r="D130" s="219"/>
      <c r="E130" s="76" t="s">
        <v>185</v>
      </c>
      <c r="F130" s="220">
        <v>1</v>
      </c>
      <c r="G130" s="221"/>
      <c r="H130" s="67"/>
      <c r="I130" s="79">
        <v>577150</v>
      </c>
      <c r="J130" s="167">
        <f t="shared" si="20"/>
        <v>686808.5</v>
      </c>
      <c r="K130" s="168">
        <v>595200</v>
      </c>
      <c r="L130" s="167">
        <f t="shared" si="16"/>
        <v>708288</v>
      </c>
      <c r="M130" s="169">
        <v>595000</v>
      </c>
      <c r="N130" s="168">
        <f t="shared" si="16"/>
        <v>708050</v>
      </c>
      <c r="O130" s="165">
        <f t="shared" si="21"/>
        <v>701049</v>
      </c>
      <c r="P130" s="81">
        <f t="shared" ref="P130:P140" si="22">ROUND((O130*F130),0)</f>
        <v>701049</v>
      </c>
      <c r="Q130" s="14"/>
      <c r="R130" s="15">
        <f t="shared" si="19"/>
        <v>0</v>
      </c>
    </row>
    <row r="131" spans="2:18" ht="26.25" customHeight="1">
      <c r="B131" s="161" t="s">
        <v>243</v>
      </c>
      <c r="C131" s="218" t="s">
        <v>244</v>
      </c>
      <c r="D131" s="219"/>
      <c r="E131" s="76" t="s">
        <v>185</v>
      </c>
      <c r="F131" s="220">
        <v>1</v>
      </c>
      <c r="G131" s="221"/>
      <c r="H131" s="67"/>
      <c r="I131" s="79">
        <v>48500</v>
      </c>
      <c r="J131" s="167">
        <f t="shared" si="20"/>
        <v>57715</v>
      </c>
      <c r="K131" s="168">
        <v>50400</v>
      </c>
      <c r="L131" s="167">
        <f t="shared" si="16"/>
        <v>59976</v>
      </c>
      <c r="M131" s="169">
        <v>50000</v>
      </c>
      <c r="N131" s="168">
        <f t="shared" si="16"/>
        <v>59500</v>
      </c>
      <c r="O131" s="165">
        <f t="shared" si="21"/>
        <v>59064</v>
      </c>
      <c r="P131" s="81">
        <f t="shared" si="22"/>
        <v>59064</v>
      </c>
      <c r="Q131" s="14"/>
      <c r="R131" s="15">
        <f t="shared" si="19"/>
        <v>0</v>
      </c>
    </row>
    <row r="132" spans="2:18" ht="26.25" customHeight="1">
      <c r="B132" s="161" t="s">
        <v>245</v>
      </c>
      <c r="C132" s="218" t="s">
        <v>246</v>
      </c>
      <c r="D132" s="219"/>
      <c r="E132" s="76" t="s">
        <v>185</v>
      </c>
      <c r="F132" s="220">
        <v>1</v>
      </c>
      <c r="G132" s="221"/>
      <c r="H132" s="67"/>
      <c r="I132" s="79">
        <v>281300</v>
      </c>
      <c r="J132" s="167">
        <f t="shared" si="20"/>
        <v>334747</v>
      </c>
      <c r="K132" s="168">
        <v>290000</v>
      </c>
      <c r="L132" s="167">
        <f t="shared" si="16"/>
        <v>345100</v>
      </c>
      <c r="M132" s="169">
        <v>290000</v>
      </c>
      <c r="N132" s="168">
        <f t="shared" si="16"/>
        <v>345100</v>
      </c>
      <c r="O132" s="165">
        <f t="shared" si="21"/>
        <v>341649</v>
      </c>
      <c r="P132" s="81">
        <f t="shared" si="22"/>
        <v>341649</v>
      </c>
      <c r="Q132" s="14"/>
      <c r="R132" s="15">
        <f t="shared" si="19"/>
        <v>0</v>
      </c>
    </row>
    <row r="133" spans="2:18" ht="26.25" customHeight="1">
      <c r="B133" s="161" t="s">
        <v>247</v>
      </c>
      <c r="C133" s="218" t="s">
        <v>248</v>
      </c>
      <c r="D133" s="219"/>
      <c r="E133" s="76" t="s">
        <v>185</v>
      </c>
      <c r="F133" s="220">
        <v>1</v>
      </c>
      <c r="G133" s="221"/>
      <c r="H133" s="67"/>
      <c r="I133" s="79">
        <v>174600</v>
      </c>
      <c r="J133" s="167">
        <f t="shared" si="20"/>
        <v>207774</v>
      </c>
      <c r="K133" s="168">
        <v>197200</v>
      </c>
      <c r="L133" s="167">
        <f t="shared" si="16"/>
        <v>234668</v>
      </c>
      <c r="M133" s="169">
        <v>180000</v>
      </c>
      <c r="N133" s="168">
        <f t="shared" si="16"/>
        <v>214200</v>
      </c>
      <c r="O133" s="165">
        <f t="shared" si="21"/>
        <v>218881</v>
      </c>
      <c r="P133" s="81">
        <f t="shared" si="22"/>
        <v>218881</v>
      </c>
      <c r="Q133" s="14"/>
      <c r="R133" s="15">
        <f t="shared" si="19"/>
        <v>0</v>
      </c>
    </row>
    <row r="134" spans="2:18" ht="26.25" customHeight="1">
      <c r="B134" s="161" t="s">
        <v>249</v>
      </c>
      <c r="C134" s="218" t="s">
        <v>250</v>
      </c>
      <c r="D134" s="219"/>
      <c r="E134" s="76" t="s">
        <v>185</v>
      </c>
      <c r="F134" s="220">
        <v>1</v>
      </c>
      <c r="G134" s="221"/>
      <c r="H134" s="67"/>
      <c r="I134" s="79">
        <v>155200</v>
      </c>
      <c r="J134" s="167">
        <f t="shared" si="20"/>
        <v>184688</v>
      </c>
      <c r="K134" s="168">
        <v>170800</v>
      </c>
      <c r="L134" s="167">
        <f t="shared" si="16"/>
        <v>203252</v>
      </c>
      <c r="M134" s="169">
        <v>160000</v>
      </c>
      <c r="N134" s="168">
        <f t="shared" si="16"/>
        <v>190400</v>
      </c>
      <c r="O134" s="165">
        <f t="shared" si="21"/>
        <v>192780</v>
      </c>
      <c r="P134" s="81">
        <f t="shared" si="22"/>
        <v>192780</v>
      </c>
      <c r="Q134" s="14"/>
      <c r="R134" s="15">
        <f t="shared" si="19"/>
        <v>0</v>
      </c>
    </row>
    <row r="135" spans="2:18" ht="26.25" customHeight="1">
      <c r="B135" s="161" t="s">
        <v>251</v>
      </c>
      <c r="C135" s="218" t="s">
        <v>252</v>
      </c>
      <c r="D135" s="219"/>
      <c r="E135" s="76" t="s">
        <v>185</v>
      </c>
      <c r="F135" s="220">
        <v>1</v>
      </c>
      <c r="G135" s="221"/>
      <c r="H135" s="67"/>
      <c r="I135" s="79">
        <v>213400</v>
      </c>
      <c r="J135" s="167">
        <f t="shared" si="20"/>
        <v>253946</v>
      </c>
      <c r="K135" s="168">
        <v>224600</v>
      </c>
      <c r="L135" s="167">
        <f t="shared" si="16"/>
        <v>267274</v>
      </c>
      <c r="M135" s="169">
        <v>220000</v>
      </c>
      <c r="N135" s="168">
        <f t="shared" si="16"/>
        <v>261800</v>
      </c>
      <c r="O135" s="165">
        <f t="shared" si="21"/>
        <v>261007</v>
      </c>
      <c r="P135" s="81">
        <f t="shared" si="22"/>
        <v>261007</v>
      </c>
      <c r="Q135" s="14"/>
      <c r="R135" s="15">
        <f t="shared" si="19"/>
        <v>0</v>
      </c>
    </row>
    <row r="136" spans="2:18" ht="26.25" customHeight="1">
      <c r="B136" s="161" t="s">
        <v>253</v>
      </c>
      <c r="C136" s="218" t="s">
        <v>254</v>
      </c>
      <c r="D136" s="219"/>
      <c r="E136" s="76" t="s">
        <v>185</v>
      </c>
      <c r="F136" s="220">
        <v>1</v>
      </c>
      <c r="G136" s="221"/>
      <c r="H136" s="67"/>
      <c r="I136" s="79">
        <v>388000</v>
      </c>
      <c r="J136" s="167">
        <f t="shared" si="20"/>
        <v>461720</v>
      </c>
      <c r="K136" s="168">
        <v>414000</v>
      </c>
      <c r="L136" s="167">
        <f t="shared" si="16"/>
        <v>492660</v>
      </c>
      <c r="M136" s="169">
        <v>400000</v>
      </c>
      <c r="N136" s="168">
        <f t="shared" si="16"/>
        <v>476000</v>
      </c>
      <c r="O136" s="165">
        <f t="shared" si="21"/>
        <v>476793</v>
      </c>
      <c r="P136" s="81">
        <f t="shared" si="22"/>
        <v>476793</v>
      </c>
      <c r="Q136" s="14"/>
      <c r="R136" s="15">
        <f t="shared" si="19"/>
        <v>0</v>
      </c>
    </row>
    <row r="137" spans="2:18" ht="26.25" customHeight="1">
      <c r="B137" s="161" t="s">
        <v>255</v>
      </c>
      <c r="C137" s="218" t="s">
        <v>256</v>
      </c>
      <c r="D137" s="219"/>
      <c r="E137" s="76" t="s">
        <v>239</v>
      </c>
      <c r="F137" s="220">
        <v>1</v>
      </c>
      <c r="G137" s="221"/>
      <c r="H137" s="67"/>
      <c r="I137" s="79">
        <v>116400</v>
      </c>
      <c r="J137" s="167">
        <f t="shared" si="20"/>
        <v>138516</v>
      </c>
      <c r="K137" s="168">
        <v>127500</v>
      </c>
      <c r="L137" s="167">
        <f t="shared" si="16"/>
        <v>151725</v>
      </c>
      <c r="M137" s="169">
        <v>120000</v>
      </c>
      <c r="N137" s="168">
        <f t="shared" si="16"/>
        <v>142800</v>
      </c>
      <c r="O137" s="165">
        <f t="shared" si="21"/>
        <v>144347</v>
      </c>
      <c r="P137" s="81">
        <f t="shared" si="22"/>
        <v>144347</v>
      </c>
      <c r="Q137" s="14"/>
      <c r="R137" s="15">
        <f t="shared" ref="R137:R177" si="23">+Q137*F137</f>
        <v>0</v>
      </c>
    </row>
    <row r="138" spans="2:18" ht="26.25" customHeight="1">
      <c r="B138" s="161" t="s">
        <v>257</v>
      </c>
      <c r="C138" s="218" t="s">
        <v>258</v>
      </c>
      <c r="D138" s="219"/>
      <c r="E138" s="76" t="s">
        <v>185</v>
      </c>
      <c r="F138" s="220">
        <v>1</v>
      </c>
      <c r="G138" s="221"/>
      <c r="H138" s="67"/>
      <c r="I138" s="79">
        <v>358900</v>
      </c>
      <c r="J138" s="167">
        <f t="shared" si="20"/>
        <v>427091</v>
      </c>
      <c r="K138" s="168">
        <v>372000</v>
      </c>
      <c r="L138" s="167">
        <f t="shared" si="16"/>
        <v>442680</v>
      </c>
      <c r="M138" s="169">
        <v>370000</v>
      </c>
      <c r="N138" s="168">
        <f t="shared" si="16"/>
        <v>440300</v>
      </c>
      <c r="O138" s="165">
        <f t="shared" si="21"/>
        <v>436690</v>
      </c>
      <c r="P138" s="81">
        <f t="shared" si="22"/>
        <v>436690</v>
      </c>
      <c r="Q138" s="14"/>
      <c r="R138" s="15">
        <f t="shared" si="23"/>
        <v>0</v>
      </c>
    </row>
    <row r="139" spans="2:18" ht="26.25" customHeight="1">
      <c r="B139" s="161" t="s">
        <v>259</v>
      </c>
      <c r="C139" s="218" t="s">
        <v>260</v>
      </c>
      <c r="D139" s="219"/>
      <c r="E139" s="76" t="s">
        <v>185</v>
      </c>
      <c r="F139" s="220">
        <v>1</v>
      </c>
      <c r="G139" s="221"/>
      <c r="H139" s="67"/>
      <c r="I139" s="79">
        <v>582000</v>
      </c>
      <c r="J139" s="167">
        <f t="shared" si="20"/>
        <v>692580</v>
      </c>
      <c r="K139" s="168">
        <v>615000</v>
      </c>
      <c r="L139" s="167">
        <f t="shared" si="16"/>
        <v>731850</v>
      </c>
      <c r="M139" s="169">
        <v>600000</v>
      </c>
      <c r="N139" s="168">
        <f t="shared" si="16"/>
        <v>714000</v>
      </c>
      <c r="O139" s="165">
        <f t="shared" si="21"/>
        <v>712810</v>
      </c>
      <c r="P139" s="81">
        <f t="shared" si="22"/>
        <v>712810</v>
      </c>
      <c r="Q139" s="14"/>
      <c r="R139" s="15">
        <f t="shared" si="23"/>
        <v>0</v>
      </c>
    </row>
    <row r="140" spans="2:18" ht="26.25" customHeight="1">
      <c r="B140" s="161" t="s">
        <v>261</v>
      </c>
      <c r="C140" s="218" t="s">
        <v>262</v>
      </c>
      <c r="D140" s="219"/>
      <c r="E140" s="76" t="s">
        <v>185</v>
      </c>
      <c r="F140" s="220">
        <v>1</v>
      </c>
      <c r="G140" s="221"/>
      <c r="H140" s="67"/>
      <c r="I140" s="79">
        <v>1649000</v>
      </c>
      <c r="J140" s="167">
        <f t="shared" si="20"/>
        <v>1962310</v>
      </c>
      <c r="K140" s="168">
        <v>1776000</v>
      </c>
      <c r="L140" s="167">
        <f t="shared" si="16"/>
        <v>2113440</v>
      </c>
      <c r="M140" s="169">
        <v>1700000</v>
      </c>
      <c r="N140" s="168">
        <f t="shared" si="16"/>
        <v>2023000</v>
      </c>
      <c r="O140" s="165">
        <f t="shared" si="21"/>
        <v>2032917</v>
      </c>
      <c r="P140" s="81">
        <f t="shared" si="22"/>
        <v>2032917</v>
      </c>
      <c r="Q140" s="14"/>
      <c r="R140" s="15">
        <f t="shared" si="23"/>
        <v>0</v>
      </c>
    </row>
    <row r="141" spans="2:18" ht="26.25" customHeight="1" thickBot="1">
      <c r="B141" s="161" t="s">
        <v>263</v>
      </c>
      <c r="C141" s="233" t="s">
        <v>264</v>
      </c>
      <c r="D141" s="234"/>
      <c r="E141" s="67" t="s">
        <v>239</v>
      </c>
      <c r="F141" s="237">
        <v>58.5</v>
      </c>
      <c r="G141" s="238"/>
      <c r="H141" s="67"/>
      <c r="I141" s="99">
        <v>38800</v>
      </c>
      <c r="J141" s="171">
        <f t="shared" si="20"/>
        <v>46172</v>
      </c>
      <c r="K141" s="172">
        <v>42500</v>
      </c>
      <c r="L141" s="171">
        <f t="shared" si="16"/>
        <v>50575</v>
      </c>
      <c r="M141" s="173">
        <v>40000</v>
      </c>
      <c r="N141" s="172">
        <f t="shared" si="16"/>
        <v>47600</v>
      </c>
      <c r="O141" s="165">
        <f t="shared" si="21"/>
        <v>48116</v>
      </c>
      <c r="P141" s="100">
        <f>ROUND((O141*F141),0)</f>
        <v>2814786</v>
      </c>
      <c r="Q141" s="20"/>
      <c r="R141" s="15">
        <f t="shared" si="23"/>
        <v>0</v>
      </c>
    </row>
    <row r="142" spans="2:18" ht="26.25" customHeight="1" thickBot="1">
      <c r="B142" s="174" t="s">
        <v>265</v>
      </c>
      <c r="C142" s="229" t="s">
        <v>266</v>
      </c>
      <c r="D142" s="230"/>
      <c r="E142" s="175"/>
      <c r="F142" s="231"/>
      <c r="G142" s="232"/>
      <c r="H142" s="58"/>
      <c r="I142" s="176"/>
      <c r="J142" s="177"/>
      <c r="K142" s="177"/>
      <c r="L142" s="177"/>
      <c r="M142" s="177"/>
      <c r="N142" s="178"/>
      <c r="O142" s="179"/>
      <c r="P142" s="180"/>
      <c r="Q142" s="29"/>
      <c r="R142" s="9"/>
    </row>
    <row r="143" spans="2:18" ht="27" customHeight="1">
      <c r="B143" s="161" t="s">
        <v>267</v>
      </c>
      <c r="C143" s="225" t="s">
        <v>268</v>
      </c>
      <c r="D143" s="226"/>
      <c r="E143" s="64" t="s">
        <v>185</v>
      </c>
      <c r="F143" s="227">
        <v>1</v>
      </c>
      <c r="G143" s="228"/>
      <c r="H143" s="67"/>
      <c r="I143" s="68">
        <v>67900</v>
      </c>
      <c r="J143" s="162">
        <f t="shared" ref="J143:J177" si="24">(I143*19%)+I143</f>
        <v>80801</v>
      </c>
      <c r="K143" s="163">
        <v>73500</v>
      </c>
      <c r="L143" s="162">
        <f t="shared" si="16"/>
        <v>87465</v>
      </c>
      <c r="M143" s="164">
        <v>70000</v>
      </c>
      <c r="N143" s="163">
        <f t="shared" si="16"/>
        <v>83300</v>
      </c>
      <c r="O143" s="165">
        <f t="shared" ref="O143:O177" si="25">ROUND(AVERAGE(J143,L143,N143),0)</f>
        <v>83855</v>
      </c>
      <c r="P143" s="72">
        <f>ROUND((O143*F143),0)</f>
        <v>83855</v>
      </c>
      <c r="Q143" s="12"/>
      <c r="R143" s="15">
        <f t="shared" si="23"/>
        <v>0</v>
      </c>
    </row>
    <row r="144" spans="2:18" ht="27" customHeight="1">
      <c r="B144" s="166" t="s">
        <v>269</v>
      </c>
      <c r="C144" s="218" t="s">
        <v>271</v>
      </c>
      <c r="D144" s="219"/>
      <c r="E144" s="76" t="s">
        <v>185</v>
      </c>
      <c r="F144" s="239">
        <v>1</v>
      </c>
      <c r="G144" s="240"/>
      <c r="H144" s="85"/>
      <c r="I144" s="79">
        <v>48500</v>
      </c>
      <c r="J144" s="167">
        <f t="shared" si="24"/>
        <v>57715</v>
      </c>
      <c r="K144" s="168">
        <v>54600</v>
      </c>
      <c r="L144" s="167">
        <f t="shared" ref="L144:L177" si="26">(K144*19%)+K144</f>
        <v>64974</v>
      </c>
      <c r="M144" s="169">
        <v>50000</v>
      </c>
      <c r="N144" s="168">
        <f t="shared" ref="N144:N177" si="27">(M144*19%)+M144</f>
        <v>59500</v>
      </c>
      <c r="O144" s="165">
        <f t="shared" si="25"/>
        <v>60730</v>
      </c>
      <c r="P144" s="81">
        <f>ROUND((O144*F144),0)</f>
        <v>60730</v>
      </c>
      <c r="Q144" s="14"/>
      <c r="R144" s="15">
        <f t="shared" si="23"/>
        <v>0</v>
      </c>
    </row>
    <row r="145" spans="2:18" ht="27" customHeight="1">
      <c r="B145" s="166" t="s">
        <v>270</v>
      </c>
      <c r="C145" s="218" t="s">
        <v>273</v>
      </c>
      <c r="D145" s="219"/>
      <c r="E145" s="76" t="s">
        <v>185</v>
      </c>
      <c r="F145" s="239">
        <v>1</v>
      </c>
      <c r="G145" s="240"/>
      <c r="H145" s="85"/>
      <c r="I145" s="79">
        <v>194000</v>
      </c>
      <c r="J145" s="167">
        <f t="shared" si="24"/>
        <v>230860</v>
      </c>
      <c r="K145" s="168">
        <v>205200</v>
      </c>
      <c r="L145" s="167">
        <f t="shared" si="26"/>
        <v>244188</v>
      </c>
      <c r="M145" s="169">
        <v>200000</v>
      </c>
      <c r="N145" s="168">
        <f t="shared" si="27"/>
        <v>238000</v>
      </c>
      <c r="O145" s="165">
        <f t="shared" si="25"/>
        <v>237683</v>
      </c>
      <c r="P145" s="81">
        <f>ROUND((O145*F145),0)</f>
        <v>237683</v>
      </c>
      <c r="Q145" s="14"/>
      <c r="R145" s="15">
        <f t="shared" si="23"/>
        <v>0</v>
      </c>
    </row>
    <row r="146" spans="2:18" ht="27" customHeight="1">
      <c r="B146" s="166" t="s">
        <v>272</v>
      </c>
      <c r="C146" s="218" t="s">
        <v>275</v>
      </c>
      <c r="D146" s="219"/>
      <c r="E146" s="76" t="s">
        <v>185</v>
      </c>
      <c r="F146" s="239">
        <v>1</v>
      </c>
      <c r="G146" s="240"/>
      <c r="H146" s="85"/>
      <c r="I146" s="79">
        <v>203700</v>
      </c>
      <c r="J146" s="167">
        <f t="shared" si="24"/>
        <v>242403</v>
      </c>
      <c r="K146" s="168">
        <v>211335</v>
      </c>
      <c r="L146" s="167">
        <f t="shared" si="26"/>
        <v>251488.65</v>
      </c>
      <c r="M146" s="169">
        <v>210000</v>
      </c>
      <c r="N146" s="168">
        <f t="shared" si="27"/>
        <v>249900</v>
      </c>
      <c r="O146" s="165">
        <f t="shared" si="25"/>
        <v>247931</v>
      </c>
      <c r="P146" s="81">
        <f t="shared" ref="P146:P176" si="28">ROUND((O146*F146),0)</f>
        <v>247931</v>
      </c>
      <c r="Q146" s="14"/>
      <c r="R146" s="15">
        <f t="shared" si="23"/>
        <v>0</v>
      </c>
    </row>
    <row r="147" spans="2:18" ht="27" customHeight="1">
      <c r="B147" s="166" t="s">
        <v>274</v>
      </c>
      <c r="C147" s="218" t="s">
        <v>348</v>
      </c>
      <c r="D147" s="219"/>
      <c r="E147" s="76" t="s">
        <v>277</v>
      </c>
      <c r="F147" s="239">
        <v>1</v>
      </c>
      <c r="G147" s="240"/>
      <c r="H147" s="85"/>
      <c r="I147" s="79">
        <v>970000</v>
      </c>
      <c r="J147" s="167">
        <f t="shared" si="24"/>
        <v>1154300</v>
      </c>
      <c r="K147" s="168">
        <v>1050000</v>
      </c>
      <c r="L147" s="167">
        <f t="shared" si="26"/>
        <v>1249500</v>
      </c>
      <c r="M147" s="169">
        <v>1000000</v>
      </c>
      <c r="N147" s="168">
        <f t="shared" si="27"/>
        <v>1190000</v>
      </c>
      <c r="O147" s="165">
        <f t="shared" si="25"/>
        <v>1197933</v>
      </c>
      <c r="P147" s="81">
        <f t="shared" si="28"/>
        <v>1197933</v>
      </c>
      <c r="Q147" s="14"/>
      <c r="R147" s="15">
        <f t="shared" si="23"/>
        <v>0</v>
      </c>
    </row>
    <row r="148" spans="2:18" ht="27" customHeight="1">
      <c r="B148" s="166" t="s">
        <v>276</v>
      </c>
      <c r="C148" s="218" t="s">
        <v>279</v>
      </c>
      <c r="D148" s="219"/>
      <c r="E148" s="76" t="s">
        <v>185</v>
      </c>
      <c r="F148" s="239">
        <v>1</v>
      </c>
      <c r="G148" s="240"/>
      <c r="H148" s="85"/>
      <c r="I148" s="79">
        <v>116400</v>
      </c>
      <c r="J148" s="167">
        <f t="shared" si="24"/>
        <v>138516</v>
      </c>
      <c r="K148" s="168">
        <v>121800</v>
      </c>
      <c r="L148" s="167">
        <f t="shared" si="26"/>
        <v>144942</v>
      </c>
      <c r="M148" s="169">
        <v>120000</v>
      </c>
      <c r="N148" s="168">
        <f t="shared" si="27"/>
        <v>142800</v>
      </c>
      <c r="O148" s="165">
        <f t="shared" si="25"/>
        <v>142086</v>
      </c>
      <c r="P148" s="81">
        <f t="shared" si="28"/>
        <v>142086</v>
      </c>
      <c r="Q148" s="14"/>
      <c r="R148" s="15">
        <f t="shared" si="23"/>
        <v>0</v>
      </c>
    </row>
    <row r="149" spans="2:18" ht="27" customHeight="1">
      <c r="B149" s="166" t="s">
        <v>278</v>
      </c>
      <c r="C149" s="218" t="s">
        <v>281</v>
      </c>
      <c r="D149" s="219"/>
      <c r="E149" s="76" t="s">
        <v>239</v>
      </c>
      <c r="F149" s="239">
        <v>1</v>
      </c>
      <c r="G149" s="240"/>
      <c r="H149" s="85"/>
      <c r="I149" s="79">
        <v>213400</v>
      </c>
      <c r="J149" s="167">
        <f t="shared" si="24"/>
        <v>253946</v>
      </c>
      <c r="K149" s="168">
        <v>229500</v>
      </c>
      <c r="L149" s="167">
        <f t="shared" si="26"/>
        <v>273105</v>
      </c>
      <c r="M149" s="169">
        <v>220000</v>
      </c>
      <c r="N149" s="168">
        <f t="shared" si="27"/>
        <v>261800</v>
      </c>
      <c r="O149" s="165">
        <f t="shared" si="25"/>
        <v>262950</v>
      </c>
      <c r="P149" s="81">
        <f t="shared" si="28"/>
        <v>262950</v>
      </c>
      <c r="Q149" s="14"/>
      <c r="R149" s="15">
        <f t="shared" si="23"/>
        <v>0</v>
      </c>
    </row>
    <row r="150" spans="2:18" ht="27" customHeight="1">
      <c r="B150" s="166" t="s">
        <v>280</v>
      </c>
      <c r="C150" s="218" t="s">
        <v>283</v>
      </c>
      <c r="D150" s="219"/>
      <c r="E150" s="76" t="s">
        <v>185</v>
      </c>
      <c r="F150" s="239">
        <v>1</v>
      </c>
      <c r="G150" s="240"/>
      <c r="H150" s="85"/>
      <c r="I150" s="79">
        <v>281300</v>
      </c>
      <c r="J150" s="167">
        <f t="shared" si="24"/>
        <v>334747</v>
      </c>
      <c r="K150" s="168">
        <v>295500</v>
      </c>
      <c r="L150" s="167">
        <f t="shared" si="26"/>
        <v>351645</v>
      </c>
      <c r="M150" s="169">
        <v>290000</v>
      </c>
      <c r="N150" s="168">
        <f t="shared" si="27"/>
        <v>345100</v>
      </c>
      <c r="O150" s="165">
        <f t="shared" si="25"/>
        <v>343831</v>
      </c>
      <c r="P150" s="81">
        <f t="shared" si="28"/>
        <v>343831</v>
      </c>
      <c r="Q150" s="14"/>
      <c r="R150" s="15">
        <f t="shared" si="23"/>
        <v>0</v>
      </c>
    </row>
    <row r="151" spans="2:18" ht="27" customHeight="1">
      <c r="B151" s="166" t="s">
        <v>282</v>
      </c>
      <c r="C151" s="218" t="s">
        <v>285</v>
      </c>
      <c r="D151" s="219"/>
      <c r="E151" s="76" t="s">
        <v>185</v>
      </c>
      <c r="F151" s="239">
        <v>1</v>
      </c>
      <c r="G151" s="240"/>
      <c r="H151" s="85"/>
      <c r="I151" s="79">
        <v>485000</v>
      </c>
      <c r="J151" s="167">
        <f t="shared" si="24"/>
        <v>577150</v>
      </c>
      <c r="K151" s="168">
        <v>506331</v>
      </c>
      <c r="L151" s="167">
        <f t="shared" si="26"/>
        <v>602533.89</v>
      </c>
      <c r="M151" s="169">
        <v>500000</v>
      </c>
      <c r="N151" s="168">
        <f t="shared" si="27"/>
        <v>595000</v>
      </c>
      <c r="O151" s="165">
        <f t="shared" si="25"/>
        <v>591561</v>
      </c>
      <c r="P151" s="81">
        <f t="shared" si="28"/>
        <v>591561</v>
      </c>
      <c r="Q151" s="14"/>
      <c r="R151" s="15">
        <f t="shared" si="23"/>
        <v>0</v>
      </c>
    </row>
    <row r="152" spans="2:18" ht="27" customHeight="1">
      <c r="B152" s="166" t="s">
        <v>284</v>
      </c>
      <c r="C152" s="218" t="s">
        <v>287</v>
      </c>
      <c r="D152" s="219"/>
      <c r="E152" s="76" t="s">
        <v>185</v>
      </c>
      <c r="F152" s="239">
        <v>1</v>
      </c>
      <c r="G152" s="240"/>
      <c r="H152" s="85"/>
      <c r="I152" s="79">
        <v>222130</v>
      </c>
      <c r="J152" s="167">
        <f t="shared" si="24"/>
        <v>264334.7</v>
      </c>
      <c r="K152" s="168">
        <v>229500</v>
      </c>
      <c r="L152" s="167">
        <f t="shared" si="26"/>
        <v>273105</v>
      </c>
      <c r="M152" s="169">
        <v>229000</v>
      </c>
      <c r="N152" s="168">
        <f t="shared" si="27"/>
        <v>272510</v>
      </c>
      <c r="O152" s="165">
        <f t="shared" si="25"/>
        <v>269983</v>
      </c>
      <c r="P152" s="81">
        <f t="shared" si="28"/>
        <v>269983</v>
      </c>
      <c r="Q152" s="14"/>
      <c r="R152" s="15">
        <f t="shared" si="23"/>
        <v>0</v>
      </c>
    </row>
    <row r="153" spans="2:18" ht="27" customHeight="1">
      <c r="B153" s="166" t="s">
        <v>286</v>
      </c>
      <c r="C153" s="218" t="s">
        <v>350</v>
      </c>
      <c r="D153" s="219"/>
      <c r="E153" s="76" t="s">
        <v>185</v>
      </c>
      <c r="F153" s="239">
        <v>1</v>
      </c>
      <c r="G153" s="240"/>
      <c r="H153" s="85"/>
      <c r="I153" s="79">
        <v>58200</v>
      </c>
      <c r="J153" s="167">
        <f t="shared" si="24"/>
        <v>69258</v>
      </c>
      <c r="K153" s="168">
        <v>65200</v>
      </c>
      <c r="L153" s="167">
        <f t="shared" si="26"/>
        <v>77588</v>
      </c>
      <c r="M153" s="169">
        <v>60000</v>
      </c>
      <c r="N153" s="168">
        <f t="shared" si="27"/>
        <v>71400</v>
      </c>
      <c r="O153" s="165">
        <f t="shared" si="25"/>
        <v>72749</v>
      </c>
      <c r="P153" s="81">
        <f t="shared" si="28"/>
        <v>72749</v>
      </c>
      <c r="Q153" s="14"/>
      <c r="R153" s="15">
        <f t="shared" si="23"/>
        <v>0</v>
      </c>
    </row>
    <row r="154" spans="2:18" ht="27" customHeight="1">
      <c r="B154" s="166" t="s">
        <v>288</v>
      </c>
      <c r="C154" s="218" t="s">
        <v>351</v>
      </c>
      <c r="D154" s="219"/>
      <c r="E154" s="76" t="s">
        <v>185</v>
      </c>
      <c r="F154" s="239">
        <v>1</v>
      </c>
      <c r="G154" s="240"/>
      <c r="H154" s="85"/>
      <c r="I154" s="79">
        <v>135800</v>
      </c>
      <c r="J154" s="167">
        <f t="shared" si="24"/>
        <v>161602</v>
      </c>
      <c r="K154" s="168">
        <v>146700</v>
      </c>
      <c r="L154" s="167">
        <f t="shared" si="26"/>
        <v>174573</v>
      </c>
      <c r="M154" s="169">
        <v>140000</v>
      </c>
      <c r="N154" s="168">
        <f t="shared" si="27"/>
        <v>166600</v>
      </c>
      <c r="O154" s="165">
        <f t="shared" si="25"/>
        <v>167592</v>
      </c>
      <c r="P154" s="81">
        <f t="shared" si="28"/>
        <v>167592</v>
      </c>
      <c r="Q154" s="14"/>
      <c r="R154" s="15">
        <f t="shared" si="23"/>
        <v>0</v>
      </c>
    </row>
    <row r="155" spans="2:18" ht="27" customHeight="1">
      <c r="B155" s="166" t="s">
        <v>289</v>
      </c>
      <c r="C155" s="218" t="s">
        <v>352</v>
      </c>
      <c r="D155" s="219"/>
      <c r="E155" s="76" t="s">
        <v>185</v>
      </c>
      <c r="F155" s="239">
        <v>1</v>
      </c>
      <c r="G155" s="240"/>
      <c r="H155" s="85"/>
      <c r="I155" s="79">
        <v>174600</v>
      </c>
      <c r="J155" s="167">
        <f t="shared" si="24"/>
        <v>207774</v>
      </c>
      <c r="K155" s="168">
        <v>183600</v>
      </c>
      <c r="L155" s="167">
        <f t="shared" si="26"/>
        <v>218484</v>
      </c>
      <c r="M155" s="169">
        <v>180000</v>
      </c>
      <c r="N155" s="168">
        <f t="shared" si="27"/>
        <v>214200</v>
      </c>
      <c r="O155" s="165">
        <f t="shared" si="25"/>
        <v>213486</v>
      </c>
      <c r="P155" s="81">
        <f t="shared" si="28"/>
        <v>213486</v>
      </c>
      <c r="Q155" s="14"/>
      <c r="R155" s="15">
        <f t="shared" si="23"/>
        <v>0</v>
      </c>
    </row>
    <row r="156" spans="2:18" ht="27" customHeight="1">
      <c r="B156" s="166" t="s">
        <v>290</v>
      </c>
      <c r="C156" s="218" t="s">
        <v>353</v>
      </c>
      <c r="D156" s="219"/>
      <c r="E156" s="76" t="s">
        <v>185</v>
      </c>
      <c r="F156" s="239">
        <v>1</v>
      </c>
      <c r="G156" s="240"/>
      <c r="H156" s="85"/>
      <c r="I156" s="79">
        <v>213400</v>
      </c>
      <c r="J156" s="167">
        <f t="shared" si="24"/>
        <v>253946</v>
      </c>
      <c r="K156" s="168">
        <v>220500</v>
      </c>
      <c r="L156" s="167">
        <f t="shared" si="26"/>
        <v>262395</v>
      </c>
      <c r="M156" s="169">
        <v>220000</v>
      </c>
      <c r="N156" s="168">
        <f t="shared" si="27"/>
        <v>261800</v>
      </c>
      <c r="O156" s="165">
        <f t="shared" si="25"/>
        <v>259380</v>
      </c>
      <c r="P156" s="81">
        <f t="shared" si="28"/>
        <v>259380</v>
      </c>
      <c r="Q156" s="14"/>
      <c r="R156" s="15">
        <f t="shared" si="23"/>
        <v>0</v>
      </c>
    </row>
    <row r="157" spans="2:18" ht="27" customHeight="1">
      <c r="B157" s="166" t="s">
        <v>291</v>
      </c>
      <c r="C157" s="218" t="s">
        <v>354</v>
      </c>
      <c r="D157" s="219"/>
      <c r="E157" s="76" t="s">
        <v>185</v>
      </c>
      <c r="F157" s="239">
        <v>1</v>
      </c>
      <c r="G157" s="240"/>
      <c r="H157" s="85"/>
      <c r="I157" s="79">
        <v>242500</v>
      </c>
      <c r="J157" s="167">
        <f t="shared" si="24"/>
        <v>288575</v>
      </c>
      <c r="K157" s="168">
        <v>257400</v>
      </c>
      <c r="L157" s="167">
        <f t="shared" si="26"/>
        <v>306306</v>
      </c>
      <c r="M157" s="169">
        <v>250000</v>
      </c>
      <c r="N157" s="168">
        <f t="shared" si="27"/>
        <v>297500</v>
      </c>
      <c r="O157" s="165">
        <f t="shared" si="25"/>
        <v>297460</v>
      </c>
      <c r="P157" s="81">
        <f t="shared" si="28"/>
        <v>297460</v>
      </c>
      <c r="Q157" s="14"/>
      <c r="R157" s="15">
        <f t="shared" si="23"/>
        <v>0</v>
      </c>
    </row>
    <row r="158" spans="2:18" ht="27" customHeight="1">
      <c r="B158" s="166" t="s">
        <v>292</v>
      </c>
      <c r="C158" s="218" t="s">
        <v>338</v>
      </c>
      <c r="D158" s="219"/>
      <c r="E158" s="76" t="s">
        <v>185</v>
      </c>
      <c r="F158" s="239">
        <v>1</v>
      </c>
      <c r="G158" s="240"/>
      <c r="H158" s="85"/>
      <c r="I158" s="79">
        <v>135800</v>
      </c>
      <c r="J158" s="167">
        <f t="shared" si="24"/>
        <v>161602</v>
      </c>
      <c r="K158" s="168">
        <v>148400</v>
      </c>
      <c r="L158" s="167">
        <f t="shared" si="26"/>
        <v>176596</v>
      </c>
      <c r="M158" s="169">
        <v>140000</v>
      </c>
      <c r="N158" s="168">
        <f t="shared" si="27"/>
        <v>166600</v>
      </c>
      <c r="O158" s="165">
        <f t="shared" si="25"/>
        <v>168266</v>
      </c>
      <c r="P158" s="81">
        <f t="shared" si="28"/>
        <v>168266</v>
      </c>
      <c r="Q158" s="14"/>
      <c r="R158" s="15">
        <f t="shared" si="23"/>
        <v>0</v>
      </c>
    </row>
    <row r="159" spans="2:18" ht="27" customHeight="1">
      <c r="B159" s="166" t="s">
        <v>293</v>
      </c>
      <c r="C159" s="218" t="s">
        <v>339</v>
      </c>
      <c r="D159" s="219"/>
      <c r="E159" s="76" t="s">
        <v>185</v>
      </c>
      <c r="F159" s="239">
        <v>1</v>
      </c>
      <c r="G159" s="240"/>
      <c r="H159" s="85"/>
      <c r="I159" s="79">
        <v>77600</v>
      </c>
      <c r="J159" s="167">
        <f t="shared" si="24"/>
        <v>92344</v>
      </c>
      <c r="K159" s="168">
        <v>85000</v>
      </c>
      <c r="L159" s="167">
        <f t="shared" si="26"/>
        <v>101150</v>
      </c>
      <c r="M159" s="169">
        <v>80000</v>
      </c>
      <c r="N159" s="168">
        <f t="shared" si="27"/>
        <v>95200</v>
      </c>
      <c r="O159" s="165">
        <f t="shared" si="25"/>
        <v>96231</v>
      </c>
      <c r="P159" s="81">
        <f t="shared" si="28"/>
        <v>96231</v>
      </c>
      <c r="Q159" s="14"/>
      <c r="R159" s="15">
        <f t="shared" si="23"/>
        <v>0</v>
      </c>
    </row>
    <row r="160" spans="2:18" ht="27" customHeight="1">
      <c r="B160" s="166" t="s">
        <v>294</v>
      </c>
      <c r="C160" s="218" t="s">
        <v>340</v>
      </c>
      <c r="D160" s="219"/>
      <c r="E160" s="76" t="s">
        <v>185</v>
      </c>
      <c r="F160" s="239">
        <v>1</v>
      </c>
      <c r="G160" s="240"/>
      <c r="H160" s="85"/>
      <c r="I160" s="79">
        <v>213400</v>
      </c>
      <c r="J160" s="167">
        <f t="shared" si="24"/>
        <v>253946</v>
      </c>
      <c r="K160" s="168">
        <v>224800</v>
      </c>
      <c r="L160" s="167">
        <f t="shared" si="26"/>
        <v>267512</v>
      </c>
      <c r="M160" s="169">
        <v>220000</v>
      </c>
      <c r="N160" s="168">
        <f t="shared" si="27"/>
        <v>261800</v>
      </c>
      <c r="O160" s="165">
        <f t="shared" si="25"/>
        <v>261086</v>
      </c>
      <c r="P160" s="81">
        <f t="shared" si="28"/>
        <v>261086</v>
      </c>
      <c r="Q160" s="14"/>
      <c r="R160" s="15">
        <f t="shared" si="23"/>
        <v>0</v>
      </c>
    </row>
    <row r="161" spans="2:18" ht="27" customHeight="1">
      <c r="B161" s="166" t="s">
        <v>295</v>
      </c>
      <c r="C161" s="218" t="s">
        <v>341</v>
      </c>
      <c r="D161" s="219"/>
      <c r="E161" s="76" t="s">
        <v>185</v>
      </c>
      <c r="F161" s="239">
        <v>1</v>
      </c>
      <c r="G161" s="240"/>
      <c r="H161" s="85"/>
      <c r="I161" s="79">
        <v>106700</v>
      </c>
      <c r="J161" s="167">
        <f t="shared" si="24"/>
        <v>126973</v>
      </c>
      <c r="K161" s="168">
        <v>116800</v>
      </c>
      <c r="L161" s="167">
        <f t="shared" si="26"/>
        <v>138992</v>
      </c>
      <c r="M161" s="169">
        <v>110000</v>
      </c>
      <c r="N161" s="168">
        <f t="shared" si="27"/>
        <v>130900</v>
      </c>
      <c r="O161" s="165">
        <f t="shared" si="25"/>
        <v>132288</v>
      </c>
      <c r="P161" s="81">
        <f t="shared" si="28"/>
        <v>132288</v>
      </c>
      <c r="Q161" s="14"/>
      <c r="R161" s="15">
        <f t="shared" si="23"/>
        <v>0</v>
      </c>
    </row>
    <row r="162" spans="2:18" ht="27" customHeight="1">
      <c r="B162" s="166" t="s">
        <v>296</v>
      </c>
      <c r="C162" s="218" t="s">
        <v>342</v>
      </c>
      <c r="D162" s="219"/>
      <c r="E162" s="76" t="s">
        <v>185</v>
      </c>
      <c r="F162" s="239">
        <v>1</v>
      </c>
      <c r="G162" s="240"/>
      <c r="H162" s="85"/>
      <c r="I162" s="79">
        <v>164900</v>
      </c>
      <c r="J162" s="167">
        <f t="shared" si="24"/>
        <v>196231</v>
      </c>
      <c r="K162" s="168">
        <v>177200</v>
      </c>
      <c r="L162" s="167">
        <f t="shared" si="26"/>
        <v>210868</v>
      </c>
      <c r="M162" s="169">
        <v>170000</v>
      </c>
      <c r="N162" s="168">
        <f t="shared" si="27"/>
        <v>202300</v>
      </c>
      <c r="O162" s="165">
        <f t="shared" si="25"/>
        <v>203133</v>
      </c>
      <c r="P162" s="81">
        <f t="shared" si="28"/>
        <v>203133</v>
      </c>
      <c r="Q162" s="14"/>
      <c r="R162" s="15">
        <f t="shared" si="23"/>
        <v>0</v>
      </c>
    </row>
    <row r="163" spans="2:18" ht="27" customHeight="1">
      <c r="B163" s="166" t="s">
        <v>297</v>
      </c>
      <c r="C163" s="218" t="s">
        <v>343</v>
      </c>
      <c r="D163" s="219"/>
      <c r="E163" s="76" t="s">
        <v>185</v>
      </c>
      <c r="F163" s="239">
        <v>1</v>
      </c>
      <c r="G163" s="240"/>
      <c r="H163" s="85"/>
      <c r="I163" s="79">
        <v>97000</v>
      </c>
      <c r="J163" s="167">
        <f t="shared" si="24"/>
        <v>115430</v>
      </c>
      <c r="K163" s="168">
        <v>103335</v>
      </c>
      <c r="L163" s="167">
        <f t="shared" si="26"/>
        <v>122968.65</v>
      </c>
      <c r="M163" s="169">
        <v>100000</v>
      </c>
      <c r="N163" s="168">
        <f t="shared" si="27"/>
        <v>119000</v>
      </c>
      <c r="O163" s="165">
        <f t="shared" si="25"/>
        <v>119133</v>
      </c>
      <c r="P163" s="81">
        <f t="shared" si="28"/>
        <v>119133</v>
      </c>
      <c r="Q163" s="14"/>
      <c r="R163" s="15">
        <f t="shared" si="23"/>
        <v>0</v>
      </c>
    </row>
    <row r="164" spans="2:18" ht="27" customHeight="1">
      <c r="B164" s="166" t="s">
        <v>298</v>
      </c>
      <c r="C164" s="218" t="s">
        <v>344</v>
      </c>
      <c r="D164" s="219"/>
      <c r="E164" s="76" t="s">
        <v>185</v>
      </c>
      <c r="F164" s="239">
        <v>1</v>
      </c>
      <c r="G164" s="240"/>
      <c r="H164" s="85"/>
      <c r="I164" s="79">
        <v>126100</v>
      </c>
      <c r="J164" s="167">
        <f t="shared" si="24"/>
        <v>150059</v>
      </c>
      <c r="K164" s="168">
        <v>133668</v>
      </c>
      <c r="L164" s="167">
        <f t="shared" si="26"/>
        <v>159064.92000000001</v>
      </c>
      <c r="M164" s="169">
        <v>130000</v>
      </c>
      <c r="N164" s="168">
        <f t="shared" si="27"/>
        <v>154700</v>
      </c>
      <c r="O164" s="165">
        <f t="shared" si="25"/>
        <v>154608</v>
      </c>
      <c r="P164" s="81">
        <f t="shared" si="28"/>
        <v>154608</v>
      </c>
      <c r="Q164" s="14"/>
      <c r="R164" s="15">
        <f t="shared" si="23"/>
        <v>0</v>
      </c>
    </row>
    <row r="165" spans="2:18" ht="27" customHeight="1">
      <c r="B165" s="166" t="s">
        <v>299</v>
      </c>
      <c r="C165" s="218" t="s">
        <v>346</v>
      </c>
      <c r="D165" s="219"/>
      <c r="E165" s="76" t="s">
        <v>185</v>
      </c>
      <c r="F165" s="239">
        <v>1</v>
      </c>
      <c r="G165" s="240"/>
      <c r="H165" s="85"/>
      <c r="I165" s="79">
        <v>252200</v>
      </c>
      <c r="J165" s="167">
        <f t="shared" si="24"/>
        <v>300118</v>
      </c>
      <c r="K165" s="168">
        <v>265500</v>
      </c>
      <c r="L165" s="167">
        <f t="shared" si="26"/>
        <v>315945</v>
      </c>
      <c r="M165" s="169">
        <v>260000</v>
      </c>
      <c r="N165" s="168">
        <f t="shared" si="27"/>
        <v>309400</v>
      </c>
      <c r="O165" s="165">
        <f t="shared" si="25"/>
        <v>308488</v>
      </c>
      <c r="P165" s="81">
        <f t="shared" si="28"/>
        <v>308488</v>
      </c>
      <c r="Q165" s="14"/>
      <c r="R165" s="15">
        <f t="shared" si="23"/>
        <v>0</v>
      </c>
    </row>
    <row r="166" spans="2:18" ht="27" customHeight="1">
      <c r="B166" s="166" t="s">
        <v>300</v>
      </c>
      <c r="C166" s="218" t="s">
        <v>345</v>
      </c>
      <c r="D166" s="219"/>
      <c r="E166" s="76" t="s">
        <v>185</v>
      </c>
      <c r="F166" s="239">
        <v>1</v>
      </c>
      <c r="G166" s="240"/>
      <c r="H166" s="85"/>
      <c r="I166" s="79">
        <v>679000</v>
      </c>
      <c r="J166" s="167">
        <f t="shared" si="24"/>
        <v>808010</v>
      </c>
      <c r="K166" s="168">
        <v>735000</v>
      </c>
      <c r="L166" s="167">
        <f t="shared" si="26"/>
        <v>874650</v>
      </c>
      <c r="M166" s="169">
        <v>700000</v>
      </c>
      <c r="N166" s="168">
        <f t="shared" si="27"/>
        <v>833000</v>
      </c>
      <c r="O166" s="165">
        <f t="shared" si="25"/>
        <v>838553</v>
      </c>
      <c r="P166" s="81">
        <f t="shared" si="28"/>
        <v>838553</v>
      </c>
      <c r="Q166" s="14"/>
      <c r="R166" s="15">
        <f t="shared" si="23"/>
        <v>0</v>
      </c>
    </row>
    <row r="167" spans="2:18" ht="27" customHeight="1">
      <c r="B167" s="166" t="s">
        <v>301</v>
      </c>
      <c r="C167" s="218" t="s">
        <v>303</v>
      </c>
      <c r="D167" s="219"/>
      <c r="E167" s="76" t="s">
        <v>185</v>
      </c>
      <c r="F167" s="239">
        <v>1</v>
      </c>
      <c r="G167" s="240"/>
      <c r="H167" s="85"/>
      <c r="I167" s="79">
        <v>139680</v>
      </c>
      <c r="J167" s="167">
        <f t="shared" si="24"/>
        <v>166219.20000000001</v>
      </c>
      <c r="K167" s="168">
        <v>144000</v>
      </c>
      <c r="L167" s="167">
        <f t="shared" si="26"/>
        <v>171360</v>
      </c>
      <c r="M167" s="169">
        <v>144000</v>
      </c>
      <c r="N167" s="168">
        <f t="shared" si="27"/>
        <v>171360</v>
      </c>
      <c r="O167" s="165">
        <f t="shared" si="25"/>
        <v>169646</v>
      </c>
      <c r="P167" s="81">
        <f t="shared" si="28"/>
        <v>169646</v>
      </c>
      <c r="Q167" s="14"/>
      <c r="R167" s="15">
        <f t="shared" si="23"/>
        <v>0</v>
      </c>
    </row>
    <row r="168" spans="2:18" ht="27" customHeight="1">
      <c r="B168" s="166" t="s">
        <v>302</v>
      </c>
      <c r="C168" s="218" t="s">
        <v>305</v>
      </c>
      <c r="D168" s="219"/>
      <c r="E168" s="76" t="s">
        <v>185</v>
      </c>
      <c r="F168" s="239">
        <v>1</v>
      </c>
      <c r="G168" s="240"/>
      <c r="H168" s="85"/>
      <c r="I168" s="79">
        <v>194000</v>
      </c>
      <c r="J168" s="167">
        <f t="shared" si="24"/>
        <v>230860</v>
      </c>
      <c r="K168" s="168">
        <v>201000</v>
      </c>
      <c r="L168" s="167">
        <f t="shared" si="26"/>
        <v>239190</v>
      </c>
      <c r="M168" s="169">
        <v>200000</v>
      </c>
      <c r="N168" s="168">
        <f t="shared" si="27"/>
        <v>238000</v>
      </c>
      <c r="O168" s="165">
        <f t="shared" si="25"/>
        <v>236017</v>
      </c>
      <c r="P168" s="81">
        <f t="shared" si="28"/>
        <v>236017</v>
      </c>
      <c r="Q168" s="14"/>
      <c r="R168" s="15">
        <f t="shared" si="23"/>
        <v>0</v>
      </c>
    </row>
    <row r="169" spans="2:18" ht="27" customHeight="1">
      <c r="B169" s="166" t="s">
        <v>304</v>
      </c>
      <c r="C169" s="218" t="s">
        <v>307</v>
      </c>
      <c r="D169" s="219"/>
      <c r="E169" s="76" t="s">
        <v>185</v>
      </c>
      <c r="F169" s="239">
        <v>1</v>
      </c>
      <c r="G169" s="240"/>
      <c r="H169" s="85"/>
      <c r="I169" s="79">
        <v>210490</v>
      </c>
      <c r="J169" s="167">
        <f t="shared" si="24"/>
        <v>250483.1</v>
      </c>
      <c r="K169" s="168">
        <v>217500</v>
      </c>
      <c r="L169" s="167">
        <f t="shared" si="26"/>
        <v>258825</v>
      </c>
      <c r="M169" s="169">
        <v>217000</v>
      </c>
      <c r="N169" s="168">
        <f t="shared" si="27"/>
        <v>258230</v>
      </c>
      <c r="O169" s="165">
        <f t="shared" si="25"/>
        <v>255846</v>
      </c>
      <c r="P169" s="81">
        <f t="shared" si="28"/>
        <v>255846</v>
      </c>
      <c r="Q169" s="14"/>
      <c r="R169" s="15">
        <f t="shared" si="23"/>
        <v>0</v>
      </c>
    </row>
    <row r="170" spans="2:18" ht="27" customHeight="1">
      <c r="B170" s="166" t="s">
        <v>306</v>
      </c>
      <c r="C170" s="218" t="s">
        <v>309</v>
      </c>
      <c r="D170" s="219"/>
      <c r="E170" s="76" t="s">
        <v>185</v>
      </c>
      <c r="F170" s="239">
        <v>1</v>
      </c>
      <c r="G170" s="240"/>
      <c r="H170" s="85"/>
      <c r="I170" s="79">
        <v>251230</v>
      </c>
      <c r="J170" s="167">
        <f t="shared" si="24"/>
        <v>298963.7</v>
      </c>
      <c r="K170" s="168">
        <v>259650</v>
      </c>
      <c r="L170" s="167">
        <f t="shared" si="26"/>
        <v>308983.5</v>
      </c>
      <c r="M170" s="169">
        <v>259000</v>
      </c>
      <c r="N170" s="168">
        <f t="shared" si="27"/>
        <v>308210</v>
      </c>
      <c r="O170" s="165">
        <f t="shared" si="25"/>
        <v>305386</v>
      </c>
      <c r="P170" s="81">
        <f t="shared" si="28"/>
        <v>305386</v>
      </c>
      <c r="Q170" s="14"/>
      <c r="R170" s="15">
        <f t="shared" si="23"/>
        <v>0</v>
      </c>
    </row>
    <row r="171" spans="2:18" ht="27" customHeight="1">
      <c r="B171" s="166" t="s">
        <v>308</v>
      </c>
      <c r="C171" s="218" t="s">
        <v>311</v>
      </c>
      <c r="D171" s="219"/>
      <c r="E171" s="76" t="s">
        <v>185</v>
      </c>
      <c r="F171" s="239">
        <v>1</v>
      </c>
      <c r="G171" s="240"/>
      <c r="H171" s="85"/>
      <c r="I171" s="79">
        <v>275480</v>
      </c>
      <c r="J171" s="167">
        <f t="shared" si="24"/>
        <v>327821.2</v>
      </c>
      <c r="K171" s="168">
        <v>284400</v>
      </c>
      <c r="L171" s="167">
        <f t="shared" si="26"/>
        <v>338436</v>
      </c>
      <c r="M171" s="169">
        <v>284000</v>
      </c>
      <c r="N171" s="168">
        <f t="shared" si="27"/>
        <v>337960</v>
      </c>
      <c r="O171" s="165">
        <f t="shared" si="25"/>
        <v>334739</v>
      </c>
      <c r="P171" s="81">
        <f t="shared" si="28"/>
        <v>334739</v>
      </c>
      <c r="Q171" s="14"/>
      <c r="R171" s="15">
        <f t="shared" si="23"/>
        <v>0</v>
      </c>
    </row>
    <row r="172" spans="2:18" ht="27" customHeight="1">
      <c r="B172" s="166" t="s">
        <v>310</v>
      </c>
      <c r="C172" s="218" t="s">
        <v>313</v>
      </c>
      <c r="D172" s="219"/>
      <c r="E172" s="76" t="s">
        <v>185</v>
      </c>
      <c r="F172" s="239">
        <v>1</v>
      </c>
      <c r="G172" s="240"/>
      <c r="H172" s="85"/>
      <c r="I172" s="79">
        <v>281300</v>
      </c>
      <c r="J172" s="167">
        <f t="shared" si="24"/>
        <v>334747</v>
      </c>
      <c r="K172" s="168">
        <v>296700</v>
      </c>
      <c r="L172" s="167">
        <f t="shared" si="26"/>
        <v>353073</v>
      </c>
      <c r="M172" s="169">
        <v>290000</v>
      </c>
      <c r="N172" s="168">
        <f t="shared" si="27"/>
        <v>345100</v>
      </c>
      <c r="O172" s="165">
        <f t="shared" si="25"/>
        <v>344307</v>
      </c>
      <c r="P172" s="81">
        <f t="shared" si="28"/>
        <v>344307</v>
      </c>
      <c r="Q172" s="14"/>
      <c r="R172" s="15">
        <f t="shared" si="23"/>
        <v>0</v>
      </c>
    </row>
    <row r="173" spans="2:18" ht="27" customHeight="1">
      <c r="B173" s="166" t="s">
        <v>312</v>
      </c>
      <c r="C173" s="218" t="s">
        <v>315</v>
      </c>
      <c r="D173" s="219"/>
      <c r="E173" s="76" t="s">
        <v>185</v>
      </c>
      <c r="F173" s="239">
        <v>1</v>
      </c>
      <c r="G173" s="240"/>
      <c r="H173" s="85"/>
      <c r="I173" s="79">
        <v>329800</v>
      </c>
      <c r="J173" s="167">
        <f t="shared" si="24"/>
        <v>392462</v>
      </c>
      <c r="K173" s="168">
        <v>354000</v>
      </c>
      <c r="L173" s="167">
        <f t="shared" si="26"/>
        <v>421260</v>
      </c>
      <c r="M173" s="169">
        <v>340000</v>
      </c>
      <c r="N173" s="168">
        <f t="shared" si="27"/>
        <v>404600</v>
      </c>
      <c r="O173" s="165">
        <f t="shared" si="25"/>
        <v>406107</v>
      </c>
      <c r="P173" s="81">
        <f t="shared" si="28"/>
        <v>406107</v>
      </c>
      <c r="Q173" s="14"/>
      <c r="R173" s="15">
        <f t="shared" si="23"/>
        <v>0</v>
      </c>
    </row>
    <row r="174" spans="2:18" ht="27" customHeight="1">
      <c r="B174" s="166" t="s">
        <v>314</v>
      </c>
      <c r="C174" s="218" t="s">
        <v>317</v>
      </c>
      <c r="D174" s="219"/>
      <c r="E174" s="76" t="s">
        <v>185</v>
      </c>
      <c r="F174" s="239">
        <v>1</v>
      </c>
      <c r="G174" s="240"/>
      <c r="H174" s="85"/>
      <c r="I174" s="79">
        <v>310400</v>
      </c>
      <c r="J174" s="167">
        <f t="shared" si="24"/>
        <v>369376</v>
      </c>
      <c r="K174" s="168">
        <v>362670</v>
      </c>
      <c r="L174" s="167">
        <f t="shared" si="26"/>
        <v>431577.3</v>
      </c>
      <c r="M174" s="169">
        <v>320000</v>
      </c>
      <c r="N174" s="168">
        <f t="shared" si="27"/>
        <v>380800</v>
      </c>
      <c r="O174" s="165">
        <f t="shared" si="25"/>
        <v>393918</v>
      </c>
      <c r="P174" s="81">
        <f t="shared" si="28"/>
        <v>393918</v>
      </c>
      <c r="Q174" s="14"/>
      <c r="R174" s="15">
        <f t="shared" si="23"/>
        <v>0</v>
      </c>
    </row>
    <row r="175" spans="2:18" ht="27" customHeight="1">
      <c r="B175" s="166" t="s">
        <v>316</v>
      </c>
      <c r="C175" s="218" t="s">
        <v>319</v>
      </c>
      <c r="D175" s="219"/>
      <c r="E175" s="76" t="s">
        <v>185</v>
      </c>
      <c r="F175" s="239">
        <v>1</v>
      </c>
      <c r="G175" s="240"/>
      <c r="H175" s="85"/>
      <c r="I175" s="79">
        <v>135800</v>
      </c>
      <c r="J175" s="167">
        <f t="shared" si="24"/>
        <v>161602</v>
      </c>
      <c r="K175" s="168">
        <v>156900</v>
      </c>
      <c r="L175" s="167">
        <f t="shared" si="26"/>
        <v>186711</v>
      </c>
      <c r="M175" s="169">
        <v>140000</v>
      </c>
      <c r="N175" s="168">
        <f t="shared" si="27"/>
        <v>166600</v>
      </c>
      <c r="O175" s="165">
        <f t="shared" si="25"/>
        <v>171638</v>
      </c>
      <c r="P175" s="81">
        <f t="shared" si="28"/>
        <v>171638</v>
      </c>
      <c r="Q175" s="14"/>
      <c r="R175" s="15">
        <f t="shared" si="23"/>
        <v>0</v>
      </c>
    </row>
    <row r="176" spans="2:18" ht="27" customHeight="1">
      <c r="B176" s="166" t="s">
        <v>318</v>
      </c>
      <c r="C176" s="218" t="s">
        <v>321</v>
      </c>
      <c r="D176" s="219"/>
      <c r="E176" s="76" t="s">
        <v>185</v>
      </c>
      <c r="F176" s="239">
        <v>1</v>
      </c>
      <c r="G176" s="240"/>
      <c r="H176" s="85"/>
      <c r="I176" s="79">
        <v>164900</v>
      </c>
      <c r="J176" s="167">
        <f t="shared" si="24"/>
        <v>196231</v>
      </c>
      <c r="K176" s="168">
        <v>174000</v>
      </c>
      <c r="L176" s="167">
        <f t="shared" si="26"/>
        <v>207060</v>
      </c>
      <c r="M176" s="169">
        <v>170000</v>
      </c>
      <c r="N176" s="168">
        <f t="shared" si="27"/>
        <v>202300</v>
      </c>
      <c r="O176" s="165">
        <f t="shared" si="25"/>
        <v>201864</v>
      </c>
      <c r="P176" s="81">
        <f t="shared" si="28"/>
        <v>201864</v>
      </c>
      <c r="Q176" s="14"/>
      <c r="R176" s="15">
        <f t="shared" si="23"/>
        <v>0</v>
      </c>
    </row>
    <row r="177" spans="1:18" ht="27" customHeight="1" thickBot="1">
      <c r="B177" s="166" t="s">
        <v>320</v>
      </c>
      <c r="C177" s="247" t="s">
        <v>322</v>
      </c>
      <c r="D177" s="247"/>
      <c r="E177" s="76" t="s">
        <v>185</v>
      </c>
      <c r="F177" s="248">
        <v>1</v>
      </c>
      <c r="G177" s="249"/>
      <c r="H177" s="85"/>
      <c r="I177" s="134">
        <v>388000</v>
      </c>
      <c r="J177" s="181">
        <f t="shared" si="24"/>
        <v>461720</v>
      </c>
      <c r="K177" s="182">
        <v>405000</v>
      </c>
      <c r="L177" s="181">
        <f t="shared" si="26"/>
        <v>481950</v>
      </c>
      <c r="M177" s="183">
        <v>400000</v>
      </c>
      <c r="N177" s="182">
        <f t="shared" si="27"/>
        <v>476000</v>
      </c>
      <c r="O177" s="184">
        <f t="shared" si="25"/>
        <v>473223</v>
      </c>
      <c r="P177" s="139">
        <f>ROUND((O177*F177),0)</f>
        <v>473223</v>
      </c>
      <c r="Q177" s="20"/>
      <c r="R177" s="15">
        <f t="shared" si="23"/>
        <v>0</v>
      </c>
    </row>
    <row r="178" spans="1:18" ht="8.25" customHeight="1" thickBot="1">
      <c r="B178" s="250"/>
      <c r="C178" s="250"/>
      <c r="D178" s="250"/>
      <c r="E178" s="250"/>
      <c r="F178" s="2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</row>
    <row r="179" spans="1:18" s="11" customFormat="1" ht="27" customHeight="1" thickBot="1">
      <c r="A179" s="10"/>
      <c r="B179" s="251" t="s">
        <v>337</v>
      </c>
      <c r="C179" s="252"/>
      <c r="D179" s="252"/>
      <c r="E179" s="252"/>
      <c r="F179" s="252"/>
      <c r="G179" s="253"/>
      <c r="H179" s="186"/>
      <c r="I179" s="187"/>
      <c r="J179" s="188"/>
      <c r="K179" s="185"/>
      <c r="L179" s="185"/>
      <c r="M179" s="185"/>
      <c r="N179" s="185"/>
      <c r="O179" s="254">
        <f>SUM(P101:P177)</f>
        <v>31340845</v>
      </c>
      <c r="P179" s="255"/>
      <c r="Q179" s="260">
        <f>SUM(R100:R177)</f>
        <v>0</v>
      </c>
      <c r="R179" s="261"/>
    </row>
    <row r="180" spans="1:18" ht="13.5" thickBot="1">
      <c r="B180" s="242"/>
      <c r="C180" s="242"/>
      <c r="D180" s="242"/>
      <c r="E180" s="242"/>
      <c r="F180" s="242"/>
      <c r="G180" s="242"/>
      <c r="H180" s="242"/>
      <c r="I180" s="242"/>
      <c r="J180" s="242"/>
      <c r="K180" s="242"/>
      <c r="L180" s="242"/>
      <c r="M180" s="242"/>
      <c r="N180" s="242"/>
      <c r="O180" s="242"/>
      <c r="P180" s="242"/>
    </row>
    <row r="181" spans="1:18" s="11" customFormat="1" ht="35.25" customHeight="1" thickBot="1">
      <c r="A181" s="10"/>
      <c r="B181" s="189"/>
      <c r="C181" s="190" t="s">
        <v>334</v>
      </c>
      <c r="D181" s="191"/>
      <c r="E181" s="191"/>
      <c r="F181" s="191"/>
      <c r="G181" s="191"/>
      <c r="H181" s="191"/>
      <c r="I181" s="191"/>
      <c r="J181" s="191"/>
      <c r="K181" s="191"/>
      <c r="L181" s="191"/>
      <c r="M181" s="191"/>
      <c r="N181" s="191"/>
      <c r="O181" s="192">
        <f>+I97</f>
        <v>246863895</v>
      </c>
      <c r="P181" s="193">
        <f>+P97</f>
        <v>246863895</v>
      </c>
      <c r="Q181" s="262"/>
      <c r="R181" s="30">
        <f>+R97</f>
        <v>0</v>
      </c>
    </row>
    <row r="182" spans="1:18" s="11" customFormat="1" ht="35.25" customHeight="1" thickBot="1">
      <c r="A182" s="10"/>
      <c r="B182" s="189"/>
      <c r="C182" s="187" t="s">
        <v>335</v>
      </c>
      <c r="D182" s="188"/>
      <c r="E182" s="188"/>
      <c r="F182" s="188"/>
      <c r="G182" s="188"/>
      <c r="H182" s="188"/>
      <c r="I182" s="188"/>
      <c r="J182" s="188"/>
      <c r="K182" s="188"/>
      <c r="L182" s="188"/>
      <c r="M182" s="188"/>
      <c r="N182" s="188"/>
      <c r="O182" s="194">
        <f>+O179</f>
        <v>31340845</v>
      </c>
      <c r="P182" s="195">
        <f>+O179</f>
        <v>31340845</v>
      </c>
      <c r="Q182" s="263"/>
      <c r="R182" s="31">
        <f>+Q179</f>
        <v>0</v>
      </c>
    </row>
    <row r="183" spans="1:18" s="11" customFormat="1" ht="46.5" customHeight="1" thickBot="1">
      <c r="A183" s="10"/>
      <c r="B183" s="189"/>
      <c r="C183" s="243" t="s">
        <v>336</v>
      </c>
      <c r="D183" s="244"/>
      <c r="E183" s="244"/>
      <c r="F183" s="244"/>
      <c r="G183" s="244"/>
      <c r="H183" s="196"/>
      <c r="I183" s="196"/>
      <c r="J183" s="196"/>
      <c r="K183" s="196"/>
      <c r="L183" s="196"/>
      <c r="M183" s="196"/>
      <c r="N183" s="196"/>
      <c r="O183" s="245">
        <f>+O181+O182</f>
        <v>278204740</v>
      </c>
      <c r="P183" s="246"/>
      <c r="Q183" s="264"/>
      <c r="R183" s="36"/>
    </row>
    <row r="184" spans="1:18" ht="18"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34"/>
      <c r="R184" s="35"/>
    </row>
    <row r="185" spans="1:18" ht="13.5" thickBot="1"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</row>
    <row r="186" spans="1:18" ht="30.75" customHeight="1" thickBot="1">
      <c r="B186" s="5"/>
      <c r="C186" s="286" t="s">
        <v>331</v>
      </c>
      <c r="D186" s="287"/>
      <c r="E186" s="287"/>
      <c r="F186" s="287"/>
      <c r="G186" s="288"/>
      <c r="H186" s="5"/>
      <c r="I186" s="5"/>
      <c r="J186" s="5"/>
      <c r="K186" s="5"/>
      <c r="L186" s="5"/>
      <c r="M186" s="5"/>
      <c r="N186" s="5"/>
      <c r="O186" s="37" t="s">
        <v>332</v>
      </c>
      <c r="P186" s="38"/>
      <c r="Q186" s="289"/>
      <c r="R186" s="290"/>
    </row>
    <row r="187" spans="1:18" ht="22.5" customHeight="1">
      <c r="B187" s="5"/>
      <c r="C187" s="5"/>
      <c r="D187" s="241"/>
      <c r="E187" s="241"/>
      <c r="F187" s="241"/>
      <c r="G187" s="241"/>
      <c r="H187" s="5"/>
      <c r="I187" s="5"/>
      <c r="J187" s="5"/>
      <c r="K187" s="5"/>
      <c r="L187" s="5"/>
      <c r="M187" s="5"/>
      <c r="N187" s="5"/>
      <c r="O187" s="5"/>
      <c r="P187" s="5"/>
      <c r="Q187" s="265" t="s">
        <v>329</v>
      </c>
      <c r="R187" s="265"/>
    </row>
    <row r="188" spans="1:18" ht="20.25" customHeight="1">
      <c r="B188" s="5"/>
      <c r="C188" s="5"/>
      <c r="D188" s="241"/>
      <c r="E188" s="241"/>
      <c r="F188" s="241"/>
      <c r="G188" s="241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</row>
    <row r="189" spans="1:18"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</row>
    <row r="190" spans="1:18"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</row>
    <row r="191" spans="1:18">
      <c r="Q191" s="5"/>
      <c r="R191" s="5"/>
    </row>
    <row r="192" spans="1:18">
      <c r="Q192" s="5"/>
      <c r="R192" s="5"/>
    </row>
    <row r="193" spans="17:18">
      <c r="Q193" s="5"/>
      <c r="R193" s="5"/>
    </row>
    <row r="194" spans="17:18">
      <c r="Q194" s="5"/>
      <c r="R194" s="5"/>
    </row>
    <row r="195" spans="17:18">
      <c r="Q195" s="5"/>
      <c r="R195" s="5"/>
    </row>
    <row r="196" spans="17:18">
      <c r="Q196" s="5"/>
      <c r="R196" s="5"/>
    </row>
  </sheetData>
  <sheetProtection algorithmName="SHA-512" hashValue="wU31XqQXbSIpAYr56FzhM0f/54dHOPxqPUksif/hJ1m0k1K/YLTXL43XRFmKdVd7X8zWp+11VltZbjff8yEhxg==" saltValue="ZkVb8WB5QLMK4/3DymkYNQ==" spinCount="100000" sheet="1" formatCells="0" formatColumns="0" formatRows="0" insertColumns="0" insertRows="0" insertHyperlinks="0" deleteColumns="0" deleteRows="0" sort="0" autoFilter="0" pivotTables="0"/>
  <autoFilter ref="A100:R177" xr:uid="{CA65E3F3-D1F2-4B47-93F2-A188224E2DAC}">
    <filterColumn colId="2" showButton="0"/>
    <filterColumn colId="5" showButton="0"/>
  </autoFilter>
  <mergeCells count="189">
    <mergeCell ref="Q10:R10"/>
    <mergeCell ref="Q98:R98"/>
    <mergeCell ref="Q179:R179"/>
    <mergeCell ref="Q181:Q183"/>
    <mergeCell ref="Q187:R187"/>
    <mergeCell ref="O10:O11"/>
    <mergeCell ref="B2:R5"/>
    <mergeCell ref="C7:R9"/>
    <mergeCell ref="C186:G186"/>
    <mergeCell ref="Q186:R186"/>
    <mergeCell ref="D187:G187"/>
    <mergeCell ref="C174:D174"/>
    <mergeCell ref="F174:G174"/>
    <mergeCell ref="C175:D175"/>
    <mergeCell ref="F175:G175"/>
    <mergeCell ref="C176:D176"/>
    <mergeCell ref="F176:G176"/>
    <mergeCell ref="C171:D171"/>
    <mergeCell ref="F171:G171"/>
    <mergeCell ref="C172:D172"/>
    <mergeCell ref="F172:G172"/>
    <mergeCell ref="C173:D173"/>
    <mergeCell ref="F173:G173"/>
    <mergeCell ref="C168:D168"/>
    <mergeCell ref="D188:G188"/>
    <mergeCell ref="B180:P180"/>
    <mergeCell ref="C183:G183"/>
    <mergeCell ref="O183:P183"/>
    <mergeCell ref="C177:D177"/>
    <mergeCell ref="F177:G177"/>
    <mergeCell ref="B178:P178"/>
    <mergeCell ref="B179:G179"/>
    <mergeCell ref="O179:P179"/>
    <mergeCell ref="F168:G168"/>
    <mergeCell ref="C169:D169"/>
    <mergeCell ref="F169:G169"/>
    <mergeCell ref="C170:D170"/>
    <mergeCell ref="F170:G170"/>
    <mergeCell ref="C165:D165"/>
    <mergeCell ref="F165:G165"/>
    <mergeCell ref="C166:D166"/>
    <mergeCell ref="F166:G166"/>
    <mergeCell ref="C167:D167"/>
    <mergeCell ref="F167:G167"/>
    <mergeCell ref="C162:D162"/>
    <mergeCell ref="F162:G162"/>
    <mergeCell ref="C163:D163"/>
    <mergeCell ref="F163:G163"/>
    <mergeCell ref="C164:D164"/>
    <mergeCell ref="F164:G164"/>
    <mergeCell ref="C159:D159"/>
    <mergeCell ref="F159:G159"/>
    <mergeCell ref="C160:D160"/>
    <mergeCell ref="F160:G160"/>
    <mergeCell ref="C161:D161"/>
    <mergeCell ref="F161:G161"/>
    <mergeCell ref="C156:D156"/>
    <mergeCell ref="F156:G156"/>
    <mergeCell ref="C157:D157"/>
    <mergeCell ref="F157:G157"/>
    <mergeCell ref="C158:D158"/>
    <mergeCell ref="F158:G158"/>
    <mergeCell ref="C153:D153"/>
    <mergeCell ref="F153:G153"/>
    <mergeCell ref="C154:D154"/>
    <mergeCell ref="F154:G154"/>
    <mergeCell ref="C155:D155"/>
    <mergeCell ref="F155:G155"/>
    <mergeCell ref="C150:D150"/>
    <mergeCell ref="F150:G150"/>
    <mergeCell ref="C151:D151"/>
    <mergeCell ref="F151:G151"/>
    <mergeCell ref="C152:D152"/>
    <mergeCell ref="F152:G152"/>
    <mergeCell ref="C147:D147"/>
    <mergeCell ref="F147:G147"/>
    <mergeCell ref="C148:D148"/>
    <mergeCell ref="F148:G148"/>
    <mergeCell ref="C149:D149"/>
    <mergeCell ref="F149:G149"/>
    <mergeCell ref="C144:D144"/>
    <mergeCell ref="F144:G144"/>
    <mergeCell ref="C145:D145"/>
    <mergeCell ref="F145:G145"/>
    <mergeCell ref="C146:D146"/>
    <mergeCell ref="F146:G146"/>
    <mergeCell ref="C142:D142"/>
    <mergeCell ref="F142:G142"/>
    <mergeCell ref="C143:D143"/>
    <mergeCell ref="F143:G143"/>
    <mergeCell ref="C139:D139"/>
    <mergeCell ref="F139:G139"/>
    <mergeCell ref="C140:D140"/>
    <mergeCell ref="F140:G140"/>
    <mergeCell ref="C141:D141"/>
    <mergeCell ref="F141:G141"/>
    <mergeCell ref="C136:D136"/>
    <mergeCell ref="F136:G136"/>
    <mergeCell ref="C137:D137"/>
    <mergeCell ref="F137:G137"/>
    <mergeCell ref="C138:D138"/>
    <mergeCell ref="F138:G138"/>
    <mergeCell ref="C133:D133"/>
    <mergeCell ref="F133:G133"/>
    <mergeCell ref="C134:D134"/>
    <mergeCell ref="F134:G134"/>
    <mergeCell ref="C135:D135"/>
    <mergeCell ref="F135:G135"/>
    <mergeCell ref="C130:D130"/>
    <mergeCell ref="F130:G130"/>
    <mergeCell ref="C131:D131"/>
    <mergeCell ref="F131:G131"/>
    <mergeCell ref="C132:D132"/>
    <mergeCell ref="F132:G132"/>
    <mergeCell ref="C123:D123"/>
    <mergeCell ref="F123:G123"/>
    <mergeCell ref="C127:D127"/>
    <mergeCell ref="F127:G127"/>
    <mergeCell ref="C128:D128"/>
    <mergeCell ref="F128:G128"/>
    <mergeCell ref="C129:D129"/>
    <mergeCell ref="F129:G129"/>
    <mergeCell ref="C124:D124"/>
    <mergeCell ref="F124:G124"/>
    <mergeCell ref="C125:D125"/>
    <mergeCell ref="F125:G125"/>
    <mergeCell ref="C126:D126"/>
    <mergeCell ref="F126:G126"/>
    <mergeCell ref="C118:D118"/>
    <mergeCell ref="F118:G118"/>
    <mergeCell ref="C119:D119"/>
    <mergeCell ref="F119:G119"/>
    <mergeCell ref="C120:D120"/>
    <mergeCell ref="F120:G120"/>
    <mergeCell ref="C121:D121"/>
    <mergeCell ref="F121:G121"/>
    <mergeCell ref="C122:D122"/>
    <mergeCell ref="F122:G122"/>
    <mergeCell ref="C115:D115"/>
    <mergeCell ref="F115:G115"/>
    <mergeCell ref="C116:D116"/>
    <mergeCell ref="F116:G116"/>
    <mergeCell ref="C117:D117"/>
    <mergeCell ref="F117:G117"/>
    <mergeCell ref="C112:D112"/>
    <mergeCell ref="F112:G112"/>
    <mergeCell ref="C113:D113"/>
    <mergeCell ref="F113:G113"/>
    <mergeCell ref="C114:D114"/>
    <mergeCell ref="F114:G114"/>
    <mergeCell ref="C109:D109"/>
    <mergeCell ref="F109:G109"/>
    <mergeCell ref="C110:D110"/>
    <mergeCell ref="F110:G110"/>
    <mergeCell ref="C111:D111"/>
    <mergeCell ref="F111:G111"/>
    <mergeCell ref="C106:D106"/>
    <mergeCell ref="F106:G106"/>
    <mergeCell ref="C107:D107"/>
    <mergeCell ref="F107:G107"/>
    <mergeCell ref="C108:D108"/>
    <mergeCell ref="F108:G108"/>
    <mergeCell ref="C103:D103"/>
    <mergeCell ref="F103:G103"/>
    <mergeCell ref="C104:D104"/>
    <mergeCell ref="F104:G104"/>
    <mergeCell ref="C105:D105"/>
    <mergeCell ref="F105:G105"/>
    <mergeCell ref="C100:D100"/>
    <mergeCell ref="F100:G100"/>
    <mergeCell ref="C101:D101"/>
    <mergeCell ref="F101:G101"/>
    <mergeCell ref="C102:D102"/>
    <mergeCell ref="F102:G102"/>
    <mergeCell ref="B7:B9"/>
    <mergeCell ref="B10:G10"/>
    <mergeCell ref="I10:J10"/>
    <mergeCell ref="K10:L10"/>
    <mergeCell ref="M10:N10"/>
    <mergeCell ref="I98:J98"/>
    <mergeCell ref="K98:L98"/>
    <mergeCell ref="M98:N98"/>
    <mergeCell ref="B99:G99"/>
    <mergeCell ref="C13:G13"/>
    <mergeCell ref="C41:G41"/>
    <mergeCell ref="C47:G47"/>
    <mergeCell ref="C68:G68"/>
    <mergeCell ref="B97:G97"/>
    <mergeCell ref="I97:O97"/>
  </mergeCells>
  <printOptions horizontalCentered="1"/>
  <pageMargins left="0.70866141732283472" right="0.70866141732283472" top="0.35433070866141736" bottom="0.74803149606299213" header="0.31496062992125984" footer="0.31496062992125984"/>
  <pageSetup paperSize="14" scale="50" fitToHeight="10" orientation="landscape" r:id="rId1"/>
  <rowBreaks count="4" manualBreakCount="4">
    <brk id="40" max="17" man="1"/>
    <brk id="67" max="17" man="1"/>
    <brk id="97" max="17" man="1"/>
    <brk id="158" max="17" man="1"/>
  </rowBreaks>
  <ignoredErrors>
    <ignoredError sqref="O14:R16 O18:R40 O17:P17 R17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ECONÓMICA </vt:lpstr>
      <vt:lpstr>'OFERTA ECONÓMICA '!Área_de_impresión</vt:lpstr>
      <vt:lpstr>'OFERTA ECONÓMICA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Elena Alvarado Viviescas</dc:creator>
  <cp:lastModifiedBy>Sandra Liliana Ucros Velasquez</cp:lastModifiedBy>
  <dcterms:created xsi:type="dcterms:W3CDTF">2026-05-19T19:03:33Z</dcterms:created>
  <dcterms:modified xsi:type="dcterms:W3CDTF">2026-09-04T20:46:09Z</dcterms:modified>
</cp:coreProperties>
</file>