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4EEA60D5-ECF9-4E38-B146-86A651060DE9}" xr6:coauthVersionLast="47" xr6:coauthVersionMax="47" xr10:uidLastSave="{00000000-0000-0000-0000-000000000000}"/>
  <bookViews>
    <workbookView xWindow="-110" yWindow="-110" windowWidth="19420" windowHeight="10300" xr2:uid="{00000000-000D-0000-FFFF-FFFF00000000}"/>
  </bookViews>
  <sheets>
    <sheet name="OPERADOR LOGÍSTICO" sheetId="1" r:id="rId1"/>
  </sheets>
  <externalReferences>
    <externalReference r:id="rId2"/>
    <externalReference r:id="rId3"/>
    <externalReference r:id="rId4"/>
  </externalReferences>
  <definedNames>
    <definedName name="_base_ft_" localSheetId="0">'OPERADOR LOGÍSTICO'!$D$5:$D$51</definedName>
    <definedName name="_xlnm._FilterDatabase" localSheetId="0" hidden="1">'OPERADOR LOGÍSTICO'!$B$4:$K$52</definedName>
    <definedName name="_MORARCI_MANO_DE_OBRA_ELECTRICA_" localSheetId="0">'OPERADOR LOGÍSTICO'!$D$5:$D$51</definedName>
    <definedName name="_xlnm.Print_Area" localSheetId="0">'OPERADOR LOGÍSTICO'!$A$1:$I$51</definedName>
    <definedName name="dol" localSheetId="0">[1]TABULACION!#REF!</definedName>
    <definedName name="dol">[1]TABULACION!#REF!</definedName>
    <definedName name="DOLAR">[2]TABULACION!$C$22</definedName>
    <definedName name="DOLAR1" localSheetId="0">[3]TABULACION!#REF!</definedName>
    <definedName name="DOLAR1">[3]TABULACION!#REF!</definedName>
    <definedName name="LO" localSheetId="0">[3]TABULACION!#REF!</definedName>
    <definedName name="LO">[3]TABULACION!#REF!</definedName>
    <definedName name="MORARCI_MANO_DE_OBRA_ELECTRICA" localSheetId="0">'OPERADOR LOGÍSTICO'!$D$5:$D$51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1" l="1"/>
  <c r="H13" i="1" l="1"/>
  <c r="H8" i="1"/>
  <c r="H5" i="1"/>
  <c r="H51" i="1"/>
  <c r="H42" i="1"/>
  <c r="H39" i="1"/>
  <c r="H44" i="1"/>
  <c r="H45" i="1"/>
  <c r="H32" i="1"/>
  <c r="H20" i="1"/>
  <c r="H16" i="1"/>
  <c r="H31" i="1"/>
  <c r="H21" i="1"/>
  <c r="H46" i="1"/>
  <c r="H23" i="1"/>
  <c r="H6" i="1"/>
  <c r="H27" i="1"/>
  <c r="H38" i="1"/>
  <c r="H22" i="1"/>
  <c r="H40" i="1"/>
  <c r="H35" i="1"/>
  <c r="H7" i="1"/>
  <c r="H14" i="1"/>
  <c r="H10" i="1"/>
  <c r="H41" i="1"/>
  <c r="H33" i="1"/>
  <c r="H28" i="1"/>
  <c r="H15" i="1"/>
  <c r="H9" i="1"/>
  <c r="H26" i="1"/>
  <c r="H29" i="1"/>
  <c r="H18" i="1"/>
  <c r="H12" i="1"/>
  <c r="H30" i="1"/>
  <c r="H37" i="1"/>
  <c r="H36" i="1"/>
  <c r="H43" i="1"/>
  <c r="H11" i="1"/>
  <c r="H24" i="1"/>
  <c r="H49" i="1"/>
  <c r="H50" i="1"/>
  <c r="H34" i="1"/>
  <c r="H25" i="1"/>
  <c r="H17" i="1"/>
  <c r="H48" i="1"/>
  <c r="H47" i="1"/>
  <c r="H19" i="1"/>
  <c r="H52" i="1" l="1"/>
  <c r="I23" i="1" l="1"/>
  <c r="I27" i="1"/>
  <c r="I29" i="1"/>
  <c r="I12" i="1"/>
  <c r="I6" i="1"/>
  <c r="I39" i="1"/>
  <c r="I18" i="1"/>
  <c r="I17" i="1"/>
  <c r="I14" i="1"/>
  <c r="I22" i="1"/>
  <c r="I15" i="1"/>
  <c r="I44" i="1"/>
  <c r="I5" i="1"/>
  <c r="I11" i="1"/>
  <c r="I8" i="1"/>
  <c r="I25" i="1"/>
  <c r="I47" i="1"/>
  <c r="I28" i="1"/>
  <c r="I43" i="1"/>
  <c r="I19" i="1"/>
  <c r="I16" i="1"/>
  <c r="I35" i="1"/>
  <c r="I30" i="1"/>
  <c r="I34" i="1"/>
  <c r="I33" i="1"/>
  <c r="I20" i="1"/>
  <c r="I50" i="1"/>
  <c r="I41" i="1"/>
  <c r="I32" i="1"/>
  <c r="I31" i="1"/>
  <c r="I38" i="1"/>
  <c r="I26" i="1"/>
  <c r="I9" i="1"/>
  <c r="I40" i="1"/>
  <c r="I46" i="1"/>
  <c r="I45" i="1"/>
  <c r="I7" i="1"/>
  <c r="I42" i="1"/>
  <c r="I13" i="1"/>
  <c r="I36" i="1"/>
  <c r="I49" i="1"/>
  <c r="I48" i="1"/>
  <c r="I21" i="1"/>
  <c r="I37" i="1"/>
  <c r="I51" i="1"/>
  <c r="I10" i="1"/>
  <c r="I24" i="1"/>
</calcChain>
</file>

<file path=xl/sharedStrings.xml><?xml version="1.0" encoding="utf-8"?>
<sst xmlns="http://schemas.openxmlformats.org/spreadsheetml/2006/main" count="170" uniqueCount="93">
  <si>
    <t>ITEM</t>
  </si>
  <si>
    <t>TIPO</t>
  </si>
  <si>
    <t>DESCRIPCIÓN</t>
  </si>
  <si>
    <t>UND</t>
  </si>
  <si>
    <t>Cant.</t>
  </si>
  <si>
    <t xml:space="preserve">UND </t>
  </si>
  <si>
    <t>PFRECIO UNITARIO MÁXIMO A PAGAR POR LA UMV</t>
  </si>
  <si>
    <t>% PARTIC</t>
  </si>
  <si>
    <t>% ACUMULADO</t>
  </si>
  <si>
    <t>VALOR PARCIAL</t>
  </si>
  <si>
    <t>VALOR TOTAL</t>
  </si>
  <si>
    <t>PROMEDIO</t>
  </si>
  <si>
    <t>PRECIO UNITARIO MÁXIMO A PAGAR POR LA UMV</t>
  </si>
  <si>
    <t>SALÓN O AUDITORIO</t>
  </si>
  <si>
    <t>SILLAS PLÁSTICAS</t>
  </si>
  <si>
    <t>POLTRONA</t>
  </si>
  <si>
    <t>SOFÁ</t>
  </si>
  <si>
    <t>MESA PRINCIPAL</t>
  </si>
  <si>
    <t>Mesa de 2 metros con arreglo floral y mantel faldón. (Alquiler día)</t>
  </si>
  <si>
    <t>MESA DE CENTRO</t>
  </si>
  <si>
    <t>Mesa de centro para eventos en tarima. (Alquiler día)</t>
  </si>
  <si>
    <t>BAÑO PORTÁTIL</t>
  </si>
  <si>
    <t>Baño portátil hombre – mujer. (Alquiler día)</t>
  </si>
  <si>
    <t>SONIDO PARA EVENTOS AL AIRE LIBRE – HASTA 100 PERSONAS</t>
  </si>
  <si>
    <t>SONIDO PARA EVENTOS AL AIRE LIBRE – HASTA 200 PERSONAS</t>
  </si>
  <si>
    <t>PENDÓN</t>
  </si>
  <si>
    <t>BACKING</t>
  </si>
  <si>
    <t>PANTALLA TÁCTIL</t>
  </si>
  <si>
    <t>Pantalla táctil de 55 pulgadas con soporte.(Alquiler por día)</t>
  </si>
  <si>
    <t>PANTALLA LED</t>
  </si>
  <si>
    <t>PANTALLA DE RETORNO</t>
  </si>
  <si>
    <t>APUNTADOR Y PASADOR DE DIAPOSITIVAS</t>
  </si>
  <si>
    <t>SISTEMA DE REGISTRO</t>
  </si>
  <si>
    <t>Sistema de registro con personal para el registro de 50 asistentes al evento con computador e impresora. (alquiler por un día)</t>
  </si>
  <si>
    <t>EXTENSIÓN ELÉCTRICA</t>
  </si>
  <si>
    <t>Extensión de 10 metros de largo. (Alquiler día)</t>
  </si>
  <si>
    <t>Extensión de 20 metros de largo. (Alquiler día)</t>
  </si>
  <si>
    <t>TARIMA (INCLUYE FALDON, CONCHA, DIFERENTES ALTURAS, ESCALERA LATERAL PARED AL FONDO</t>
  </si>
  <si>
    <t>12*6 metros (Alquiler por 4 horas)</t>
  </si>
  <si>
    <t>6*6 metros (Alquiler por 4 horas)</t>
  </si>
  <si>
    <t>4*4 metros (Alquiler por 4 horas)</t>
  </si>
  <si>
    <t>CARPA</t>
  </si>
  <si>
    <t>2*2 metros con laterales. (Alquiler día)</t>
  </si>
  <si>
    <t>4*4 metros con laterales. (Alquiler día)</t>
  </si>
  <si>
    <t>6*6 metros con laterales. (Alquiler día)</t>
  </si>
  <si>
    <t>8*8 metros con laterales. (Alquiler día)</t>
  </si>
  <si>
    <t>Tipo hangar 6*12 metros con cortinas. (Alquiler día)</t>
  </si>
  <si>
    <t>PLANTA ELÉCTRICA</t>
  </si>
  <si>
    <t>1,5 KVA. (Alquiler día)</t>
  </si>
  <si>
    <t>4,0 KVA. (Alquiler día)</t>
  </si>
  <si>
    <t>10 KVA. (Alquiler día)</t>
  </si>
  <si>
    <t>30 KVA. (Alquiler día)</t>
  </si>
  <si>
    <t>INTÉRPRETE</t>
  </si>
  <si>
    <t>Licenciado en educación con énfasis en educación especial (Lengua de señas). (Por 1 hora)</t>
  </si>
  <si>
    <t>PERSONA DE APOYO LOGÍSTICO</t>
  </si>
  <si>
    <t>Bachiller con seis meses de experiencia en montaje y/o desmontaje de carpas, y/o tarimas, y/o sillas, y/o mesas, y/o pendones, y/o entrega documentación, etc. (Por día)</t>
  </si>
  <si>
    <t>BRIGADISTA</t>
  </si>
  <si>
    <t>Brigadista de emergencias. (Por 1 hora)</t>
  </si>
  <si>
    <t>MESERO</t>
  </si>
  <si>
    <t>Mesero. (Por 1 hora)</t>
  </si>
  <si>
    <t>GRUPO LOGÍSTICO</t>
  </si>
  <si>
    <t>Equipo logístico de mínimo 10 personas con experiencia en manejo de eventos masivos. (Por día)</t>
  </si>
  <si>
    <t>Equipo logístico de mínimo 5 personas con experiencia en manejo de eventos masivos. (Por día)</t>
  </si>
  <si>
    <t>REFRIGERIO TIPO 1</t>
  </si>
  <si>
    <t>REFRIGERIO TIPO 2</t>
  </si>
  <si>
    <t>ESTACIÓN DE CAFÉ Y AGUA</t>
  </si>
  <si>
    <t>DESAYUNO TIPO BUFFET</t>
  </si>
  <si>
    <t>ALMUERZO TIPO BUFFET</t>
  </si>
  <si>
    <t xml:space="preserve"> ITEMS CON MAYOR % DE PARTICIPACIÓN </t>
  </si>
  <si>
    <t>Salón o auditorio cubierto con capacidad para la atención de treinta (30) personas, con una disposición adecuada del mobiliario que permita el desarrollo de la actividad. El espacio deberá contar con conexión eléctrica, sistema de sonido, capacidad para la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</si>
  <si>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50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previa coordinación con la supervisión. El tiempo estimado de uso del espacio será de cuatro (4) horas.</t>
  </si>
  <si>
    <t>Salón o auditorio cubierto para atención de 100 personas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</si>
  <si>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Salón o auditorio cubierto para atención de 200 personas con posibilidad de ser dividido en dos espacios, con su respectiva acomodación de manera eficiente y eficaz, conexión eléctrica, sonido, capacidad de proyección de material audiovisual y conexión a internet wifi. La ubicación del espacio deberá encontrarse dentro del perímetro urbano de la ciudad de Bogotá o en el lugar que se defina para la realización del evento. (Alquiler día)</t>
  </si>
  <si>
    <t>Sillas plásticas sin brazos (Alquiler día)</t>
  </si>
  <si>
    <t>Poltrona para eventos en tarima por un día (Alquiler día)</t>
  </si>
  <si>
    <t>Sofá para eventos en tarima por un día (Alquiler día)</t>
  </si>
  <si>
    <t>El servicio deberá incluir cuatro (4) micrófonos inalámbricos, bases o pedestales para micrófono, consola o rack de procesos para control, mezcla y amplificación del sonido, así como los equipos de amplificación y parlantes necesarios para garantizar una adecuada difusión del audio durante la actividad.
Igualmente, deberá incluir el suministro de cableado, accesorios y elementos técnicos requeridos para la correcta instalación y funcionamiento del sistema. El servicio deberá contar con un operador técnico responsable de la instalación, operación, monitoreo del sonido durante el evento y desmontaje de los equipos. El tiempo estimado del servicio corresponde al alquiler del sistema por un (1) día de evento.</t>
  </si>
  <si>
    <t>El servicio deberá incluir cuatro (4) micrófonos inalámbricos con sus respectivas bases o pedestales, consola o rack de procesos para el control, mezcla y amplificación del sonido, así como los equipos de amplificación y parlantes necesarios que garanticen una adecuada cobertura y claridad del audio durante el desarrollo de la actividad.
Igualmente, deberá contemplar el suministro de cableado, accesorios y demás elementos técnicos requeridos para la correcta instalación, operación y funcionamiento del sistema. El servicio deberá contar con un operador técnico responsable de la instalación, manejo del sonido durante el evento y desmontaje de los equipos. El tiempo estimado del servicio corresponde al alquiler del sistema por un (1) día de evento.</t>
  </si>
  <si>
    <t>Pendón publicitario impreso en material banner de alta resistencia, con impresión a full color y acabado de alta calidad que garantice adecuada visibilidad de textos e imágenes. El pendón deberá contar con estructura o soporte tipo araña (roll up o estructura plegable), fabricado en material liviano y resistente que permita su fácil instalación, estabilidad y transporte. Incluye el armado del soporte y la entrega del producto listo para su exhibición en espacios interiores o exteriores durante el desarrollo de las actividades o eventos.</t>
  </si>
  <si>
    <t>Backing y branding publicitario para evento (Alquiler día)</t>
  </si>
  <si>
    <t>AGENDA ECOLÓGICA</t>
  </si>
  <si>
    <t>Agenda ecológica de tamaño aproximado 14 x 22 cm, elaborada en materiales amigables con el medio ambiente. Deberá contar con hojas internas con membrete institucional y el logo de la UMV, impresos a una tinta o a color según diseño suministrado por la entidad. La agenda deberá incluir cubierta resistente, encuadernación que garantice durabilidad y hojas elaboradas en papel reciclado o de fuentes sostenibles. El producto deberá entregarse completamente terminado y listo para su uso institucional.</t>
  </si>
  <si>
    <t>Pantalla de proyección para visualización de contenidos audiovisuales en escenario o espacios abiertos, con dimensiones aproximadas de cinco (5) metros de ancho por tres (3) metros de alto. La pantalla deberá contar con estructura de soporte resistente y estable que permita su instalación segura en el lugar del evento, garantizando adecuada visibilidad para los asistentes. El servicio incluye instalación, ajuste y desmontaje de la pantalla, así como los elementos y accesorios necesarios para su correcto funcionamiento. El tiempo estimado del servicio corresponde al alquiler por un (1) día de evento.</t>
  </si>
  <si>
    <t>Pantalla de retorno con distribuidor de señal para apoyo en conferencias por un día. (Alquiler por 1 día)</t>
  </si>
  <si>
    <t>Apuntador inalámbrico para presentaciones, diseñado para facilitar el control y avance de diapositivas durante exposiciones o actividades institucionales. El dispositivo deberá permitir cambiar, retroceder o avanzar diapositivas de manera remota, contar con puntero láser integrado para señalar información en pantalla y ser compatible con equipos de cómputo y software de presentación de uso común. Deberá incluir receptor USB, alimentación mediante baterías o recarga, y diseño ergonómico que facilite su manipulación durante las presentaciones.</t>
  </si>
  <si>
    <t>Refrigerio institucional con porciones completas, compuesto por un sándwich artesanal tipo baguette con un peso aproximado de 300 g por unidad, elaborado con 120 g de pan tipo baguette, 90 g de proteína (pechuga de pollo desmechada o jamón), 30 g de queso tajado, 40 g de vegetales frescos (lechuga y tomate) y 20 g de salsa suave; o una unidad de producto horneado salado tipo empanada o pastel, con peso individual entre 120 g y 150 g (no presentación cóctel).
Incluye una porción individual de producto dulce con peso entre 100 g y 120 g (torta o brownie) y una bebida fría en presentación individual de 300 ml (jugo o bebida de fruta). Los productos deberán entregarse en condiciones adecuadas de higiene, conservación y empaque individual para su distribución durante el evento.</t>
  </si>
  <si>
    <t xml:space="preserve">Refrigerio institucional Tipo II, compuesto por un jugo en caja tipo tetra pack con contenido mínimo entre 200 ml y 300 ml, una porción individual de natilla tradicional colombiana con peso neto mínimo de 200 g, con textura firme, homogénea y consistencia para su consumo, y un buñuelo artesanal de aproximadamente 100 g por unidad, con diámetro entre 7 y 9 cm, frito en aceite limpio, con exterior crocante e interior suave.
La porción deberá servirse en plato desechable rígido o biodegradable de calibre resistente, incluyendo cubierto plástico o biodegradable apto para postre y servilleta doble hoja. Los productos deberán garantizar presentación individual, frescura y cumplimiento de los gramajes establecidos.
</t>
  </si>
  <si>
    <t>Punto de café sencillo con capacidad productiva para atender hasta treinta (30) servicios de tinto (café negro) y treinta (30) servicios de aromática o té. El café deberá prepararse con café molido de calidad institucional, con rendimiento estimado de 7 a 10 g de café por taza de 180 a 200 ml, y las aromáticas o té en bolsa individual, preparados con agua potable previamente hervida y mantenida en termos térmicos con capacidad suficiente para conservar la temperatura durante el servicio.
El servicio deberá incluir suministro de azúcar blanca y morena en sobres individuales (mínimo 5 g por unidad), endulzante bajo en calorías en sobres individuales, crema no láctea o leche en presentación y galletas individuales (mínimo dos unidades por servicio). Así mismo, deberá prestarse en loza (tazas de porcelana o cerámica de 200 ml con plato base), con cucharillas metálicas o reutilizables, servilleta doble hoja, mesa vestida con mantel, disposición organizada de insumos, reposición durante la jornada y atención en el lugar del evento, garantizando presentación limpia y ordenada acorde con el protocolo institucional.</t>
  </si>
  <si>
    <t>Punto de café sencillo con capacidad productiva para atender hasta cincuenta (50) servicios de café negro preparados con un rendimiento estimado de 7 a 10 g de café molido por taza, equivalente a un requerimiento aproximado de 500 g de café, y cincuenta (50) servicios de aromática o té en bolsa individual. Deberá contar con disponibilidad mínima de diez (10) litros de agua potable caliente para garantizar cien (100) servicios totales de 200 ml cada uno.
El servicio deberá incluir suministro de azúcar blanca y morena en sobres individuales (mínimo 100 unidades de 5 g), endulzante bajo en calorías (mínimo 50 sobres), crema no láctea o leche en presentación individual (mínimo 100 unidades de 10 ml) y galletas individuales con provisión mínima de dos (2) unidades por servicio (200 galletas en total). Incluye servilleta doble hoja por servicio y disposición organizada de estación con termos térmicos industriales que mantengan la temperatura durante toda la jornada.</t>
  </si>
  <si>
    <t>Punto de café sencillo con capacidad para cien (100) servicios de café negro preparados con un rendimiento estimado de 7 a 10 g de café molido por taza, equivalente a un requerimiento aproximado de 1.000 g (1 kg) de café, y cien (100) servicios de aromática o té en bolsa individual. Deberá contar con disponibilidad mínima de veinte (20) litros de agua potable caliente para garantizar doscientos (200) servicios totales de 200 ml cada uno.
El servicio deberá incluir suministro de azúcar blanca y morena en sobres individuales (mínimo 200 unidades de 5 g), endulzante bajo en calorías (mínimo 100 sobres), crema no láctea o leche en presentación individual (mínimo 200 unidades de 10 ml) y galletas individuales, con provisión mínima de dos (2) unidades por servicio (400 galletas en total). Incluye servilleta doble hoja por servicio y disposición organizada de estación con termos térmicos industriales que mantengan la temperatura durante toda la jornada.</t>
  </si>
  <si>
    <t>Desayunos tipo buffet saludable y balanceado (platos, taza de 200 ml, vaso de 250 ml, cubiertos metálicos y servilleta), que incluya opciones variadas y suficientes: estación caliente con huevos al gusto (mínimo 120 g por porción) y/o tamal tradicional individual de mínimo 350 g; opción de cereal integral (30 g) acompañado de leche semidescremada o deslactosada (200 ml) marca Alpina o equivalente; fruta fresca picada de temporada con porción mínima de 200 g; panadería fresca blanca y/o integral (mínimo 60 g por servicio) con mantequilla y mermelada individual; tinto o café preparado con café marca Juan Valdez o equivalente, café con leche y/o jugo natural o en caja de 250 ml marca Hit, del valle o similar, garantizando un desayuno completo, nutritivo y de excelente presentación.</t>
  </si>
  <si>
    <t>Almuerzo tipo buffet con suficiencia y variedad que incluya como mínimo dos (2) tipos de carne con porción individual mínima de 120 g cada una, pudiendo ofrecerse opciones como pechuga de pollo a la plancha en salsa suave, carne de res en corte magro tipo posta o lomo en salsa, o lomo de cerdo horneado, preparados con insumos frescos y carnes certificadas.
Incluye acompañamiento de arroz blanco o arroz con vegetales con porción mínima de 180 g; ensalada fresca de temporada con base de lechuga, tomate, pepino, zanahoria y aguacate, con porción mínima de 150 g; bebida fría individual de 300 ml (jugo natural o bebida de fruta); y postre individual con peso entre 100 g y 120 g (torta, gelatina especial o mousse).</t>
  </si>
  <si>
    <t>“PRESTAR EL SERVICIO DE MANTENIMIENTO PARA LA MAQUINARIA, VEHICULOS PESADOS, VEHICULOS LIVIANOS Y EQUIPO MENOR A CARGO DE LA UAERMV, A MONTO PRESTAR SERVICIOS COMO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</si>
</sst>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_(&quot;$&quot;\ * \(#,##0\);_(&quot;$&quot;\ * &quot;-&quot;??_);_(@_)"/>
  </numFmts>
  <fonts count="7" x14ac:knownFonts="1">
    <font>
      <sz val="11"/>
      <color theme="1"/>
      <name val="Aptos Narrow"/>
      <family val="2"/>
      <scheme val="minor"/>
    </font>
    <font>
      <sz val="11"/>
      <color theme="1"/>
      <name val="Arial Narrow"/>
      <family val="2"/>
    </font>
    <font>
      <b/>
      <sz val="11"/>
      <color theme="1"/>
      <name val="Arial Narrow"/>
      <family val="2"/>
    </font>
    <font>
      <sz val="11"/>
      <name val="Arial Narrow"/>
      <family val="2"/>
    </font>
    <font>
      <b/>
      <sz val="14"/>
      <name val="Arial Narrow"/>
      <family val="2"/>
    </font>
    <font>
      <b/>
      <sz val="11"/>
      <name val="Arial Narrow"/>
      <family val="2"/>
    </font>
    <font>
      <sz val="11"/>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5" tint="0.7999816888943144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s>
  <cellStyleXfs count="2">
    <xf numFmtId="0" fontId="0" fillId="0" borderId="0"/>
    <xf numFmtId="9" fontId="1" fillId="0" borderId="0" applyFont="0" applyFill="0" applyBorder="0" applyAlignment="0" applyProtection="0"/>
  </cellStyleXfs>
  <cellXfs count="67">
    <xf numFmtId="0" fontId="0" fillId="0" borderId="0" xfId="0"/>
    <xf numFmtId="0" fontId="3" fillId="2" borderId="0" xfId="0" applyFont="1" applyFill="1"/>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25" xfId="0" applyFont="1" applyFill="1" applyBorder="1" applyAlignment="1">
      <alignment horizontal="center" vertical="center" wrapText="1"/>
    </xf>
    <xf numFmtId="164" fontId="3" fillId="2" borderId="16" xfId="0" applyNumberFormat="1"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justify" vertical="center" wrapText="1"/>
    </xf>
    <xf numFmtId="2" fontId="3" fillId="2" borderId="0" xfId="1" applyNumberFormat="1" applyFont="1" applyFill="1" applyAlignment="1">
      <alignment horizontal="center" vertical="center"/>
    </xf>
    <xf numFmtId="2" fontId="3" fillId="2" borderId="16" xfId="0" applyNumberFormat="1" applyFont="1" applyFill="1" applyBorder="1" applyAlignment="1">
      <alignment horizontal="center" vertical="center"/>
    </xf>
    <xf numFmtId="2" fontId="3" fillId="2" borderId="0" xfId="0" applyNumberFormat="1" applyFont="1" applyFill="1" applyAlignment="1">
      <alignment horizontal="center" vertical="center"/>
    </xf>
    <xf numFmtId="2" fontId="3" fillId="2" borderId="23" xfId="0" applyNumberFormat="1" applyFont="1" applyFill="1" applyBorder="1" applyAlignment="1">
      <alignment horizontal="center" vertical="center"/>
    </xf>
    <xf numFmtId="0" fontId="5" fillId="2" borderId="22" xfId="0" applyFont="1" applyFill="1" applyBorder="1" applyAlignment="1">
      <alignment horizontal="center" vertical="center" wrapText="1"/>
    </xf>
    <xf numFmtId="164" fontId="4" fillId="2" borderId="23" xfId="0" applyNumberFormat="1" applyFont="1" applyFill="1" applyBorder="1" applyAlignment="1">
      <alignment horizontal="center" vertical="center" wrapText="1"/>
    </xf>
    <xf numFmtId="2" fontId="5" fillId="2" borderId="22" xfId="1" applyNumberFormat="1" applyFont="1" applyFill="1" applyBorder="1" applyAlignment="1">
      <alignment horizontal="center" vertical="center" wrapText="1"/>
    </xf>
    <xf numFmtId="2" fontId="3" fillId="2" borderId="16" xfId="1" applyNumberFormat="1" applyFont="1" applyFill="1" applyBorder="1" applyAlignment="1">
      <alignment horizontal="center" vertical="center"/>
    </xf>
    <xf numFmtId="0" fontId="5" fillId="2" borderId="30" xfId="0" applyFont="1" applyFill="1" applyBorder="1" applyAlignment="1">
      <alignment horizontal="center" vertical="center" wrapText="1"/>
    </xf>
    <xf numFmtId="2" fontId="3" fillId="2" borderId="24" xfId="1" applyNumberFormat="1" applyFont="1" applyFill="1" applyBorder="1" applyAlignment="1">
      <alignment horizontal="center" vertical="center"/>
    </xf>
    <xf numFmtId="0" fontId="5" fillId="2" borderId="21" xfId="0" applyFont="1" applyFill="1" applyBorder="1" applyAlignment="1">
      <alignment horizontal="center" vertical="center" wrapText="1"/>
    </xf>
    <xf numFmtId="0" fontId="5" fillId="3" borderId="23" xfId="0" applyFont="1" applyFill="1" applyBorder="1" applyAlignment="1">
      <alignment horizontal="center" vertical="center"/>
    </xf>
    <xf numFmtId="0" fontId="3" fillId="0" borderId="22" xfId="0" applyFont="1" applyBorder="1" applyAlignment="1">
      <alignment horizontal="justify" vertical="center" wrapText="1"/>
    </xf>
    <xf numFmtId="0" fontId="6"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6" fillId="0" borderId="16" xfId="0" applyFont="1" applyBorder="1" applyAlignment="1">
      <alignment horizontal="justify" vertical="center" wrapText="1"/>
    </xf>
    <xf numFmtId="2" fontId="3" fillId="4" borderId="28" xfId="0" applyNumberFormat="1" applyFont="1" applyFill="1" applyBorder="1" applyAlignment="1">
      <alignment horizontal="center" vertical="center"/>
    </xf>
    <xf numFmtId="2" fontId="3" fillId="4" borderId="19" xfId="0" applyNumberFormat="1" applyFont="1" applyFill="1" applyBorder="1" applyAlignment="1">
      <alignment horizontal="center" vertical="center"/>
    </xf>
    <xf numFmtId="2" fontId="3" fillId="4" borderId="31" xfId="0" applyNumberFormat="1" applyFont="1" applyFill="1" applyBorder="1" applyAlignment="1">
      <alignment horizontal="center" vertical="center"/>
    </xf>
    <xf numFmtId="0" fontId="6" fillId="0" borderId="32" xfId="0" applyFont="1" applyBorder="1" applyAlignment="1">
      <alignment horizontal="justify" vertical="center" wrapText="1"/>
    </xf>
    <xf numFmtId="0" fontId="6" fillId="0" borderId="33" xfId="0" applyFont="1" applyBorder="1" applyAlignment="1">
      <alignment horizontal="justify" vertical="center" wrapText="1"/>
    </xf>
    <xf numFmtId="0" fontId="3" fillId="2" borderId="23" xfId="0" applyFont="1" applyFill="1" applyBorder="1" applyAlignment="1">
      <alignment horizontal="center" vertical="center" wrapText="1"/>
    </xf>
    <xf numFmtId="164" fontId="3" fillId="2" borderId="23" xfId="0" applyNumberFormat="1" applyFont="1" applyFill="1" applyBorder="1" applyAlignment="1">
      <alignment horizontal="center" vertical="center" wrapText="1"/>
    </xf>
    <xf numFmtId="2" fontId="3" fillId="2" borderId="35" xfId="1" applyNumberFormat="1" applyFont="1" applyFill="1" applyBorder="1" applyAlignment="1">
      <alignment horizontal="center" vertical="center"/>
    </xf>
    <xf numFmtId="0" fontId="5" fillId="0" borderId="37" xfId="0" applyFont="1" applyBorder="1" applyAlignment="1">
      <alignment horizontal="center" vertical="center" wrapText="1"/>
    </xf>
    <xf numFmtId="0" fontId="3" fillId="0" borderId="0" xfId="0" applyFont="1"/>
    <xf numFmtId="2" fontId="3" fillId="0" borderId="0" xfId="0" applyNumberFormat="1" applyFont="1" applyAlignment="1">
      <alignment horizontal="center" vertical="center"/>
    </xf>
    <xf numFmtId="0" fontId="3" fillId="5" borderId="12" xfId="0" applyFont="1" applyFill="1" applyBorder="1" applyAlignment="1">
      <alignment horizontal="justify" vertical="center" wrapText="1"/>
    </xf>
    <xf numFmtId="0" fontId="3" fillId="5" borderId="13" xfId="0" applyFont="1" applyFill="1" applyBorder="1" applyAlignment="1">
      <alignment horizontal="center" vertical="center" wrapText="1"/>
    </xf>
    <xf numFmtId="164" fontId="3" fillId="5" borderId="13" xfId="0" applyNumberFormat="1" applyFont="1" applyFill="1" applyBorder="1" applyAlignment="1">
      <alignment horizontal="center" vertical="center" wrapText="1"/>
    </xf>
    <xf numFmtId="2" fontId="3" fillId="5" borderId="26" xfId="1" applyNumberFormat="1" applyFont="1" applyFill="1" applyBorder="1" applyAlignment="1">
      <alignment horizontal="center" vertical="center"/>
    </xf>
    <xf numFmtId="2" fontId="3" fillId="5" borderId="36" xfId="0" applyNumberFormat="1" applyFont="1" applyFill="1" applyBorder="1" applyAlignment="1">
      <alignment horizontal="center" vertical="center"/>
    </xf>
    <xf numFmtId="0" fontId="3" fillId="5" borderId="14" xfId="0" applyFont="1" applyFill="1" applyBorder="1" applyAlignment="1">
      <alignment horizontal="justify" vertical="center" wrapText="1"/>
    </xf>
    <xf numFmtId="0" fontId="3" fillId="5" borderId="16" xfId="0" applyFont="1" applyFill="1" applyBorder="1" applyAlignment="1">
      <alignment horizontal="center" vertical="center" wrapText="1"/>
    </xf>
    <xf numFmtId="164" fontId="3" fillId="5" borderId="16" xfId="0" applyNumberFormat="1" applyFont="1" applyFill="1" applyBorder="1" applyAlignment="1">
      <alignment horizontal="center" vertical="center" wrapText="1"/>
    </xf>
    <xf numFmtId="2" fontId="3" fillId="5" borderId="24" xfId="1" applyNumberFormat="1" applyFont="1" applyFill="1" applyBorder="1" applyAlignment="1">
      <alignment horizontal="center" vertical="center"/>
    </xf>
    <xf numFmtId="2" fontId="3" fillId="5" borderId="28" xfId="0" applyNumberFormat="1" applyFont="1" applyFill="1" applyBorder="1" applyAlignment="1">
      <alignment horizontal="center" vertical="center"/>
    </xf>
    <xf numFmtId="0" fontId="3" fillId="5" borderId="17" xfId="0" applyFont="1" applyFill="1" applyBorder="1" applyAlignment="1">
      <alignment horizontal="justify" vertical="center" wrapText="1"/>
    </xf>
    <xf numFmtId="0" fontId="3" fillId="5" borderId="18" xfId="0" applyFont="1" applyFill="1" applyBorder="1" applyAlignment="1">
      <alignment horizontal="center" vertical="center" wrapText="1"/>
    </xf>
    <xf numFmtId="164" fontId="3" fillId="5" borderId="18" xfId="0" applyNumberFormat="1" applyFont="1" applyFill="1" applyBorder="1" applyAlignment="1">
      <alignment horizontal="center" vertical="center" wrapText="1"/>
    </xf>
    <xf numFmtId="2" fontId="3" fillId="5" borderId="29" xfId="1" applyNumberFormat="1" applyFont="1" applyFill="1" applyBorder="1" applyAlignment="1">
      <alignment horizontal="center" vertical="center"/>
    </xf>
    <xf numFmtId="2" fontId="3" fillId="5" borderId="19" xfId="0" applyNumberFormat="1" applyFont="1" applyFill="1" applyBorder="1" applyAlignment="1">
      <alignment horizontal="center" vertical="center"/>
    </xf>
    <xf numFmtId="2" fontId="3" fillId="5" borderId="11" xfId="0" applyNumberFormat="1" applyFont="1" applyFill="1" applyBorder="1" applyAlignment="1">
      <alignment horizontal="center" vertical="center"/>
    </xf>
    <xf numFmtId="2" fontId="3" fillId="5" borderId="27" xfId="0" applyNumberFormat="1" applyFont="1" applyFill="1" applyBorder="1" applyAlignment="1">
      <alignment horizontal="center" vertical="center"/>
    </xf>
    <xf numFmtId="0" fontId="5" fillId="2" borderId="26"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3D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162223</xdr:colOff>
      <xdr:row>1</xdr:row>
      <xdr:rowOff>139065</xdr:rowOff>
    </xdr:from>
    <xdr:to>
      <xdr:col>10</xdr:col>
      <xdr:colOff>879474</xdr:colOff>
      <xdr:row>2</xdr:row>
      <xdr:rowOff>348615</xdr:rowOff>
    </xdr:to>
    <xdr:pic>
      <xdr:nvPicPr>
        <xdr:cNvPr id="2" name="Imagen 1">
          <a:extLst>
            <a:ext uri="{FF2B5EF4-FFF2-40B4-BE49-F238E27FC236}">
              <a16:creationId xmlns:a16="http://schemas.microsoft.com/office/drawing/2014/main" id="{4AA9FE18-9300-44EE-8C77-3177148ED3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06898" y="320040"/>
          <a:ext cx="717251"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S52"/>
  <sheetViews>
    <sheetView showGridLines="0" tabSelected="1" topLeftCell="A17" zoomScale="60" zoomScaleNormal="60" zoomScaleSheetLayoutView="40" zoomScalePageLayoutView="85" workbookViewId="0">
      <selection activeCell="B2" sqref="B2:J3"/>
    </sheetView>
  </sheetViews>
  <sheetFormatPr baseColWidth="10" defaultColWidth="11.453125" defaultRowHeight="14" x14ac:dyDescent="0.3"/>
  <cols>
    <col min="1" max="1" width="4.36328125" style="1" customWidth="1"/>
    <col min="2" max="2" width="7.36328125" style="1" customWidth="1"/>
    <col min="3" max="3" width="37.08984375" style="1" customWidth="1"/>
    <col min="4" max="4" width="55.6328125" style="1" customWidth="1"/>
    <col min="5" max="5" width="8.6328125" style="1" customWidth="1"/>
    <col min="6" max="6" width="5.453125" style="1" bestFit="1" customWidth="1"/>
    <col min="7" max="7" width="18" style="1" customWidth="1"/>
    <col min="8" max="8" width="15" style="1" customWidth="1"/>
    <col min="9" max="9" width="11.453125" style="9" bestFit="1" customWidth="1"/>
    <col min="10" max="10" width="17.453125" style="1" customWidth="1"/>
    <col min="11" max="11" width="15.36328125" style="1" customWidth="1"/>
    <col min="12" max="12" width="11.453125" style="1"/>
    <col min="13" max="13" width="61.453125" style="1" customWidth="1"/>
    <col min="14" max="14" width="7.90625" style="1" customWidth="1"/>
    <col min="15" max="15" width="7.08984375" style="1" customWidth="1"/>
    <col min="16" max="16" width="17.453125" style="1" customWidth="1"/>
    <col min="17" max="17" width="15.08984375" style="1" customWidth="1"/>
    <col min="18" max="18" width="11.453125" style="1"/>
    <col min="19" max="19" width="17.36328125" style="1" customWidth="1"/>
    <col min="20" max="16384" width="11.453125" style="1"/>
  </cols>
  <sheetData>
    <row r="1" spans="2:19" ht="14.5" thickBot="1" x14ac:dyDescent="0.35"/>
    <row r="2" spans="2:19" ht="33" customHeight="1" thickBot="1" x14ac:dyDescent="0.35">
      <c r="B2" s="61" t="s">
        <v>92</v>
      </c>
      <c r="C2" s="62"/>
      <c r="D2" s="62"/>
      <c r="E2" s="62"/>
      <c r="F2" s="62"/>
      <c r="G2" s="62"/>
      <c r="H2" s="62"/>
      <c r="I2" s="62"/>
      <c r="J2" s="63"/>
      <c r="K2" s="59"/>
    </row>
    <row r="3" spans="2:19" ht="38.5" customHeight="1" thickBot="1" x14ac:dyDescent="0.35">
      <c r="B3" s="64"/>
      <c r="C3" s="65"/>
      <c r="D3" s="65"/>
      <c r="E3" s="65"/>
      <c r="F3" s="65"/>
      <c r="G3" s="65"/>
      <c r="H3" s="65"/>
      <c r="I3" s="65"/>
      <c r="J3" s="66"/>
      <c r="K3" s="60"/>
      <c r="M3" s="56" t="s">
        <v>68</v>
      </c>
      <c r="N3" s="57"/>
      <c r="O3" s="57"/>
      <c r="P3" s="57"/>
      <c r="Q3" s="57"/>
      <c r="R3" s="57"/>
      <c r="S3" s="58"/>
    </row>
    <row r="4" spans="2:19" ht="71.5" customHeight="1" thickBot="1" x14ac:dyDescent="0.35">
      <c r="B4" s="19" t="s">
        <v>0</v>
      </c>
      <c r="C4" s="54" t="s">
        <v>1</v>
      </c>
      <c r="D4" s="55"/>
      <c r="E4" s="13" t="s">
        <v>3</v>
      </c>
      <c r="F4" s="13" t="s">
        <v>4</v>
      </c>
      <c r="G4" s="13" t="s">
        <v>12</v>
      </c>
      <c r="H4" s="13" t="s">
        <v>9</v>
      </c>
      <c r="I4" s="15" t="s">
        <v>7</v>
      </c>
      <c r="J4" s="17" t="s">
        <v>8</v>
      </c>
      <c r="K4" s="34" t="s">
        <v>11</v>
      </c>
      <c r="M4" s="2" t="s">
        <v>2</v>
      </c>
      <c r="N4" s="3" t="s">
        <v>3</v>
      </c>
      <c r="O4" s="3" t="s">
        <v>4</v>
      </c>
      <c r="P4" s="3" t="s">
        <v>6</v>
      </c>
      <c r="Q4" s="3" t="s">
        <v>9</v>
      </c>
      <c r="R4" s="3" t="s">
        <v>7</v>
      </c>
      <c r="S4" s="4" t="s">
        <v>8</v>
      </c>
    </row>
    <row r="5" spans="2:19" ht="123" customHeight="1" thickBot="1" x14ac:dyDescent="0.35">
      <c r="B5" s="6">
        <v>4</v>
      </c>
      <c r="C5" s="29" t="s">
        <v>13</v>
      </c>
      <c r="D5" s="37" t="s">
        <v>72</v>
      </c>
      <c r="E5" s="38" t="s">
        <v>3</v>
      </c>
      <c r="F5" s="38">
        <v>1</v>
      </c>
      <c r="G5" s="39">
        <v>7397833</v>
      </c>
      <c r="H5" s="39">
        <f t="shared" ref="H5:H51" si="0">G5*F5</f>
        <v>7397833</v>
      </c>
      <c r="I5" s="40">
        <f t="shared" ref="I5:I51" si="1">(H5/$H$52)*100</f>
        <v>14.272497058666747</v>
      </c>
      <c r="J5" s="41">
        <v>14.272497058666747</v>
      </c>
      <c r="K5" s="52">
        <f>SUM(J8:J24)/17</f>
        <v>2.9338072421680303</v>
      </c>
      <c r="L5" s="35"/>
      <c r="M5" s="37" t="s">
        <v>72</v>
      </c>
      <c r="N5" s="38" t="s">
        <v>3</v>
      </c>
      <c r="O5" s="38">
        <v>1</v>
      </c>
      <c r="P5" s="39">
        <v>7397833</v>
      </c>
      <c r="Q5" s="39">
        <v>7397833</v>
      </c>
      <c r="R5" s="40">
        <v>14.272497058666747</v>
      </c>
      <c r="S5" s="53">
        <v>14.272497058666747</v>
      </c>
    </row>
    <row r="6" spans="2:19" ht="126" x14ac:dyDescent="0.3">
      <c r="B6" s="6">
        <v>17</v>
      </c>
      <c r="C6" s="30" t="s">
        <v>29</v>
      </c>
      <c r="D6" s="42" t="s">
        <v>82</v>
      </c>
      <c r="E6" s="43" t="s">
        <v>5</v>
      </c>
      <c r="F6" s="43">
        <v>1</v>
      </c>
      <c r="G6" s="44">
        <v>5759404</v>
      </c>
      <c r="H6" s="44">
        <f t="shared" si="0"/>
        <v>5759404</v>
      </c>
      <c r="I6" s="45">
        <f t="shared" si="1"/>
        <v>11.111507471130194</v>
      </c>
      <c r="J6" s="46">
        <v>11.111507471130194</v>
      </c>
      <c r="K6" s="36"/>
      <c r="L6" s="35"/>
      <c r="M6" s="42" t="s">
        <v>82</v>
      </c>
      <c r="N6" s="43" t="s">
        <v>5</v>
      </c>
      <c r="O6" s="43">
        <v>1</v>
      </c>
      <c r="P6" s="44">
        <v>5759404</v>
      </c>
      <c r="Q6" s="44">
        <v>5759404</v>
      </c>
      <c r="R6" s="45">
        <v>11.111507471130194</v>
      </c>
      <c r="S6" s="46">
        <v>11.111507471130194</v>
      </c>
    </row>
    <row r="7" spans="2:19" ht="132.65" customHeight="1" x14ac:dyDescent="0.3">
      <c r="B7" s="6">
        <v>23</v>
      </c>
      <c r="C7" s="30" t="s">
        <v>37</v>
      </c>
      <c r="D7" s="42" t="s">
        <v>38</v>
      </c>
      <c r="E7" s="43" t="s">
        <v>3</v>
      </c>
      <c r="F7" s="43">
        <v>1</v>
      </c>
      <c r="G7" s="44">
        <v>5099981</v>
      </c>
      <c r="H7" s="44">
        <f t="shared" si="0"/>
        <v>5099981</v>
      </c>
      <c r="I7" s="45">
        <f t="shared" si="1"/>
        <v>9.8392953479426062</v>
      </c>
      <c r="J7" s="46">
        <v>9.8392953479426062</v>
      </c>
      <c r="K7" s="36"/>
      <c r="L7" s="35"/>
      <c r="M7" s="42" t="s">
        <v>38</v>
      </c>
      <c r="N7" s="43" t="s">
        <v>3</v>
      </c>
      <c r="O7" s="43">
        <v>1</v>
      </c>
      <c r="P7" s="44">
        <v>5099981</v>
      </c>
      <c r="Q7" s="44">
        <v>5099981</v>
      </c>
      <c r="R7" s="45">
        <v>9.8392953479426062</v>
      </c>
      <c r="S7" s="46">
        <v>9.8392953479426062</v>
      </c>
    </row>
    <row r="8" spans="2:19" ht="99" customHeight="1" x14ac:dyDescent="0.3">
      <c r="B8" s="6">
        <v>3</v>
      </c>
      <c r="C8" s="30" t="s">
        <v>13</v>
      </c>
      <c r="D8" s="42" t="s">
        <v>71</v>
      </c>
      <c r="E8" s="43" t="s">
        <v>3</v>
      </c>
      <c r="F8" s="43">
        <v>1</v>
      </c>
      <c r="G8" s="44">
        <v>3317125</v>
      </c>
      <c r="H8" s="44">
        <f t="shared" si="0"/>
        <v>3317125</v>
      </c>
      <c r="I8" s="45">
        <f t="shared" si="1"/>
        <v>6.3996655244488405</v>
      </c>
      <c r="J8" s="46">
        <v>6.3996655244488405</v>
      </c>
      <c r="K8" s="36"/>
      <c r="L8" s="35"/>
      <c r="M8" s="42" t="s">
        <v>71</v>
      </c>
      <c r="N8" s="43" t="s">
        <v>3</v>
      </c>
      <c r="O8" s="43">
        <v>1</v>
      </c>
      <c r="P8" s="44">
        <v>3317125</v>
      </c>
      <c r="Q8" s="44">
        <v>3317125</v>
      </c>
      <c r="R8" s="45">
        <v>6.3996655244488405</v>
      </c>
      <c r="S8" s="46">
        <v>6.3996655244488405</v>
      </c>
    </row>
    <row r="9" spans="2:19" ht="14.5" thickBot="1" x14ac:dyDescent="0.35">
      <c r="B9" s="6">
        <v>30</v>
      </c>
      <c r="C9" s="30" t="s">
        <v>41</v>
      </c>
      <c r="D9" s="47" t="s">
        <v>46</v>
      </c>
      <c r="E9" s="48" t="s">
        <v>5</v>
      </c>
      <c r="F9" s="48">
        <v>1</v>
      </c>
      <c r="G9" s="49">
        <v>2801126</v>
      </c>
      <c r="H9" s="49">
        <f t="shared" si="0"/>
        <v>2801126</v>
      </c>
      <c r="I9" s="50">
        <f t="shared" si="1"/>
        <v>5.4041585685909572</v>
      </c>
      <c r="J9" s="51">
        <v>5.4041585685909572</v>
      </c>
      <c r="K9" s="36"/>
      <c r="L9" s="35"/>
      <c r="M9" s="47" t="s">
        <v>46</v>
      </c>
      <c r="N9" s="48" t="s">
        <v>5</v>
      </c>
      <c r="O9" s="48">
        <v>1</v>
      </c>
      <c r="P9" s="49">
        <v>2801126</v>
      </c>
      <c r="Q9" s="49">
        <v>2801126</v>
      </c>
      <c r="R9" s="50">
        <v>5.4041585685909572</v>
      </c>
      <c r="S9" s="51">
        <v>5.4041585685909572</v>
      </c>
    </row>
    <row r="10" spans="2:19" ht="42" x14ac:dyDescent="0.3">
      <c r="B10" s="6">
        <v>25</v>
      </c>
      <c r="C10" s="22" t="s">
        <v>37</v>
      </c>
      <c r="D10" s="21" t="s">
        <v>40</v>
      </c>
      <c r="E10" s="31" t="s">
        <v>3</v>
      </c>
      <c r="F10" s="31">
        <v>1</v>
      </c>
      <c r="G10" s="32">
        <v>1740199</v>
      </c>
      <c r="H10" s="32">
        <f t="shared" si="0"/>
        <v>1740199</v>
      </c>
      <c r="I10" s="33">
        <f t="shared" si="1"/>
        <v>3.3573324930415183</v>
      </c>
      <c r="J10" s="28">
        <v>3.3573324930415183</v>
      </c>
      <c r="K10" s="11"/>
    </row>
    <row r="11" spans="2:19" ht="28" x14ac:dyDescent="0.3">
      <c r="B11" s="6">
        <v>39</v>
      </c>
      <c r="C11" s="22" t="s">
        <v>60</v>
      </c>
      <c r="D11" s="23" t="s">
        <v>61</v>
      </c>
      <c r="E11" s="6" t="s">
        <v>5</v>
      </c>
      <c r="F11" s="6">
        <v>1</v>
      </c>
      <c r="G11" s="5">
        <v>1687302</v>
      </c>
      <c r="H11" s="5">
        <f t="shared" si="0"/>
        <v>1687302</v>
      </c>
      <c r="I11" s="18">
        <f t="shared" si="1"/>
        <v>3.2552793273493084</v>
      </c>
      <c r="J11" s="26">
        <v>3.2552793273493084</v>
      </c>
      <c r="K11" s="11"/>
    </row>
    <row r="12" spans="2:19" x14ac:dyDescent="0.3">
      <c r="B12" s="6">
        <v>34</v>
      </c>
      <c r="C12" s="22" t="s">
        <v>47</v>
      </c>
      <c r="D12" s="23" t="s">
        <v>51</v>
      </c>
      <c r="E12" s="6" t="s">
        <v>3</v>
      </c>
      <c r="F12" s="6">
        <v>1</v>
      </c>
      <c r="G12" s="5">
        <v>1567194</v>
      </c>
      <c r="H12" s="5">
        <f t="shared" si="0"/>
        <v>1567194</v>
      </c>
      <c r="I12" s="18">
        <f t="shared" si="1"/>
        <v>3.0235572708062177</v>
      </c>
      <c r="J12" s="26">
        <v>3.0235572708062177</v>
      </c>
      <c r="K12" s="11"/>
    </row>
    <row r="13" spans="2:19" ht="98" x14ac:dyDescent="0.3">
      <c r="B13" s="6">
        <v>2</v>
      </c>
      <c r="C13" s="22" t="s">
        <v>13</v>
      </c>
      <c r="D13" s="23" t="s">
        <v>70</v>
      </c>
      <c r="E13" s="6" t="s">
        <v>3</v>
      </c>
      <c r="F13" s="6">
        <v>1</v>
      </c>
      <c r="G13" s="5">
        <v>1543939</v>
      </c>
      <c r="H13" s="5">
        <f t="shared" si="0"/>
        <v>1543939</v>
      </c>
      <c r="I13" s="18">
        <f t="shared" si="1"/>
        <v>2.9786918461474974</v>
      </c>
      <c r="J13" s="26">
        <v>2.9786918461474974</v>
      </c>
      <c r="K13" s="11"/>
    </row>
    <row r="14" spans="2:19" ht="42" x14ac:dyDescent="0.3">
      <c r="B14" s="6">
        <v>24</v>
      </c>
      <c r="C14" s="22" t="s">
        <v>37</v>
      </c>
      <c r="D14" s="23" t="s">
        <v>39</v>
      </c>
      <c r="E14" s="6" t="s">
        <v>3</v>
      </c>
      <c r="F14" s="6">
        <v>1</v>
      </c>
      <c r="G14" s="5">
        <v>1507736</v>
      </c>
      <c r="H14" s="5">
        <f t="shared" si="0"/>
        <v>1507736</v>
      </c>
      <c r="I14" s="18">
        <f t="shared" si="1"/>
        <v>2.9088460938826231</v>
      </c>
      <c r="J14" s="26">
        <v>2.9088460938826231</v>
      </c>
      <c r="K14" s="11"/>
    </row>
    <row r="15" spans="2:19" x14ac:dyDescent="0.3">
      <c r="B15" s="6">
        <v>29</v>
      </c>
      <c r="C15" s="22" t="s">
        <v>41</v>
      </c>
      <c r="D15" s="23" t="s">
        <v>45</v>
      </c>
      <c r="E15" s="6" t="s">
        <v>3</v>
      </c>
      <c r="F15" s="6">
        <v>1</v>
      </c>
      <c r="G15" s="5">
        <v>1495803</v>
      </c>
      <c r="H15" s="5">
        <f t="shared" si="0"/>
        <v>1495803</v>
      </c>
      <c r="I15" s="18">
        <f t="shared" si="1"/>
        <v>2.8858239862733988</v>
      </c>
      <c r="J15" s="26">
        <v>2.8858239862733988</v>
      </c>
      <c r="K15" s="11"/>
    </row>
    <row r="16" spans="2:19" ht="154" x14ac:dyDescent="0.3">
      <c r="B16" s="6">
        <v>12</v>
      </c>
      <c r="C16" s="22" t="s">
        <v>24</v>
      </c>
      <c r="D16" s="23" t="s">
        <v>77</v>
      </c>
      <c r="E16" s="6" t="s">
        <v>3</v>
      </c>
      <c r="F16" s="6">
        <v>1</v>
      </c>
      <c r="G16" s="5">
        <v>1280171</v>
      </c>
      <c r="H16" s="5">
        <f t="shared" si="0"/>
        <v>1280171</v>
      </c>
      <c r="I16" s="18">
        <f t="shared" si="1"/>
        <v>2.4698093120094042</v>
      </c>
      <c r="J16" s="26">
        <v>2.4698093120094042</v>
      </c>
      <c r="K16" s="11"/>
    </row>
    <row r="17" spans="2:11" ht="210" x14ac:dyDescent="0.3">
      <c r="B17" s="6">
        <v>45</v>
      </c>
      <c r="C17" s="22" t="s">
        <v>65</v>
      </c>
      <c r="D17" s="23" t="s">
        <v>89</v>
      </c>
      <c r="E17" s="6" t="s">
        <v>3</v>
      </c>
      <c r="F17" s="6">
        <v>1</v>
      </c>
      <c r="G17" s="5">
        <v>1236064</v>
      </c>
      <c r="H17" s="5">
        <f t="shared" si="0"/>
        <v>1236064</v>
      </c>
      <c r="I17" s="18">
        <f t="shared" si="1"/>
        <v>2.3847145244186851</v>
      </c>
      <c r="J17" s="26">
        <v>2.3847145244186851</v>
      </c>
      <c r="K17" s="11"/>
    </row>
    <row r="18" spans="2:11" x14ac:dyDescent="0.3">
      <c r="B18" s="6">
        <v>33</v>
      </c>
      <c r="C18" s="22" t="s">
        <v>47</v>
      </c>
      <c r="D18" s="23" t="s">
        <v>50</v>
      </c>
      <c r="E18" s="6" t="s">
        <v>3</v>
      </c>
      <c r="F18" s="6">
        <v>1</v>
      </c>
      <c r="G18" s="5">
        <v>1229306</v>
      </c>
      <c r="H18" s="5">
        <f t="shared" si="0"/>
        <v>1229306</v>
      </c>
      <c r="I18" s="18">
        <f t="shared" si="1"/>
        <v>2.3716764448726249</v>
      </c>
      <c r="J18" s="26">
        <v>2.3716764448726249</v>
      </c>
      <c r="K18" s="11"/>
    </row>
    <row r="19" spans="2:11" ht="126" x14ac:dyDescent="0.3">
      <c r="B19" s="6">
        <v>1</v>
      </c>
      <c r="C19" s="22" t="s">
        <v>13</v>
      </c>
      <c r="D19" s="23" t="s">
        <v>69</v>
      </c>
      <c r="E19" s="6" t="s">
        <v>3</v>
      </c>
      <c r="F19" s="6">
        <v>1</v>
      </c>
      <c r="G19" s="5">
        <v>1210883</v>
      </c>
      <c r="H19" s="5">
        <f t="shared" si="0"/>
        <v>1210883</v>
      </c>
      <c r="I19" s="18">
        <f t="shared" si="1"/>
        <v>2.3361333049677611</v>
      </c>
      <c r="J19" s="26">
        <v>2.3361333049677611</v>
      </c>
      <c r="K19" s="11"/>
    </row>
    <row r="20" spans="2:11" ht="154" x14ac:dyDescent="0.3">
      <c r="B20" s="6">
        <v>11</v>
      </c>
      <c r="C20" s="22" t="s">
        <v>23</v>
      </c>
      <c r="D20" s="23" t="s">
        <v>76</v>
      </c>
      <c r="E20" s="6" t="s">
        <v>3</v>
      </c>
      <c r="F20" s="6">
        <v>1</v>
      </c>
      <c r="G20" s="5">
        <v>1175415</v>
      </c>
      <c r="H20" s="5">
        <f t="shared" si="0"/>
        <v>1175415</v>
      </c>
      <c r="I20" s="18">
        <f t="shared" si="1"/>
        <v>2.2677055740799741</v>
      </c>
      <c r="J20" s="26">
        <v>2.2677055740799741</v>
      </c>
      <c r="K20" s="11"/>
    </row>
    <row r="21" spans="2:11" ht="14.5" thickBot="1" x14ac:dyDescent="0.35">
      <c r="B21" s="6">
        <v>14</v>
      </c>
      <c r="C21" s="22" t="s">
        <v>26</v>
      </c>
      <c r="D21" s="23" t="s">
        <v>79</v>
      </c>
      <c r="E21" s="6" t="s">
        <v>3</v>
      </c>
      <c r="F21" s="6">
        <v>1</v>
      </c>
      <c r="G21" s="5">
        <v>1111978</v>
      </c>
      <c r="H21" s="5">
        <f t="shared" si="0"/>
        <v>1111978</v>
      </c>
      <c r="I21" s="18">
        <f t="shared" si="1"/>
        <v>2.1453177889122577</v>
      </c>
      <c r="J21" s="27">
        <v>2.1453177889122577</v>
      </c>
      <c r="K21" s="11"/>
    </row>
    <row r="22" spans="2:11" ht="28" x14ac:dyDescent="0.3">
      <c r="B22" s="6">
        <v>20</v>
      </c>
      <c r="C22" s="22" t="s">
        <v>32</v>
      </c>
      <c r="D22" s="23" t="s">
        <v>33</v>
      </c>
      <c r="E22" s="6" t="s">
        <v>3</v>
      </c>
      <c r="F22" s="6">
        <v>1</v>
      </c>
      <c r="G22" s="5">
        <v>1049099</v>
      </c>
      <c r="H22" s="5">
        <f t="shared" si="0"/>
        <v>1049099</v>
      </c>
      <c r="I22" s="16">
        <f t="shared" si="1"/>
        <v>2.0240065424226561</v>
      </c>
      <c r="J22" s="12">
        <v>2.0240065424226561</v>
      </c>
      <c r="K22" s="11"/>
    </row>
    <row r="23" spans="2:11" x14ac:dyDescent="0.3">
      <c r="B23" s="6">
        <v>16</v>
      </c>
      <c r="C23" s="22" t="s">
        <v>27</v>
      </c>
      <c r="D23" s="23" t="s">
        <v>28</v>
      </c>
      <c r="E23" s="6" t="s">
        <v>5</v>
      </c>
      <c r="F23" s="6">
        <v>1</v>
      </c>
      <c r="G23" s="5">
        <v>975663</v>
      </c>
      <c r="H23" s="5">
        <f t="shared" si="0"/>
        <v>975663</v>
      </c>
      <c r="I23" s="16">
        <f t="shared" si="1"/>
        <v>1.8823278786842004</v>
      </c>
      <c r="J23" s="10">
        <v>1.8823278786842004</v>
      </c>
      <c r="K23" s="11"/>
    </row>
    <row r="24" spans="2:11" ht="28" x14ac:dyDescent="0.3">
      <c r="B24" s="6">
        <v>40</v>
      </c>
      <c r="C24" s="22" t="s">
        <v>60</v>
      </c>
      <c r="D24" s="23" t="s">
        <v>62</v>
      </c>
      <c r="E24" s="6" t="s">
        <v>3</v>
      </c>
      <c r="F24" s="6">
        <v>1</v>
      </c>
      <c r="G24" s="5">
        <v>922456</v>
      </c>
      <c r="H24" s="5">
        <f t="shared" si="0"/>
        <v>922456</v>
      </c>
      <c r="I24" s="16">
        <f t="shared" si="1"/>
        <v>1.7796766359485936</v>
      </c>
      <c r="J24" s="10">
        <v>1.7796766359485936</v>
      </c>
      <c r="K24" s="11"/>
    </row>
    <row r="25" spans="2:11" ht="210" x14ac:dyDescent="0.3">
      <c r="B25" s="6">
        <v>44</v>
      </c>
      <c r="C25" s="22" t="s">
        <v>65</v>
      </c>
      <c r="D25" s="23" t="s">
        <v>88</v>
      </c>
      <c r="E25" s="6" t="s">
        <v>3</v>
      </c>
      <c r="F25" s="6">
        <v>1</v>
      </c>
      <c r="G25" s="5">
        <v>891448</v>
      </c>
      <c r="H25" s="5">
        <f t="shared" si="0"/>
        <v>891448</v>
      </c>
      <c r="I25" s="16">
        <f t="shared" si="1"/>
        <v>1.7198534973625863</v>
      </c>
      <c r="J25" s="10">
        <v>1.7198534973625863</v>
      </c>
      <c r="K25" s="11"/>
    </row>
    <row r="26" spans="2:11" x14ac:dyDescent="0.3">
      <c r="B26" s="6">
        <v>31</v>
      </c>
      <c r="C26" s="22" t="s">
        <v>47</v>
      </c>
      <c r="D26" s="23" t="s">
        <v>48</v>
      </c>
      <c r="E26" s="6" t="s">
        <v>3</v>
      </c>
      <c r="F26" s="6">
        <v>1</v>
      </c>
      <c r="G26" s="5">
        <v>627265</v>
      </c>
      <c r="H26" s="5">
        <f t="shared" si="0"/>
        <v>627265</v>
      </c>
      <c r="I26" s="16">
        <f t="shared" si="1"/>
        <v>1.2101703116986551</v>
      </c>
      <c r="J26" s="10">
        <v>1.2101703116986551</v>
      </c>
      <c r="K26" s="11"/>
    </row>
    <row r="27" spans="2:11" ht="28" x14ac:dyDescent="0.3">
      <c r="B27" s="6">
        <v>18</v>
      </c>
      <c r="C27" s="22" t="s">
        <v>30</v>
      </c>
      <c r="D27" s="23" t="s">
        <v>83</v>
      </c>
      <c r="E27" s="6" t="s">
        <v>3</v>
      </c>
      <c r="F27" s="6">
        <v>1</v>
      </c>
      <c r="G27" s="5">
        <v>591373</v>
      </c>
      <c r="H27" s="5">
        <f t="shared" si="0"/>
        <v>591373</v>
      </c>
      <c r="I27" s="16">
        <f t="shared" si="1"/>
        <v>1.1409245657579632</v>
      </c>
      <c r="J27" s="10">
        <v>1.1409245657579632</v>
      </c>
      <c r="K27" s="11"/>
    </row>
    <row r="28" spans="2:11" x14ac:dyDescent="0.3">
      <c r="B28" s="6">
        <v>28</v>
      </c>
      <c r="C28" s="22" t="s">
        <v>41</v>
      </c>
      <c r="D28" s="23" t="s">
        <v>44</v>
      </c>
      <c r="E28" s="6" t="s">
        <v>3</v>
      </c>
      <c r="F28" s="6">
        <v>1</v>
      </c>
      <c r="G28" s="5">
        <v>568291</v>
      </c>
      <c r="H28" s="5">
        <f t="shared" si="0"/>
        <v>568291</v>
      </c>
      <c r="I28" s="16">
        <f t="shared" si="1"/>
        <v>1.0963929066750744</v>
      </c>
      <c r="J28" s="10">
        <v>1.0963929066750744</v>
      </c>
      <c r="K28" s="11"/>
    </row>
    <row r="29" spans="2:11" x14ac:dyDescent="0.3">
      <c r="B29" s="6">
        <v>32</v>
      </c>
      <c r="C29" s="22" t="s">
        <v>47</v>
      </c>
      <c r="D29" s="23" t="s">
        <v>49</v>
      </c>
      <c r="E29" s="6" t="s">
        <v>3</v>
      </c>
      <c r="F29" s="6">
        <v>1</v>
      </c>
      <c r="G29" s="5">
        <v>552101</v>
      </c>
      <c r="H29" s="5">
        <f t="shared" si="0"/>
        <v>552101</v>
      </c>
      <c r="I29" s="16">
        <f t="shared" si="1"/>
        <v>1.065157850763456</v>
      </c>
      <c r="J29" s="10">
        <v>1.065157850763456</v>
      </c>
      <c r="K29" s="11"/>
    </row>
    <row r="30" spans="2:11" ht="28" x14ac:dyDescent="0.3">
      <c r="B30" s="6">
        <v>35</v>
      </c>
      <c r="C30" s="22" t="s">
        <v>52</v>
      </c>
      <c r="D30" s="23" t="s">
        <v>53</v>
      </c>
      <c r="E30" s="6" t="s">
        <v>3</v>
      </c>
      <c r="F30" s="6">
        <v>1</v>
      </c>
      <c r="G30" s="5">
        <v>551916</v>
      </c>
      <c r="H30" s="5">
        <f t="shared" si="0"/>
        <v>551916</v>
      </c>
      <c r="I30" s="16">
        <f t="shared" si="1"/>
        <v>1.0648009338182027</v>
      </c>
      <c r="J30" s="10">
        <v>1.0648009338182027</v>
      </c>
      <c r="K30" s="11"/>
    </row>
    <row r="31" spans="2:11" ht="112" x14ac:dyDescent="0.3">
      <c r="B31" s="6">
        <v>13</v>
      </c>
      <c r="C31" s="22" t="s">
        <v>25</v>
      </c>
      <c r="D31" s="23" t="s">
        <v>78</v>
      </c>
      <c r="E31" s="6" t="s">
        <v>3</v>
      </c>
      <c r="F31" s="6">
        <v>1</v>
      </c>
      <c r="G31" s="5">
        <v>532168</v>
      </c>
      <c r="H31" s="5">
        <f t="shared" si="0"/>
        <v>532168</v>
      </c>
      <c r="I31" s="16">
        <f t="shared" si="1"/>
        <v>1.0267014968730119</v>
      </c>
      <c r="J31" s="10">
        <v>1.0267014968730119</v>
      </c>
      <c r="K31" s="11"/>
    </row>
    <row r="32" spans="2:11" x14ac:dyDescent="0.3">
      <c r="B32" s="6">
        <v>10</v>
      </c>
      <c r="C32" s="22" t="s">
        <v>21</v>
      </c>
      <c r="D32" s="23" t="s">
        <v>22</v>
      </c>
      <c r="E32" s="6" t="s">
        <v>3</v>
      </c>
      <c r="F32" s="6">
        <v>1</v>
      </c>
      <c r="G32" s="5">
        <v>431823</v>
      </c>
      <c r="H32" s="5">
        <f t="shared" si="0"/>
        <v>431823</v>
      </c>
      <c r="I32" s="16">
        <f t="shared" si="1"/>
        <v>0.83310781648688881</v>
      </c>
      <c r="J32" s="10">
        <v>0.83310781648688881</v>
      </c>
      <c r="K32" s="11"/>
    </row>
    <row r="33" spans="2:11" x14ac:dyDescent="0.3">
      <c r="B33" s="6">
        <v>27</v>
      </c>
      <c r="C33" s="22" t="s">
        <v>41</v>
      </c>
      <c r="D33" s="23" t="s">
        <v>43</v>
      </c>
      <c r="E33" s="6" t="s">
        <v>5</v>
      </c>
      <c r="F33" s="6">
        <v>1</v>
      </c>
      <c r="G33" s="5">
        <v>318472</v>
      </c>
      <c r="H33" s="5">
        <f t="shared" si="0"/>
        <v>318472</v>
      </c>
      <c r="I33" s="16">
        <f t="shared" si="1"/>
        <v>0.61442191020907289</v>
      </c>
      <c r="J33" s="10">
        <v>0.61442191020907289</v>
      </c>
      <c r="K33" s="11"/>
    </row>
    <row r="34" spans="2:11" ht="224" x14ac:dyDescent="0.3">
      <c r="B34" s="6">
        <v>43</v>
      </c>
      <c r="C34" s="22" t="s">
        <v>65</v>
      </c>
      <c r="D34" s="24" t="s">
        <v>87</v>
      </c>
      <c r="E34" s="6" t="s">
        <v>3</v>
      </c>
      <c r="F34" s="6">
        <v>1</v>
      </c>
      <c r="G34" s="5">
        <v>310133</v>
      </c>
      <c r="H34" s="5">
        <f t="shared" si="0"/>
        <v>310133</v>
      </c>
      <c r="I34" s="16">
        <f t="shared" si="1"/>
        <v>0.59833363774168657</v>
      </c>
      <c r="J34" s="10">
        <v>0.59833363774168657</v>
      </c>
      <c r="K34" s="11"/>
    </row>
    <row r="35" spans="2:11" x14ac:dyDescent="0.3">
      <c r="B35" s="6">
        <v>22</v>
      </c>
      <c r="C35" s="22" t="s">
        <v>34</v>
      </c>
      <c r="D35" s="23" t="s">
        <v>36</v>
      </c>
      <c r="E35" s="6" t="s">
        <v>5</v>
      </c>
      <c r="F35" s="6">
        <v>1</v>
      </c>
      <c r="G35" s="5">
        <v>307772</v>
      </c>
      <c r="H35" s="5">
        <f t="shared" si="0"/>
        <v>307772</v>
      </c>
      <c r="I35" s="16">
        <f t="shared" si="1"/>
        <v>0.59377860580794162</v>
      </c>
      <c r="J35" s="10">
        <v>0.59377860580794162</v>
      </c>
      <c r="K35" s="11"/>
    </row>
    <row r="36" spans="2:11" x14ac:dyDescent="0.3">
      <c r="B36" s="6">
        <v>37</v>
      </c>
      <c r="C36" s="22" t="s">
        <v>56</v>
      </c>
      <c r="D36" s="24" t="s">
        <v>57</v>
      </c>
      <c r="E36" s="6" t="s">
        <v>3</v>
      </c>
      <c r="F36" s="6">
        <v>1</v>
      </c>
      <c r="G36" s="5">
        <v>243275</v>
      </c>
      <c r="H36" s="5">
        <f t="shared" si="0"/>
        <v>243275</v>
      </c>
      <c r="I36" s="16">
        <f t="shared" si="1"/>
        <v>0.4693457830079637</v>
      </c>
      <c r="J36" s="10">
        <v>0.4693457830079637</v>
      </c>
      <c r="K36" s="11"/>
    </row>
    <row r="37" spans="2:11" ht="42" x14ac:dyDescent="0.3">
      <c r="B37" s="6">
        <v>36</v>
      </c>
      <c r="C37" s="22" t="s">
        <v>54</v>
      </c>
      <c r="D37" s="23" t="s">
        <v>55</v>
      </c>
      <c r="E37" s="6" t="s">
        <v>3</v>
      </c>
      <c r="F37" s="6">
        <v>1</v>
      </c>
      <c r="G37" s="5">
        <v>219536</v>
      </c>
      <c r="H37" s="5">
        <f t="shared" si="0"/>
        <v>219536</v>
      </c>
      <c r="I37" s="16">
        <f t="shared" si="1"/>
        <v>0.42354658644922955</v>
      </c>
      <c r="J37" s="10">
        <v>0.42354658644922955</v>
      </c>
      <c r="K37" s="11"/>
    </row>
    <row r="38" spans="2:11" ht="112" x14ac:dyDescent="0.3">
      <c r="B38" s="6">
        <v>19</v>
      </c>
      <c r="C38" s="22" t="s">
        <v>31</v>
      </c>
      <c r="D38" s="24" t="s">
        <v>84</v>
      </c>
      <c r="E38" s="6" t="s">
        <v>3</v>
      </c>
      <c r="F38" s="6">
        <v>1</v>
      </c>
      <c r="G38" s="5">
        <v>219357</v>
      </c>
      <c r="H38" s="5">
        <f t="shared" si="0"/>
        <v>219357</v>
      </c>
      <c r="I38" s="16">
        <f t="shared" si="1"/>
        <v>0.42320124518868718</v>
      </c>
      <c r="J38" s="10">
        <v>0.42320124518868718</v>
      </c>
      <c r="K38" s="11"/>
    </row>
    <row r="39" spans="2:11" x14ac:dyDescent="0.3">
      <c r="B39" s="6">
        <v>7</v>
      </c>
      <c r="C39" s="22" t="s">
        <v>16</v>
      </c>
      <c r="D39" s="24" t="s">
        <v>75</v>
      </c>
      <c r="E39" s="6" t="s">
        <v>3</v>
      </c>
      <c r="F39" s="6">
        <v>1</v>
      </c>
      <c r="G39" s="5">
        <v>211858</v>
      </c>
      <c r="H39" s="5">
        <f t="shared" si="0"/>
        <v>211858</v>
      </c>
      <c r="I39" s="16">
        <f t="shared" si="1"/>
        <v>0.40873356858082899</v>
      </c>
      <c r="J39" s="10">
        <v>0.40873356858082899</v>
      </c>
      <c r="K39" s="11"/>
    </row>
    <row r="40" spans="2:11" x14ac:dyDescent="0.3">
      <c r="B40" s="6">
        <v>21</v>
      </c>
      <c r="C40" s="22" t="s">
        <v>34</v>
      </c>
      <c r="D40" s="24" t="s">
        <v>35</v>
      </c>
      <c r="E40" s="6" t="s">
        <v>3</v>
      </c>
      <c r="F40" s="6">
        <v>1</v>
      </c>
      <c r="G40" s="5">
        <v>198561</v>
      </c>
      <c r="H40" s="5">
        <f t="shared" si="0"/>
        <v>198561</v>
      </c>
      <c r="I40" s="16">
        <f t="shared" si="1"/>
        <v>0.38307992198065677</v>
      </c>
      <c r="J40" s="10">
        <v>0.38307992198065677</v>
      </c>
      <c r="K40" s="11"/>
    </row>
    <row r="41" spans="2:11" x14ac:dyDescent="0.3">
      <c r="B41" s="6">
        <v>26</v>
      </c>
      <c r="C41" s="22" t="s">
        <v>41</v>
      </c>
      <c r="D41" s="23" t="s">
        <v>42</v>
      </c>
      <c r="E41" s="6" t="s">
        <v>5</v>
      </c>
      <c r="F41" s="6">
        <v>1</v>
      </c>
      <c r="G41" s="5">
        <v>191019</v>
      </c>
      <c r="H41" s="5">
        <f t="shared" si="0"/>
        <v>191019</v>
      </c>
      <c r="I41" s="16">
        <f t="shared" si="1"/>
        <v>0.36852928629903692</v>
      </c>
      <c r="J41" s="10">
        <v>0.36852928629903692</v>
      </c>
      <c r="K41" s="11"/>
    </row>
    <row r="42" spans="2:11" x14ac:dyDescent="0.3">
      <c r="B42" s="6">
        <v>6</v>
      </c>
      <c r="C42" s="22" t="s">
        <v>15</v>
      </c>
      <c r="D42" s="23" t="s">
        <v>74</v>
      </c>
      <c r="E42" s="6" t="s">
        <v>3</v>
      </c>
      <c r="F42" s="6">
        <v>1</v>
      </c>
      <c r="G42" s="5">
        <v>189713</v>
      </c>
      <c r="H42" s="5">
        <f t="shared" si="0"/>
        <v>189713</v>
      </c>
      <c r="I42" s="16">
        <f t="shared" si="1"/>
        <v>0.36600964559362781</v>
      </c>
      <c r="J42" s="10">
        <v>0.36600964559362781</v>
      </c>
      <c r="K42" s="11"/>
    </row>
    <row r="43" spans="2:11" x14ac:dyDescent="0.3">
      <c r="B43" s="6">
        <v>38</v>
      </c>
      <c r="C43" s="22" t="s">
        <v>58</v>
      </c>
      <c r="D43" s="23" t="s">
        <v>59</v>
      </c>
      <c r="E43" s="6" t="s">
        <v>3</v>
      </c>
      <c r="F43" s="6">
        <v>1</v>
      </c>
      <c r="G43" s="5">
        <v>186028</v>
      </c>
      <c r="H43" s="5">
        <f t="shared" si="0"/>
        <v>186028</v>
      </c>
      <c r="I43" s="16">
        <f t="shared" si="1"/>
        <v>0.35890024590034103</v>
      </c>
      <c r="J43" s="10">
        <v>0.35890024590034103</v>
      </c>
      <c r="K43" s="11"/>
    </row>
    <row r="44" spans="2:11" x14ac:dyDescent="0.3">
      <c r="B44" s="6">
        <v>8</v>
      </c>
      <c r="C44" s="22" t="s">
        <v>17</v>
      </c>
      <c r="D44" s="23" t="s">
        <v>18</v>
      </c>
      <c r="E44" s="6" t="s">
        <v>3</v>
      </c>
      <c r="F44" s="6">
        <v>1</v>
      </c>
      <c r="G44" s="5">
        <v>93062</v>
      </c>
      <c r="H44" s="5">
        <f t="shared" si="0"/>
        <v>93062</v>
      </c>
      <c r="I44" s="16">
        <f t="shared" si="1"/>
        <v>0.17954272842785785</v>
      </c>
      <c r="J44" s="10">
        <v>0.17954272842785785</v>
      </c>
      <c r="K44" s="11"/>
    </row>
    <row r="45" spans="2:11" x14ac:dyDescent="0.3">
      <c r="B45" s="6">
        <v>9</v>
      </c>
      <c r="C45" s="22" t="s">
        <v>19</v>
      </c>
      <c r="D45" s="23" t="s">
        <v>20</v>
      </c>
      <c r="E45" s="6" t="s">
        <v>3</v>
      </c>
      <c r="F45" s="6">
        <v>1</v>
      </c>
      <c r="G45" s="5">
        <v>91885</v>
      </c>
      <c r="H45" s="5">
        <f t="shared" si="0"/>
        <v>91885</v>
      </c>
      <c r="I45" s="16">
        <f t="shared" si="1"/>
        <v>0.17727196494373337</v>
      </c>
      <c r="J45" s="10">
        <v>0.17727196494373337</v>
      </c>
      <c r="K45" s="11"/>
    </row>
    <row r="46" spans="2:11" ht="112" x14ac:dyDescent="0.3">
      <c r="B46" s="6">
        <v>15</v>
      </c>
      <c r="C46" s="22" t="s">
        <v>80</v>
      </c>
      <c r="D46" s="23" t="s">
        <v>81</v>
      </c>
      <c r="E46" s="6" t="s">
        <v>3</v>
      </c>
      <c r="F46" s="6">
        <v>1</v>
      </c>
      <c r="G46" s="5">
        <v>77912</v>
      </c>
      <c r="H46" s="5">
        <f t="shared" si="0"/>
        <v>77912</v>
      </c>
      <c r="I46" s="16">
        <f t="shared" si="1"/>
        <v>0.15031412453279813</v>
      </c>
      <c r="J46" s="10">
        <v>0.15031412453279813</v>
      </c>
      <c r="K46" s="11"/>
    </row>
    <row r="47" spans="2:11" ht="168" x14ac:dyDescent="0.3">
      <c r="B47" s="6">
        <v>47</v>
      </c>
      <c r="C47" s="22" t="s">
        <v>67</v>
      </c>
      <c r="D47" s="23" t="s">
        <v>91</v>
      </c>
      <c r="E47" s="6" t="s">
        <v>5</v>
      </c>
      <c r="F47" s="6">
        <v>1</v>
      </c>
      <c r="G47" s="5">
        <v>52803</v>
      </c>
      <c r="H47" s="5">
        <f t="shared" si="0"/>
        <v>52803</v>
      </c>
      <c r="I47" s="16">
        <f t="shared" si="1"/>
        <v>0.10187181329840511</v>
      </c>
      <c r="J47" s="10">
        <v>0.10187181329840511</v>
      </c>
      <c r="K47" s="11"/>
    </row>
    <row r="48" spans="2:11" ht="168" x14ac:dyDescent="0.3">
      <c r="B48" s="6">
        <v>46</v>
      </c>
      <c r="C48" s="22" t="s">
        <v>66</v>
      </c>
      <c r="D48" s="23" t="s">
        <v>90</v>
      </c>
      <c r="E48" s="6" t="s">
        <v>5</v>
      </c>
      <c r="F48" s="6">
        <v>1</v>
      </c>
      <c r="G48" s="5">
        <v>30081</v>
      </c>
      <c r="H48" s="5">
        <f t="shared" si="0"/>
        <v>30081</v>
      </c>
      <c r="I48" s="16">
        <f t="shared" si="1"/>
        <v>5.803469529817102E-2</v>
      </c>
      <c r="J48" s="10">
        <v>5.803469529817102E-2</v>
      </c>
      <c r="K48" s="11"/>
    </row>
    <row r="49" spans="2:11" ht="168" x14ac:dyDescent="0.3">
      <c r="B49" s="6">
        <v>41</v>
      </c>
      <c r="C49" s="22" t="s">
        <v>63</v>
      </c>
      <c r="D49" s="23" t="s">
        <v>85</v>
      </c>
      <c r="E49" s="6" t="s">
        <v>3</v>
      </c>
      <c r="F49" s="6">
        <v>1</v>
      </c>
      <c r="G49" s="5">
        <v>17375</v>
      </c>
      <c r="H49" s="5">
        <f t="shared" si="0"/>
        <v>17375</v>
      </c>
      <c r="I49" s="16">
        <f t="shared" si="1"/>
        <v>3.3521253642023914E-2</v>
      </c>
      <c r="J49" s="10">
        <v>3.3521253642023914E-2</v>
      </c>
      <c r="K49" s="11"/>
    </row>
    <row r="50" spans="2:11" ht="168" x14ac:dyDescent="0.3">
      <c r="B50" s="6">
        <v>42</v>
      </c>
      <c r="C50" s="22" t="s">
        <v>64</v>
      </c>
      <c r="D50" s="23" t="s">
        <v>86</v>
      </c>
      <c r="E50" s="6" t="s">
        <v>5</v>
      </c>
      <c r="F50" s="6">
        <v>1</v>
      </c>
      <c r="G50" s="5">
        <v>16638</v>
      </c>
      <c r="H50" s="5">
        <f t="shared" si="0"/>
        <v>16638</v>
      </c>
      <c r="I50" s="16">
        <f t="shared" si="1"/>
        <v>3.209937370336656E-2</v>
      </c>
      <c r="J50" s="10">
        <v>3.209937370336656E-2</v>
      </c>
      <c r="K50" s="11"/>
    </row>
    <row r="51" spans="2:11" x14ac:dyDescent="0.3">
      <c r="B51" s="6">
        <v>5</v>
      </c>
      <c r="C51" s="25" t="s">
        <v>14</v>
      </c>
      <c r="D51" s="24" t="s">
        <v>73</v>
      </c>
      <c r="E51" s="6" t="s">
        <v>3</v>
      </c>
      <c r="F51" s="6">
        <v>1</v>
      </c>
      <c r="G51" s="5">
        <v>2245</v>
      </c>
      <c r="H51" s="5">
        <f t="shared" si="0"/>
        <v>2245</v>
      </c>
      <c r="I51" s="16">
        <f t="shared" si="1"/>
        <v>4.3312353626672627E-3</v>
      </c>
      <c r="J51" s="10">
        <v>4.3312353626672627E-3</v>
      </c>
      <c r="K51" s="11"/>
    </row>
    <row r="52" spans="2:11" ht="42" customHeight="1" x14ac:dyDescent="0.3">
      <c r="B52" s="7"/>
      <c r="C52" s="8"/>
      <c r="D52" s="8"/>
      <c r="E52" s="7"/>
      <c r="F52" s="7"/>
      <c r="G52" s="20" t="s">
        <v>10</v>
      </c>
      <c r="H52" s="14">
        <f>SUM(H5:H51)</f>
        <v>51832787</v>
      </c>
    </row>
  </sheetData>
  <autoFilter ref="B4:K52" xr:uid="{00000000-0009-0000-0000-000000000000}">
    <filterColumn colId="1" showButton="0"/>
    <sortState xmlns:xlrd2="http://schemas.microsoft.com/office/spreadsheetml/2017/richdata2" ref="B5:K52">
      <sortCondition descending="1" ref="I4"/>
    </sortState>
  </autoFilter>
  <mergeCells count="4">
    <mergeCell ref="C4:D4"/>
    <mergeCell ref="M3:S3"/>
    <mergeCell ref="K2:K3"/>
    <mergeCell ref="B2:J3"/>
  </mergeCells>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&amp;L&amp;"Arial,Normal"&amp;9Avenida Calle 26 No. 57-83 Torre 8, Piso 8 CEMSA - C.P. 111321 PBX:(+57) 601-3779555 - Información: Línea 195 
Sede Operativa - Atención al Ciudadano: Calle 22D No. 120-40 www.umv.gov.co&amp;RGCON-FM-029
Página &amp;P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OPERADOR LOGÍSTICO</vt:lpstr>
      <vt:lpstr>'OPERADOR LOGÍSTICO'!_base_ft_</vt:lpstr>
      <vt:lpstr>'OPERADOR LOGÍSTICO'!_MORARCI_MANO_DE_OBRA_ELECTRICA_</vt:lpstr>
      <vt:lpstr>'OPERADOR LOGÍSTICO'!Área_de_impresión</vt:lpstr>
      <vt:lpstr>'OPERADOR LOGÍSTICO'!MORARCI_MANO_DE_OBRA_ELECTRICA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Vidal Granados</dc:creator>
  <cp:lastModifiedBy>Lisdaira Rojas Gamba</cp:lastModifiedBy>
  <dcterms:created xsi:type="dcterms:W3CDTF">2025-04-14T12:51:20Z</dcterms:created>
  <dcterms:modified xsi:type="dcterms:W3CDTF">2026-08-27T22:13:02Z</dcterms:modified>
</cp:coreProperties>
</file>