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LexarDataShield_1.0.39.app\A DISTRITO\PATRIMONIALES 2026\"/>
    </mc:Choice>
  </mc:AlternateContent>
  <xr:revisionPtr revIDLastSave="0" documentId="8_{B960EB67-0178-4678-9186-49A1BF4FDB90}" xr6:coauthVersionLast="47" xr6:coauthVersionMax="47" xr10:uidLastSave="{00000000-0000-0000-0000-000000000000}"/>
  <bookViews>
    <workbookView xWindow="-120" yWindow="-120" windowWidth="20730" windowHeight="11040" xr2:uid="{0A1EEB0B-F358-4E51-9452-7646DE66E7B2}"/>
  </bookViews>
  <sheets>
    <sheet name="AJUSTE VIGENCIA" sheetId="6" r:id="rId1"/>
    <sheet name="SALUD" sheetId="3" r:id="rId2"/>
    <sheet name="SOPORTES DOCUMENTALES" sheetId="5" r:id="rId3"/>
  </sheets>
  <definedNames>
    <definedName name="_Toc140149825_1">#REF!</definedName>
    <definedName name="_Toc140149825_59">#REF!</definedName>
    <definedName name="_Toc142149825_60">#REF!</definedName>
    <definedName name="AMOR">#REF!</definedName>
    <definedName name="FFFFFFF">#REF!</definedName>
    <definedName name="GG">#REF!</definedName>
    <definedName name="GGGGGG">#REF!</definedName>
    <definedName name="ggggggggg">#REF!</definedName>
    <definedName name="opcion2">#REF!</definedName>
    <definedName name="opcion3">#REF!</definedName>
    <definedName name="opcion4">#REF!</definedName>
    <definedName name="opcion5">#REF!</definedName>
    <definedName name="opcion6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9" i="6" l="1"/>
  <c r="I28" i="6"/>
  <c r="I27" i="6"/>
  <c r="I26" i="6"/>
  <c r="I25" i="6"/>
  <c r="I24" i="6"/>
  <c r="I23" i="6"/>
  <c r="I22" i="6"/>
  <c r="I21" i="6"/>
  <c r="I20" i="6"/>
  <c r="I19" i="6"/>
  <c r="I18" i="6"/>
  <c r="L10" i="6"/>
  <c r="H14" i="3" l="1"/>
  <c r="H15" i="3" s="1"/>
  <c r="F14" i="3"/>
  <c r="F15" i="3" s="1"/>
  <c r="I42" i="6"/>
  <c r="I29" i="6"/>
  <c r="H76" i="6"/>
  <c r="H72" i="6"/>
  <c r="H52" i="6"/>
  <c r="H56" i="6"/>
  <c r="H60" i="6"/>
  <c r="H64" i="6"/>
  <c r="H80" i="6"/>
  <c r="H84" i="6"/>
  <c r="G20" i="6"/>
  <c r="G19" i="6"/>
  <c r="G18" i="6"/>
  <c r="H35" i="5" l="1"/>
  <c r="G27" i="6"/>
  <c r="K27" i="6" l="1"/>
  <c r="L27" i="6" s="1"/>
  <c r="D19" i="6" l="1"/>
  <c r="A83" i="6" l="1"/>
  <c r="A82" i="6"/>
  <c r="A81" i="6"/>
  <c r="G42" i="6"/>
  <c r="A80" i="6"/>
  <c r="A79" i="6"/>
  <c r="G26" i="6"/>
  <c r="A75" i="6"/>
  <c r="G25" i="6"/>
  <c r="A71" i="6"/>
  <c r="A67" i="6"/>
  <c r="G23" i="6"/>
  <c r="A63" i="6"/>
  <c r="G22" i="6"/>
  <c r="A59" i="6"/>
  <c r="A58" i="6"/>
  <c r="A62" i="6" s="1"/>
  <c r="A66" i="6" s="1"/>
  <c r="A70" i="6" s="1"/>
  <c r="A74" i="6" s="1"/>
  <c r="A78" i="6" s="1"/>
  <c r="A57" i="6"/>
  <c r="A61" i="6" s="1"/>
  <c r="A65" i="6" s="1"/>
  <c r="A69" i="6" s="1"/>
  <c r="A73" i="6" s="1"/>
  <c r="A77" i="6" s="1"/>
  <c r="A56" i="6"/>
  <c r="K28" i="6"/>
  <c r="L28" i="6" s="1"/>
  <c r="G41" i="6"/>
  <c r="G24" i="6"/>
  <c r="D21" i="6"/>
  <c r="L11" i="6"/>
  <c r="A60" i="6" l="1"/>
  <c r="A64" i="6" s="1"/>
  <c r="A68" i="6" s="1"/>
  <c r="A72" i="6" s="1"/>
  <c r="A76" i="6" s="1"/>
  <c r="A84" i="6"/>
  <c r="K18" i="6"/>
  <c r="L18" i="6" s="1"/>
  <c r="G21" i="6"/>
  <c r="K23" i="6"/>
  <c r="L23" i="6" s="1"/>
  <c r="K24" i="6"/>
  <c r="L24" i="6" s="1"/>
  <c r="K26" i="6"/>
  <c r="L26" i="6" s="1"/>
  <c r="K42" i="6"/>
  <c r="L42" i="6" s="1"/>
  <c r="K43" i="6" s="1"/>
  <c r="K22" i="6"/>
  <c r="L22" i="6" s="1"/>
  <c r="K20" i="6"/>
  <c r="L20" i="6" s="1"/>
  <c r="H3" i="5"/>
  <c r="I30" i="6" l="1"/>
  <c r="K25" i="6"/>
  <c r="L25" i="6" s="1"/>
  <c r="K21" i="6"/>
  <c r="L21" i="6" s="1"/>
  <c r="K19" i="6"/>
  <c r="L19" i="6" s="1"/>
  <c r="H7" i="5"/>
  <c r="H11" i="5"/>
  <c r="H15" i="5"/>
  <c r="H23" i="5"/>
  <c r="H27" i="5"/>
  <c r="H31" i="5"/>
  <c r="A33" i="5"/>
  <c r="A32" i="5"/>
  <c r="A31" i="5"/>
  <c r="A9" i="5"/>
  <c r="A8" i="5"/>
  <c r="A7" i="5"/>
  <c r="C12" i="3"/>
  <c r="C13" i="3" s="1"/>
  <c r="C14" i="3" s="1"/>
  <c r="L30" i="6" l="1"/>
  <c r="A12" i="5"/>
  <c r="A16" i="5" s="1"/>
  <c r="A20" i="5" s="1"/>
  <c r="A24" i="5" s="1"/>
  <c r="A28" i="5" s="1"/>
  <c r="A13" i="5"/>
  <c r="A17" i="5" s="1"/>
  <c r="A21" i="5" s="1"/>
  <c r="A25" i="5" s="1"/>
  <c r="A29" i="5" s="1"/>
  <c r="A11" i="5"/>
  <c r="A15" i="5" s="1"/>
  <c r="A19" i="5" s="1"/>
  <c r="A23" i="5" s="1"/>
  <c r="A27" i="5" s="1"/>
  <c r="A35" i="5"/>
  <c r="C15" i="3"/>
  <c r="F56" i="3" s="1"/>
  <c r="G56" i="3" s="1"/>
  <c r="F68" i="3" l="1"/>
  <c r="G68" i="3" s="1"/>
  <c r="H68" i="3" s="1"/>
  <c r="I68" i="3" s="1"/>
  <c r="F71" i="3"/>
  <c r="G71" i="3" s="1"/>
  <c r="H71" i="3" s="1"/>
  <c r="I71" i="3" s="1"/>
  <c r="F39" i="3"/>
  <c r="G39" i="3" s="1"/>
  <c r="H39" i="3" s="1"/>
  <c r="I39" i="3" s="1"/>
  <c r="F34" i="3"/>
  <c r="G34" i="3" s="1"/>
  <c r="H34" i="3" s="1"/>
  <c r="I34" i="3" s="1"/>
  <c r="F37" i="3"/>
  <c r="G37" i="3" s="1"/>
  <c r="H37" i="3" s="1"/>
  <c r="I37" i="3" s="1"/>
  <c r="F40" i="3"/>
  <c r="G40" i="3" s="1"/>
  <c r="H40" i="3" s="1"/>
  <c r="I40" i="3" s="1"/>
  <c r="F43" i="3"/>
  <c r="G43" i="3" s="1"/>
  <c r="H43" i="3" s="1"/>
  <c r="I43" i="3" s="1"/>
  <c r="F46" i="3"/>
  <c r="G46" i="3" s="1"/>
  <c r="H46" i="3" s="1"/>
  <c r="I46" i="3" s="1"/>
  <c r="F23" i="3"/>
  <c r="G23" i="3" s="1"/>
  <c r="H23" i="3" s="1"/>
  <c r="I23" i="3" s="1"/>
  <c r="F69" i="3"/>
  <c r="G69" i="3" s="1"/>
  <c r="H69" i="3" s="1"/>
  <c r="I69" i="3" s="1"/>
  <c r="F26" i="3"/>
  <c r="G26" i="3" s="1"/>
  <c r="H26" i="3" s="1"/>
  <c r="I26" i="3" s="1"/>
  <c r="F33" i="3"/>
  <c r="G33" i="3" s="1"/>
  <c r="H33" i="3" s="1"/>
  <c r="I33" i="3" s="1"/>
  <c r="F29" i="3"/>
  <c r="G29" i="3" s="1"/>
  <c r="H29" i="3" s="1"/>
  <c r="F24" i="3"/>
  <c r="G24" i="3" s="1"/>
  <c r="H24" i="3" s="1"/>
  <c r="I24" i="3" s="1"/>
  <c r="F32" i="3"/>
  <c r="G32" i="3" s="1"/>
  <c r="H32" i="3" s="1"/>
  <c r="I32" i="3" s="1"/>
  <c r="F63" i="3"/>
  <c r="G63" i="3" s="1"/>
  <c r="H63" i="3" s="1"/>
  <c r="I63" i="3" s="1"/>
  <c r="F35" i="3"/>
  <c r="G35" i="3" s="1"/>
  <c r="H35" i="3" s="1"/>
  <c r="F60" i="3"/>
  <c r="G60" i="3" s="1"/>
  <c r="H60" i="3" s="1"/>
  <c r="I60" i="3" s="1"/>
  <c r="F62" i="3"/>
  <c r="G62" i="3" s="1"/>
  <c r="H62" i="3" s="1"/>
  <c r="F65" i="3"/>
  <c r="G65" i="3" s="1"/>
  <c r="H65" i="3" s="1"/>
  <c r="I65" i="3" s="1"/>
  <c r="F57" i="3"/>
  <c r="G57" i="3" s="1"/>
  <c r="H57" i="3" s="1"/>
  <c r="F30" i="3"/>
  <c r="G30" i="3" s="1"/>
  <c r="H30" i="3" s="1"/>
  <c r="I30" i="3" s="1"/>
  <c r="F52" i="3"/>
  <c r="G52" i="3" s="1"/>
  <c r="F38" i="3"/>
  <c r="G38" i="3" s="1"/>
  <c r="H38" i="3" s="1"/>
  <c r="I38" i="3" s="1"/>
  <c r="F45" i="3"/>
  <c r="G45" i="3" s="1"/>
  <c r="H45" i="3" s="1"/>
  <c r="I45" i="3" s="1"/>
  <c r="F21" i="3"/>
  <c r="G21" i="3" s="1"/>
  <c r="H21" i="3" s="1"/>
  <c r="F55" i="3"/>
  <c r="G55" i="3" s="1"/>
  <c r="H55" i="3" s="1"/>
  <c r="I55" i="3" s="1"/>
  <c r="F41" i="3"/>
  <c r="G41" i="3" s="1"/>
  <c r="H41" i="3" s="1"/>
  <c r="I41" i="3" s="1"/>
  <c r="F36" i="3"/>
  <c r="G36" i="3" s="1"/>
  <c r="H36" i="3" s="1"/>
  <c r="I36" i="3" s="1"/>
  <c r="F72" i="3"/>
  <c r="G72" i="3" s="1"/>
  <c r="H72" i="3" s="1"/>
  <c r="I72" i="3" s="1"/>
  <c r="F58" i="3"/>
  <c r="G58" i="3" s="1"/>
  <c r="H58" i="3" s="1"/>
  <c r="I58" i="3" s="1"/>
  <c r="F44" i="3"/>
  <c r="G44" i="3" s="1"/>
  <c r="H44" i="3" s="1"/>
  <c r="F27" i="3"/>
  <c r="G27" i="3" s="1"/>
  <c r="H27" i="3" s="1"/>
  <c r="I27" i="3" s="1"/>
  <c r="F22" i="3"/>
  <c r="G22" i="3" s="1"/>
  <c r="H22" i="3" s="1"/>
  <c r="I22" i="3" s="1"/>
  <c r="F61" i="3"/>
  <c r="G61" i="3" s="1"/>
  <c r="H61" i="3" s="1"/>
  <c r="I61" i="3" s="1"/>
  <c r="F47" i="3"/>
  <c r="G47" i="3" s="1"/>
  <c r="H47" i="3" s="1"/>
  <c r="F66" i="3"/>
  <c r="G66" i="3" s="1"/>
  <c r="H66" i="3" s="1"/>
  <c r="I66" i="3" s="1"/>
  <c r="F25" i="3"/>
  <c r="G25" i="3" s="1"/>
  <c r="H25" i="3" s="1"/>
  <c r="I25" i="3" s="1"/>
  <c r="F64" i="3"/>
  <c r="G64" i="3" s="1"/>
  <c r="H64" i="3" s="1"/>
  <c r="I64" i="3" s="1"/>
  <c r="F53" i="3"/>
  <c r="G53" i="3" s="1"/>
  <c r="H53" i="3" s="1"/>
  <c r="I53" i="3" s="1"/>
  <c r="F54" i="3"/>
  <c r="G54" i="3" s="1"/>
  <c r="H54" i="3" s="1"/>
  <c r="I54" i="3" s="1"/>
  <c r="F28" i="3"/>
  <c r="G28" i="3" s="1"/>
  <c r="H28" i="3" s="1"/>
  <c r="I28" i="3" s="1"/>
  <c r="F67" i="3"/>
  <c r="G67" i="3" s="1"/>
  <c r="H67" i="3" s="1"/>
  <c r="I67" i="3" s="1"/>
  <c r="F42" i="3"/>
  <c r="G42" i="3" s="1"/>
  <c r="H42" i="3" s="1"/>
  <c r="I42" i="3" s="1"/>
  <c r="F31" i="3"/>
  <c r="G31" i="3" s="1"/>
  <c r="H31" i="3" s="1"/>
  <c r="I31" i="3" s="1"/>
  <c r="F70" i="3"/>
  <c r="G70" i="3" s="1"/>
  <c r="H70" i="3" s="1"/>
  <c r="I70" i="3" s="1"/>
  <c r="F59" i="3"/>
  <c r="G59" i="3" s="1"/>
  <c r="H59" i="3" s="1"/>
  <c r="I59" i="3" s="1"/>
  <c r="H56" i="3"/>
  <c r="I56" i="3" s="1"/>
  <c r="I57" i="3" l="1"/>
  <c r="I35" i="3"/>
  <c r="I62" i="3"/>
  <c r="I29" i="3"/>
  <c r="F48" i="3"/>
  <c r="F73" i="3"/>
  <c r="I47" i="3"/>
  <c r="I44" i="3"/>
  <c r="H48" i="3"/>
  <c r="G48" i="3"/>
  <c r="I35" i="6" s="1"/>
  <c r="K35" i="6" s="1"/>
  <c r="L35" i="6" s="1"/>
  <c r="H52" i="3"/>
  <c r="H73" i="3" s="1"/>
  <c r="G73" i="3"/>
  <c r="I34" i="6" s="1"/>
  <c r="L36" i="6" l="1"/>
  <c r="K34" i="6"/>
  <c r="L34" i="6" s="1"/>
  <c r="G75" i="3"/>
  <c r="H75" i="3"/>
  <c r="I52" i="3"/>
  <c r="I73" i="3" s="1"/>
  <c r="I21" i="3"/>
  <c r="I48" i="3" s="1"/>
  <c r="L37" i="6" l="1"/>
  <c r="L45" i="6" s="1"/>
  <c r="B8" i="6" s="1"/>
  <c r="I75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</futureMetadata>
  <valueMetadata count="1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</valueMetadata>
</metadata>
</file>

<file path=xl/sharedStrings.xml><?xml version="1.0" encoding="utf-8"?>
<sst xmlns="http://schemas.openxmlformats.org/spreadsheetml/2006/main" count="313" uniqueCount="147">
  <si>
    <t xml:space="preserve">ESTUDIO DE MERCADO
</t>
  </si>
  <si>
    <t xml:space="preserve">CÁLCULO VALORES APROXIMADOS DE PRIMA PARA UNA VIGENCIA ANUAL </t>
  </si>
  <si>
    <t>DISTRITO TURISTICO Y CULTURAL DE CARTAGENA DE INDIAS</t>
  </si>
  <si>
    <t xml:space="preserve"> </t>
  </si>
  <si>
    <t>VALOR PRESUPUESTO</t>
  </si>
  <si>
    <t>GRUPO 1, 2, 3 Y 4</t>
  </si>
  <si>
    <t>VIGENCIA DESDE 00:00 HORAS</t>
  </si>
  <si>
    <t>VIGENCIA HASTA 00:00 HORAS</t>
  </si>
  <si>
    <t>DIAS DE COBERTURA</t>
  </si>
  <si>
    <t>GRUPO 1</t>
  </si>
  <si>
    <t>RAMO</t>
  </si>
  <si>
    <t>TIPO DE TASA</t>
  </si>
  <si>
    <t>VALOR ASEGURADO Y/O LÍMITE ASEGURADO</t>
  </si>
  <si>
    <t>TASA PROMEDIO</t>
  </si>
  <si>
    <t>PRIMA NETA</t>
  </si>
  <si>
    <t>IVA (19%)</t>
  </si>
  <si>
    <t>COSTO TOTAL DEL SEGURO</t>
  </si>
  <si>
    <t>TODO RIESGO DAÑOS MATERIALES</t>
  </si>
  <si>
    <t>%o</t>
  </si>
  <si>
    <t>$4.619.080.872</t>
  </si>
  <si>
    <t>INDICE VARIABLE 4%</t>
  </si>
  <si>
    <t>TODO RIESGO EQUIPO Y MAQUINARIA</t>
  </si>
  <si>
    <t>MANEJO GLOBAL ENTIDADES OFICIALES</t>
  </si>
  <si>
    <t>%</t>
  </si>
  <si>
    <t>RESP. CIVIL EXTRACONTRACTUAL</t>
  </si>
  <si>
    <t>AUTOMOVILES</t>
  </si>
  <si>
    <t>RESPONSABILIDAD CIVIL SERVIDORES PÚBLICOS</t>
  </si>
  <si>
    <t>INFIDELIDAD Y RIESGOS FINANCIEROS</t>
  </si>
  <si>
    <t>CASCO BARCO</t>
  </si>
  <si>
    <t>RESPONSABILIDAD CIVIL RIESGOS CYBERNETICOS</t>
  </si>
  <si>
    <t>SOAT</t>
  </si>
  <si>
    <t>TOTALES</t>
  </si>
  <si>
    <t>GRUPO 2</t>
  </si>
  <si>
    <t>IVA (5%)</t>
  </si>
  <si>
    <t>SALUD CONCEJALES, PERSONERA, ALCALDE (21 ASEGURADOS)</t>
  </si>
  <si>
    <t>NA</t>
  </si>
  <si>
    <t>ILIMITADO</t>
  </si>
  <si>
    <t>SALUD EDILES (27 ASEGURADOS)</t>
  </si>
  <si>
    <t>EXTRAPRIMA POR EDAD DE INGRESO, PERMANENCIA, COBERTURA PREEXISTENCIAS Y SIN CARENCIA.</t>
  </si>
  <si>
    <t>GRUPO 3</t>
  </si>
  <si>
    <t>VEHÍCULO AÉREO NO TRIPULADO (DRONE)</t>
  </si>
  <si>
    <t>TOTAL PRESUPUESTO ESTIMADO</t>
  </si>
  <si>
    <r>
      <rPr>
        <b/>
        <sz val="16"/>
        <color rgb="FFFF0000"/>
        <rFont val="Arial Narrow"/>
        <family val="2"/>
      </rPr>
      <t>DETERMINACION TASAS PROMEDIO</t>
    </r>
  </si>
  <si>
    <t>ENTIDAD</t>
  </si>
  <si>
    <t>TASAS CONTRATADAS</t>
  </si>
  <si>
    <r>
      <rPr>
        <b/>
        <sz val="8"/>
        <rFont val="Arial Narrow"/>
        <family val="2"/>
      </rPr>
      <t>PROMEDIO
TASA ANALISIS MERCADO</t>
    </r>
  </si>
  <si>
    <t>DISTRITO ESPECIAL DE CIENCIA, TECNOLOGÍA E INNOVACIÓN DE MEDELLÍN</t>
  </si>
  <si>
    <t>DISTRITO DE SANTIAGO DE CALI</t>
  </si>
  <si>
    <t>DISTRITO ESPECIAL INDUSTRIAL Y PORTUARIO DE BARRANQUILLA - ATLANTICO</t>
  </si>
  <si>
    <t>CORPOAMAZONIA - CORPORACIÓN PARA EL DESARROLLO SOSTENIBLE DEL SUR DE LA AMAZONIA</t>
  </si>
  <si>
    <t>CORPORACION AUTONOMA REGIONAL DE CUNDINAMARCA - CAR</t>
  </si>
  <si>
    <t>GRUPO 2 - BMI COLOMBIA S.A</t>
  </si>
  <si>
    <t>VIGENCIA A CONTRATAR</t>
  </si>
  <si>
    <t>PRIMA SIN IVA POR 306 DIAS (27 EDILES)</t>
  </si>
  <si>
    <t>PRIMA SIN IVA POR 365 DIAS (27 EDILES)</t>
  </si>
  <si>
    <t xml:space="preserve">CONCEJALES, PERSONERO(A), ALCALDE </t>
  </si>
  <si>
    <t>EDILES</t>
  </si>
  <si>
    <t>PRIMA SIN IVA POR CADA EDIL</t>
  </si>
  <si>
    <t xml:space="preserve">INICIO VIGENCIA </t>
  </si>
  <si>
    <t>PRIMA SIN IVA POR CADA EDIL + % INCREMENTO</t>
  </si>
  <si>
    <t xml:space="preserve">FIN VIGENCIA </t>
  </si>
  <si>
    <t>PRIMA SIN IVA MENSUAL POR EDIL - ANUAL</t>
  </si>
  <si>
    <t>DIAS</t>
  </si>
  <si>
    <t>EDILES - PENDIENTE POR CONFIRMAR</t>
  </si>
  <si>
    <t>ITEM</t>
  </si>
  <si>
    <t xml:space="preserve">NOMBRES Y APELLIDOS </t>
  </si>
  <si>
    <t>CARGO</t>
  </si>
  <si>
    <t>CÉDULA</t>
  </si>
  <si>
    <t xml:space="preserve">PRIMA  NETA MENSUAL POR ASEGURADO </t>
  </si>
  <si>
    <t>PRIMA NETA ANUAL</t>
  </si>
  <si>
    <t>IVA</t>
  </si>
  <si>
    <t xml:space="preserve">TOTAL PRIMA ANUAL </t>
  </si>
  <si>
    <t>JIMENEZ MACIA VERONICA  PATRICIA</t>
  </si>
  <si>
    <t>Edil Localidad No. 2 Virgen y Turística.</t>
  </si>
  <si>
    <t>JULIO VILLALOBO TATIANA  VANESA</t>
  </si>
  <si>
    <t>MARBELLO UTRIA OSCAR  EMILIO</t>
  </si>
  <si>
    <t>MOLINA RAMOS JUAN CARLOS.</t>
  </si>
  <si>
    <t>MORALES GUERRERO  LISBETH MARGARITA</t>
  </si>
  <si>
    <t>45. 553.494</t>
  </si>
  <si>
    <t>PAREJA VELASQUEZ MARCEL ENRIQUE</t>
  </si>
  <si>
    <t>PEREZ TEHERAN KARIL  LORENZO</t>
  </si>
  <si>
    <t>ROMERO PEREZ VICTOR MANUEL</t>
  </si>
  <si>
    <t>SAYAS RUZ MARIA  BERNARDA</t>
  </si>
  <si>
    <t xml:space="preserve">PEDRO MANUEL BARRIOS GELES </t>
  </si>
  <si>
    <t xml:space="preserve">Edil Localidad No. 3 Industrial y de la Bahia </t>
  </si>
  <si>
    <t>JULIA SUSANA CABRERA PALOMINO</t>
  </si>
  <si>
    <t>ARINDA ROSA GANDARA BERRIO</t>
  </si>
  <si>
    <t xml:space="preserve">MARCO ANTONIO GARCIA REALES </t>
  </si>
  <si>
    <t>GUSTAVO ENRIQUE BOSSIO CASAS</t>
  </si>
  <si>
    <t>GABRIEL ALBERTO MEDRANO ROMERO</t>
  </si>
  <si>
    <t>YADIRA MERCADO BOLAÑOS</t>
  </si>
  <si>
    <t>FREDDY JAVIER PERIÑAN  HERRERA</t>
  </si>
  <si>
    <t>DAMIÁN HERNÁNDEZ ANILLO</t>
  </si>
  <si>
    <t xml:space="preserve">Edil Localidad No. 1 Histórica y Caribe Norte </t>
  </si>
  <si>
    <t>BENJAMIN HERNANDO HERRERA VÉLEZ</t>
  </si>
  <si>
    <t>DANIEL IGNACIO AGUIRRE PIEDRAHITA</t>
  </si>
  <si>
    <t>LUIS ANTONIO GONZÁLEZ GARCÍA</t>
  </si>
  <si>
    <t>JOSÉ MIGUEL ROMERO PÉREZ</t>
  </si>
  <si>
    <t>DANIEL ALFONSO OSORIO JULIO</t>
  </si>
  <si>
    <t>ANDERSON JOEL SAER HERMOSILLA</t>
  </si>
  <si>
    <t>ALFONSO NICOLAS BORRE BUSTILLO</t>
  </si>
  <si>
    <t>SEBASTIAN FOX GOMEZ</t>
  </si>
  <si>
    <t>ALBERTO ENRIQUE BERNAL NOVOA</t>
  </si>
  <si>
    <t>TOTAL PRIMA ANUAL IVA INCLUIDO</t>
  </si>
  <si>
    <t>ALCALDE, PERSONERO, CONCEJALES - PENDIENTE POR CONFIRMAR</t>
  </si>
  <si>
    <t>PRIMA  MENSUAL POR ASEGURADO ACTUAL SIN IVA</t>
  </si>
  <si>
    <t>TURBAY PAZ DUMEK JOSE</t>
  </si>
  <si>
    <t xml:space="preserve">ALCALDE </t>
  </si>
  <si>
    <t>ELIANA DEL CARMEN SIMANCAS TINOCO</t>
  </si>
  <si>
    <t>PERSONERA</t>
  </si>
  <si>
    <t>PIÑA ELLES HERNANDO</t>
  </si>
  <si>
    <t xml:space="preserve">CONCEJAL </t>
  </si>
  <si>
    <t xml:space="preserve">CORDOBA JULIO ARMANDO LUIS </t>
  </si>
  <si>
    <t>BARRIOS GÓMEZ CARLOS ALBERTO</t>
  </si>
  <si>
    <t>CABALLERO RODRÍGUEZ DAVID BERNARDO</t>
  </si>
  <si>
    <t>RAAD DE LA OSSA CARLOS ALBERTO</t>
  </si>
  <si>
    <t>CURI ZAPATA LAUREANO MIGUEL</t>
  </si>
  <si>
    <t>ESTRADA BENAVIDES GLORIA ISABEL</t>
  </si>
  <si>
    <t>CARLOS ANTONIO GUERRA MARTELO</t>
  </si>
  <si>
    <t>MENDOZA SALEME EDGAR ELIAS</t>
  </si>
  <si>
    <t xml:space="preserve">CORREA GIL JOHAN RODOLFO </t>
  </si>
  <si>
    <t>MONTERO POLO LEWIS</t>
  </si>
  <si>
    <t>VERGARA MARTINEZ EMANUEL</t>
  </si>
  <si>
    <t xml:space="preserve">DIAZ CASAS LAURA </t>
  </si>
  <si>
    <t>MEZA  PÉREZ RAFAEL ENRIQUE</t>
  </si>
  <si>
    <t xml:space="preserve">PEREZ MONTES WILLIAM ALEXANDER </t>
  </si>
  <si>
    <t xml:space="preserve">PARIA CESPEDES LUZ MARINA </t>
  </si>
  <si>
    <t>APONTE GARCIA PEDRO DE JESUS</t>
  </si>
  <si>
    <t xml:space="preserve">VILLALOBOS OLEA MONICA </t>
  </si>
  <si>
    <t>TONCEL OCHOA WILSON ERNESTO</t>
  </si>
  <si>
    <r>
      <rPr>
        <b/>
        <sz val="18"/>
        <color rgb="FFFF0000"/>
        <rFont val="Arial Narrow"/>
        <family val="2"/>
      </rPr>
      <t>DETERMINACION TASAS PROMEDIO</t>
    </r>
  </si>
  <si>
    <r>
      <rPr>
        <b/>
        <sz val="12"/>
        <rFont val="Arial Narrow"/>
        <family val="2"/>
      </rPr>
      <t>PROMEDIO
TASA ANALISIS MERCADO</t>
    </r>
  </si>
  <si>
    <t>NRO. DEL PROCESO</t>
  </si>
  <si>
    <t>ENLANCE DEL PROCESO</t>
  </si>
  <si>
    <t>OFERTA ECONOMICA</t>
  </si>
  <si>
    <t>0070007781 </t>
  </si>
  <si>
    <t>https://community.secop.gov.co/Public/Tendering/OpportunityDetail/Index?noticeUID=CO1.NTC.8772995&amp;isFromPublicArea=True&amp;isModal=true&amp;asPopupView=true&amp;currentLanguage=es&amp;currentCulture=es</t>
  </si>
  <si>
    <t>4181.010.26.1.364.-2026</t>
  </si>
  <si>
    <t>https://community.secop.gov.co/Public/Tendering/OpportunityDetail/Index?noticeUID=CO1.NTC.9988318&amp;isFromPublicArea=True&amp;isModal=true&amp;asPopupView=true&amp;currentLanguage=es&amp;currentCulture=es</t>
  </si>
  <si>
    <t>LP-009-2026</t>
  </si>
  <si>
    <t>https://community.secop.gov.co/Public/Tendering/OpportunityDetail/Index?noticeUID=CO1.NTC.10268530&amp;isFromPublicArea=True&amp;isModal=true&amp;asPopupView=true&amp;currentLanguage=es&amp;currentCulture=es</t>
  </si>
  <si>
    <t>0009015860</t>
  </si>
  <si>
    <t>https://community.secop.gov.co/Public/Tendering/OpportunityDetail/Index?noticeUID=CO1.NTC.9915834&amp;isFromPublicArea=True&amp;isModal=true&amp;asPopupView=true&amp;currentLanguage=es&amp;currentCulture=es</t>
  </si>
  <si>
    <t>SAMC-SAF-003-2025</t>
  </si>
  <si>
    <t>https://community.secop.gov.co/Public/Tendering/OpportunityDetail/Index?noticeUID=CO1.NTC.8842768&amp;isFromPublicArea=True&amp;isModal=true&amp;asPopupView=true&amp;currentLanguage=es&amp;currentCulture=es</t>
  </si>
  <si>
    <t xml:space="preserve">
CAR-LP-005-2024</t>
  </si>
  <si>
    <t>https://community.secop.gov.co/Public/Tendering/OpportunityDetail/Index?noticeUID=CO1.NTC.6700592&amp;isFromPublicArea=True&amp;isModal=true&amp;asPopupView=true&amp;currentLanguage=es&amp;currentCulture=es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</si>
</sst>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1" formatCode="_-* #,##0_-;\-* #,##0_-;_-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&quot;$&quot;\ #,##0;[Red]\-&quot;$&quot;\ #,##0"/>
    <numFmt numFmtId="166" formatCode="_-&quot;$&quot;\ * #,##0.00_-;\-&quot;$&quot;\ * #,##0.00_-;_-&quot;$&quot;\ * &quot;-&quot;??_-;_-@_-"/>
    <numFmt numFmtId="167" formatCode="dd/mm/yyyy;@"/>
    <numFmt numFmtId="168" formatCode="\$\ #,##0"/>
    <numFmt numFmtId="169" formatCode="_-&quot;$&quot;\ * #,##0.0_-;\-&quot;$&quot;\ * #,##0.0_-;_-&quot;$&quot;\ * &quot;-&quot;??_-;_-@_-"/>
    <numFmt numFmtId="170" formatCode="&quot;$&quot;#,##0.00;[Red]\-&quot;$&quot;#,##0.00"/>
    <numFmt numFmtId="171" formatCode="_-&quot;$&quot;* #,##0_-;\-&quot;$&quot;* #,##0_-;_-&quot;$&quot;* &quot;-&quot;_-;_-@_-"/>
    <numFmt numFmtId="172" formatCode="_-&quot;$&quot;* #,##0.00_-;\-&quot;$&quot;* #,##0.00_-;_-&quot;$&quot;* &quot;-&quot;??_-;_-@_-"/>
    <numFmt numFmtId="173" formatCode="&quot;$&quot;\ #,##0_);[Red]\(&quot;$&quot;\ #,##0\)"/>
    <numFmt numFmtId="174" formatCode="_(&quot;$&quot;\ * #,##0_);_(&quot;$&quot;\ * \(#,##0\);_(&quot;$&quot;\ * &quot;-&quot;_);_(@_)"/>
    <numFmt numFmtId="175" formatCode="_(&quot;$&quot;\ * #,##0.00_);_(&quot;$&quot;\ * \(#,##0.00\);_(&quot;$&quot;\ * &quot;-&quot;??_);_(@_)"/>
    <numFmt numFmtId="176" formatCode="_-* #,##0\ _€_-;\-* #,##0\ _€_-;_-* &quot;-&quot;\ _€_-;_-@_-"/>
    <numFmt numFmtId="177" formatCode="_-* #,##0.00\ _€_-;\-* #,##0.00\ _€_-;_-* &quot;-&quot;??\ _€_-;_-@_-"/>
    <numFmt numFmtId="178" formatCode="d/mm/yyyy;@"/>
    <numFmt numFmtId="179" formatCode="_ &quot;$&quot;\ * #,##0.00_ ;_ &quot;$&quot;\ * \-#,##0.00_ ;_ &quot;$&quot;\ * &quot;-&quot;??_ ;_ @_ "/>
    <numFmt numFmtId="180" formatCode="_ * #,##0.00_ ;_ * \-#,##0.00_ ;_ * &quot;-&quot;??_ ;_ @_ "/>
    <numFmt numFmtId="181" formatCode="_-* #,##0.00_-;\-* #,##0.00_-;_-* \-??_-;_-@_-"/>
    <numFmt numFmtId="182" formatCode="[$$-240A]\ #,##0"/>
    <numFmt numFmtId="183" formatCode="0.0000"/>
    <numFmt numFmtId="184" formatCode="_ [$€-2]\ * #,##0.00_ ;_ [$€-2]\ * \-#,##0.00_ ;_ [$€-2]\ * &quot;-&quot;??_ "/>
    <numFmt numFmtId="185" formatCode="_-* #,##0.00\ _F_-;\-* #,##0.00\ _F_-;_-* &quot;-&quot;??\ _F_-;_-@_-"/>
    <numFmt numFmtId="186" formatCode="_-[$€-2]* #,##0.00_-;\-[$€-2]* #,##0.00_-;_-[$€-2]* &quot;-&quot;??_-"/>
    <numFmt numFmtId="187" formatCode="_-[$€-2]* #,##0.00_-;\-[$€-2]* #,##0.00_-;_-[$€-2]* \-??_-"/>
    <numFmt numFmtId="188" formatCode="_ * #,##0.00_ ;_ * \-#,##0.00_ ;_ * \-??_ ;_ @_ "/>
    <numFmt numFmtId="189" formatCode="_ &quot;$ &quot;* #,##0.00_ ;_ &quot;$ &quot;* \-#,##0.00_ ;_ &quot;$ &quot;* \-??_ ;_ @_ "/>
    <numFmt numFmtId="190" formatCode="_-\$* #,##0.00_-;&quot;-$&quot;* #,##0.00_-;_-\$* \-??_-;_-@_-"/>
    <numFmt numFmtId="191" formatCode="_(&quot;$&quot;\ * #,##0_);_(&quot;$&quot;\ * \(#,##0\);_(&quot;$&quot;\ * &quot;-&quot;??_);_(@_)"/>
    <numFmt numFmtId="192" formatCode="_-[$$-240A]\ * #,##0_-;\-[$$-240A]\ * #,##0_-;_-[$$-240A]\ * &quot;-&quot;??_-;_-@_-"/>
    <numFmt numFmtId="193" formatCode="_(* #,##0_);_(* \(#,##0\);_(* &quot;-&quot;??_);_(@_)"/>
    <numFmt numFmtId="194" formatCode="_-[$$-240A]\ * #,##0.00_-;\-[$$-240A]\ * #,##0.00_-;_-[$$-240A]\ * &quot;-&quot;??_-;_-@_-"/>
    <numFmt numFmtId="195" formatCode="[$$-240A]\ #,##0;\-[$$-240A]\ #,##0"/>
    <numFmt numFmtId="196" formatCode="[$$-240A]\ #,##0.00;\-[$$-240A]\ #,##0.00"/>
    <numFmt numFmtId="197" formatCode="&quot;$&quot;\ #,##0"/>
  </numFmts>
  <fonts count="58">
    <font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16"/>
      <name val="Arial Narrow"/>
      <family val="2"/>
    </font>
    <font>
      <sz val="10"/>
      <color rgb="FF000000"/>
      <name val="Times New Roman"/>
      <family val="1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b/>
      <sz val="10"/>
      <color theme="0"/>
      <name val="Arial Narrow"/>
      <family val="2"/>
    </font>
    <font>
      <b/>
      <sz val="16"/>
      <color rgb="FFFF0000"/>
      <name val="Arial Narrow"/>
      <family val="2"/>
    </font>
    <font>
      <b/>
      <sz val="8"/>
      <name val="Arial Narrow"/>
      <family val="2"/>
    </font>
    <font>
      <b/>
      <sz val="8"/>
      <color rgb="FF000000"/>
      <name val="Arial Narrow"/>
      <family val="2"/>
    </font>
    <font>
      <sz val="8"/>
      <name val="Arial Narrow"/>
      <family val="2"/>
    </font>
    <font>
      <sz val="8"/>
      <color rgb="FF000000"/>
      <name val="Arial Narrow"/>
      <family val="2"/>
    </font>
    <font>
      <sz val="10"/>
      <color theme="1"/>
      <name val="Arial Narrow"/>
      <family val="2"/>
    </font>
    <font>
      <b/>
      <sz val="12"/>
      <color theme="0"/>
      <name val="Arial Narrow"/>
      <family val="2"/>
    </font>
    <font>
      <sz val="12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b/>
      <sz val="9"/>
      <color theme="1"/>
      <name val="Arial Narrow"/>
      <family val="2"/>
    </font>
    <font>
      <sz val="10"/>
      <color rgb="FF000000"/>
      <name val="Arial"/>
      <family val="2"/>
    </font>
    <font>
      <b/>
      <sz val="14"/>
      <color theme="0"/>
      <name val="Arial Narrow"/>
      <family val="2"/>
    </font>
    <font>
      <sz val="10"/>
      <color theme="1"/>
      <name val="Arial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b/>
      <sz val="18"/>
      <name val="Arial Narrow"/>
      <family val="2"/>
    </font>
    <font>
      <b/>
      <sz val="18"/>
      <color rgb="FFFF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1"/>
      <name val="Arial"/>
      <family val="2"/>
    </font>
    <font>
      <sz val="11"/>
      <name val="Arial Narrow"/>
      <family val="2"/>
    </font>
    <font>
      <u/>
      <sz val="10"/>
      <color theme="10"/>
      <name val="Arial"/>
      <family val="2"/>
    </font>
    <font>
      <b/>
      <sz val="12"/>
      <color theme="1"/>
      <name val="Arial Narrow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DDD9C4"/>
      </patternFill>
    </fill>
    <fill>
      <patternFill patternType="solid">
        <fgColor rgb="FF0070C0"/>
        <bgColor indexed="64"/>
      </patternFill>
    </fill>
    <fill>
      <patternFill patternType="solid">
        <fgColor rgb="FFDCE6F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B050"/>
      </patternFill>
    </fill>
    <fill>
      <patternFill patternType="solid">
        <fgColor theme="0"/>
        <bgColor rgb="FF00B050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rgb="FF00B050"/>
      </patternFill>
    </fill>
  </fills>
  <borders count="3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</borders>
  <cellStyleXfs count="2119">
    <xf numFmtId="0" fontId="0" fillId="0" borderId="0"/>
    <xf numFmtId="0" fontId="2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43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20" fillId="0" borderId="0"/>
    <xf numFmtId="0" fontId="1" fillId="0" borderId="0"/>
    <xf numFmtId="164" fontId="1" fillId="0" borderId="0" applyFont="0" applyFill="0" applyBorder="0" applyAlignment="0" applyProtection="0"/>
    <xf numFmtId="0" fontId="20" fillId="0" borderId="0"/>
    <xf numFmtId="181" fontId="20" fillId="0" borderId="0" applyFill="0" applyBorder="0" applyAlignment="0" applyProtection="0"/>
    <xf numFmtId="0" fontId="20" fillId="0" borderId="0"/>
    <xf numFmtId="0" fontId="20" fillId="0" borderId="0"/>
    <xf numFmtId="180" fontId="20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6" borderId="0" applyNumberFormat="0" applyBorder="0" applyAlignment="0" applyProtection="0"/>
    <xf numFmtId="0" fontId="30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5" fillId="27" borderId="8" applyNumberFormat="0" applyAlignment="0" applyProtection="0"/>
    <xf numFmtId="0" fontId="25" fillId="27" borderId="8" applyNumberFormat="0" applyAlignment="0" applyProtection="0"/>
    <xf numFmtId="0" fontId="25" fillId="27" borderId="8" applyNumberFormat="0" applyAlignment="0" applyProtection="0"/>
    <xf numFmtId="0" fontId="25" fillId="27" borderId="8" applyNumberFormat="0" applyAlignment="0" applyProtection="0"/>
    <xf numFmtId="0" fontId="25" fillId="27" borderId="8" applyNumberFormat="0" applyAlignment="0" applyProtection="0"/>
    <xf numFmtId="0" fontId="26" fillId="28" borderId="9" applyNumberFormat="0" applyAlignment="0" applyProtection="0"/>
    <xf numFmtId="0" fontId="26" fillId="28" borderId="9" applyNumberFormat="0" applyAlignment="0" applyProtection="0"/>
    <xf numFmtId="0" fontId="26" fillId="28" borderId="9" applyNumberFormat="0" applyAlignment="0" applyProtection="0"/>
    <xf numFmtId="0" fontId="26" fillId="28" borderId="9" applyNumberFormat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9" fillId="14" borderId="8" applyNumberFormat="0" applyAlignment="0" applyProtection="0"/>
    <xf numFmtId="0" fontId="29" fillId="14" borderId="8" applyNumberFormat="0" applyAlignment="0" applyProtection="0"/>
    <xf numFmtId="0" fontId="29" fillId="14" borderId="8" applyNumberFormat="0" applyAlignment="0" applyProtection="0"/>
    <xf numFmtId="0" fontId="29" fillId="14" borderId="8" applyNumberFormat="0" applyAlignment="0" applyProtection="0"/>
    <xf numFmtId="182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180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180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0" fontId="2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2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84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2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ill="0" applyBorder="0" applyAlignment="0" applyProtection="0"/>
    <xf numFmtId="184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187" fontId="20" fillId="0" borderId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7" fillId="0" borderId="12" applyNumberFormat="0" applyFill="0" applyAlignment="0" applyProtection="0"/>
    <xf numFmtId="0" fontId="28" fillId="0" borderId="13" applyNumberFormat="0" applyFill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177" fontId="19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7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81" fontId="20" fillId="0" borderId="0" applyFill="0" applyBorder="0" applyAlignment="0" applyProtection="0"/>
    <xf numFmtId="176" fontId="20" fillId="0" borderId="0" applyFont="0" applyFill="0" applyBorder="0" applyAlignment="0" applyProtection="0"/>
    <xf numFmtId="181" fontId="20" fillId="0" borderId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181" fontId="20" fillId="0" borderId="0" applyFill="0" applyBorder="0" applyAlignment="0" applyProtection="0"/>
    <xf numFmtId="177" fontId="1" fillId="0" borderId="0" applyFont="0" applyFill="0" applyBorder="0" applyAlignment="0" applyProtection="0"/>
    <xf numFmtId="170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80" fontId="20" fillId="0" borderId="0" applyFont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0" fontId="20" fillId="0" borderId="0" applyFont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8" fontId="20" fillId="0" borderId="0" applyFill="0" applyBorder="0" applyAlignment="0" applyProtection="0"/>
    <xf numFmtId="182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74" fontId="40" fillId="0" borderId="0"/>
    <xf numFmtId="177" fontId="20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1" fontId="1" fillId="0" borderId="0" applyFont="0" applyFill="0" applyBorder="0" applyAlignment="0" applyProtection="0"/>
    <xf numFmtId="175" fontId="19" fillId="0" borderId="0" applyFont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5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6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6" fontId="19" fillId="0" borderId="0" applyFont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5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5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5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5" fontId="19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5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89" fontId="20" fillId="0" borderId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ill="0" applyBorder="0" applyAlignment="0" applyProtection="0"/>
    <xf numFmtId="175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90" fontId="20" fillId="0" borderId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5" fontId="40" fillId="0" borderId="0"/>
    <xf numFmtId="175" fontId="19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182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1" fillId="0" borderId="0"/>
    <xf numFmtId="182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182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182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20" fillId="0" borderId="0"/>
    <xf numFmtId="0" fontId="20" fillId="0" borderId="0"/>
    <xf numFmtId="182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2" fontId="21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1" fillId="0" borderId="0"/>
    <xf numFmtId="0" fontId="1" fillId="0" borderId="0"/>
    <xf numFmtId="0" fontId="20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182" fontId="1" fillId="0" borderId="0"/>
    <xf numFmtId="0" fontId="20" fillId="0" borderId="0"/>
    <xf numFmtId="0" fontId="20" fillId="0" borderId="0" applyNumberFormat="0" applyFill="0" applyBorder="0" applyAlignment="0" applyProtection="0"/>
    <xf numFmtId="0" fontId="40" fillId="0" borderId="0"/>
    <xf numFmtId="0" fontId="20" fillId="0" borderId="0"/>
    <xf numFmtId="0" fontId="20" fillId="0" borderId="0"/>
    <xf numFmtId="0" fontId="41" fillId="0" borderId="0"/>
    <xf numFmtId="182" fontId="41" fillId="0" borderId="0"/>
    <xf numFmtId="0" fontId="20" fillId="0" borderId="0"/>
    <xf numFmtId="0" fontId="20" fillId="0" borderId="0"/>
    <xf numFmtId="0" fontId="40" fillId="0" borderId="0"/>
    <xf numFmtId="0" fontId="20" fillId="0" borderId="0"/>
    <xf numFmtId="182" fontId="20" fillId="0" borderId="0"/>
    <xf numFmtId="0" fontId="4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40" fillId="0" borderId="0"/>
    <xf numFmtId="0" fontId="20" fillId="30" borderId="14" applyNumberFormat="0" applyFont="0" applyAlignment="0" applyProtection="0"/>
    <xf numFmtId="0" fontId="20" fillId="30" borderId="14" applyNumberFormat="0" applyFont="0" applyAlignment="0" applyProtection="0"/>
    <xf numFmtId="0" fontId="20" fillId="30" borderId="14" applyNumberFormat="0" applyFont="0" applyAlignment="0" applyProtection="0"/>
    <xf numFmtId="0" fontId="20" fillId="30" borderId="14" applyNumberFormat="0" applyFont="0" applyAlignment="0" applyProtection="0"/>
    <xf numFmtId="0" fontId="32" fillId="27" borderId="15" applyNumberFormat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2" fillId="27" borderId="15" applyNumberFormat="0" applyAlignment="0" applyProtection="0"/>
    <xf numFmtId="0" fontId="32" fillId="27" borderId="15" applyNumberFormat="0" applyAlignment="0" applyProtection="0"/>
    <xf numFmtId="0" fontId="32" fillId="27" borderId="15" applyNumberFormat="0" applyAlignment="0" applyProtection="0"/>
    <xf numFmtId="0" fontId="32" fillId="27" borderId="15" applyNumberFormat="0" applyAlignment="0" applyProtection="0"/>
    <xf numFmtId="0" fontId="39" fillId="0" borderId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175" fontId="17" fillId="0" borderId="0" applyFont="0" applyFill="0" applyBorder="0" applyAlignment="0" applyProtection="0"/>
    <xf numFmtId="0" fontId="1" fillId="0" borderId="0"/>
    <xf numFmtId="0" fontId="1" fillId="0" borderId="0"/>
    <xf numFmtId="43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2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43" fillId="0" borderId="0"/>
    <xf numFmtId="43" fontId="43" fillId="0" borderId="0" applyFont="0" applyFill="0" applyBorder="0" applyAlignment="0" applyProtection="0"/>
    <xf numFmtId="0" fontId="32" fillId="27" borderId="15" applyNumberFormat="0" applyAlignment="0" applyProtection="0"/>
    <xf numFmtId="0" fontId="32" fillId="27" borderId="15" applyNumberFormat="0" applyAlignment="0" applyProtection="0"/>
    <xf numFmtId="0" fontId="32" fillId="27" borderId="15" applyNumberFormat="0" applyAlignment="0" applyProtection="0"/>
    <xf numFmtId="0" fontId="32" fillId="27" borderId="15" applyNumberFormat="0" applyAlignment="0" applyProtection="0"/>
    <xf numFmtId="0" fontId="32" fillId="27" borderId="15" applyNumberFormat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1" fillId="0" borderId="0"/>
    <xf numFmtId="17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0" fontId="1" fillId="0" borderId="0"/>
    <xf numFmtId="0" fontId="25" fillId="27" borderId="19" applyNumberFormat="0" applyAlignment="0" applyProtection="0"/>
    <xf numFmtId="0" fontId="25" fillId="27" borderId="19" applyNumberFormat="0" applyAlignment="0" applyProtection="0"/>
    <xf numFmtId="0" fontId="25" fillId="27" borderId="19" applyNumberFormat="0" applyAlignment="0" applyProtection="0"/>
    <xf numFmtId="0" fontId="25" fillId="27" borderId="19" applyNumberFormat="0" applyAlignment="0" applyProtection="0"/>
    <xf numFmtId="0" fontId="25" fillId="27" borderId="19" applyNumberFormat="0" applyAlignment="0" applyProtection="0"/>
    <xf numFmtId="0" fontId="29" fillId="14" borderId="19" applyNumberFormat="0" applyAlignment="0" applyProtection="0"/>
    <xf numFmtId="0" fontId="29" fillId="14" borderId="19" applyNumberFormat="0" applyAlignment="0" applyProtection="0"/>
    <xf numFmtId="0" fontId="29" fillId="14" borderId="19" applyNumberFormat="0" applyAlignment="0" applyProtection="0"/>
    <xf numFmtId="0" fontId="29" fillId="14" borderId="19" applyNumberFormat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30" borderId="20" applyNumberFormat="0" applyFont="0" applyAlignment="0" applyProtection="0"/>
    <xf numFmtId="0" fontId="20" fillId="30" borderId="20" applyNumberFormat="0" applyFont="0" applyAlignment="0" applyProtection="0"/>
    <xf numFmtId="0" fontId="20" fillId="30" borderId="20" applyNumberFormat="0" applyFont="0" applyAlignment="0" applyProtection="0"/>
    <xf numFmtId="0" fontId="20" fillId="30" borderId="20" applyNumberFormat="0" applyFont="0" applyAlignment="0" applyProtection="0"/>
    <xf numFmtId="43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56" fillId="0" borderId="0" applyNumberFormat="0" applyFill="0" applyBorder="0" applyAlignment="0" applyProtection="0"/>
  </cellStyleXfs>
  <cellXfs count="247">
    <xf numFmtId="0" fontId="0" fillId="0" borderId="0" xfId="0"/>
    <xf numFmtId="0" fontId="2" fillId="3" borderId="0" xfId="1" applyFill="1" applyAlignment="1">
      <alignment horizontal="left" vertical="top"/>
    </xf>
    <xf numFmtId="0" fontId="9" fillId="5" borderId="2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top"/>
    </xf>
    <xf numFmtId="169" fontId="6" fillId="0" borderId="0" xfId="2" applyNumberFormat="1" applyFont="1" applyAlignment="1">
      <alignment horizontal="left" vertical="top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168" fontId="6" fillId="0" borderId="5" xfId="1" applyNumberFormat="1" applyFont="1" applyBorder="1" applyAlignment="1">
      <alignment horizontal="right" vertical="top" shrinkToFit="1"/>
    </xf>
    <xf numFmtId="168" fontId="7" fillId="7" borderId="2" xfId="1" applyNumberFormat="1" applyFont="1" applyFill="1" applyBorder="1" applyAlignment="1">
      <alignment horizontal="left" vertical="top" wrapText="1"/>
    </xf>
    <xf numFmtId="0" fontId="6" fillId="0" borderId="0" xfId="1" applyFont="1" applyAlignment="1">
      <alignment horizontal="left" vertical="top" wrapText="1"/>
    </xf>
    <xf numFmtId="168" fontId="6" fillId="0" borderId="0" xfId="1" applyNumberFormat="1" applyFont="1" applyAlignment="1">
      <alignment horizontal="left" vertical="top" wrapText="1"/>
    </xf>
    <xf numFmtId="168" fontId="8" fillId="0" borderId="0" xfId="1" applyNumberFormat="1" applyFont="1" applyAlignment="1">
      <alignment horizontal="right" vertical="top" shrinkToFit="1"/>
    </xf>
    <xf numFmtId="168" fontId="7" fillId="0" borderId="0" xfId="1" applyNumberFormat="1" applyFont="1" applyAlignment="1">
      <alignment horizontal="left" vertical="top" wrapText="1"/>
    </xf>
    <xf numFmtId="168" fontId="6" fillId="0" borderId="0" xfId="1" applyNumberFormat="1" applyFont="1" applyAlignment="1">
      <alignment horizontal="left" wrapText="1"/>
    </xf>
    <xf numFmtId="0" fontId="3" fillId="0" borderId="0" xfId="1" applyFont="1" applyAlignment="1">
      <alignment horizontal="center" vertical="top"/>
    </xf>
    <xf numFmtId="0" fontId="2" fillId="0" borderId="0" xfId="1" applyAlignment="1">
      <alignment horizontal="center" vertical="top"/>
    </xf>
    <xf numFmtId="0" fontId="15" fillId="0" borderId="0" xfId="2095" applyFont="1" applyAlignment="1">
      <alignment vertical="center"/>
    </xf>
    <xf numFmtId="0" fontId="15" fillId="0" borderId="0" xfId="2095" applyFont="1" applyAlignment="1">
      <alignment horizontal="center" vertical="center"/>
    </xf>
    <xf numFmtId="192" fontId="15" fillId="0" borderId="0" xfId="2095" applyNumberFormat="1" applyFont="1" applyAlignment="1">
      <alignment vertical="center"/>
    </xf>
    <xf numFmtId="0" fontId="18" fillId="0" borderId="0" xfId="2095" applyFont="1" applyAlignment="1">
      <alignment horizontal="center" vertical="center"/>
    </xf>
    <xf numFmtId="191" fontId="15" fillId="0" borderId="0" xfId="2020" applyNumberFormat="1" applyFont="1" applyAlignment="1">
      <alignment vertical="center"/>
    </xf>
    <xf numFmtId="0" fontId="18" fillId="0" borderId="0" xfId="2095" applyFont="1" applyAlignment="1">
      <alignment vertical="center"/>
    </xf>
    <xf numFmtId="194" fontId="15" fillId="0" borderId="0" xfId="2095" applyNumberFormat="1" applyFont="1" applyAlignment="1">
      <alignment horizontal="center" vertical="center"/>
    </xf>
    <xf numFmtId="0" fontId="18" fillId="36" borderId="0" xfId="2095" applyFont="1" applyFill="1" applyAlignment="1">
      <alignment horizontal="center" vertical="center"/>
    </xf>
    <xf numFmtId="0" fontId="18" fillId="0" borderId="0" xfId="2095" applyFont="1" applyAlignment="1">
      <alignment horizontal="left" vertical="center"/>
    </xf>
    <xf numFmtId="191" fontId="18" fillId="3" borderId="0" xfId="2095" applyNumberFormat="1" applyFont="1" applyFill="1" applyAlignment="1">
      <alignment horizontal="center" vertical="center"/>
    </xf>
    <xf numFmtId="168" fontId="6" fillId="0" borderId="21" xfId="1" applyNumberFormat="1" applyFont="1" applyBorder="1" applyAlignment="1">
      <alignment horizontal="right" vertical="top" shrinkToFit="1"/>
    </xf>
    <xf numFmtId="0" fontId="9" fillId="5" borderId="21" xfId="1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vertical="center"/>
    </xf>
    <xf numFmtId="0" fontId="15" fillId="0" borderId="21" xfId="2095" applyFont="1" applyBorder="1" applyAlignment="1">
      <alignment horizontal="left" vertical="center"/>
    </xf>
    <xf numFmtId="0" fontId="18" fillId="0" borderId="21" xfId="2095" applyFont="1" applyBorder="1" applyAlignment="1">
      <alignment horizontal="center" vertical="center"/>
    </xf>
    <xf numFmtId="0" fontId="9" fillId="38" borderId="21" xfId="2095" applyFont="1" applyFill="1" applyBorder="1" applyAlignment="1">
      <alignment horizontal="center" vertical="center"/>
    </xf>
    <xf numFmtId="192" fontId="7" fillId="31" borderId="21" xfId="2095" applyNumberFormat="1" applyFont="1" applyFill="1" applyBorder="1" applyAlignment="1">
      <alignment vertical="center"/>
    </xf>
    <xf numFmtId="0" fontId="15" fillId="3" borderId="21" xfId="2095" applyFont="1" applyFill="1" applyBorder="1" applyAlignment="1">
      <alignment horizontal="left" vertical="center" wrapText="1"/>
    </xf>
    <xf numFmtId="193" fontId="15" fillId="3" borderId="21" xfId="2023" applyNumberFormat="1" applyFont="1" applyFill="1" applyBorder="1" applyAlignment="1">
      <alignment horizontal="center" vertical="center"/>
    </xf>
    <xf numFmtId="194" fontId="15" fillId="0" borderId="21" xfId="2095" applyNumberFormat="1" applyFont="1" applyBorder="1" applyAlignment="1">
      <alignment vertical="center"/>
    </xf>
    <xf numFmtId="3" fontId="15" fillId="3" borderId="21" xfId="2095" applyNumberFormat="1" applyFont="1" applyFill="1" applyBorder="1" applyAlignment="1">
      <alignment horizontal="right" vertical="center"/>
    </xf>
    <xf numFmtId="0" fontId="15" fillId="3" borderId="21" xfId="2095" applyFont="1" applyFill="1" applyBorder="1" applyAlignment="1">
      <alignment horizontal="left" vertical="center"/>
    </xf>
    <xf numFmtId="192" fontId="18" fillId="34" borderId="21" xfId="2095" applyNumberFormat="1" applyFont="1" applyFill="1" applyBorder="1" applyAlignment="1">
      <alignment horizontal="center" vertical="center"/>
    </xf>
    <xf numFmtId="3" fontId="15" fillId="0" borderId="21" xfId="2095" applyNumberFormat="1" applyFont="1" applyBorder="1" applyAlignment="1">
      <alignment vertical="center"/>
    </xf>
    <xf numFmtId="193" fontId="15" fillId="3" borderId="21" xfId="2023" applyNumberFormat="1" applyFont="1" applyFill="1" applyBorder="1" applyAlignment="1">
      <alignment horizontal="right" vertical="center"/>
    </xf>
    <xf numFmtId="0" fontId="15" fillId="0" borderId="21" xfId="2095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5" fillId="0" borderId="22" xfId="2095" applyFont="1" applyBorder="1" applyAlignment="1">
      <alignment horizontal="left" vertical="center"/>
    </xf>
    <xf numFmtId="192" fontId="15" fillId="0" borderId="21" xfId="2095" applyNumberFormat="1" applyFont="1" applyBorder="1" applyAlignment="1">
      <alignment horizontal="center" vertical="center"/>
    </xf>
    <xf numFmtId="192" fontId="15" fillId="32" borderId="21" xfId="2095" applyNumberFormat="1" applyFont="1" applyFill="1" applyBorder="1" applyAlignment="1">
      <alignment horizontal="center" vertical="center"/>
    </xf>
    <xf numFmtId="193" fontId="15" fillId="0" borderId="21" xfId="2023" applyNumberFormat="1" applyFont="1" applyBorder="1" applyAlignment="1">
      <alignment horizontal="right" vertical="center"/>
    </xf>
    <xf numFmtId="0" fontId="15" fillId="3" borderId="21" xfId="2095" applyFont="1" applyFill="1" applyBorder="1" applyAlignment="1">
      <alignment horizontal="center" vertical="center"/>
    </xf>
    <xf numFmtId="0" fontId="15" fillId="0" borderId="21" xfId="2095" applyFont="1" applyBorder="1" applyAlignment="1">
      <alignment horizontal="center" vertical="center"/>
    </xf>
    <xf numFmtId="0" fontId="18" fillId="35" borderId="21" xfId="2095" applyFont="1" applyFill="1" applyBorder="1" applyAlignment="1">
      <alignment horizontal="center" vertical="center" wrapText="1"/>
    </xf>
    <xf numFmtId="191" fontId="18" fillId="3" borderId="21" xfId="2095" applyNumberFormat="1" applyFont="1" applyFill="1" applyBorder="1" applyAlignment="1">
      <alignment horizontal="center" vertical="center"/>
    </xf>
    <xf numFmtId="191" fontId="18" fillId="0" borderId="21" xfId="2095" applyNumberFormat="1" applyFont="1" applyBorder="1" applyAlignment="1">
      <alignment horizontal="center" vertical="center"/>
    </xf>
    <xf numFmtId="0" fontId="18" fillId="0" borderId="21" xfId="2095" applyFont="1" applyBorder="1" applyAlignment="1">
      <alignment horizontal="left" vertical="center"/>
    </xf>
    <xf numFmtId="191" fontId="15" fillId="0" borderId="21" xfId="2020" applyNumberFormat="1" applyFont="1" applyBorder="1" applyAlignment="1">
      <alignment vertical="center"/>
    </xf>
    <xf numFmtId="0" fontId="18" fillId="35" borderId="21" xfId="2095" applyFont="1" applyFill="1" applyBorder="1" applyAlignment="1">
      <alignment horizontal="center" vertical="center"/>
    </xf>
    <xf numFmtId="191" fontId="15" fillId="0" borderId="21" xfId="2020" applyNumberFormat="1" applyFont="1" applyBorder="1" applyAlignment="1">
      <alignment horizontal="center" vertical="center"/>
    </xf>
    <xf numFmtId="0" fontId="42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1" fontId="8" fillId="3" borderId="0" xfId="1" applyNumberFormat="1" applyFont="1" applyFill="1" applyAlignment="1">
      <alignment horizontal="right" vertical="top" shrinkToFit="1"/>
    </xf>
    <xf numFmtId="0" fontId="7" fillId="3" borderId="0" xfId="1" applyFont="1" applyFill="1" applyAlignment="1">
      <alignment horizontal="left" vertical="top" wrapText="1"/>
    </xf>
    <xf numFmtId="168" fontId="6" fillId="33" borderId="5" xfId="1" applyNumberFormat="1" applyFont="1" applyFill="1" applyBorder="1" applyAlignment="1">
      <alignment horizontal="right" vertical="top" shrinkToFit="1"/>
    </xf>
    <xf numFmtId="0" fontId="2" fillId="3" borderId="0" xfId="1" applyFill="1" applyAlignment="1">
      <alignment horizontal="left" vertical="top" wrapText="1"/>
    </xf>
    <xf numFmtId="0" fontId="16" fillId="0" borderId="0" xfId="0" applyFont="1" applyAlignment="1">
      <alignment horizontal="center" vertical="center"/>
    </xf>
    <xf numFmtId="168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2" fillId="0" borderId="0" xfId="1" applyAlignment="1">
      <alignment horizontal="left" vertical="top"/>
    </xf>
    <xf numFmtId="0" fontId="3" fillId="0" borderId="0" xfId="1" applyFont="1" applyAlignment="1">
      <alignment horizontal="center" vertical="top" wrapText="1"/>
    </xf>
    <xf numFmtId="2" fontId="15" fillId="0" borderId="0" xfId="3" applyNumberFormat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5" fillId="0" borderId="0" xfId="0" applyFont="1"/>
    <xf numFmtId="0" fontId="0" fillId="0" borderId="0" xfId="0" applyAlignment="1">
      <alignment horizontal="center"/>
    </xf>
    <xf numFmtId="0" fontId="3" fillId="0" borderId="0" xfId="1" applyFont="1" applyAlignment="1">
      <alignment vertical="top" wrapText="1"/>
    </xf>
    <xf numFmtId="0" fontId="48" fillId="2" borderId="21" xfId="1" applyFont="1" applyFill="1" applyBorder="1" applyAlignment="1">
      <alignment horizontal="center" vertical="center" wrapText="1"/>
    </xf>
    <xf numFmtId="0" fontId="49" fillId="2" borderId="21" xfId="1" applyFont="1" applyFill="1" applyBorder="1" applyAlignment="1">
      <alignment horizontal="center" vertical="center" wrapText="1"/>
    </xf>
    <xf numFmtId="0" fontId="54" fillId="0" borderId="0" xfId="0" applyFont="1"/>
    <xf numFmtId="0" fontId="0" fillId="0" borderId="0" xfId="0" applyAlignment="1">
      <alignment wrapText="1"/>
    </xf>
    <xf numFmtId="2" fontId="53" fillId="0" borderId="21" xfId="3" applyNumberFormat="1" applyFont="1" applyBorder="1" applyAlignment="1">
      <alignment horizontal="left" vertical="center" wrapText="1"/>
    </xf>
    <xf numFmtId="0" fontId="54" fillId="0" borderId="21" xfId="0" applyFont="1" applyBorder="1"/>
    <xf numFmtId="0" fontId="53" fillId="0" borderId="21" xfId="1" applyFont="1" applyBorder="1" applyAlignment="1">
      <alignment horizontal="left" vertical="center" wrapText="1"/>
    </xf>
    <xf numFmtId="0" fontId="54" fillId="0" borderId="21" xfId="0" applyFont="1" applyBorder="1" applyAlignment="1">
      <alignment horizontal="center"/>
    </xf>
    <xf numFmtId="0" fontId="53" fillId="0" borderId="21" xfId="0" applyFont="1" applyBorder="1" applyAlignment="1">
      <alignment wrapText="1"/>
    </xf>
    <xf numFmtId="0" fontId="47" fillId="0" borderId="21" xfId="1" applyFont="1" applyBorder="1" applyAlignment="1">
      <alignment horizontal="left" vertical="center" wrapText="1"/>
    </xf>
    <xf numFmtId="0" fontId="3" fillId="0" borderId="21" xfId="1" applyFont="1" applyBorder="1" applyAlignment="1">
      <alignment horizontal="center" vertical="top" wrapText="1"/>
    </xf>
    <xf numFmtId="0" fontId="56" fillId="0" borderId="21" xfId="2118" applyBorder="1" applyAlignment="1">
      <alignment wrapText="1"/>
    </xf>
    <xf numFmtId="0" fontId="56" fillId="0" borderId="21" xfId="2118" applyBorder="1" applyAlignment="1">
      <alignment horizontal="left" vertical="center" wrapText="1"/>
    </xf>
    <xf numFmtId="0" fontId="47" fillId="0" borderId="21" xfId="0" applyFont="1" applyBorder="1" applyAlignment="1">
      <alignment horizontal="center" vertical="center"/>
    </xf>
    <xf numFmtId="49" fontId="47" fillId="0" borderId="21" xfId="0" applyNumberFormat="1" applyFont="1" applyBorder="1" applyAlignment="1">
      <alignment horizontal="center" vertical="center"/>
    </xf>
    <xf numFmtId="0" fontId="47" fillId="0" borderId="21" xfId="0" applyFont="1" applyBorder="1" applyAlignment="1">
      <alignment horizontal="center" vertical="center" wrapText="1"/>
    </xf>
    <xf numFmtId="168" fontId="6" fillId="0" borderId="21" xfId="1" applyNumberFormat="1" applyFont="1" applyBorder="1" applyAlignment="1">
      <alignment horizontal="right" vertical="center" shrinkToFit="1"/>
    </xf>
    <xf numFmtId="168" fontId="7" fillId="7" borderId="21" xfId="1" applyNumberFormat="1" applyFont="1" applyFill="1" applyBorder="1" applyAlignment="1">
      <alignment vertical="top" wrapText="1"/>
    </xf>
    <xf numFmtId="167" fontId="6" fillId="0" borderId="0" xfId="1" applyNumberFormat="1" applyFont="1" applyAlignment="1">
      <alignment horizontal="right" vertical="top" shrinkToFit="1"/>
    </xf>
    <xf numFmtId="1" fontId="8" fillId="0" borderId="0" xfId="1" applyNumberFormat="1" applyFont="1" applyAlignment="1">
      <alignment horizontal="right" vertical="top" shrinkToFit="1"/>
    </xf>
    <xf numFmtId="168" fontId="2" fillId="3" borderId="0" xfId="1" applyNumberFormat="1" applyFill="1" applyAlignment="1">
      <alignment horizontal="left" vertical="top"/>
    </xf>
    <xf numFmtId="168" fontId="57" fillId="0" borderId="0" xfId="0" applyNumberFormat="1" applyFont="1" applyAlignment="1">
      <alignment vertical="center"/>
    </xf>
    <xf numFmtId="168" fontId="2" fillId="0" borderId="0" xfId="1" applyNumberFormat="1" applyAlignment="1">
      <alignment horizontal="left" vertical="top"/>
    </xf>
    <xf numFmtId="168" fontId="5" fillId="0" borderId="21" xfId="1" applyNumberFormat="1" applyFont="1" applyBorder="1" applyAlignment="1">
      <alignment horizontal="left" vertical="top" wrapText="1"/>
    </xf>
    <xf numFmtId="196" fontId="2" fillId="3" borderId="0" xfId="1" applyNumberFormat="1" applyFill="1" applyAlignment="1">
      <alignment horizontal="left" vertical="top"/>
    </xf>
    <xf numFmtId="14" fontId="2" fillId="3" borderId="0" xfId="1" applyNumberFormat="1" applyFill="1" applyAlignment="1">
      <alignment horizontal="left" vertical="top"/>
    </xf>
    <xf numFmtId="168" fontId="7" fillId="7" borderId="34" xfId="1" applyNumberFormat="1" applyFont="1" applyFill="1" applyBorder="1" applyAlignment="1">
      <alignment horizontal="left" vertical="top" wrapText="1"/>
    </xf>
    <xf numFmtId="168" fontId="7" fillId="0" borderId="21" xfId="1" applyNumberFormat="1" applyFont="1" applyBorder="1" applyAlignment="1">
      <alignment horizontal="left" vertical="top" wrapText="1"/>
    </xf>
    <xf numFmtId="0" fontId="2" fillId="0" borderId="0" xfId="1" applyAlignment="1">
      <alignment horizontal="left" vertical="top" wrapText="1"/>
    </xf>
    <xf numFmtId="0" fontId="47" fillId="0" borderId="7" xfId="0" applyFont="1" applyBorder="1" applyAlignment="1">
      <alignment horizontal="center" vertical="center"/>
    </xf>
    <xf numFmtId="0" fontId="53" fillId="0" borderId="7" xfId="1" applyFont="1" applyBorder="1" applyAlignment="1">
      <alignment horizontal="left" vertical="center" wrapText="1"/>
    </xf>
    <xf numFmtId="0" fontId="54" fillId="0" borderId="7" xfId="0" applyFont="1" applyBorder="1" applyAlignment="1">
      <alignment horizontal="center"/>
    </xf>
    <xf numFmtId="0" fontId="3" fillId="0" borderId="21" xfId="1" applyFont="1" applyBorder="1" applyAlignment="1">
      <alignment vertical="top" wrapText="1"/>
    </xf>
    <xf numFmtId="168" fontId="5" fillId="3" borderId="21" xfId="1" applyNumberFormat="1" applyFont="1" applyFill="1" applyBorder="1" applyAlignment="1">
      <alignment horizontal="left" vertical="top" wrapText="1"/>
    </xf>
    <xf numFmtId="0" fontId="56" fillId="0" borderId="21" xfId="2118" applyBorder="1" applyAlignment="1">
      <alignment horizontal="center" vertical="center" wrapText="1"/>
    </xf>
    <xf numFmtId="0" fontId="54" fillId="0" borderId="21" xfId="0" applyFont="1" applyBorder="1" applyAlignment="1">
      <alignment horizontal="center" vertical="center"/>
    </xf>
    <xf numFmtId="2" fontId="8" fillId="0" borderId="0" xfId="2117" applyNumberFormat="1" applyFont="1" applyAlignment="1">
      <alignment horizontal="right" vertical="top" shrinkToFit="1"/>
    </xf>
    <xf numFmtId="168" fontId="5" fillId="0" borderId="22" xfId="1" applyNumberFormat="1" applyFont="1" applyBorder="1" applyAlignment="1">
      <alignment vertical="top" wrapText="1"/>
    </xf>
    <xf numFmtId="168" fontId="5" fillId="0" borderId="17" xfId="1" applyNumberFormat="1" applyFont="1" applyBorder="1" applyAlignment="1">
      <alignment vertical="top" wrapText="1"/>
    </xf>
    <xf numFmtId="197" fontId="6" fillId="0" borderId="21" xfId="1" applyNumberFormat="1" applyFont="1" applyBorder="1" applyAlignment="1">
      <alignment horizontal="right" vertical="top" shrinkToFit="1"/>
    </xf>
    <xf numFmtId="197" fontId="6" fillId="0" borderId="30" xfId="1" applyNumberFormat="1" applyFont="1" applyBorder="1" applyAlignment="1">
      <alignment horizontal="right" vertical="top" shrinkToFit="1"/>
    </xf>
    <xf numFmtId="197" fontId="5" fillId="0" borderId="21" xfId="1" applyNumberFormat="1" applyFont="1" applyBorder="1" applyAlignment="1">
      <alignment vertical="top" wrapText="1"/>
    </xf>
    <xf numFmtId="197" fontId="8" fillId="7" borderId="21" xfId="1" applyNumberFormat="1" applyFont="1" applyFill="1" applyBorder="1" applyAlignment="1">
      <alignment vertical="top" shrinkToFit="1"/>
    </xf>
    <xf numFmtId="0" fontId="57" fillId="0" borderId="0" xfId="0" applyFont="1" applyAlignment="1">
      <alignment horizontal="center" vertical="center"/>
    </xf>
    <xf numFmtId="0" fontId="9" fillId="5" borderId="24" xfId="1" applyFont="1" applyFill="1" applyBorder="1" applyAlignment="1">
      <alignment horizontal="center" vertical="center" wrapText="1"/>
    </xf>
    <xf numFmtId="0" fontId="9" fillId="5" borderId="25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top" wrapText="1"/>
    </xf>
    <xf numFmtId="168" fontId="2" fillId="3" borderId="0" xfId="1" applyNumberFormat="1" applyFont="1" applyFill="1" applyAlignment="1">
      <alignment horizontal="left" vertical="top" wrapText="1"/>
    </xf>
    <xf numFmtId="0" fontId="2" fillId="3" borderId="0" xfId="1" applyFont="1" applyFill="1" applyAlignment="1">
      <alignment horizontal="left" vertical="top" wrapText="1"/>
    </xf>
    <xf numFmtId="167" fontId="6" fillId="0" borderId="21" xfId="1" applyNumberFormat="1" applyFont="1" applyBorder="1" applyAlignment="1">
      <alignment horizontal="right" vertical="top" shrinkToFit="1"/>
    </xf>
    <xf numFmtId="1" fontId="8" fillId="4" borderId="21" xfId="1" applyNumberFormat="1" applyFont="1" applyFill="1" applyBorder="1" applyAlignment="1">
      <alignment horizontal="right" vertical="top" shrinkToFit="1"/>
    </xf>
    <xf numFmtId="196" fontId="2" fillId="0" borderId="0" xfId="1" applyNumberFormat="1" applyFont="1" applyAlignment="1">
      <alignment horizontal="left" vertical="top" wrapText="1"/>
    </xf>
    <xf numFmtId="0" fontId="2" fillId="0" borderId="0" xfId="1" applyFont="1" applyAlignment="1">
      <alignment wrapText="1"/>
    </xf>
    <xf numFmtId="0" fontId="16" fillId="8" borderId="21" xfId="0" applyFont="1" applyFill="1" applyBorder="1" applyAlignment="1">
      <alignment vertical="center"/>
    </xf>
    <xf numFmtId="0" fontId="15" fillId="33" borderId="21" xfId="0" applyFont="1" applyFill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168" fontId="16" fillId="8" borderId="21" xfId="0" applyNumberFormat="1" applyFont="1" applyFill="1" applyBorder="1" applyAlignment="1">
      <alignment vertical="center"/>
    </xf>
    <xf numFmtId="0" fontId="3" fillId="0" borderId="0" xfId="1" applyFont="1" applyAlignment="1">
      <alignment horizontal="center" vertical="top"/>
    </xf>
    <xf numFmtId="0" fontId="2" fillId="0" borderId="0" xfId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5" fillId="0" borderId="0" xfId="1" applyFont="1" applyAlignment="1">
      <alignment horizontal="left" vertical="top" wrapText="1"/>
    </xf>
    <xf numFmtId="0" fontId="44" fillId="5" borderId="21" xfId="0" applyFont="1" applyFill="1" applyBorder="1" applyAlignment="1">
      <alignment horizontal="center" vertical="center" wrapText="1"/>
    </xf>
    <xf numFmtId="195" fontId="44" fillId="5" borderId="21" xfId="2020" applyNumberFormat="1" applyFont="1" applyFill="1" applyBorder="1" applyAlignment="1">
      <alignment horizontal="center" vertical="center"/>
    </xf>
    <xf numFmtId="0" fontId="42" fillId="37" borderId="22" xfId="4" applyFont="1" applyFill="1" applyBorder="1" applyAlignment="1">
      <alignment horizontal="center" vertical="center" wrapText="1"/>
    </xf>
    <xf numFmtId="0" fontId="42" fillId="37" borderId="17" xfId="4" applyFont="1" applyFill="1" applyBorder="1" applyAlignment="1">
      <alignment horizontal="center" vertical="center" wrapText="1"/>
    </xf>
    <xf numFmtId="0" fontId="42" fillId="37" borderId="23" xfId="4" applyFont="1" applyFill="1" applyBorder="1" applyAlignment="1">
      <alignment horizontal="center" vertical="center" wrapText="1"/>
    </xf>
    <xf numFmtId="0" fontId="5" fillId="0" borderId="22" xfId="1" applyFont="1" applyBorder="1" applyAlignment="1">
      <alignment horizontal="left" vertical="top" wrapText="1"/>
    </xf>
    <xf numFmtId="0" fontId="5" fillId="0" borderId="17" xfId="1" applyFont="1" applyBorder="1" applyAlignment="1">
      <alignment horizontal="left" vertical="top" wrapText="1"/>
    </xf>
    <xf numFmtId="0" fontId="5" fillId="0" borderId="23" xfId="1" applyFont="1" applyBorder="1" applyAlignment="1">
      <alignment horizontal="left" vertical="top" wrapText="1"/>
    </xf>
    <xf numFmtId="168" fontId="5" fillId="0" borderId="21" xfId="1" applyNumberFormat="1" applyFont="1" applyBorder="1" applyAlignment="1">
      <alignment horizontal="center" vertical="top" wrapText="1"/>
    </xf>
    <xf numFmtId="197" fontId="6" fillId="3" borderId="21" xfId="2" applyNumberFormat="1" applyFont="1" applyFill="1" applyBorder="1" applyAlignment="1">
      <alignment vertical="top" shrinkToFit="1"/>
    </xf>
    <xf numFmtId="2" fontId="8" fillId="6" borderId="21" xfId="1" applyNumberFormat="1" applyFont="1" applyFill="1" applyBorder="1" applyAlignment="1">
      <alignment horizontal="center" vertical="top" shrinkToFit="1"/>
    </xf>
    <xf numFmtId="197" fontId="5" fillId="0" borderId="21" xfId="1" applyNumberFormat="1" applyFont="1" applyBorder="1" applyAlignment="1">
      <alignment horizontal="right" vertical="top" wrapText="1"/>
    </xf>
    <xf numFmtId="197" fontId="6" fillId="0" borderId="21" xfId="2" applyNumberFormat="1" applyFont="1" applyBorder="1" applyAlignment="1">
      <alignment vertical="top" shrinkToFit="1"/>
    </xf>
    <xf numFmtId="0" fontId="7" fillId="4" borderId="22" xfId="1" applyFont="1" applyFill="1" applyBorder="1" applyAlignment="1">
      <alignment horizontal="left" vertical="top" wrapText="1"/>
    </xf>
    <xf numFmtId="0" fontId="7" fillId="4" borderId="17" xfId="1" applyFont="1" applyFill="1" applyBorder="1" applyAlignment="1">
      <alignment horizontal="left" vertical="top" wrapText="1"/>
    </xf>
    <xf numFmtId="0" fontId="7" fillId="4" borderId="23" xfId="1" applyFont="1" applyFill="1" applyBorder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9" fillId="5" borderId="21" xfId="1" applyFont="1" applyFill="1" applyBorder="1" applyAlignment="1">
      <alignment horizontal="center" vertical="center" wrapText="1"/>
    </xf>
    <xf numFmtId="2" fontId="7" fillId="6" borderId="21" xfId="1" applyNumberFormat="1" applyFont="1" applyFill="1" applyBorder="1" applyAlignment="1">
      <alignment horizontal="center" vertical="top" shrinkToFit="1"/>
    </xf>
    <xf numFmtId="168" fontId="6" fillId="7" borderId="6" xfId="1" applyNumberFormat="1" applyFont="1" applyFill="1" applyBorder="1" applyAlignment="1">
      <alignment horizontal="left" wrapText="1"/>
    </xf>
    <xf numFmtId="197" fontId="8" fillId="7" borderId="35" xfId="1" applyNumberFormat="1" applyFont="1" applyFill="1" applyBorder="1" applyAlignment="1">
      <alignment horizontal="right" vertical="top" shrinkToFit="1"/>
    </xf>
    <xf numFmtId="197" fontId="8" fillId="7" borderId="36" xfId="1" applyNumberFormat="1" applyFont="1" applyFill="1" applyBorder="1" applyAlignment="1">
      <alignment horizontal="right" vertical="top" shrinkToFit="1"/>
    </xf>
    <xf numFmtId="197" fontId="6" fillId="0" borderId="21" xfId="2" applyNumberFormat="1" applyFont="1" applyFill="1" applyBorder="1" applyAlignment="1">
      <alignment vertical="top" shrinkToFit="1"/>
    </xf>
    <xf numFmtId="168" fontId="5" fillId="0" borderId="22" xfId="1" applyNumberFormat="1" applyFont="1" applyBorder="1" applyAlignment="1">
      <alignment horizontal="center" vertical="top" wrapText="1"/>
    </xf>
    <xf numFmtId="168" fontId="5" fillId="0" borderId="23" xfId="1" applyNumberFormat="1" applyFont="1" applyBorder="1" applyAlignment="1">
      <alignment horizontal="center" vertical="top" wrapText="1"/>
    </xf>
    <xf numFmtId="197" fontId="6" fillId="0" borderId="22" xfId="2" applyNumberFormat="1" applyFont="1" applyBorder="1" applyAlignment="1">
      <alignment vertical="top" shrinkToFit="1"/>
    </xf>
    <xf numFmtId="197" fontId="6" fillId="0" borderId="17" xfId="2" applyNumberFormat="1" applyFont="1" applyBorder="1" applyAlignment="1">
      <alignment vertical="top" shrinkToFit="1"/>
    </xf>
    <xf numFmtId="197" fontId="6" fillId="0" borderId="23" xfId="2" applyNumberFormat="1" applyFont="1" applyBorder="1" applyAlignment="1">
      <alignment vertical="top" shrinkToFit="1"/>
    </xf>
    <xf numFmtId="2" fontId="7" fillId="6" borderId="22" xfId="1" applyNumberFormat="1" applyFont="1" applyFill="1" applyBorder="1" applyAlignment="1">
      <alignment horizontal="center" vertical="top" shrinkToFit="1"/>
    </xf>
    <xf numFmtId="2" fontId="7" fillId="6" borderId="23" xfId="1" applyNumberFormat="1" applyFont="1" applyFill="1" applyBorder="1" applyAlignment="1">
      <alignment horizontal="center" vertical="top" shrinkToFit="1"/>
    </xf>
    <xf numFmtId="168" fontId="6" fillId="0" borderId="21" xfId="2" applyNumberFormat="1" applyFont="1" applyBorder="1" applyAlignment="1">
      <alignment horizontal="right" vertical="top" shrinkToFit="1"/>
    </xf>
    <xf numFmtId="168" fontId="6" fillId="0" borderId="21" xfId="1" applyNumberFormat="1" applyFont="1" applyBorder="1" applyAlignment="1">
      <alignment horizontal="right" vertical="top" shrinkToFit="1"/>
    </xf>
    <xf numFmtId="168" fontId="7" fillId="3" borderId="1" xfId="1" applyNumberFormat="1" applyFont="1" applyFill="1" applyBorder="1" applyAlignment="1">
      <alignment horizontal="left" vertical="top" wrapText="1"/>
    </xf>
    <xf numFmtId="168" fontId="7" fillId="3" borderId="0" xfId="1" applyNumberFormat="1" applyFont="1" applyFill="1" applyAlignment="1">
      <alignment horizontal="left" vertical="top" wrapText="1"/>
    </xf>
    <xf numFmtId="168" fontId="8" fillId="0" borderId="29" xfId="1" applyNumberFormat="1" applyFont="1" applyBorder="1" applyAlignment="1">
      <alignment horizontal="center" vertical="top" shrinkToFit="1"/>
    </xf>
    <xf numFmtId="168" fontId="8" fillId="0" borderId="33" xfId="1" applyNumberFormat="1" applyFont="1" applyBorder="1" applyAlignment="1">
      <alignment horizontal="center" vertical="top" shrinkToFit="1"/>
    </xf>
    <xf numFmtId="168" fontId="8" fillId="0" borderId="28" xfId="1" applyNumberFormat="1" applyFont="1" applyBorder="1" applyAlignment="1">
      <alignment horizontal="center" vertical="top" shrinkToFit="1"/>
    </xf>
    <xf numFmtId="168" fontId="5" fillId="33" borderId="2" xfId="1" applyNumberFormat="1" applyFont="1" applyFill="1" applyBorder="1" applyAlignment="1">
      <alignment horizontal="center" vertical="top" wrapText="1"/>
    </xf>
    <xf numFmtId="168" fontId="5" fillId="33" borderId="4" xfId="1" applyNumberFormat="1" applyFont="1" applyFill="1" applyBorder="1" applyAlignment="1">
      <alignment horizontal="center" vertical="top" wrapText="1"/>
    </xf>
    <xf numFmtId="168" fontId="6" fillId="33" borderId="2" xfId="2" applyNumberFormat="1" applyFont="1" applyFill="1" applyBorder="1" applyAlignment="1">
      <alignment horizontal="right" vertical="top" shrinkToFit="1"/>
    </xf>
    <xf numFmtId="168" fontId="6" fillId="33" borderId="3" xfId="2" applyNumberFormat="1" applyFont="1" applyFill="1" applyBorder="1" applyAlignment="1">
      <alignment horizontal="right" vertical="top" shrinkToFit="1"/>
    </xf>
    <xf numFmtId="168" fontId="6" fillId="33" borderId="4" xfId="2" applyNumberFormat="1" applyFont="1" applyFill="1" applyBorder="1" applyAlignment="1">
      <alignment horizontal="right" vertical="top" shrinkToFit="1"/>
    </xf>
    <xf numFmtId="2" fontId="8" fillId="33" borderId="2" xfId="1" applyNumberFormat="1" applyFont="1" applyFill="1" applyBorder="1" applyAlignment="1">
      <alignment horizontal="center" vertical="top" shrinkToFit="1"/>
    </xf>
    <xf numFmtId="2" fontId="8" fillId="33" borderId="4" xfId="1" applyNumberFormat="1" applyFont="1" applyFill="1" applyBorder="1" applyAlignment="1">
      <alignment horizontal="center" vertical="top" shrinkToFit="1"/>
    </xf>
    <xf numFmtId="168" fontId="6" fillId="33" borderId="2" xfId="1" applyNumberFormat="1" applyFont="1" applyFill="1" applyBorder="1" applyAlignment="1">
      <alignment horizontal="right" vertical="top" shrinkToFit="1"/>
    </xf>
    <xf numFmtId="168" fontId="6" fillId="33" borderId="4" xfId="1" applyNumberFormat="1" applyFont="1" applyFill="1" applyBorder="1" applyAlignment="1">
      <alignment horizontal="right" vertical="top" shrinkToFit="1"/>
    </xf>
    <xf numFmtId="168" fontId="5" fillId="0" borderId="2" xfId="1" applyNumberFormat="1" applyFont="1" applyBorder="1" applyAlignment="1">
      <alignment horizontal="center" vertical="top" wrapText="1"/>
    </xf>
    <xf numFmtId="168" fontId="5" fillId="0" borderId="4" xfId="1" applyNumberFormat="1" applyFont="1" applyBorder="1" applyAlignment="1">
      <alignment horizontal="center" vertical="top" wrapText="1"/>
    </xf>
    <xf numFmtId="168" fontId="6" fillId="0" borderId="2" xfId="2" applyNumberFormat="1" applyFont="1" applyBorder="1" applyAlignment="1">
      <alignment horizontal="right" vertical="top" shrinkToFit="1"/>
    </xf>
    <xf numFmtId="168" fontId="6" fillId="0" borderId="3" xfId="2" applyNumberFormat="1" applyFont="1" applyBorder="1" applyAlignment="1">
      <alignment horizontal="right" vertical="top" shrinkToFit="1"/>
    </xf>
    <xf numFmtId="168" fontId="6" fillId="0" borderId="4" xfId="2" applyNumberFormat="1" applyFont="1" applyBorder="1" applyAlignment="1">
      <alignment horizontal="right" vertical="top" shrinkToFit="1"/>
    </xf>
    <xf numFmtId="2" fontId="8" fillId="6" borderId="2" xfId="1" applyNumberFormat="1" applyFont="1" applyFill="1" applyBorder="1" applyAlignment="1">
      <alignment horizontal="center" vertical="top" shrinkToFit="1"/>
    </xf>
    <xf numFmtId="2" fontId="8" fillId="6" borderId="4" xfId="1" applyNumberFormat="1" applyFont="1" applyFill="1" applyBorder="1" applyAlignment="1">
      <alignment horizontal="center" vertical="top" shrinkToFit="1"/>
    </xf>
    <xf numFmtId="168" fontId="6" fillId="0" borderId="2" xfId="1" applyNumberFormat="1" applyFont="1" applyBorder="1" applyAlignment="1">
      <alignment horizontal="right" vertical="top" shrinkToFit="1"/>
    </xf>
    <xf numFmtId="168" fontId="6" fillId="0" borderId="4" xfId="1" applyNumberFormat="1" applyFont="1" applyBorder="1" applyAlignment="1">
      <alignment horizontal="right" vertical="top" shrinkToFit="1"/>
    </xf>
    <xf numFmtId="168" fontId="5" fillId="0" borderId="22" xfId="1" applyNumberFormat="1" applyFont="1" applyBorder="1" applyAlignment="1">
      <alignment horizontal="left" vertical="top" wrapText="1"/>
    </xf>
    <xf numFmtId="168" fontId="5" fillId="0" borderId="17" xfId="1" applyNumberFormat="1" applyFont="1" applyBorder="1" applyAlignment="1">
      <alignment horizontal="left" vertical="top" wrapText="1"/>
    </xf>
    <xf numFmtId="168" fontId="5" fillId="0" borderId="23" xfId="1" applyNumberFormat="1" applyFont="1" applyBorder="1" applyAlignment="1">
      <alignment horizontal="left" vertical="top" wrapText="1"/>
    </xf>
    <xf numFmtId="168" fontId="7" fillId="7" borderId="21" xfId="1" applyNumberFormat="1" applyFont="1" applyFill="1" applyBorder="1" applyAlignment="1">
      <alignment horizontal="left" vertical="top" wrapText="1"/>
    </xf>
    <xf numFmtId="168" fontId="7" fillId="3" borderId="18" xfId="1" applyNumberFormat="1" applyFont="1" applyFill="1" applyBorder="1" applyAlignment="1">
      <alignment horizontal="left" vertical="top" wrapText="1"/>
    </xf>
    <xf numFmtId="0" fontId="9" fillId="5" borderId="2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9" fillId="5" borderId="3" xfId="1" applyFont="1" applyFill="1" applyBorder="1" applyAlignment="1">
      <alignment horizontal="center" vertical="center" wrapText="1"/>
    </xf>
    <xf numFmtId="0" fontId="16" fillId="8" borderId="21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168" fontId="6" fillId="7" borderId="3" xfId="1" applyNumberFormat="1" applyFont="1" applyFill="1" applyBorder="1" applyAlignment="1">
      <alignment horizontal="left" wrapText="1"/>
    </xf>
    <xf numFmtId="168" fontId="8" fillId="7" borderId="3" xfId="1" applyNumberFormat="1" applyFont="1" applyFill="1" applyBorder="1" applyAlignment="1">
      <alignment horizontal="right" vertical="top" shrinkToFit="1"/>
    </xf>
    <xf numFmtId="168" fontId="8" fillId="7" borderId="4" xfId="1" applyNumberFormat="1" applyFont="1" applyFill="1" applyBorder="1" applyAlignment="1">
      <alignment horizontal="right" vertical="top" shrinkToFit="1"/>
    </xf>
    <xf numFmtId="0" fontId="12" fillId="6" borderId="21" xfId="1" applyFont="1" applyFill="1" applyBorder="1" applyAlignment="1">
      <alignment horizontal="left" vertical="center" wrapText="1"/>
    </xf>
    <xf numFmtId="0" fontId="11" fillId="0" borderId="21" xfId="1" applyFont="1" applyBorder="1" applyAlignment="1">
      <alignment horizontal="center" vertical="center" wrapText="1"/>
    </xf>
    <xf numFmtId="2" fontId="12" fillId="6" borderId="21" xfId="1" applyNumberFormat="1" applyFont="1" applyFill="1" applyBorder="1" applyAlignment="1">
      <alignment horizontal="right" vertical="center" shrinkToFit="1"/>
    </xf>
    <xf numFmtId="2" fontId="12" fillId="3" borderId="21" xfId="1" applyNumberFormat="1" applyFont="1" applyFill="1" applyBorder="1" applyAlignment="1">
      <alignment horizontal="center" vertical="center" shrinkToFit="1"/>
    </xf>
    <xf numFmtId="0" fontId="13" fillId="0" borderId="21" xfId="1" applyFont="1" applyBorder="1" applyAlignment="1">
      <alignment horizontal="left" vertical="center" wrapText="1"/>
    </xf>
    <xf numFmtId="2" fontId="14" fillId="0" borderId="21" xfId="1" applyNumberFormat="1" applyFont="1" applyBorder="1" applyAlignment="1">
      <alignment horizontal="right" vertical="center" shrinkToFit="1"/>
    </xf>
    <xf numFmtId="2" fontId="12" fillId="0" borderId="21" xfId="1" applyNumberFormat="1" applyFont="1" applyBorder="1" applyAlignment="1">
      <alignment horizontal="center" vertical="center" shrinkToFit="1"/>
    </xf>
    <xf numFmtId="0" fontId="13" fillId="0" borderId="21" xfId="1" applyFont="1" applyBorder="1" applyAlignment="1">
      <alignment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9" fillId="5" borderId="32" xfId="1" applyFont="1" applyFill="1" applyBorder="1" applyAlignment="1">
      <alignment horizontal="center" vertical="center" wrapText="1"/>
    </xf>
    <xf numFmtId="0" fontId="9" fillId="5" borderId="31" xfId="1" applyFont="1" applyFill="1" applyBorder="1" applyAlignment="1">
      <alignment horizontal="center" vertical="center" wrapText="1"/>
    </xf>
    <xf numFmtId="0" fontId="9" fillId="5" borderId="29" xfId="1" applyFont="1" applyFill="1" applyBorder="1" applyAlignment="1">
      <alignment horizontal="center" vertical="center" wrapText="1"/>
    </xf>
    <xf numFmtId="0" fontId="18" fillId="31" borderId="17" xfId="2095" applyFont="1" applyFill="1" applyBorder="1" applyAlignment="1">
      <alignment horizontal="center" vertical="center"/>
    </xf>
    <xf numFmtId="0" fontId="18" fillId="31" borderId="23" xfId="2095" applyFont="1" applyFill="1" applyBorder="1" applyAlignment="1">
      <alignment horizontal="center" vertical="center"/>
    </xf>
    <xf numFmtId="1" fontId="18" fillId="0" borderId="22" xfId="2095" applyNumberFormat="1" applyFont="1" applyBorder="1" applyAlignment="1">
      <alignment horizontal="center" vertical="center"/>
    </xf>
    <xf numFmtId="1" fontId="18" fillId="0" borderId="23" xfId="2095" applyNumberFormat="1" applyFont="1" applyBorder="1" applyAlignment="1">
      <alignment horizontal="center" vertical="center"/>
    </xf>
    <xf numFmtId="0" fontId="18" fillId="35" borderId="21" xfId="2095" applyFont="1" applyFill="1" applyBorder="1" applyAlignment="1">
      <alignment horizontal="center" vertical="center"/>
    </xf>
    <xf numFmtId="178" fontId="15" fillId="0" borderId="22" xfId="0" applyNumberFormat="1" applyFont="1" applyBorder="1" applyAlignment="1">
      <alignment horizontal="center" vertical="center"/>
    </xf>
    <xf numFmtId="178" fontId="15" fillId="0" borderId="23" xfId="0" applyNumberFormat="1" applyFont="1" applyBorder="1" applyAlignment="1">
      <alignment horizontal="center" vertical="center"/>
    </xf>
    <xf numFmtId="14" fontId="15" fillId="0" borderId="22" xfId="0" applyNumberFormat="1" applyFont="1" applyBorder="1" applyAlignment="1">
      <alignment horizontal="center" vertical="center"/>
    </xf>
    <xf numFmtId="14" fontId="15" fillId="0" borderId="23" xfId="0" applyNumberFormat="1" applyFont="1" applyBorder="1" applyAlignment="1">
      <alignment horizontal="center" vertical="center"/>
    </xf>
    <xf numFmtId="0" fontId="9" fillId="38" borderId="22" xfId="2095" applyFont="1" applyFill="1" applyBorder="1" applyAlignment="1">
      <alignment horizontal="center" vertical="center"/>
    </xf>
    <xf numFmtId="0" fontId="9" fillId="38" borderId="23" xfId="2095" applyFont="1" applyFill="1" applyBorder="1" applyAlignment="1">
      <alignment horizontal="center" vertical="center"/>
    </xf>
    <xf numFmtId="2" fontId="52" fillId="0" borderId="21" xfId="1" applyNumberFormat="1" applyFont="1" applyBorder="1" applyAlignment="1">
      <alignment horizontal="center" vertical="center" shrinkToFit="1"/>
    </xf>
    <xf numFmtId="0" fontId="55" fillId="0" borderId="21" xfId="1" applyFont="1" applyBorder="1" applyAlignment="1">
      <alignment horizontal="left" vertical="center" wrapText="1"/>
    </xf>
    <xf numFmtId="0" fontId="48" fillId="2" borderId="21" xfId="1" applyFont="1" applyFill="1" applyBorder="1" applyAlignment="1">
      <alignment horizontal="center" vertical="center" wrapText="1"/>
    </xf>
    <xf numFmtId="0" fontId="48" fillId="2" borderId="22" xfId="1" applyFont="1" applyFill="1" applyBorder="1" applyAlignment="1">
      <alignment horizontal="center" vertical="center" wrapText="1"/>
    </xf>
    <xf numFmtId="0" fontId="48" fillId="2" borderId="23" xfId="1" applyFont="1" applyFill="1" applyBorder="1" applyAlignment="1">
      <alignment horizontal="center" vertical="center" wrapText="1"/>
    </xf>
    <xf numFmtId="0" fontId="52" fillId="6" borderId="21" xfId="1" applyFont="1" applyFill="1" applyBorder="1" applyAlignment="1">
      <alignment horizontal="left" vertical="center" wrapText="1"/>
    </xf>
    <xf numFmtId="0" fontId="46" fillId="0" borderId="21" xfId="1" applyFont="1" applyBorder="1" applyAlignment="1">
      <alignment horizontal="center" vertical="center" wrapText="1"/>
    </xf>
    <xf numFmtId="2" fontId="52" fillId="6" borderId="22" xfId="1" applyNumberFormat="1" applyFont="1" applyFill="1" applyBorder="1" applyAlignment="1">
      <alignment horizontal="center" vertical="center" shrinkToFit="1"/>
    </xf>
    <xf numFmtId="2" fontId="52" fillId="6" borderId="23" xfId="1" applyNumberFormat="1" applyFont="1" applyFill="1" applyBorder="1" applyAlignment="1">
      <alignment horizontal="center" vertical="center" shrinkToFit="1"/>
    </xf>
    <xf numFmtId="2" fontId="47" fillId="0" borderId="22" xfId="1" applyNumberFormat="1" applyFont="1" applyBorder="1" applyAlignment="1">
      <alignment horizontal="center" vertical="center" shrinkToFit="1"/>
    </xf>
    <xf numFmtId="2" fontId="47" fillId="0" borderId="23" xfId="1" applyNumberFormat="1" applyFont="1" applyBorder="1" applyAlignment="1">
      <alignment horizontal="center" vertical="center" shrinkToFit="1"/>
    </xf>
    <xf numFmtId="0" fontId="55" fillId="0" borderId="21" xfId="1" applyFont="1" applyBorder="1" applyAlignment="1">
      <alignment vertical="center" wrapText="1"/>
    </xf>
    <xf numFmtId="0" fontId="55" fillId="0" borderId="7" xfId="1" applyFont="1" applyBorder="1" applyAlignment="1">
      <alignment horizontal="left" vertical="center" wrapText="1"/>
    </xf>
    <xf numFmtId="2" fontId="47" fillId="0" borderId="26" xfId="1" applyNumberFormat="1" applyFont="1" applyBorder="1" applyAlignment="1">
      <alignment horizontal="center" vertical="center" shrinkToFit="1"/>
    </xf>
    <xf numFmtId="2" fontId="47" fillId="0" borderId="27" xfId="1" applyNumberFormat="1" applyFont="1" applyBorder="1" applyAlignment="1">
      <alignment horizontal="center" vertical="center" shrinkToFit="1"/>
    </xf>
    <xf numFmtId="0" fontId="50" fillId="0" borderId="0" xfId="1" applyFont="1" applyAlignment="1">
      <alignment horizontal="center" vertical="top" wrapText="1"/>
    </xf>
    <xf numFmtId="2" fontId="52" fillId="6" borderId="21" xfId="1" applyNumberFormat="1" applyFont="1" applyFill="1" applyBorder="1" applyAlignment="1">
      <alignment horizontal="center" vertical="center" shrinkToFit="1"/>
    </xf>
    <xf numFmtId="2" fontId="47" fillId="0" borderId="21" xfId="1" applyNumberFormat="1" applyFont="1" applyBorder="1" applyAlignment="1">
      <alignment horizontal="center" vertical="center" shrinkToFit="1"/>
    </xf>
    <xf numFmtId="0" fontId="46" fillId="0" borderId="7" xfId="1" applyFont="1" applyBorder="1" applyAlignment="1">
      <alignment horizontal="center" vertical="center" wrapText="1"/>
    </xf>
    <xf numFmtId="2" fontId="52" fillId="0" borderId="7" xfId="1" applyNumberFormat="1" applyFont="1" applyBorder="1" applyAlignment="1">
      <alignment horizontal="center" vertical="center" shrinkToFit="1"/>
    </xf>
  </cellXfs>
  <cellStyles count="2119">
    <cellStyle name="_Anexo __  RCSP Condiciones Obligatorias" xfId="26" xr:uid="{C20D05E3-751B-42BB-8929-86D426299E95}"/>
    <cellStyle name="_Anexo __ Autos Condiciones Obligatorias" xfId="27" xr:uid="{60C22369-7DCB-4904-AE48-F24C3AD98F88}"/>
    <cellStyle name="_Anexo __ Manejo Condiciones Obligatorias" xfId="28" xr:uid="{236EF2F7-EC53-45CD-9B8F-A75CE0BA196F}"/>
    <cellStyle name="_Anexo 1 Habilitantes" xfId="29" xr:uid="{FB433082-1645-4B7B-92B1-C03359A36749}"/>
    <cellStyle name="_Anexo 2 Condiciones Obligatorias" xfId="30" xr:uid="{ACB02740-D174-4BA4-A5EB-B12AE839271F}"/>
    <cellStyle name="_EVALUACION TECNICA METROVIVIENDA 2010" xfId="31" xr:uid="{792858FF-39D9-4D1F-BB82-3A8C6B332448}"/>
    <cellStyle name="_EVALUACION TECNICA METROVIVIENDA 2010 2" xfId="32" xr:uid="{49A0079D-04E4-459C-943F-6F25438A592D}"/>
    <cellStyle name="_EVALUACION TECNICA METROVIVIENDA 2010_INFORME DE EVALUACION TECNICO PRELIMINAR AJUSTADO" xfId="33" xr:uid="{47E728DF-50DC-4653-8CA7-721256320AE3}"/>
    <cellStyle name="_Formato slips estándar" xfId="34" xr:uid="{87D0F8E4-1392-41E8-ADBC-5858AE74C26D}"/>
    <cellStyle name="_Formato slips estándar_Adenda Grupo 2 COMP MC" xfId="35" xr:uid="{5D4B41CC-F6D5-4625-977A-5CCB065EAA53}"/>
    <cellStyle name="_Formato slips estándar_Adenda Grupo 2 COMP MCano" xfId="36" xr:uid="{030531FA-F1D2-46FD-A6DD-907E9B1DF678}"/>
    <cellStyle name="_Formato slips estándar_Condiciones Complementarias TRDM" xfId="37" xr:uid="{60E6A81C-9F1E-4530-B622-49B91EA4B2E7}"/>
    <cellStyle name="_Formato slips estándar_Condiciones Complementarias V7-1-10" xfId="38" xr:uid="{4E334ECA-E9BB-474E-BF3B-4C3C5C742BEE}"/>
    <cellStyle name="_Formato slips estándar_SlipTecnico Grupo EEB - D&amp;O 6ene10" xfId="39" xr:uid="{4143E514-BCB5-4C4E-8357-143601368A97}"/>
    <cellStyle name="_Grupo 1 COMPL. V Adenda F" xfId="40" xr:uid="{DE10963D-2462-410D-AF08-FE0DCB3B1DC0}"/>
    <cellStyle name="_Slip habilitantes DM (Secretaría)" xfId="41" xr:uid="{ACE46362-63C4-410D-906A-E45DF70A648A}"/>
    <cellStyle name="_Slip habilitantes DM (Secretaría)_Adenda Grupo 2 COMP MC" xfId="42" xr:uid="{98C242FF-0C3E-4021-A344-993C1E1DDD53}"/>
    <cellStyle name="_Slip habilitantes DM (Secretaría)_Adenda Grupo 2 COMP MCano" xfId="43" xr:uid="{BA0D3B78-04A9-426E-88DF-920B00176098}"/>
    <cellStyle name="_Slip habilitantes DM (Secretaría)_Condiciones Complementarias TRDM" xfId="44" xr:uid="{A24FE64F-F53C-44FA-B977-1AD0DFFCCEB6}"/>
    <cellStyle name="_Slip habilitantes DM (Secretaría)_Condiciones Complementarias V7-1-10" xfId="45" xr:uid="{2B1F11CB-BFDD-4E5C-87D8-22DFBD623A32}"/>
    <cellStyle name="_Slip habilitantes DM (Secretaría)_SlipTecnico Grupo EEB - D&amp;O 6ene10" xfId="46" xr:uid="{EDD60660-C828-414C-8BED-48D92CF6E70D}"/>
    <cellStyle name="_SLIP RCSP NUEVAS CONDICIONES" xfId="47" xr:uid="{36BED156-650D-489C-8150-CD97E3E27CB2}"/>
    <cellStyle name="_SLIP RCSP NUEVAS CONDICIONES_Adenda Grupo 2 COMP MC" xfId="48" xr:uid="{65EAB5A2-56AD-4E26-8E2C-70CE13A1E8A1}"/>
    <cellStyle name="_SLIP RCSP NUEVAS CONDICIONES_Adenda Grupo 2 COMP MCano" xfId="49" xr:uid="{3908B048-97F6-43D2-917C-19F6AA7E6B05}"/>
    <cellStyle name="_SLIP RCSP NUEVAS CONDICIONES_Condiciones Complementarias TRDM" xfId="50" xr:uid="{D7D952C6-0067-4419-9EF0-5067827CC392}"/>
    <cellStyle name="_SLIP RCSP NUEVAS CONDICIONES_Condiciones Complementarias V7-1-10" xfId="51" xr:uid="{F8A2D3BA-6FD9-4158-8D8F-41310EEF04CB}"/>
    <cellStyle name="_SLIP RCSP NUEVAS CONDICIONES_SlipTecnico Grupo EEB - D&amp;O 6ene10" xfId="52" xr:uid="{D7660329-2396-4F7D-BE75-E45A920E36C1}"/>
    <cellStyle name="_Slips RCSP (habilitantes) Secretaría" xfId="53" xr:uid="{9EFFA476-A080-44E1-AB2C-6721FB6361A8}"/>
    <cellStyle name="_Slips RCSP (habilitantes) Secretaría_Adenda Grupo 2 COMP MC" xfId="54" xr:uid="{DD24DBE0-D737-422C-9C23-2075349BCDC9}"/>
    <cellStyle name="_Slips RCSP (habilitantes) Secretaría_Adenda Grupo 2 COMP MCano" xfId="55" xr:uid="{208BCCBC-ACDC-4773-8697-520F716A9F1A}"/>
    <cellStyle name="_Slips RCSP (habilitantes) Secretaría_Condiciones Complementarias TRDM" xfId="56" xr:uid="{BC72E9A6-DD5A-4573-8028-F9F5046BA4D0}"/>
    <cellStyle name="_Slips RCSP (habilitantes) Secretaría_Condiciones Complementarias V7-1-10" xfId="57" xr:uid="{D1CAE27C-43A2-4876-A8D7-4D9A64D7123A}"/>
    <cellStyle name="_Slips RCSP (habilitantes) Secretaría_SlipTecnico Grupo EEB - D&amp;O 6ene10" xfId="58" xr:uid="{2F89D081-5026-4081-B5FD-EAFF05A08404}"/>
    <cellStyle name="_Terminos Solicitados." xfId="59" xr:uid="{FD78B3C5-B4F7-4E14-B857-D85E6F0179D4}"/>
    <cellStyle name="20% - Accent1" xfId="60" xr:uid="{5CD480D6-3B18-46A9-8FA3-A6FAF7EF43F9}"/>
    <cellStyle name="20% - Accent2" xfId="61" xr:uid="{ECE6D13A-875A-4E24-B93D-118AA4C67285}"/>
    <cellStyle name="20% - Accent3" xfId="62" xr:uid="{21E858B6-686B-4721-BBB8-44F2A6000E2B}"/>
    <cellStyle name="20% - Accent4" xfId="63" xr:uid="{A94D07D0-7136-45FC-A7C1-3CA61C2FF190}"/>
    <cellStyle name="20% - Accent5" xfId="64" xr:uid="{EC3E6DE8-A921-4DA3-AE3A-A5B48F23DAF5}"/>
    <cellStyle name="20% - Accent6" xfId="65" xr:uid="{20885C21-B9F4-400A-89F4-9E0554A7063E}"/>
    <cellStyle name="20% - Énfasis1 2" xfId="66" xr:uid="{D3A1E6D6-50FE-4A96-809E-16CA695CB88B}"/>
    <cellStyle name="20% - Énfasis1 2 2" xfId="67" xr:uid="{33BCE7CB-4166-4CC4-9A66-3DE67BD5E448}"/>
    <cellStyle name="20% - Énfasis1 3" xfId="68" xr:uid="{4762045F-67E6-41DC-864F-ACE1149F8E07}"/>
    <cellStyle name="20% - Énfasis1 4" xfId="69" xr:uid="{8262CF99-3ED4-4E06-896A-6F01004D1028}"/>
    <cellStyle name="20% - Énfasis2 2" xfId="70" xr:uid="{556C2A8A-677C-4212-8133-6DD4C5F051CD}"/>
    <cellStyle name="20% - Énfasis2 2 2" xfId="71" xr:uid="{2BD6E2BD-DA65-4F8A-84A5-731C94D5471E}"/>
    <cellStyle name="20% - Énfasis2 3" xfId="72" xr:uid="{6DE5F906-92BC-49F5-9759-46CA43BDAFED}"/>
    <cellStyle name="20% - Énfasis2 4" xfId="73" xr:uid="{68D1B204-88FE-4E41-9C5A-BD4FEAD51C8B}"/>
    <cellStyle name="20% - Énfasis3 2" xfId="74" xr:uid="{41CFD3D6-A854-4102-9F93-FD9E40C0861A}"/>
    <cellStyle name="20% - Énfasis3 2 2" xfId="75" xr:uid="{0866EF39-F3F1-41B7-8DB9-BE671B35FFF0}"/>
    <cellStyle name="20% - Énfasis3 3" xfId="76" xr:uid="{C8F7DB48-E466-4A9F-8505-FDFCACD46CBA}"/>
    <cellStyle name="20% - Énfasis3 4" xfId="77" xr:uid="{C5D8557D-6CA5-4FFC-9674-38B36FF88CB1}"/>
    <cellStyle name="20% - Énfasis4 2" xfId="78" xr:uid="{1B3B4B5C-B8F3-46C7-9865-0F02BDA289E5}"/>
    <cellStyle name="20% - Énfasis4 2 2" xfId="79" xr:uid="{6DB00FB5-6B33-4336-8141-307549CF16AA}"/>
    <cellStyle name="20% - Énfasis4 3" xfId="80" xr:uid="{A52C8317-BF80-4458-B99B-FFEB6B89E60B}"/>
    <cellStyle name="20% - Énfasis4 4" xfId="81" xr:uid="{486E0EE7-D649-4FA1-B3B6-3F27AF9578FE}"/>
    <cellStyle name="20% - Énfasis5 2" xfId="82" xr:uid="{60A34EA1-AAA5-4237-9BF4-7A92685C3C95}"/>
    <cellStyle name="20% - Énfasis5 2 2" xfId="83" xr:uid="{135A832C-160F-412A-8146-D98FDDB760DF}"/>
    <cellStyle name="20% - Énfasis5 3" xfId="84" xr:uid="{520290FE-A42B-4803-A385-2085E01C4011}"/>
    <cellStyle name="20% - Énfasis5 4" xfId="85" xr:uid="{8FA1882F-3E4F-46A8-9ECA-16D1AF1F0D3C}"/>
    <cellStyle name="20% - Énfasis6 2" xfId="86" xr:uid="{D54143F4-4B43-4438-A142-B506156B18DA}"/>
    <cellStyle name="20% - Énfasis6 2 2" xfId="87" xr:uid="{D3058147-3CA2-42C6-A425-BB500F2C2D3B}"/>
    <cellStyle name="20% - Énfasis6 3" xfId="88" xr:uid="{26296ED9-D227-4C0D-9939-CB2235C0BCF0}"/>
    <cellStyle name="20% - Énfasis6 4" xfId="89" xr:uid="{7F4DC383-EF96-414F-81D1-C6A6ABD1A215}"/>
    <cellStyle name="40% - Accent1" xfId="90" xr:uid="{9B0283B4-AFD7-4DCD-93F7-44741F0A4FC8}"/>
    <cellStyle name="40% - Accent2" xfId="91" xr:uid="{F6106A44-8B94-49EE-84BC-3AEB74481B09}"/>
    <cellStyle name="40% - Accent3" xfId="92" xr:uid="{B1F56135-D685-4D72-9AB6-20B876C507D7}"/>
    <cellStyle name="40% - Accent4" xfId="93" xr:uid="{7AEABE8B-1E6E-41B4-B6C4-D3A16C9462D2}"/>
    <cellStyle name="40% - Accent5" xfId="94" xr:uid="{C2C48190-8FFB-47F7-9489-8046AC5D4D18}"/>
    <cellStyle name="40% - Accent6" xfId="95" xr:uid="{DC8BCC9C-40E7-4A2D-9549-56882E2AAE31}"/>
    <cellStyle name="40% - Énfasis1 2" xfId="96" xr:uid="{04861FC0-7A2C-4C12-91DB-B9D1092E5CC5}"/>
    <cellStyle name="40% - Énfasis1 2 2" xfId="97" xr:uid="{689EBFEC-9B2D-4F29-81A3-ABD4B5843418}"/>
    <cellStyle name="40% - Énfasis1 3" xfId="98" xr:uid="{4E8839FF-7F97-4081-9C54-493CD2364506}"/>
    <cellStyle name="40% - Énfasis1 4" xfId="99" xr:uid="{60F77630-889D-4D8B-8E45-CC7FE187C724}"/>
    <cellStyle name="40% - Énfasis2 2" xfId="100" xr:uid="{49874D80-B8E3-4063-8AA2-791DCD16F52C}"/>
    <cellStyle name="40% - Énfasis2 2 2" xfId="101" xr:uid="{08234991-4E48-4CB3-AA79-2CC107E8580E}"/>
    <cellStyle name="40% - Énfasis2 3" xfId="102" xr:uid="{ACFAA218-29C5-4E7A-87F8-E02AFFFCFAFB}"/>
    <cellStyle name="40% - Énfasis2 4" xfId="103" xr:uid="{35CB38DA-CF30-4AC2-838D-BEF63DF4F13C}"/>
    <cellStyle name="40% - Énfasis3 2" xfId="104" xr:uid="{E0A9CA94-D25E-4281-AA72-8CA36018A9AF}"/>
    <cellStyle name="40% - Énfasis3 2 2" xfId="105" xr:uid="{7335C783-FB46-4C1C-BAA2-F08D4944B30F}"/>
    <cellStyle name="40% - Énfasis3 3" xfId="106" xr:uid="{EDF928EC-5A6B-4A0F-9C3E-C7418014E915}"/>
    <cellStyle name="40% - Énfasis3 4" xfId="107" xr:uid="{C66BC2E6-834C-4692-905D-80832339B6E5}"/>
    <cellStyle name="40% - Énfasis4 2" xfId="108" xr:uid="{6602A537-A3C8-4661-BB31-9F7C97DFA8D6}"/>
    <cellStyle name="40% - Énfasis4 2 2" xfId="109" xr:uid="{A46A36A4-40E0-4F40-A4F7-FB3B3503BCE9}"/>
    <cellStyle name="40% - Énfasis4 3" xfId="110" xr:uid="{E8C71572-D2EF-4BB1-B874-848767B7513D}"/>
    <cellStyle name="40% - Énfasis4 4" xfId="111" xr:uid="{00ED1797-2C6D-4B62-BA02-9E2278CC05AB}"/>
    <cellStyle name="40% - Énfasis5 2" xfId="112" xr:uid="{978CCACE-1A1C-4751-B8F0-E629B1647F5A}"/>
    <cellStyle name="40% - Énfasis5 2 2" xfId="113" xr:uid="{4C8DC918-741C-4FFB-B215-63A4FF6B92AA}"/>
    <cellStyle name="40% - Énfasis5 3" xfId="114" xr:uid="{E31C748B-EB08-44C1-AB44-6E5E5B3EC103}"/>
    <cellStyle name="40% - Énfasis5 4" xfId="115" xr:uid="{C9F027AC-C598-44C3-8E50-55239D749888}"/>
    <cellStyle name="40% - Énfasis6 2" xfId="116" xr:uid="{F40467EB-3605-45F4-A19E-44FA42EB86FD}"/>
    <cellStyle name="40% - Énfasis6 2 2" xfId="117" xr:uid="{311BFBBD-A768-4AB3-B4D1-76D0892F89E1}"/>
    <cellStyle name="40% - Énfasis6 3" xfId="118" xr:uid="{AE3772D4-D426-48F8-BE8E-11C51421921B}"/>
    <cellStyle name="40% - Énfasis6 4" xfId="119" xr:uid="{82A705F6-F477-4A8B-B2D6-E97858BAE015}"/>
    <cellStyle name="60% - Accent1" xfId="120" xr:uid="{3A7CD320-6997-4CF8-948F-0153606B6F11}"/>
    <cellStyle name="60% - Accent2" xfId="121" xr:uid="{19D77312-04C9-4446-8743-4E2AFD24F261}"/>
    <cellStyle name="60% - Accent3" xfId="122" xr:uid="{711497BD-A6AC-4555-8906-0C9C03DF5CC5}"/>
    <cellStyle name="60% - Accent4" xfId="123" xr:uid="{626D4317-9D30-4DC7-BE38-4DBAF7F9005F}"/>
    <cellStyle name="60% - Accent5" xfId="124" xr:uid="{31F1B8D1-F348-43B8-B9BE-6BF91DCD77D9}"/>
    <cellStyle name="60% - Accent6" xfId="125" xr:uid="{205E3693-B933-4E55-BB6A-A62144CBA0C5}"/>
    <cellStyle name="60% - Énfasis1 2" xfId="126" xr:uid="{9B963551-3AB9-4727-886D-467339CC7B70}"/>
    <cellStyle name="60% - Énfasis1 2 2" xfId="127" xr:uid="{84CDC391-28E0-4C16-8240-69F77B7087C6}"/>
    <cellStyle name="60% - Énfasis1 3" xfId="128" xr:uid="{7516DE2A-B993-44CD-A0BD-95059FB3BD22}"/>
    <cellStyle name="60% - Énfasis1 4" xfId="129" xr:uid="{0189EE89-9239-4F0B-A91C-91FC35F7E878}"/>
    <cellStyle name="60% - Énfasis2 2" xfId="130" xr:uid="{BA4C60F1-29EE-4EDB-9953-C507252C7859}"/>
    <cellStyle name="60% - Énfasis2 2 2" xfId="131" xr:uid="{EBCD6C55-475F-468E-AA8D-A793636D4410}"/>
    <cellStyle name="60% - Énfasis2 3" xfId="132" xr:uid="{40BBA022-8C3C-4B8E-951F-EC537BBC019F}"/>
    <cellStyle name="60% - Énfasis2 4" xfId="133" xr:uid="{47FEB85E-57A3-41B1-8602-A7D77D795802}"/>
    <cellStyle name="60% - Énfasis3 2" xfId="134" xr:uid="{BD301C57-C390-4E51-BB7A-56DF56C30F49}"/>
    <cellStyle name="60% - Énfasis3 2 2" xfId="135" xr:uid="{FCB2B946-2568-4FB2-938E-8401C2099914}"/>
    <cellStyle name="60% - Énfasis3 3" xfId="136" xr:uid="{228FAE69-C195-4FA3-82A7-5D6E6FB2A548}"/>
    <cellStyle name="60% - Énfasis3 4" xfId="137" xr:uid="{E408DB22-151F-459D-937F-CE25921B9CEB}"/>
    <cellStyle name="60% - Énfasis4 2" xfId="138" xr:uid="{9E5DDD70-700B-48C1-BA04-B2189ED44493}"/>
    <cellStyle name="60% - Énfasis4 2 2" xfId="139" xr:uid="{8D2AA459-6085-4FBF-83F3-D20E631AA107}"/>
    <cellStyle name="60% - Énfasis4 3" xfId="140" xr:uid="{15B87F59-07F1-41A0-9B85-E2406DF83953}"/>
    <cellStyle name="60% - Énfasis4 4" xfId="141" xr:uid="{8ECFAF78-A71A-41CF-9742-2D697D459610}"/>
    <cellStyle name="60% - Énfasis5 2" xfId="142" xr:uid="{04C53FB1-1F43-42D9-9C87-ECE5B84A09D3}"/>
    <cellStyle name="60% - Énfasis5 2 2" xfId="143" xr:uid="{882EB66F-9AA1-4B18-B6A6-DC2D5199F74E}"/>
    <cellStyle name="60% - Énfasis5 3" xfId="144" xr:uid="{83F73CE5-DB20-4911-BD49-BA6F39A1A17D}"/>
    <cellStyle name="60% - Énfasis5 4" xfId="145" xr:uid="{C202D304-682B-48BF-A22A-28A226488B62}"/>
    <cellStyle name="60% - Énfasis6 2" xfId="146" xr:uid="{A47E6B60-FA95-425F-ADEB-00AD8FF8E921}"/>
    <cellStyle name="60% - Énfasis6 2 2" xfId="147" xr:uid="{B11AD107-C118-453B-9D6B-B03303751C62}"/>
    <cellStyle name="60% - Énfasis6 3" xfId="148" xr:uid="{5216F158-38D2-4ACC-9FD0-AFE06A0428C1}"/>
    <cellStyle name="60% - Énfasis6 4" xfId="149" xr:uid="{3FB792CD-47A8-4A86-8DDE-428221E538BF}"/>
    <cellStyle name="Accent1" xfId="150" xr:uid="{FB1D2B36-78EE-4008-960F-17A75FB0CDCC}"/>
    <cellStyle name="Accent2" xfId="151" xr:uid="{DE281A5C-266D-4512-9096-7A11472A302D}"/>
    <cellStyle name="Accent3" xfId="152" xr:uid="{18CBA35F-256F-4868-A1C1-829653352607}"/>
    <cellStyle name="Accent4" xfId="153" xr:uid="{4CFD7E9C-882C-49B2-846E-0748614C0188}"/>
    <cellStyle name="Accent5" xfId="154" xr:uid="{8A076E66-BCE3-4635-A62A-896E167BA7CE}"/>
    <cellStyle name="Accent6" xfId="155" xr:uid="{E98F45F4-E829-4C34-8857-2F3678D14FA1}"/>
    <cellStyle name="Bad" xfId="156" xr:uid="{09DB9F97-11B9-417B-B761-A4D876C3AC9C}"/>
    <cellStyle name="Buena 2" xfId="157" xr:uid="{4B5528EE-4A00-4AE5-BFA9-110DE19AFA01}"/>
    <cellStyle name="Buena 2 2" xfId="158" xr:uid="{88E8D534-D24D-4097-892C-3AEBED7C7122}"/>
    <cellStyle name="Buena 3" xfId="159" xr:uid="{3107B336-5F47-494D-B241-6C5D0157541A}"/>
    <cellStyle name="Buena 4" xfId="160" xr:uid="{D6D1206F-FFFD-4F73-825B-1F631E4F71B0}"/>
    <cellStyle name="Calculation" xfId="161" xr:uid="{6FE8D42A-D93C-4ADC-8568-F6308CE74874}"/>
    <cellStyle name="Calculation 2" xfId="2096" xr:uid="{879162ED-F69E-4252-90BD-EECAAA1E0775}"/>
    <cellStyle name="Cálculo 2" xfId="162" xr:uid="{1B9207CF-DE97-49E4-A33E-E7AF0EBE0616}"/>
    <cellStyle name="Cálculo 2 2" xfId="163" xr:uid="{386BFF5A-CC00-424C-95CA-766BB81F9C97}"/>
    <cellStyle name="Cálculo 2 2 2" xfId="2098" xr:uid="{4F46F8CE-0D78-4608-B250-DE3756C47756}"/>
    <cellStyle name="Cálculo 2 3" xfId="2097" xr:uid="{BA2A4DCB-F1D0-4D87-80AA-3FCB50CBDECA}"/>
    <cellStyle name="Cálculo 3" xfId="164" xr:uid="{7D628911-C6B4-46A5-B8C0-48731054DC56}"/>
    <cellStyle name="Cálculo 3 2" xfId="2099" xr:uid="{FFC7C8F7-44D6-43FF-9DA3-2075D94D9730}"/>
    <cellStyle name="Cálculo 4" xfId="165" xr:uid="{EE6EDC5D-81C8-4D1B-9621-796FC6A2E29E}"/>
    <cellStyle name="Cálculo 4 2" xfId="2100" xr:uid="{70649673-842D-454C-974B-5025F0D0FE4B}"/>
    <cellStyle name="Celda de comprobación 2" xfId="166" xr:uid="{132DBB18-E4D2-4990-879A-9CB300A0DF2D}"/>
    <cellStyle name="Celda de comprobación 2 2" xfId="167" xr:uid="{28D602BD-FAC1-429D-8420-BAABFBD6C4F0}"/>
    <cellStyle name="Celda de comprobación 3" xfId="168" xr:uid="{1DF2D234-6EA3-43AD-9814-1892D2943091}"/>
    <cellStyle name="Celda de comprobación 4" xfId="169" xr:uid="{078980B7-C13C-40AE-9BD9-59293877B863}"/>
    <cellStyle name="Celda vinculada 2" xfId="170" xr:uid="{EFB5D1FE-5EFF-4A93-8447-33F894B60093}"/>
    <cellStyle name="Celda vinculada 2 2" xfId="171" xr:uid="{3E6D2AF5-131B-409E-B4A0-FFCE44E130D8}"/>
    <cellStyle name="Celda vinculada 3" xfId="172" xr:uid="{50EB1FE6-5CB3-4B21-A221-57EFDF7A745C}"/>
    <cellStyle name="Celda vinculada 4" xfId="173" xr:uid="{5467C970-33F0-43EE-87D5-D6260915B2A1}"/>
    <cellStyle name="Encabezado 4 2" xfId="174" xr:uid="{4E19F299-18E1-42B0-B594-C7FFB255BB37}"/>
    <cellStyle name="Encabezado 4 2 2" xfId="175" xr:uid="{381B6BC7-014A-428E-B797-A85E46AB098E}"/>
    <cellStyle name="Encabezado 4 3" xfId="176" xr:uid="{6E44F6D5-FD5F-49FC-AEC2-B9146CA87B5E}"/>
    <cellStyle name="Encabezado 4 4" xfId="177" xr:uid="{15109A99-E291-4864-A29A-5470C096A4F7}"/>
    <cellStyle name="Énfasis1 2" xfId="178" xr:uid="{153330E7-2CE6-4DD0-AA4D-531A2FA098D1}"/>
    <cellStyle name="Énfasis1 2 2" xfId="179" xr:uid="{D1E5C25A-DB78-4521-86A0-9B0066166982}"/>
    <cellStyle name="Énfasis1 3" xfId="180" xr:uid="{73985030-2F11-441A-A07D-28C3EC968E6C}"/>
    <cellStyle name="Énfasis1 4" xfId="181" xr:uid="{BCD8B725-78EF-4985-B6EB-35752670F678}"/>
    <cellStyle name="Énfasis2 2" xfId="182" xr:uid="{5FF5887B-E99B-4852-BC7A-0897313F94BF}"/>
    <cellStyle name="Énfasis2 2 2" xfId="183" xr:uid="{20504424-5129-4325-BCDE-93D081E16D1E}"/>
    <cellStyle name="Énfasis2 3" xfId="184" xr:uid="{FAD26DAE-8807-4DFA-9D30-A092EE01ADCB}"/>
    <cellStyle name="Énfasis2 4" xfId="185" xr:uid="{21872B1F-8C15-40FC-9235-4A71548F8631}"/>
    <cellStyle name="Énfasis3 2" xfId="186" xr:uid="{0A08DE64-D9CB-4FDD-B44E-0CC434778E70}"/>
    <cellStyle name="Énfasis3 2 2" xfId="187" xr:uid="{CD39E00F-A0B6-4B8B-8422-B915CFB86EDC}"/>
    <cellStyle name="Énfasis3 3" xfId="188" xr:uid="{C7866705-5FC7-47BB-8F3D-042FE8A45C27}"/>
    <cellStyle name="Énfasis3 4" xfId="189" xr:uid="{5EBCF437-78A2-4A6E-AFFD-504B33D6A302}"/>
    <cellStyle name="Énfasis4 2" xfId="190" xr:uid="{DD3F032E-A99C-44C1-9AD9-47C13D7A25D6}"/>
    <cellStyle name="Énfasis4 2 2" xfId="191" xr:uid="{0E25F982-50DE-4C53-9CC4-0E7138CAD13B}"/>
    <cellStyle name="Énfasis4 3" xfId="192" xr:uid="{753BDBF9-7831-4CE6-8452-4DC9FBD2047E}"/>
    <cellStyle name="Énfasis4 4" xfId="193" xr:uid="{F0140D77-5612-4A6C-8F3B-28B302E61F0E}"/>
    <cellStyle name="Énfasis5 2" xfId="194" xr:uid="{8968F805-2DFC-4099-B4A3-DE2D6E876520}"/>
    <cellStyle name="Énfasis5 2 2" xfId="195" xr:uid="{876CFDEB-FF84-40C6-8614-B198D61D4470}"/>
    <cellStyle name="Énfasis5 3" xfId="196" xr:uid="{ABE0B75E-739D-4923-90FE-BCC3CEBA9C3F}"/>
    <cellStyle name="Énfasis5 4" xfId="197" xr:uid="{A69CB1D9-6D61-4DE8-83E0-09BFF9B96992}"/>
    <cellStyle name="Énfasis6 2" xfId="198" xr:uid="{6E9E1D11-BBF4-41C1-8420-CEEB86F95E1A}"/>
    <cellStyle name="Énfasis6 2 2" xfId="199" xr:uid="{8CBDC44A-5FA1-4CE9-A713-CD8081C56733}"/>
    <cellStyle name="Énfasis6 3" xfId="200" xr:uid="{A5EAD8FE-66DB-4ADF-BEA2-38AF2876D51F}"/>
    <cellStyle name="Énfasis6 4" xfId="201" xr:uid="{6DF49B83-EC2B-4AD0-B91E-D6F06CE5AF6D}"/>
    <cellStyle name="Entrada 2" xfId="202" xr:uid="{3DCAC18F-86F9-4356-8102-126AC37B2B74}"/>
    <cellStyle name="Entrada 2 2" xfId="203" xr:uid="{EF8E959D-7353-442D-A32C-23F6F4AD1CD7}"/>
    <cellStyle name="Entrada 2 2 2" xfId="2102" xr:uid="{02AC416A-53AE-422A-A1A9-AA8C066B728B}"/>
    <cellStyle name="Entrada 2 3" xfId="2101" xr:uid="{1C99153B-510B-42F5-A47B-508A329E5FDD}"/>
    <cellStyle name="Entrada 3" xfId="204" xr:uid="{E1FD5DBD-7091-45E3-B94E-ECEED7EA99F8}"/>
    <cellStyle name="Entrada 3 2" xfId="2103" xr:uid="{B3C96E5D-EBDB-47EC-B71A-65097E96B9F9}"/>
    <cellStyle name="Entrada 4" xfId="205" xr:uid="{29E1B35D-B73B-4E1A-AD9C-A3AD1F1F98E7}"/>
    <cellStyle name="Entrada 4 2" xfId="2104" xr:uid="{421EC9F6-7151-4714-8CB6-13AD27F3C6B3}"/>
    <cellStyle name="Estilo 1" xfId="206" xr:uid="{16FC86B6-27CE-4E67-B9F8-FD5BBA074E5B}"/>
    <cellStyle name="Estilo 1 10" xfId="207" xr:uid="{B11D640F-5D74-41F2-A70F-32ECFADB6720}"/>
    <cellStyle name="Estilo 1 10 2" xfId="208" xr:uid="{8FE630E6-E65A-40CA-95D9-56FE14C2C617}"/>
    <cellStyle name="Estilo 1 100" xfId="209" xr:uid="{4B16DAD7-3E0D-4811-B149-74B63EB3D9DA}"/>
    <cellStyle name="Estilo 1 101" xfId="210" xr:uid="{B1F4FB2A-3CFB-4AE6-B6F5-A65509570E62}"/>
    <cellStyle name="Estilo 1 102" xfId="211" xr:uid="{DD030A0F-D373-453D-BADB-46D483F8EB21}"/>
    <cellStyle name="Estilo 1 103" xfId="212" xr:uid="{5073DB20-E8A3-4C81-B204-B8488447818D}"/>
    <cellStyle name="Estilo 1 11" xfId="213" xr:uid="{A8180A3E-C24A-47D4-8078-56A0C358E99C}"/>
    <cellStyle name="Estilo 1 11 2" xfId="214" xr:uid="{3BFD61C9-9B46-4295-B265-179139AC58B5}"/>
    <cellStyle name="Estilo 1 12" xfId="215" xr:uid="{EAF699E6-08BF-4DBA-AA10-16B00298E2BF}"/>
    <cellStyle name="Estilo 1 12 2" xfId="216" xr:uid="{FD356CFF-E6FB-4DD7-899D-A060EFC2B114}"/>
    <cellStyle name="Estilo 1 13" xfId="217" xr:uid="{94BB38B0-9114-45DF-8B98-B2E4210C65DC}"/>
    <cellStyle name="Estilo 1 13 2" xfId="218" xr:uid="{5017C767-FDFB-4E6D-9A9C-91FB706BFF66}"/>
    <cellStyle name="Estilo 1 14" xfId="219" xr:uid="{DEBF9E44-4F38-4E69-882D-BFACD6FBF818}"/>
    <cellStyle name="Estilo 1 14 2" xfId="220" xr:uid="{F69D19C0-0ED6-4B4A-BFFC-420B0A80894D}"/>
    <cellStyle name="Estilo 1 15" xfId="221" xr:uid="{AFD92B2C-15AB-41B4-B72F-2582A3683404}"/>
    <cellStyle name="Estilo 1 15 2" xfId="222" xr:uid="{6742A9C7-FA89-4350-9EE6-10F4598557E4}"/>
    <cellStyle name="Estilo 1 16" xfId="223" xr:uid="{191599B4-C5C8-4319-95B9-E6FFDB08F54B}"/>
    <cellStyle name="Estilo 1 16 2" xfId="224" xr:uid="{2DE0DD92-D0B7-42D3-A198-A025E6542A58}"/>
    <cellStyle name="Estilo 1 17" xfId="225" xr:uid="{05EA0071-C9D8-4ACA-92F9-EF9178CD51D3}"/>
    <cellStyle name="Estilo 1 17 2" xfId="226" xr:uid="{D55C8C94-2DD8-471A-B2A3-AAFB3314F136}"/>
    <cellStyle name="Estilo 1 18" xfId="227" xr:uid="{FA97E064-1520-4A2E-8040-3B1643E15AD3}"/>
    <cellStyle name="Estilo 1 18 2" xfId="228" xr:uid="{64E22AB0-7079-4ED1-98C9-AA5A126BD027}"/>
    <cellStyle name="Estilo 1 19" xfId="229" xr:uid="{EAA404EA-BC61-49F9-9D04-8688F756109E}"/>
    <cellStyle name="Estilo 1 19 2" xfId="230" xr:uid="{EF6420A1-66C5-4AEA-AA4A-8DC40752866E}"/>
    <cellStyle name="Estilo 1 2" xfId="231" xr:uid="{8BEE425F-1FB1-4041-89EF-17CCA316BB5C}"/>
    <cellStyle name="Estilo 1 2 2" xfId="232" xr:uid="{AB18A6A2-3B2C-45FA-9B11-F11DA544ED69}"/>
    <cellStyle name="Estilo 1 2 3" xfId="233" xr:uid="{D31FE41D-F449-4BA8-B0C8-E650B932F0FA}"/>
    <cellStyle name="Estilo 1 20" xfId="234" xr:uid="{3B23E713-A84A-4C3B-93B5-1816EE048BBD}"/>
    <cellStyle name="Estilo 1 20 2" xfId="235" xr:uid="{C3E59BFA-9432-4CD3-BB5C-94C7D61A9F4F}"/>
    <cellStyle name="Estilo 1 21" xfId="236" xr:uid="{FD57175A-1E13-4005-8333-51A23E0147DB}"/>
    <cellStyle name="Estilo 1 21 2" xfId="237" xr:uid="{FFE3CBC5-5A0D-4243-9250-2209BB0C6E49}"/>
    <cellStyle name="Estilo 1 22" xfId="238" xr:uid="{7D9A35FD-5AA8-4741-A4DC-9BC7D52D46E2}"/>
    <cellStyle name="Estilo 1 22 2" xfId="239" xr:uid="{C9E2C2FD-3E46-492D-9206-8BF8C2F5BD51}"/>
    <cellStyle name="Estilo 1 23" xfId="240" xr:uid="{F47C8352-AC8D-4A98-B237-43E343DB5134}"/>
    <cellStyle name="Estilo 1 23 2" xfId="241" xr:uid="{03083469-B44D-42E1-9779-700B0EF9CA6B}"/>
    <cellStyle name="Estilo 1 24" xfId="242" xr:uid="{DA325DB4-6E6F-45C8-A2B0-244250FF82D7}"/>
    <cellStyle name="Estilo 1 24 2" xfId="243" xr:uid="{93F5EDA3-9E45-4EC5-950B-91B5A337ED85}"/>
    <cellStyle name="Estilo 1 25" xfId="244" xr:uid="{C8DB4AC9-5E21-41F8-8041-0C03408DBD67}"/>
    <cellStyle name="Estilo 1 25 2" xfId="245" xr:uid="{59460AA3-3706-49D3-A258-047B8ECCB5AF}"/>
    <cellStyle name="Estilo 1 26" xfId="246" xr:uid="{FC8286C1-2550-454F-801F-C895BE966AB7}"/>
    <cellStyle name="Estilo 1 26 2" xfId="247" xr:uid="{5FB91B0B-0977-4F67-9049-6E7CFF8D1317}"/>
    <cellStyle name="Estilo 1 27" xfId="248" xr:uid="{4E420C96-6B7C-4E04-A06E-0A42EC2E8D59}"/>
    <cellStyle name="Estilo 1 27 2" xfId="249" xr:uid="{A07D0069-84E9-4345-A4EB-02765C28D569}"/>
    <cellStyle name="Estilo 1 28" xfId="250" xr:uid="{6F6A7A25-ED31-424B-BA27-833F678198B6}"/>
    <cellStyle name="Estilo 1 28 2" xfId="251" xr:uid="{F569A88F-6D0F-4080-99E5-075350FD55C5}"/>
    <cellStyle name="Estilo 1 29" xfId="252" xr:uid="{685641B4-E6F8-4526-A146-9FDBD32244A8}"/>
    <cellStyle name="Estilo 1 29 2" xfId="253" xr:uid="{B43F8491-9168-4312-951B-69B2464CF7DB}"/>
    <cellStyle name="Estilo 1 3" xfId="254" xr:uid="{1F61D897-9E45-4F76-B5A1-8B7D76F8F260}"/>
    <cellStyle name="Estilo 1 3 2" xfId="255" xr:uid="{5752C3EE-CFF1-4B4E-80D9-29E04C3C0EC3}"/>
    <cellStyle name="Estilo 1 3 3" xfId="256" xr:uid="{489A125A-479C-4568-B1EC-84DA6DB4706B}"/>
    <cellStyle name="Estilo 1 30" xfId="257" xr:uid="{484DA520-2974-42BA-B89F-600468BDDD97}"/>
    <cellStyle name="Estilo 1 30 2" xfId="258" xr:uid="{2F00CA90-DC11-4C9C-964A-3FF6D8589B36}"/>
    <cellStyle name="Estilo 1 31" xfId="259" xr:uid="{60A5740F-752C-45CE-8D85-E8E6F2D83E1C}"/>
    <cellStyle name="Estilo 1 31 2" xfId="260" xr:uid="{746D988D-D88A-4E12-A24E-A6D0B23A8086}"/>
    <cellStyle name="Estilo 1 32" xfId="261" xr:uid="{32A737BF-05D8-4344-A536-DE9322DCE698}"/>
    <cellStyle name="Estilo 1 32 2" xfId="262" xr:uid="{A905DA25-555E-4EEE-AACD-533102B047C0}"/>
    <cellStyle name="Estilo 1 33" xfId="263" xr:uid="{F47C9870-56F0-4189-8E0B-249E0CA63550}"/>
    <cellStyle name="Estilo 1 33 2" xfId="264" xr:uid="{82F5813C-2C87-48FA-B2C6-C5F58DBD2EF3}"/>
    <cellStyle name="Estilo 1 34" xfId="265" xr:uid="{935C2D83-E2D7-4CC8-A20F-A139405950C2}"/>
    <cellStyle name="Estilo 1 34 2" xfId="266" xr:uid="{EF270DA6-1DA2-4C41-A711-C8479BC0028C}"/>
    <cellStyle name="Estilo 1 35" xfId="267" xr:uid="{25F69E14-2C16-4AB7-9C88-BE8C783C8C00}"/>
    <cellStyle name="Estilo 1 35 2" xfId="268" xr:uid="{50848549-1121-474F-AE9F-E24A60F8D19B}"/>
    <cellStyle name="Estilo 1 36" xfId="269" xr:uid="{53E6D8DF-4212-425B-838A-F3DF14F96CBD}"/>
    <cellStyle name="Estilo 1 36 2" xfId="270" xr:uid="{D97600E8-AF63-4BCA-880A-0BCAAF549ACC}"/>
    <cellStyle name="Estilo 1 37" xfId="271" xr:uid="{92BACE9A-AC8C-46CD-9B80-99C984851C85}"/>
    <cellStyle name="Estilo 1 37 2" xfId="272" xr:uid="{1EC333E0-925A-40D4-AC2E-C4013EAA861E}"/>
    <cellStyle name="Estilo 1 38" xfId="273" xr:uid="{C9BB5F89-9C77-4B0A-BCB8-C4FFC4AC05B2}"/>
    <cellStyle name="Estilo 1 38 2" xfId="274" xr:uid="{95F426D2-8CEB-4B31-B1EC-5397F2EED04F}"/>
    <cellStyle name="Estilo 1 39" xfId="275" xr:uid="{6ED42184-62DE-45A9-B547-D3CA9D281E40}"/>
    <cellStyle name="Estilo 1 39 2" xfId="276" xr:uid="{169C08E5-314C-4610-960F-4D782BC80B55}"/>
    <cellStyle name="Estilo 1 4" xfId="277" xr:uid="{DA7D2421-B828-4702-999C-28EB57C2DB84}"/>
    <cellStyle name="Estilo 1 4 2" xfId="278" xr:uid="{4A2345A8-1688-486D-B9DA-3AF20B76BF13}"/>
    <cellStyle name="Estilo 1 40" xfId="279" xr:uid="{4F4375D2-1337-43DA-A386-452B54A3A107}"/>
    <cellStyle name="Estilo 1 40 2" xfId="280" xr:uid="{7680C0A2-E4DA-45A1-A8D5-9A485F6AEA5C}"/>
    <cellStyle name="Estilo 1 41" xfId="281" xr:uid="{3C79C09F-37D7-4DDD-8D27-4451A7645DFA}"/>
    <cellStyle name="Estilo 1 41 2" xfId="282" xr:uid="{8367A564-420E-43DE-AEC4-5C34193022D5}"/>
    <cellStyle name="Estilo 1 41 3" xfId="283" xr:uid="{6D270703-21A4-4135-979E-CA26D1B4205C}"/>
    <cellStyle name="Estilo 1 42" xfId="284" xr:uid="{50D5FA30-B7FE-4C89-A744-53DA52FE591A}"/>
    <cellStyle name="Estilo 1 43" xfId="285" xr:uid="{5D617AAB-C32B-4325-90EA-72B54481AEF4}"/>
    <cellStyle name="Estilo 1 44" xfId="286" xr:uid="{DD9AD5A8-5BF6-4578-98FD-034EB47E2402}"/>
    <cellStyle name="Estilo 1 45" xfId="287" xr:uid="{288678BA-CF90-464E-8089-76F7A82986C5}"/>
    <cellStyle name="Estilo 1 46" xfId="288" xr:uid="{BDFA5FD5-2934-42F0-9497-E63CAD3BAE86}"/>
    <cellStyle name="Estilo 1 47" xfId="289" xr:uid="{71C22A11-ABD3-4CAD-9C26-53415EA2985F}"/>
    <cellStyle name="Estilo 1 48" xfId="290" xr:uid="{F507C3F7-E6A0-4864-AFE5-B7DD09B35EA9}"/>
    <cellStyle name="Estilo 1 49" xfId="291" xr:uid="{333761F1-5AC6-44B1-8443-366871136D0E}"/>
    <cellStyle name="Estilo 1 5" xfId="292" xr:uid="{6CD8C913-3587-477C-87E0-EC65D3CDEFB8}"/>
    <cellStyle name="Estilo 1 5 2" xfId="293" xr:uid="{12FFC1BE-2CDC-4E55-9BDA-9D2AB623A114}"/>
    <cellStyle name="Estilo 1 50" xfId="294" xr:uid="{AE96F0AF-86C9-40EC-AF76-8FC6232A7F38}"/>
    <cellStyle name="Estilo 1 51" xfId="295" xr:uid="{ABF88104-5EB4-4AA1-BF56-1B99B26006CD}"/>
    <cellStyle name="Estilo 1 52" xfId="296" xr:uid="{9FFC9686-7E89-413A-A3E1-67ED90428D94}"/>
    <cellStyle name="Estilo 1 53" xfId="297" xr:uid="{F2EC9D00-8FAD-41B8-B56C-ED315747FDF2}"/>
    <cellStyle name="Estilo 1 54" xfId="298" xr:uid="{AC8522CF-16AC-4F0B-A0F5-6D1E0E90541A}"/>
    <cellStyle name="Estilo 1 55" xfId="299" xr:uid="{6C8DAB55-B048-40F0-89EF-A7090387DFA7}"/>
    <cellStyle name="Estilo 1 56" xfId="300" xr:uid="{54354D01-BDD0-4F83-BC5B-6F506A5CF747}"/>
    <cellStyle name="Estilo 1 57" xfId="301" xr:uid="{53BCE6B5-08CC-4807-A402-93E519814A94}"/>
    <cellStyle name="Estilo 1 58" xfId="302" xr:uid="{12B85A01-EE2A-49D7-87BC-64907818A109}"/>
    <cellStyle name="Estilo 1 59" xfId="303" xr:uid="{875C33FF-5563-4C62-B707-A75ECBC1D9AA}"/>
    <cellStyle name="Estilo 1 6" xfId="304" xr:uid="{63C61F23-48AD-4F12-B9D2-30E218A3BE03}"/>
    <cellStyle name="Estilo 1 6 2" xfId="305" xr:uid="{CFD3FA1D-FA96-4C52-A947-4BD129B5B864}"/>
    <cellStyle name="Estilo 1 60" xfId="306" xr:uid="{D1133D85-90A9-4173-BCC3-800EEE24B18B}"/>
    <cellStyle name="Estilo 1 61" xfId="307" xr:uid="{7A696E7C-1A01-458D-A722-D0B03DEA37E3}"/>
    <cellStyle name="Estilo 1 62" xfId="308" xr:uid="{1BDBAC29-A652-49E5-BAC3-C69E1220D1C9}"/>
    <cellStyle name="Estilo 1 63" xfId="309" xr:uid="{008F32A0-3236-4894-947B-D3A70504DB5F}"/>
    <cellStyle name="Estilo 1 64" xfId="310" xr:uid="{3744E953-DE4A-4FC6-BB00-F0EB6BFAF986}"/>
    <cellStyle name="Estilo 1 65" xfId="311" xr:uid="{5F0BD2A4-2336-4BAC-B20F-927718B6A5D3}"/>
    <cellStyle name="Estilo 1 66" xfId="312" xr:uid="{754CB547-5F16-4922-A21A-868D9A9C42F1}"/>
    <cellStyle name="Estilo 1 67" xfId="313" xr:uid="{19A65A5E-A25F-4F4C-B91F-9C57AE83E354}"/>
    <cellStyle name="Estilo 1 68" xfId="314" xr:uid="{69A54040-9720-4C0D-BCFD-E2DC25DFB534}"/>
    <cellStyle name="Estilo 1 69" xfId="315" xr:uid="{6907EB60-C25A-4F8E-BCC0-95EF077F4668}"/>
    <cellStyle name="Estilo 1 7" xfId="316" xr:uid="{E168168C-FDF4-423B-A039-0B364159A8BC}"/>
    <cellStyle name="Estilo 1 7 2" xfId="317" xr:uid="{F6FF0116-DF0A-4249-ACC2-F9CD9725B712}"/>
    <cellStyle name="Estilo 1 70" xfId="318" xr:uid="{3851FBF8-716B-4983-80A8-69067730D231}"/>
    <cellStyle name="Estilo 1 71" xfId="319" xr:uid="{335A71B9-3B70-4D57-B41A-DB662CCF56F8}"/>
    <cellStyle name="Estilo 1 72" xfId="320" xr:uid="{18EA819A-3B6F-4682-BADE-77F63343BC52}"/>
    <cellStyle name="Estilo 1 73" xfId="321" xr:uid="{4AABA658-B09C-4249-ABC4-4274A6144360}"/>
    <cellStyle name="Estilo 1 74" xfId="322" xr:uid="{0D3DE94A-6BB9-4A29-BE94-6221E6A4CCEB}"/>
    <cellStyle name="Estilo 1 75" xfId="323" xr:uid="{91D8847E-F7B0-4946-A1AC-A913CF2C4B27}"/>
    <cellStyle name="Estilo 1 76" xfId="324" xr:uid="{424A5762-41BA-494E-B4BC-365A9D2B1BBA}"/>
    <cellStyle name="Estilo 1 77" xfId="325" xr:uid="{EE3D4F0F-AE88-43FE-90F8-9AF935EE0D6E}"/>
    <cellStyle name="Estilo 1 78" xfId="326" xr:uid="{71433249-E381-4B29-896C-34351A71B98A}"/>
    <cellStyle name="Estilo 1 79" xfId="327" xr:uid="{DE48032D-173B-400E-89D4-D4AF4D4ABA27}"/>
    <cellStyle name="Estilo 1 8" xfId="328" xr:uid="{2DDC8F45-A6B8-4837-8098-9B64548A8BC0}"/>
    <cellStyle name="Estilo 1 8 2" xfId="329" xr:uid="{4F5D1BE9-18AF-4FAB-AEB2-F0E76DE9E9F6}"/>
    <cellStyle name="Estilo 1 80" xfId="330" xr:uid="{4FD50395-0F2F-484F-989C-1BFFD6EC2851}"/>
    <cellStyle name="Estilo 1 81" xfId="331" xr:uid="{28F1FA42-534B-450D-B87F-321A27FA15E8}"/>
    <cellStyle name="Estilo 1 82" xfId="332" xr:uid="{5DBBE3E0-A851-4980-A9DE-57FD84BF3FE0}"/>
    <cellStyle name="Estilo 1 83" xfId="333" xr:uid="{CC1FB077-2A28-404D-99BF-008C93622483}"/>
    <cellStyle name="Estilo 1 84" xfId="334" xr:uid="{3C3EAE4F-4758-4D52-BAA6-B97C828FADB2}"/>
    <cellStyle name="Estilo 1 85" xfId="335" xr:uid="{A2F85045-1CF0-4326-A15C-AC3B6E5DE8FD}"/>
    <cellStyle name="Estilo 1 86" xfId="336" xr:uid="{3C9CC22F-C236-4A6B-B1CD-31CF828F8D3B}"/>
    <cellStyle name="Estilo 1 87" xfId="337" xr:uid="{0E1FEA54-8A00-4853-9941-54085DF6059A}"/>
    <cellStyle name="Estilo 1 88" xfId="338" xr:uid="{ACD54146-788D-4D48-92DB-69F5F3C5EC6B}"/>
    <cellStyle name="Estilo 1 89" xfId="339" xr:uid="{E0DE735B-06F3-4911-862B-1CB1E3087B05}"/>
    <cellStyle name="Estilo 1 9" xfId="340" xr:uid="{1BA5AFE3-5951-4395-87C9-3522EC745DC6}"/>
    <cellStyle name="Estilo 1 9 2" xfId="341" xr:uid="{030648E9-44D1-46DC-BC2F-AAA88A4C2309}"/>
    <cellStyle name="Estilo 1 90" xfId="342" xr:uid="{BA48FA93-FA97-4485-9C16-C57C3EC6AA1C}"/>
    <cellStyle name="Estilo 1 91" xfId="343" xr:uid="{532CC717-9A34-459E-8200-7922EDE14B42}"/>
    <cellStyle name="Estilo 1 92" xfId="344" xr:uid="{FC7E679A-AE21-4F18-83AF-4D95E815BD06}"/>
    <cellStyle name="Estilo 1 93" xfId="345" xr:uid="{75CB0E2C-8DD9-4DA8-A1C7-81A947C81432}"/>
    <cellStyle name="Estilo 1 94" xfId="346" xr:uid="{48891183-11E2-4022-9D4E-D7DC61911B33}"/>
    <cellStyle name="Estilo 1 95" xfId="347" xr:uid="{6223CD20-DC41-4FBF-8425-BBCDD1908A04}"/>
    <cellStyle name="Estilo 1 96" xfId="348" xr:uid="{B11D106B-970E-46BE-B3D9-D1FAD39AE297}"/>
    <cellStyle name="Estilo 1 97" xfId="349" xr:uid="{48305052-B524-4A3E-9510-0434DCD5F9E8}"/>
    <cellStyle name="Estilo 1 98" xfId="350" xr:uid="{538034B2-309F-47A8-AEBC-6F108A29D676}"/>
    <cellStyle name="Estilo 1 99" xfId="351" xr:uid="{43DB50FB-86C0-4BED-AB56-5FB6B53477CC}"/>
    <cellStyle name="Euro" xfId="352" xr:uid="{20E45CD3-D444-4545-AEF7-EBFB169BB183}"/>
    <cellStyle name="Euro 10" xfId="353" xr:uid="{5FF066E7-6FE6-4C3A-BB4F-B6A42EA121B9}"/>
    <cellStyle name="Euro 11" xfId="354" xr:uid="{04E62533-7A86-47FB-B830-D89B7E8C5D11}"/>
    <cellStyle name="Euro 12" xfId="355" xr:uid="{4A06FEEA-6841-4BDE-BB34-AB8073D6DABC}"/>
    <cellStyle name="Euro 13" xfId="356" xr:uid="{9582AA9D-5879-4E74-9E33-3AF631A13205}"/>
    <cellStyle name="Euro 14" xfId="357" xr:uid="{3DE7D3D9-FE64-4A18-AEE8-AA3F8707D9E7}"/>
    <cellStyle name="Euro 15" xfId="358" xr:uid="{E69A037F-80CD-46C6-9F0A-81CDC7F226E7}"/>
    <cellStyle name="Euro 16" xfId="359" xr:uid="{75DEDAB3-E766-47C8-BC7C-06AD348922EE}"/>
    <cellStyle name="Euro 17" xfId="360" xr:uid="{D7C6BF3E-906A-4351-B6DE-C0CA3280B235}"/>
    <cellStyle name="Euro 18" xfId="361" xr:uid="{7974C41E-7FFE-4A82-92C6-E98D0563EE0A}"/>
    <cellStyle name="Euro 19" xfId="362" xr:uid="{B2DB2B34-DF25-400D-B270-35D168CFD97B}"/>
    <cellStyle name="Euro 2" xfId="363" xr:uid="{8C7BC8EC-6340-4867-B0D5-756F0E25AFC7}"/>
    <cellStyle name="Euro 2 10" xfId="364" xr:uid="{21BC4CEA-9709-40F8-B096-8A9B6145617E}"/>
    <cellStyle name="Euro 2 11" xfId="365" xr:uid="{B6FA7F77-99F9-4D51-8FB8-4305C5DA45C2}"/>
    <cellStyle name="Euro 2 12" xfId="366" xr:uid="{3B784296-E72D-4F40-9C44-E07D4CD5DA33}"/>
    <cellStyle name="Euro 2 13" xfId="367" xr:uid="{ABD2AD8D-58DC-48E9-9685-E60E0E8FCBA0}"/>
    <cellStyle name="Euro 2 14" xfId="368" xr:uid="{F78BCD9B-3FF7-4223-BE65-02F751B346B4}"/>
    <cellStyle name="Euro 2 15" xfId="369" xr:uid="{C6EDB0AD-EE3D-4162-ACFF-9BA704249286}"/>
    <cellStyle name="Euro 2 16" xfId="370" xr:uid="{CF77A6D5-8DF9-4541-A7B3-05B20AE1D25F}"/>
    <cellStyle name="Euro 2 17" xfId="371" xr:uid="{F9852AFC-4192-4043-9829-B77310378037}"/>
    <cellStyle name="Euro 2 18" xfId="372" xr:uid="{86E0A66A-2B9E-4CA4-9C63-D2A585D521CC}"/>
    <cellStyle name="Euro 2 19" xfId="373" xr:uid="{8A6AD256-9866-4C46-990F-570CB550B5C0}"/>
    <cellStyle name="Euro 2 2" xfId="374" xr:uid="{D6AAA167-9FF2-4EDF-9C8B-91787A785E47}"/>
    <cellStyle name="Euro 2 20" xfId="375" xr:uid="{441A295C-F2EB-4942-989E-D5476BD1D7EF}"/>
    <cellStyle name="Euro 2 21" xfId="376" xr:uid="{AF61DDEB-F533-4C72-B967-83A858012201}"/>
    <cellStyle name="Euro 2 22" xfId="377" xr:uid="{09DD5AC3-806A-4F71-BF70-2742E8BC8153}"/>
    <cellStyle name="Euro 2 23" xfId="378" xr:uid="{6EDFC614-BFD6-4009-B3C3-02AC1C2CF775}"/>
    <cellStyle name="Euro 2 24" xfId="379" xr:uid="{23D5BF20-264B-473C-A7B2-788B5F317CCC}"/>
    <cellStyle name="Euro 2 25" xfId="380" xr:uid="{FEA171D7-5F05-4ABD-AA10-92D2A5186C55}"/>
    <cellStyle name="Euro 2 26" xfId="381" xr:uid="{ADB4E4AD-B07D-4B2A-8051-5E86FAA04258}"/>
    <cellStyle name="Euro 2 27" xfId="382" xr:uid="{C80D1DB8-5FD4-4C11-8AA2-88B3E2606986}"/>
    <cellStyle name="Euro 2 28" xfId="383" xr:uid="{D7EF8B1D-5AE0-4D6C-9AE1-D1752F761D78}"/>
    <cellStyle name="Euro 2 29" xfId="384" xr:uid="{E5077E49-CC70-48E5-BBB0-A394BFF051F2}"/>
    <cellStyle name="Euro 2 3" xfId="385" xr:uid="{4DFFA097-2DAE-4875-91D4-3C5B6ED25EAA}"/>
    <cellStyle name="Euro 2 30" xfId="386" xr:uid="{0C414EBF-9312-4DF7-9D03-135C0F1913E6}"/>
    <cellStyle name="Euro 2 31" xfId="387" xr:uid="{0E8BCD7E-B17A-4F32-9885-C34A778A6D1C}"/>
    <cellStyle name="Euro 2 32" xfId="388" xr:uid="{0F27ADB1-84A3-4755-9646-54E33EC55128}"/>
    <cellStyle name="Euro 2 33" xfId="389" xr:uid="{409383BA-CEEE-47AB-91E0-6382EB16FFA4}"/>
    <cellStyle name="Euro 2 34" xfId="390" xr:uid="{9A81561B-7D40-49E5-9ECF-364DF0B45E14}"/>
    <cellStyle name="Euro 2 35" xfId="391" xr:uid="{3AB1A61C-5ADD-4C06-B16B-C9DD65EA59A9}"/>
    <cellStyle name="Euro 2 36" xfId="392" xr:uid="{0F8E366C-2DA0-40FB-A410-EC46FF6E48C3}"/>
    <cellStyle name="Euro 2 37" xfId="393" xr:uid="{CBD156A1-9142-455F-815B-96795A6E4E2F}"/>
    <cellStyle name="Euro 2 38" xfId="394" xr:uid="{0E80044C-5232-491A-AF59-44C99EA321DC}"/>
    <cellStyle name="Euro 2 39" xfId="395" xr:uid="{204B1E02-156F-4B19-B173-78AA7991511A}"/>
    <cellStyle name="Euro 2 4" xfId="396" xr:uid="{249B1646-55B9-49B0-9307-4F9F36A0A6D2}"/>
    <cellStyle name="Euro 2 40" xfId="397" xr:uid="{137A8F87-76A4-42E6-8B29-001F63D07F51}"/>
    <cellStyle name="Euro 2 41" xfId="398" xr:uid="{C034E572-4865-4EDB-A523-F0A7366A2DD7}"/>
    <cellStyle name="Euro 2 42" xfId="399" xr:uid="{3E66FECE-FA7E-4F01-85F7-2B5B8DDE7123}"/>
    <cellStyle name="Euro 2 43" xfId="400" xr:uid="{0D4C566F-8804-4DFC-8F10-604369DF1B82}"/>
    <cellStyle name="Euro 2 44" xfId="401" xr:uid="{B4C456CF-D2D1-445F-9095-66840F82E87D}"/>
    <cellStyle name="Euro 2 45" xfId="402" xr:uid="{7A5C307A-A722-4A81-B995-43B7B2836FE8}"/>
    <cellStyle name="Euro 2 46" xfId="403" xr:uid="{37F53816-0328-4EF9-8C8E-83D879BA8AE1}"/>
    <cellStyle name="Euro 2 47" xfId="404" xr:uid="{9394E37B-66E8-4BE8-A9A0-9724270AE8C8}"/>
    <cellStyle name="Euro 2 48" xfId="405" xr:uid="{D8736D7C-200D-406E-8C4A-96A7F8C31513}"/>
    <cellStyle name="Euro 2 49" xfId="406" xr:uid="{47037FDB-FAE4-46EE-B11F-7BCB00FC0656}"/>
    <cellStyle name="Euro 2 5" xfId="407" xr:uid="{19107EFB-749F-4EEB-9AF6-DDAFC14B0DC8}"/>
    <cellStyle name="Euro 2 50" xfId="408" xr:uid="{C4271797-454F-4511-AC5B-549ECBFEB709}"/>
    <cellStyle name="Euro 2 51" xfId="409" xr:uid="{3D1933A4-0937-4EC4-BF95-26F0E8A09087}"/>
    <cellStyle name="Euro 2 52" xfId="410" xr:uid="{5BCD1D18-4869-4C1B-91E6-55E01FCEB391}"/>
    <cellStyle name="Euro 2 53" xfId="411" xr:uid="{6453C787-8F92-491A-AD73-378CE90A682A}"/>
    <cellStyle name="Euro 2 54" xfId="412" xr:uid="{33DAAEE1-E68F-4254-994B-F86B1D268242}"/>
    <cellStyle name="Euro 2 55" xfId="413" xr:uid="{D3F925FA-75F1-4F35-86D3-E37446D662E1}"/>
    <cellStyle name="Euro 2 56" xfId="414" xr:uid="{5DD02B21-F7E2-4B3E-9381-33F11A21CAB2}"/>
    <cellStyle name="Euro 2 57" xfId="415" xr:uid="{B1DBCD71-71CA-4A7D-A0E5-A8029F39C9DC}"/>
    <cellStyle name="Euro 2 58" xfId="416" xr:uid="{48A4C017-201F-4AA0-BDFC-751DACE3D9B0}"/>
    <cellStyle name="Euro 2 59" xfId="417" xr:uid="{807939EE-E849-4781-A75C-F82638D4E0FB}"/>
    <cellStyle name="Euro 2 6" xfId="418" xr:uid="{3AFD1590-064D-41C0-BE22-261BC778165F}"/>
    <cellStyle name="Euro 2 60" xfId="419" xr:uid="{EE2448E8-44E8-42E0-A50C-66E1FE416A04}"/>
    <cellStyle name="Euro 2 61" xfId="420" xr:uid="{4FC9F1A9-C0CF-4A81-99DF-4A56A3A79B01}"/>
    <cellStyle name="Euro 2 62" xfId="421" xr:uid="{CC392C00-9114-4236-AE87-ACD066C3F836}"/>
    <cellStyle name="Euro 2 63" xfId="422" xr:uid="{6D39C503-A16D-4345-839C-158CF2209A4F}"/>
    <cellStyle name="Euro 2 64" xfId="423" xr:uid="{D58C4062-7CF0-4D8E-91A4-E25D20BE81CD}"/>
    <cellStyle name="Euro 2 65" xfId="424" xr:uid="{5DA78599-D427-4EF8-8732-6761ED703CC6}"/>
    <cellStyle name="Euro 2 7" xfId="425" xr:uid="{3DD84D5A-6CE4-4985-A5F8-AC4F6B9BE181}"/>
    <cellStyle name="Euro 2 8" xfId="426" xr:uid="{E62495C6-B4C4-4765-B54D-9027964B62A1}"/>
    <cellStyle name="Euro 2 9" xfId="427" xr:uid="{BFD58287-4915-4ADB-92E8-1CA02C664B15}"/>
    <cellStyle name="Euro 20" xfId="428" xr:uid="{82676052-7AE2-411E-B36B-4C9F3F4CFE23}"/>
    <cellStyle name="Euro 21" xfId="429" xr:uid="{D8CCAF81-5984-47A1-8D5D-FC58CB1EDB93}"/>
    <cellStyle name="Euro 22" xfId="430" xr:uid="{C9CC5857-05E2-450D-A125-3B2326417C5C}"/>
    <cellStyle name="Euro 23" xfId="431" xr:uid="{EF8BC7F2-7155-43F7-B630-8426D457BB9A}"/>
    <cellStyle name="Euro 24" xfId="432" xr:uid="{C7B786AC-159A-4927-9D5D-DF76789F2308}"/>
    <cellStyle name="Euro 25" xfId="433" xr:uid="{6CAC1D65-7C5B-4EBE-B42C-A1A644C7CAD0}"/>
    <cellStyle name="Euro 26" xfId="434" xr:uid="{3014E350-36AD-4C4A-AC79-04A167BAEC0E}"/>
    <cellStyle name="Euro 27" xfId="435" xr:uid="{C6B8611D-AECB-4D3F-9AB7-E449ACBB7F2F}"/>
    <cellStyle name="Euro 28" xfId="436" xr:uid="{C54595B4-40D7-4DA5-96AE-BE068BBB1C37}"/>
    <cellStyle name="Euro 29" xfId="437" xr:uid="{89F8B520-0CDA-4E11-9C1E-C4F78A89454E}"/>
    <cellStyle name="Euro 3" xfId="438" xr:uid="{A92A8CDE-3823-411A-95D9-32B41F9F32A6}"/>
    <cellStyle name="Euro 3 2" xfId="439" xr:uid="{5F8D23D5-E374-4C88-9EC3-ADDD1E9537B4}"/>
    <cellStyle name="Euro 3 3" xfId="440" xr:uid="{04E9D918-1601-432C-8C4B-20F99EBD89F8}"/>
    <cellStyle name="Euro 3 4" xfId="441" xr:uid="{8EBD7F71-7BE6-49D1-BCD4-86AA1A25E40F}"/>
    <cellStyle name="Euro 30" xfId="442" xr:uid="{64A4AC26-769C-44CA-BA62-373B93C0C0B9}"/>
    <cellStyle name="Euro 31" xfId="443" xr:uid="{AC26F14E-01CA-46A9-AB24-2D2E17407F6A}"/>
    <cellStyle name="Euro 32" xfId="444" xr:uid="{743EA5D8-D878-461A-90F9-2080B64F5974}"/>
    <cellStyle name="Euro 33" xfId="445" xr:uid="{6D2B49E3-CE97-4938-B04F-67084817D40B}"/>
    <cellStyle name="Euro 34" xfId="446" xr:uid="{EA524988-CDF0-4219-9285-2F59B3BA00B4}"/>
    <cellStyle name="Euro 35" xfId="447" xr:uid="{2276E1B4-1E6F-498B-A1C0-431BEF0A3019}"/>
    <cellStyle name="Euro 4" xfId="448" xr:uid="{5BE7D44B-B82B-4621-9B47-43758196353F}"/>
    <cellStyle name="Euro 5" xfId="449" xr:uid="{A344495A-B0B5-43D1-9E0A-6DEB016FE8A9}"/>
    <cellStyle name="Euro 6" xfId="450" xr:uid="{D931E466-5989-4ABA-B6B5-F727EF5EBCE3}"/>
    <cellStyle name="Euro 7" xfId="451" xr:uid="{13ADF422-D640-47A2-ABA2-C2E2B1B37685}"/>
    <cellStyle name="Euro 8" xfId="452" xr:uid="{9A8C62F0-BBAA-4F51-ACE3-7BEF86FF7298}"/>
    <cellStyle name="Euro 9" xfId="453" xr:uid="{091863A1-E0AB-4356-9072-79CF3B5FA86D}"/>
    <cellStyle name="Explanatory Text" xfId="454" xr:uid="{A2A27817-F953-4FB5-A224-989C83738745}"/>
    <cellStyle name="Heading 1" xfId="455" xr:uid="{CE5D94B4-B80B-4156-ABE9-6D9B3451A99B}"/>
    <cellStyle name="Heading 2" xfId="456" xr:uid="{460EEB19-49B7-4E27-B7E5-AA5F87808356}"/>
    <cellStyle name="Heading 3" xfId="457" xr:uid="{3C3CC147-7E03-4C0D-96F3-4B2ED5BCB1C1}"/>
    <cellStyle name="Hipervínculo" xfId="2118" builtinId="8"/>
    <cellStyle name="Incorrecto 2" xfId="458" xr:uid="{4E367625-13AD-45F2-9226-BABCD0A51E13}"/>
    <cellStyle name="Incorrecto 2 2" xfId="459" xr:uid="{3E6A0549-8045-42D4-889C-65B944BE5C01}"/>
    <cellStyle name="Incorrecto 3" xfId="460" xr:uid="{EC7CA049-943D-4166-BD3F-43AD23CABCA6}"/>
    <cellStyle name="Incorrecto 4" xfId="461" xr:uid="{FB0BD89B-3260-4323-B4B4-8F9CF4568570}"/>
    <cellStyle name="Millares [0] 2" xfId="464" xr:uid="{3902D407-4BD4-4AC3-A036-6C56AC3F7E65}"/>
    <cellStyle name="Millares [0] 3" xfId="465" xr:uid="{7A6C286B-734F-4BAD-B6BB-D33AC2B097C5}"/>
    <cellStyle name="Millares [0] 4" xfId="463" xr:uid="{A8C514FF-40E4-41F4-9D0E-38F94BDABBAE}"/>
    <cellStyle name="Millares [0] 4 2" xfId="2036" xr:uid="{2793C1B6-945B-4AF7-A4BA-26DE19960384}"/>
    <cellStyle name="Millares [0] 5" xfId="2024" xr:uid="{4483323F-1915-4E12-8EC0-AF9140295D49}"/>
    <cellStyle name="Millares [0] 5 2" xfId="2114" xr:uid="{27223D32-603D-475A-8F74-38763C9077EF}"/>
    <cellStyle name="Millares [0] 6" xfId="6" xr:uid="{122CE0AF-7447-4C91-8620-8BBB177587DF}"/>
    <cellStyle name="Millares 10" xfId="466" xr:uid="{C082E804-4426-43A5-8036-9738C43CAA9B}"/>
    <cellStyle name="Millares 10 2" xfId="467" xr:uid="{BD4D4C2A-EC4F-414B-9760-FF62F7344611}"/>
    <cellStyle name="Millares 10 3" xfId="468" xr:uid="{F1528556-0C0C-4837-A1E3-F980FB0637DD}"/>
    <cellStyle name="Millares 10 3 2" xfId="2029" xr:uid="{D1A0B79D-5972-41FB-9068-1E518367F171}"/>
    <cellStyle name="Millares 10 3 2 2" xfId="2115" xr:uid="{6DE83F18-5D8E-4495-AB75-22E549A7D015}"/>
    <cellStyle name="Millares 11" xfId="469" xr:uid="{990FF651-C1BA-4BBA-8E68-E60606114695}"/>
    <cellStyle name="Millares 11 2" xfId="470" xr:uid="{8F4CBD2F-AAC8-4688-B5EE-350C0D7428C7}"/>
    <cellStyle name="Millares 12" xfId="471" xr:uid="{0F3DD557-2CFD-44E1-A959-FB0D7B3F8D81}"/>
    <cellStyle name="Millares 12 2" xfId="472" xr:uid="{D9306B2C-5D75-4921-B629-E3C71D635018}"/>
    <cellStyle name="Millares 13" xfId="473" xr:uid="{A563EA68-8AA1-4ED9-9FEE-8D952685FD84}"/>
    <cellStyle name="Millares 13 2" xfId="474" xr:uid="{B8FC5EB4-CB21-4F39-BB4A-EE85CED9F93D}"/>
    <cellStyle name="Millares 13 3" xfId="475" xr:uid="{DA897212-D947-4446-83BD-88564E6F3AEA}"/>
    <cellStyle name="Millares 14" xfId="476" xr:uid="{F9C87ADE-C48B-4533-8BCF-D5A1C741EE9B}"/>
    <cellStyle name="Millares 14 2" xfId="477" xr:uid="{00E44D4C-074F-4089-841B-800BCD7F6B99}"/>
    <cellStyle name="Millares 14 3" xfId="478" xr:uid="{E8DE32FA-E0B1-43D0-BC2D-00CBF8F01C8E}"/>
    <cellStyle name="Millares 15" xfId="479" xr:uid="{E6139BDA-F10A-467E-8D6B-4C9088A0BD8F}"/>
    <cellStyle name="Millares 15 2" xfId="480" xr:uid="{28AA9426-3EA5-4D36-ACE2-E1E07AAD0129}"/>
    <cellStyle name="Millares 16" xfId="481" xr:uid="{DD5ABE9F-1095-4D39-BCB9-E4DF027FF36D}"/>
    <cellStyle name="Millares 16 2" xfId="482" xr:uid="{3F1964BB-3D69-4B2E-B92C-4EACF209B346}"/>
    <cellStyle name="Millares 17" xfId="483" xr:uid="{E04D0339-E567-4A75-9344-DFD21D37F59F}"/>
    <cellStyle name="Millares 17 2" xfId="484" xr:uid="{D88572C7-B36F-45C5-B2AB-C7E3F6C7F7AA}"/>
    <cellStyle name="Millares 18" xfId="485" xr:uid="{7B102335-5D57-4300-A7F5-A042852AF554}"/>
    <cellStyle name="Millares 18 2" xfId="486" xr:uid="{15E1171D-642C-4A81-B911-6D83F8AD31E6}"/>
    <cellStyle name="Millares 19" xfId="487" xr:uid="{51E85B43-E8BE-47D7-8F4E-A4E54842C816}"/>
    <cellStyle name="Millares 19 2" xfId="488" xr:uid="{7971A9B7-DD39-4113-AE42-2EC6F524BF2C}"/>
    <cellStyle name="Millares 2" xfId="11" xr:uid="{3A910BFF-374B-4F27-8537-C6C41347D651}"/>
    <cellStyle name="Millares 2 10" xfId="490" xr:uid="{205EE409-8902-45D6-8A9B-F099109E5F1C}"/>
    <cellStyle name="Millares 2 11" xfId="491" xr:uid="{2776324D-8527-4CBD-9C1A-F1329DEFB555}"/>
    <cellStyle name="Millares 2 12" xfId="492" xr:uid="{7B6C9A26-C89D-4973-A84C-A44BED2D6BF0}"/>
    <cellStyle name="Millares 2 12 2" xfId="493" xr:uid="{AFE6839E-2223-4FA8-817C-340BCB06EAFC}"/>
    <cellStyle name="Millares 2 13" xfId="494" xr:uid="{B7F0AA2B-F939-490A-9F1E-31CE92FA6C41}"/>
    <cellStyle name="Millares 2 14" xfId="495" xr:uid="{0C5FAF11-D1D4-4D80-AB1F-04C42AB651D3}"/>
    <cellStyle name="Millares 2 15" xfId="496" xr:uid="{48964AE5-5A6A-4956-8420-4C2B9FAA8128}"/>
    <cellStyle name="Millares 2 16" xfId="497" xr:uid="{15C59209-DCC4-4E83-B7E6-905E1D2EFF45}"/>
    <cellStyle name="Millares 2 17" xfId="498" xr:uid="{E1D558C3-B431-4C3B-A686-817FE3A84A4A}"/>
    <cellStyle name="Millares 2 18" xfId="499" xr:uid="{403E1846-A7E1-42FF-AAE5-B82666C7E485}"/>
    <cellStyle name="Millares 2 19" xfId="500" xr:uid="{2BC6924C-8417-45F4-8E28-426A5D68F72F}"/>
    <cellStyle name="Millares 2 2" xfId="501" xr:uid="{BD90F5A0-C00B-47CD-8C92-74ED4D5CA881}"/>
    <cellStyle name="Millares 2 2 2" xfId="502" xr:uid="{46EC7784-F18C-43E7-AF35-150887AAFBE7}"/>
    <cellStyle name="Millares 2 2 2 2" xfId="503" xr:uid="{04261C59-3DDB-47EF-9FD0-BA0A55736040}"/>
    <cellStyle name="Millares 2 2 3" xfId="504" xr:uid="{4485CE99-496B-4A86-8457-0B32BE8C818A}"/>
    <cellStyle name="Millares 2 20" xfId="505" xr:uid="{D073BAC9-7C27-45FD-8935-15C7CBA2A673}"/>
    <cellStyle name="Millares 2 21" xfId="506" xr:uid="{788D9616-FB3B-4C92-8FD0-BA75A4138A5F}"/>
    <cellStyle name="Millares 2 22" xfId="507" xr:uid="{BA50DA25-EBF5-4338-B5F2-93EE94E07AB7}"/>
    <cellStyle name="Millares 2 23" xfId="508" xr:uid="{287C9D65-9FA2-4683-9460-06C4FBE047A7}"/>
    <cellStyle name="Millares 2 24" xfId="509" xr:uid="{978C65C8-1BF6-4497-845D-75DA83C63656}"/>
    <cellStyle name="Millares 2 25" xfId="510" xr:uid="{6FC790C8-C8CE-4F7E-AB4B-4690F686668F}"/>
    <cellStyle name="Millares 2 26" xfId="511" xr:uid="{9CFB3843-4796-42EB-A4E7-B815C72423C6}"/>
    <cellStyle name="Millares 2 27" xfId="512" xr:uid="{2FE3B133-24FB-4F89-B06F-85B77C2EA456}"/>
    <cellStyle name="Millares 2 28" xfId="513" xr:uid="{8248EA58-696A-4041-99D1-C2D4D21B4FE0}"/>
    <cellStyle name="Millares 2 29" xfId="514" xr:uid="{47578F99-5B13-4EBA-906F-FA63CE0B209C}"/>
    <cellStyle name="Millares 2 3" xfId="515" xr:uid="{1C614DD1-33DD-4ADC-B18C-4D66370A7634}"/>
    <cellStyle name="Millares 2 30" xfId="516" xr:uid="{06AC0D2A-E976-421C-9766-8EFBD3D2A932}"/>
    <cellStyle name="Millares 2 31" xfId="517" xr:uid="{79E345BE-3709-4D65-9B7F-DE752DED1F7B}"/>
    <cellStyle name="Millares 2 32" xfId="518" xr:uid="{72BDEEA9-48E1-427E-86F2-47500B8FC215}"/>
    <cellStyle name="Millares 2 33" xfId="519" xr:uid="{C319CE00-499A-4880-AD71-D91A6C07A884}"/>
    <cellStyle name="Millares 2 34" xfId="520" xr:uid="{BDE8CA35-28E3-40EF-9128-DA0E63095BD0}"/>
    <cellStyle name="Millares 2 35" xfId="521" xr:uid="{247FB1FE-8409-4920-8082-CAD5179FEBA2}"/>
    <cellStyle name="Millares 2 36" xfId="522" xr:uid="{EFF40019-13B5-4AA6-9A32-E50C198816BF}"/>
    <cellStyle name="Millares 2 37" xfId="523" xr:uid="{87586151-E892-49EF-B4EC-0C3E745B7855}"/>
    <cellStyle name="Millares 2 38" xfId="524" xr:uid="{2216040E-E7A2-41A6-BB32-B6E36334E662}"/>
    <cellStyle name="Millares 2 39" xfId="525" xr:uid="{0026AB79-E9D0-4E83-B075-694BE33E4A10}"/>
    <cellStyle name="Millares 2 4" xfId="526" xr:uid="{B9464887-8C0A-40B7-B0FA-BE613E60F595}"/>
    <cellStyle name="Millares 2 40" xfId="527" xr:uid="{70A19A04-71D4-4D4F-A451-EEC599C28FE6}"/>
    <cellStyle name="Millares 2 41" xfId="528" xr:uid="{F2845B00-8C68-4BAE-8602-BF810E3FB07E}"/>
    <cellStyle name="Millares 2 42" xfId="529" xr:uid="{84E8B09D-EF04-4505-B801-C380B327FB67}"/>
    <cellStyle name="Millares 2 43" xfId="530" xr:uid="{0ED5B602-891C-43F9-B6FC-BE7B61D26660}"/>
    <cellStyle name="Millares 2 44" xfId="19" xr:uid="{C1021517-7B11-4A55-A3FF-2FA19993265B}"/>
    <cellStyle name="Millares 2 45" xfId="531" xr:uid="{FF440FBE-2909-4F09-AAD2-C2E49337D941}"/>
    <cellStyle name="Millares 2 46" xfId="532" xr:uid="{CDB61897-A9E5-441B-9600-D0A5B58F3F4E}"/>
    <cellStyle name="Millares 2 47" xfId="533" xr:uid="{947AEB3D-D59C-4968-BF56-5B4450341E87}"/>
    <cellStyle name="Millares 2 48" xfId="534" xr:uid="{4B7AAD8E-8C3A-4BA9-B33A-E876E540B35E}"/>
    <cellStyle name="Millares 2 49" xfId="535" xr:uid="{68790E69-01B7-4662-92E3-3B76224E9888}"/>
    <cellStyle name="Millares 2 5" xfId="536" xr:uid="{54C36F8D-EFDE-4996-BC83-36A98B78BE01}"/>
    <cellStyle name="Millares 2 50" xfId="537" xr:uid="{AE69B1A6-90B2-4500-8D5E-4DC47FE462B4}"/>
    <cellStyle name="Millares 2 51" xfId="538" xr:uid="{0EA35E71-3EA2-4C47-A714-8C4E7907D993}"/>
    <cellStyle name="Millares 2 52" xfId="539" xr:uid="{41C2F736-9B1A-4424-9231-6C81684743EA}"/>
    <cellStyle name="Millares 2 53" xfId="540" xr:uid="{D27B7B32-4B67-4DB8-BA86-15261D639A53}"/>
    <cellStyle name="Millares 2 54" xfId="541" xr:uid="{978595F4-89CB-42E1-8CDD-230542A3E059}"/>
    <cellStyle name="Millares 2 55" xfId="542" xr:uid="{10518896-A97B-48C1-B2A7-A70289261998}"/>
    <cellStyle name="Millares 2 56" xfId="543" xr:uid="{A42F72E0-B415-4E10-A9D8-CC057948FDF1}"/>
    <cellStyle name="Millares 2 57" xfId="544" xr:uid="{EE3E7A50-7087-4CF1-A6DC-D8C85D6D28D0}"/>
    <cellStyle name="Millares 2 58" xfId="545" xr:uid="{B18D3E0A-6D65-487E-9734-A3A2168FF084}"/>
    <cellStyle name="Millares 2 59" xfId="546" xr:uid="{E8E17E22-E55C-4E49-AC7B-5D1069C04E66}"/>
    <cellStyle name="Millares 2 6" xfId="547" xr:uid="{1E000134-08A0-4698-95EE-008B12E00531}"/>
    <cellStyle name="Millares 2 60" xfId="548" xr:uid="{049C3916-9E65-4B66-99B0-FF96F6F03D39}"/>
    <cellStyle name="Millares 2 61" xfId="549" xr:uid="{B8083C7B-76D9-441F-A29B-B06DEF42218E}"/>
    <cellStyle name="Millares 2 62" xfId="550" xr:uid="{0D991700-ED90-4B4A-A81F-45E8DC00BDAD}"/>
    <cellStyle name="Millares 2 63" xfId="551" xr:uid="{5270AFA6-3EFA-420F-AE12-65A82D1B3C16}"/>
    <cellStyle name="Millares 2 64" xfId="552" xr:uid="{B04528EF-AED0-4E2B-86EA-D212A6D9DE70}"/>
    <cellStyle name="Millares 2 65" xfId="553" xr:uid="{3E1FF3AC-3E98-47B1-BED7-E7A614805551}"/>
    <cellStyle name="Millares 2 66" xfId="554" xr:uid="{2DB93868-B917-4018-B0EC-F8813B848534}"/>
    <cellStyle name="Millares 2 67" xfId="555" xr:uid="{59A2DB59-2A72-4AB6-A159-01CF182E9F8A}"/>
    <cellStyle name="Millares 2 68" xfId="556" xr:uid="{458A99D2-3812-4B80-87F9-199A309B0E33}"/>
    <cellStyle name="Millares 2 69" xfId="557" xr:uid="{15211A25-D13F-4B0A-AE86-BF95E6AF601D}"/>
    <cellStyle name="Millares 2 7" xfId="558" xr:uid="{78477C85-8A79-4A56-9535-67BC9C467D21}"/>
    <cellStyle name="Millares 2 70" xfId="559" xr:uid="{5D2B736B-A8DC-49F7-A17B-762D7FB05256}"/>
    <cellStyle name="Millares 2 71" xfId="560" xr:uid="{516F65EC-8158-4748-8872-2ECE9B6A110D}"/>
    <cellStyle name="Millares 2 72" xfId="561" xr:uid="{3B20DB65-AAB8-4532-AFAD-ED26416ACF4C}"/>
    <cellStyle name="Millares 2 73" xfId="562" xr:uid="{D5583FDE-8307-46E8-A7EC-E821FA73C345}"/>
    <cellStyle name="Millares 2 74" xfId="563" xr:uid="{D6501BE5-B8F7-4921-B724-6D0438F6645B}"/>
    <cellStyle name="Millares 2 75" xfId="22" xr:uid="{F061C37E-8EDC-48F7-96F9-C3E86FE9F2A0}"/>
    <cellStyle name="Millares 2 76" xfId="564" xr:uid="{4095C72D-4A5B-4C54-A8CB-44F0ED727901}"/>
    <cellStyle name="Millares 2 77" xfId="489" xr:uid="{89EFDB62-29BF-4D5D-8D00-C47A839DE4D8}"/>
    <cellStyle name="Millares 2 77 2" xfId="2037" xr:uid="{52A53819-F4A2-427F-A7AC-CD57CFA311AD}"/>
    <cellStyle name="Millares 2 78" xfId="7" xr:uid="{9BE988E5-203E-4190-A683-83BB30C09168}"/>
    <cellStyle name="Millares 2 8" xfId="565" xr:uid="{99D3935C-323A-45A6-B721-5A9978E79F95}"/>
    <cellStyle name="Millares 2 9" xfId="566" xr:uid="{697031ED-5505-498C-B174-D5B307730A3F}"/>
    <cellStyle name="Millares 20" xfId="567" xr:uid="{F5BA5D73-ED2C-47AE-A0D9-72D4CD6142D9}"/>
    <cellStyle name="Millares 20 2" xfId="568" xr:uid="{1F4270A2-A88C-44A7-90CD-BEEBA8F33EBE}"/>
    <cellStyle name="Millares 21" xfId="569" xr:uid="{B1D9DE71-29C6-4448-B98E-3CBB343611B4}"/>
    <cellStyle name="Millares 21 2" xfId="570" xr:uid="{DC2BA4A7-E324-4E63-89CE-77A601ABB862}"/>
    <cellStyle name="Millares 22" xfId="571" xr:uid="{C8FD4D94-49F5-4E0F-8473-59C7602702EF}"/>
    <cellStyle name="Millares 22 2" xfId="572" xr:uid="{79D980DF-3A94-424C-9B3F-0B4AF3A9FD79}"/>
    <cellStyle name="Millares 23" xfId="573" xr:uid="{A9DCB66A-86E4-418F-909B-E5643E21018C}"/>
    <cellStyle name="Millares 24" xfId="574" xr:uid="{F4045DD9-56D5-4C64-AF07-F17D80F84101}"/>
    <cellStyle name="Millares 25" xfId="575" xr:uid="{CA28F6C1-598C-4FEE-AC48-9EE56C2CDD8A}"/>
    <cellStyle name="Millares 26" xfId="576" xr:uid="{D2BBBC9A-10CE-4F8A-A2EA-E2D1CFD332FC}"/>
    <cellStyle name="Millares 27" xfId="577" xr:uid="{93F69CC0-C7A5-4FCB-BCF5-2DAD336C81D1}"/>
    <cellStyle name="Millares 28" xfId="578" xr:uid="{A4ACD3CB-FC5B-4822-8F91-255162E92DCA}"/>
    <cellStyle name="Millares 29" xfId="579" xr:uid="{D5F1627F-2AF1-4F0E-B7C7-22089B2B603D}"/>
    <cellStyle name="Millares 3" xfId="14" xr:uid="{3BBA6708-6012-4BF8-B072-3EF69136963E}"/>
    <cellStyle name="Millares 3 10" xfId="581" xr:uid="{F425F021-D1EB-42DC-B609-DF06B86E8BC5}"/>
    <cellStyle name="Millares 3 11" xfId="582" xr:uid="{8C6F7EEC-C4FA-407F-BB4A-9F9188CAD702}"/>
    <cellStyle name="Millares 3 12" xfId="583" xr:uid="{177EB5FB-92D0-4699-9CEB-E1D02FB043D8}"/>
    <cellStyle name="Millares 3 13" xfId="584" xr:uid="{58322E31-AA24-4FF3-A9BB-332C13157BB7}"/>
    <cellStyle name="Millares 3 14" xfId="585" xr:uid="{C5BC9137-8F23-48E6-B8DC-D8944328D859}"/>
    <cellStyle name="Millares 3 15" xfId="586" xr:uid="{8845EB01-84AE-4BAC-8CE0-2CE9830E7542}"/>
    <cellStyle name="Millares 3 16" xfId="587" xr:uid="{A53AC3D1-2706-4FEB-B746-6F7B0205BB9C}"/>
    <cellStyle name="Millares 3 17" xfId="588" xr:uid="{9A2D37DA-64B6-4DC4-8D6C-94410ED1F7B3}"/>
    <cellStyle name="Millares 3 18" xfId="589" xr:uid="{16F53354-20F9-4887-BAE9-EABAE2E7FA0F}"/>
    <cellStyle name="Millares 3 19" xfId="590" xr:uid="{C4DA77E8-19BD-45F6-B90B-54AC8B6620BB}"/>
    <cellStyle name="Millares 3 2" xfId="591" xr:uid="{D3203C4F-AA8A-44C1-83BA-2F9F87D576D3}"/>
    <cellStyle name="Millares 3 20" xfId="592" xr:uid="{81FDA9A5-0005-4097-BD23-5833545BE6B6}"/>
    <cellStyle name="Millares 3 21" xfId="593" xr:uid="{31F636BE-62E3-4D4F-B033-33369FC33769}"/>
    <cellStyle name="Millares 3 22" xfId="594" xr:uid="{D02BCA9A-6F5B-4E44-B6F4-5C351ED1309C}"/>
    <cellStyle name="Millares 3 23" xfId="595" xr:uid="{307C129A-A6F3-49D1-9EC8-FA34D2EBEC2A}"/>
    <cellStyle name="Millares 3 24" xfId="596" xr:uid="{52CC3630-04CC-4E22-8E1A-3E75C0B3810F}"/>
    <cellStyle name="Millares 3 25" xfId="597" xr:uid="{E67645E1-7301-4AAC-98AF-EA49046A9EFA}"/>
    <cellStyle name="Millares 3 26" xfId="598" xr:uid="{EBFF6015-5B98-4139-A75E-94919176BBA2}"/>
    <cellStyle name="Millares 3 27" xfId="599" xr:uid="{E1257D09-A571-4CDF-891F-41F1BD931540}"/>
    <cellStyle name="Millares 3 28" xfId="600" xr:uid="{7581748C-7CD9-40C5-8529-1815C9789952}"/>
    <cellStyle name="Millares 3 29" xfId="601" xr:uid="{1BF61842-9BA4-45B9-BA88-B051037CC3DD}"/>
    <cellStyle name="Millares 3 3" xfId="602" xr:uid="{C77FC855-25FB-47A9-AAA3-08E95F4185CC}"/>
    <cellStyle name="Millares 3 30" xfId="603" xr:uid="{1A683DE9-0FB2-4BBD-B071-91146F788C9E}"/>
    <cellStyle name="Millares 3 31" xfId="604" xr:uid="{ACE40206-BD87-482E-B9CA-F03C78919EF0}"/>
    <cellStyle name="Millares 3 32" xfId="605" xr:uid="{39CFFD66-7A29-4E08-98FB-683BD80CD8A5}"/>
    <cellStyle name="Millares 3 33" xfId="606" xr:uid="{3FA0B95E-8B4D-42F4-9C0D-F081D81CCA29}"/>
    <cellStyle name="Millares 3 33 2" xfId="607" xr:uid="{5D3F63A7-A6AD-48D8-95FA-18F724F4CD61}"/>
    <cellStyle name="Millares 3 34" xfId="608" xr:uid="{EE02C837-A88C-48C8-99AD-55E10076EE6D}"/>
    <cellStyle name="Millares 3 35" xfId="609" xr:uid="{081FC4EC-33A9-4016-B39A-212BEEBB99CE}"/>
    <cellStyle name="Millares 3 36" xfId="610" xr:uid="{44D80BBB-EDAA-4AFE-AFA9-0676EA427549}"/>
    <cellStyle name="Millares 3 37" xfId="611" xr:uid="{936B6E11-58BE-4CA9-829A-C61657D61DB1}"/>
    <cellStyle name="Millares 3 38" xfId="612" xr:uid="{8193147E-5E49-4DF5-AE26-C9BE140B4198}"/>
    <cellStyle name="Millares 3 39" xfId="613" xr:uid="{79C2DBCE-6395-475F-ABA0-0CEB8EBE63F9}"/>
    <cellStyle name="Millares 3 4" xfId="614" xr:uid="{AAF55CB4-F9E8-40F9-946B-D58D76A5ED8E}"/>
    <cellStyle name="Millares 3 40" xfId="615" xr:uid="{4BFF09BC-5DEB-44C5-ABC8-8E5DC8435E42}"/>
    <cellStyle name="Millares 3 41" xfId="616" xr:uid="{E87F97CA-6D01-4012-99DE-12527DC7135E}"/>
    <cellStyle name="Millares 3 42" xfId="617" xr:uid="{3C9944CC-9966-4CD6-9BD3-E9A14B4F2E30}"/>
    <cellStyle name="Millares 3 43" xfId="618" xr:uid="{80C327D6-073A-431F-8BA4-6DA801769EB4}"/>
    <cellStyle name="Millares 3 44" xfId="619" xr:uid="{F5181EF1-1D16-4B37-9DB6-FCA292C549A3}"/>
    <cellStyle name="Millares 3 45" xfId="620" xr:uid="{56F317C6-DADD-4A62-B79F-9213EA424770}"/>
    <cellStyle name="Millares 3 46" xfId="621" xr:uid="{0C9811BB-63EC-43C4-A272-57C1C7AF9779}"/>
    <cellStyle name="Millares 3 47" xfId="622" xr:uid="{D7307E3D-5CF7-43FA-A022-757DCCD09778}"/>
    <cellStyle name="Millares 3 48" xfId="623" xr:uid="{CE9BCD73-8CEC-4485-B977-10920F1D3D1F}"/>
    <cellStyle name="Millares 3 49" xfId="624" xr:uid="{B1C615E6-5F2E-4C68-842D-BAE2AEED1DAE}"/>
    <cellStyle name="Millares 3 5" xfId="625" xr:uid="{313F97DE-D2B8-4836-96B5-999A38F5972A}"/>
    <cellStyle name="Millares 3 50" xfId="626" xr:uid="{0F1B9968-9D7F-4D90-8184-E84DF31846B7}"/>
    <cellStyle name="Millares 3 51" xfId="627" xr:uid="{BF77ACC6-266A-4EFE-892D-609130C2A98B}"/>
    <cellStyle name="Millares 3 52" xfId="628" xr:uid="{42A793AE-7912-40C2-914A-65333AC7E795}"/>
    <cellStyle name="Millares 3 53" xfId="629" xr:uid="{1A602B16-FCDB-4488-857C-34C12B8F06B6}"/>
    <cellStyle name="Millares 3 54" xfId="630" xr:uid="{A7EA6E97-E1F8-491A-AD21-EB91F6759499}"/>
    <cellStyle name="Millares 3 55" xfId="631" xr:uid="{E760832F-5365-4EDC-B9FD-BF01D7D7A0AA}"/>
    <cellStyle name="Millares 3 56" xfId="632" xr:uid="{893C1467-6C06-482D-8646-F372BB076EA9}"/>
    <cellStyle name="Millares 3 57" xfId="633" xr:uid="{9B85B338-02B1-460F-8993-CF8459384534}"/>
    <cellStyle name="Millares 3 58" xfId="634" xr:uid="{ACB32F67-A0BC-48E0-ABC0-616F61753D46}"/>
    <cellStyle name="Millares 3 59" xfId="635" xr:uid="{CBAA986A-416B-42A3-BD65-AF22DC077115}"/>
    <cellStyle name="Millares 3 6" xfId="636" xr:uid="{567600BC-18D4-46CD-B7E2-9417D0A0B99E}"/>
    <cellStyle name="Millares 3 60" xfId="637" xr:uid="{5E1ABBC2-48A5-43C7-A576-3243F68F6267}"/>
    <cellStyle name="Millares 3 61" xfId="638" xr:uid="{24456412-F343-4787-A39B-2FB1B6599C11}"/>
    <cellStyle name="Millares 3 62" xfId="639" xr:uid="{B209F147-7AB4-4ED1-8600-5CD71543FCB4}"/>
    <cellStyle name="Millares 3 63" xfId="640" xr:uid="{29DD413C-8D4D-4688-A6F8-331DF9DBBA08}"/>
    <cellStyle name="Millares 3 64" xfId="641" xr:uid="{2CEF6F2B-1AAC-47EC-B106-9A96C5401C6F}"/>
    <cellStyle name="Millares 3 65" xfId="642" xr:uid="{EC4E3F1E-5CA1-4065-8E7D-663F94196D72}"/>
    <cellStyle name="Millares 3 66" xfId="643" xr:uid="{ECC26E5F-A7D2-49AF-A546-D72EDDFB17A7}"/>
    <cellStyle name="Millares 3 67" xfId="580" xr:uid="{437AAAA5-A2ED-4C18-B12F-4A9894F20BC0}"/>
    <cellStyle name="Millares 3 7" xfId="644" xr:uid="{ACD7130B-5D3B-4BF9-AF1D-21CD952881AD}"/>
    <cellStyle name="Millares 3 8" xfId="645" xr:uid="{78B47F15-8915-4DA6-A297-25D30C453337}"/>
    <cellStyle name="Millares 3 9" xfId="646" xr:uid="{7B5E1AF5-B3D7-41CD-B877-CD45D67010AF}"/>
    <cellStyle name="Millares 30" xfId="647" xr:uid="{714EBDFE-49A3-4D8A-B419-5213B4A64F3F}"/>
    <cellStyle name="Millares 31" xfId="648" xr:uid="{9174E48C-55BF-49D7-ABD0-FE009887CAA6}"/>
    <cellStyle name="Millares 32" xfId="649" xr:uid="{0E9157DB-AD8C-4AF9-B446-19ABD3B00916}"/>
    <cellStyle name="Millares 33" xfId="650" xr:uid="{345123EA-F0CE-4AD5-8D74-B8EE7DBB2999}"/>
    <cellStyle name="Millares 34" xfId="651" xr:uid="{810FB39C-9A08-421C-B0E6-9F47D5305D52}"/>
    <cellStyle name="Millares 35" xfId="652" xr:uid="{9BF84494-2267-43B2-9B67-738C2BEE6579}"/>
    <cellStyle name="Millares 36" xfId="653" xr:uid="{B6ABBF87-34A2-4E14-9BD4-5443BEFF108F}"/>
    <cellStyle name="Millares 37" xfId="654" xr:uid="{FCAA57CD-2C4C-45E9-A60D-807857CC2E72}"/>
    <cellStyle name="Millares 38" xfId="655" xr:uid="{91974128-6BD5-48CC-8E96-09307D6C4AF2}"/>
    <cellStyle name="Millares 39" xfId="656" xr:uid="{A35B1B50-3826-4CB3-A998-C5C31CCC473D}"/>
    <cellStyle name="Millares 39 2" xfId="2038" xr:uid="{467A73CF-4ABC-4A55-8F0F-78D8040954B5}"/>
    <cellStyle name="Millares 4" xfId="657" xr:uid="{8226ECD3-77F3-4567-BF3D-0975C0500635}"/>
    <cellStyle name="Millares 4 2" xfId="658" xr:uid="{6B88F420-BD37-4634-A4BE-403FEACA1CEA}"/>
    <cellStyle name="Millares 4 3" xfId="659" xr:uid="{DF146B88-CF82-4FD9-B5DF-9CEDEF510532}"/>
    <cellStyle name="Millares 4 3 2" xfId="660" xr:uid="{C3BE5E3C-DAD8-4716-BB50-6D9D634FD7A4}"/>
    <cellStyle name="Millares 4 4" xfId="661" xr:uid="{EE4384FA-32A2-4C91-B452-A22C2B1D0117}"/>
    <cellStyle name="Millares 40" xfId="462" xr:uid="{7AE2F0AE-E25E-47FC-8B89-151874B16D2A}"/>
    <cellStyle name="Millares 41" xfId="662" xr:uid="{5E33DD62-9247-42AA-AB25-E0ED7E224FA9}"/>
    <cellStyle name="Millares 41 10" xfId="663" xr:uid="{A18D24BB-AABA-435E-B2C4-293C4C9032D0}"/>
    <cellStyle name="Millares 41 11" xfId="664" xr:uid="{D8BC527B-2F8C-4E3C-B1D0-39E667112A6A}"/>
    <cellStyle name="Millares 41 12" xfId="665" xr:uid="{42E9408B-CEEC-4E3B-8A97-20A041E88BAE}"/>
    <cellStyle name="Millares 41 13" xfId="666" xr:uid="{8F353CB0-32AF-4CFE-83FA-A1E30C5F9074}"/>
    <cellStyle name="Millares 41 14" xfId="667" xr:uid="{B29CB607-DD46-471B-8090-D6C6F0335147}"/>
    <cellStyle name="Millares 41 15" xfId="668" xr:uid="{17B70CAF-9164-4EE8-8213-C34BC6276167}"/>
    <cellStyle name="Millares 41 16" xfId="669" xr:uid="{318ACB61-1447-40BC-9D69-5D877166120B}"/>
    <cellStyle name="Millares 41 17" xfId="670" xr:uid="{61CF6D64-D25C-4336-AE25-CC697B4A6B54}"/>
    <cellStyle name="Millares 41 18" xfId="671" xr:uid="{BD418035-4809-4C53-9667-D4DCA78E50D1}"/>
    <cellStyle name="Millares 41 19" xfId="672" xr:uid="{9C4AF131-B4AB-4AB0-A472-830B21BE96D3}"/>
    <cellStyle name="Millares 41 2" xfId="673" xr:uid="{52D207E9-83AC-4C9F-BC58-844DD6BE6F0B}"/>
    <cellStyle name="Millares 41 2 2" xfId="674" xr:uid="{3460A6DC-D0FC-4F4E-8CC0-DB593B4F9AAD}"/>
    <cellStyle name="Millares 41 20" xfId="675" xr:uid="{78261E73-7EA7-4895-A1AE-29AF4829EDCF}"/>
    <cellStyle name="Millares 41 21" xfId="676" xr:uid="{6C4D67A6-AFF3-4159-82AF-9CF93957330B}"/>
    <cellStyle name="Millares 41 22" xfId="677" xr:uid="{E2D4D8E7-138F-4F3F-96A8-9392F440F72E}"/>
    <cellStyle name="Millares 41 23" xfId="678" xr:uid="{EB889159-FC09-40A1-9101-F81AFF80C29B}"/>
    <cellStyle name="Millares 41 24" xfId="679" xr:uid="{61C7764A-A562-4099-AC82-0817212E918A}"/>
    <cellStyle name="Millares 41 25" xfId="680" xr:uid="{87F45B0A-5067-485F-9F8D-4013D07CF75E}"/>
    <cellStyle name="Millares 41 26" xfId="681" xr:uid="{9AAD0D82-A903-4FA5-A1B5-9EFD48A52F32}"/>
    <cellStyle name="Millares 41 27" xfId="682" xr:uid="{9CDC4404-408D-4474-84CF-1D895B160297}"/>
    <cellStyle name="Millares 41 28" xfId="683" xr:uid="{88E6FDC3-8D07-44F7-BFEB-68BC6091EDE2}"/>
    <cellStyle name="Millares 41 29" xfId="684" xr:uid="{AFEB3B03-8677-4759-8003-AA9C8417F861}"/>
    <cellStyle name="Millares 41 3" xfId="685" xr:uid="{170099C4-ACD6-41CF-9D02-5A206D0276E7}"/>
    <cellStyle name="Millares 41 30" xfId="686" xr:uid="{70AE1C5F-8576-4AA4-8260-0ABF85CA2F34}"/>
    <cellStyle name="Millares 41 31" xfId="687" xr:uid="{E736D75A-82E3-4F00-9F6B-9228CC908D9D}"/>
    <cellStyle name="Millares 41 32" xfId="688" xr:uid="{1381D3E2-5FEF-4373-82F1-588EE3E4492D}"/>
    <cellStyle name="Millares 41 33" xfId="689" xr:uid="{86333C51-8A9E-4E6C-8DD2-096BC3558054}"/>
    <cellStyle name="Millares 41 4" xfId="690" xr:uid="{EA21D12A-DB3B-4BA0-9FD3-C1802A6AE734}"/>
    <cellStyle name="Millares 41 5" xfId="691" xr:uid="{0F010148-1526-4360-A13C-B6F06CA37412}"/>
    <cellStyle name="Millares 41 6" xfId="692" xr:uid="{9A186AB8-93FD-4528-B894-7FA459426CFD}"/>
    <cellStyle name="Millares 41 7" xfId="693" xr:uid="{1559DAA1-A8D7-4259-AE91-F5DECD2C0108}"/>
    <cellStyle name="Millares 41 8" xfId="694" xr:uid="{9F4E79D5-D016-4A8B-96E3-20D46A0F422D}"/>
    <cellStyle name="Millares 41 9" xfId="695" xr:uid="{F65EC9C7-1502-4E02-B35C-6FFE97570B1A}"/>
    <cellStyle name="Millares 42" xfId="2023" xr:uid="{4BDF87A1-02C4-48C4-89FE-A1EE2E31FCF8}"/>
    <cellStyle name="Millares 42 2" xfId="2068" xr:uid="{0411FC83-BE76-44CC-B16E-2EC416A6027B}"/>
    <cellStyle name="Millares 42 3" xfId="2113" xr:uid="{51A80A95-3153-404E-B09B-D41FA2BF1823}"/>
    <cellStyle name="Millares 43" xfId="2080" xr:uid="{DAA05BFA-9B69-46F4-A61E-7E5D85057DC6}"/>
    <cellStyle name="Millares 43 2" xfId="2116" xr:uid="{1A9C55DC-0B9B-4F9B-B4D1-14EC5395E1CF}"/>
    <cellStyle name="Millares 44" xfId="2091" xr:uid="{67EAB63E-81A1-4365-A51D-423F3D314F9C}"/>
    <cellStyle name="Millares 45" xfId="5" xr:uid="{EEEC6051-1130-46F1-95D4-BF29BF442CD1}"/>
    <cellStyle name="Millares 5" xfId="696" xr:uid="{8B2C5BAA-5F87-4F25-83E6-DB7E69F396AD}"/>
    <cellStyle name="Millares 5 2" xfId="697" xr:uid="{E8695E6F-AB1A-443F-A96A-BAEBBE81CC3F}"/>
    <cellStyle name="Millares 5 3" xfId="698" xr:uid="{D470BD43-C2B3-4DAA-8EF9-EE357C6E953E}"/>
    <cellStyle name="Millares 5 4" xfId="699" xr:uid="{972F5AEB-5386-4DF0-8C63-A802DBC30189}"/>
    <cellStyle name="Millares 5 5" xfId="700" xr:uid="{6589C1EC-92EE-4328-BCF8-2FC3FF25A2A5}"/>
    <cellStyle name="Millares 5 5 2" xfId="2039" xr:uid="{57BA89B8-9121-4B44-BEAE-BE80B940A797}"/>
    <cellStyle name="Millares 6" xfId="701" xr:uid="{FE4CF948-F05B-4644-9119-78754EF7803B}"/>
    <cellStyle name="Millares 6 2" xfId="702" xr:uid="{6E4DDC41-FF2C-43A0-B1B7-AC6D181B95D9}"/>
    <cellStyle name="Millares 7" xfId="703" xr:uid="{E36EFB8A-D4AD-4D32-93ED-29FA2E25B234}"/>
    <cellStyle name="Millares 7 2" xfId="704" xr:uid="{8B10FF04-D8ED-47AA-B6C0-E4F417ACC78D}"/>
    <cellStyle name="Millares 7 3" xfId="705" xr:uid="{28E95F9B-6B3C-486B-A86B-ACD279DA9738}"/>
    <cellStyle name="Millares 8" xfId="706" xr:uid="{3EBFC91E-8EC1-4826-B949-A4C8E3E3A7DD}"/>
    <cellStyle name="Millares 8 2" xfId="707" xr:uid="{1D2D615C-4106-4E21-A112-668DA2AA3CED}"/>
    <cellStyle name="Millares 9" xfId="708" xr:uid="{4513F7E9-225E-4F89-9D20-B468A62E5AEE}"/>
    <cellStyle name="Millares 9 2" xfId="709" xr:uid="{4E3C6994-E263-42AB-9922-B6A46898067F}"/>
    <cellStyle name="Millares 9 3" xfId="710" xr:uid="{5B29AEC6-E17A-4785-8DBF-CB0A7B9FD255}"/>
    <cellStyle name="Moneda [0] 2" xfId="711" xr:uid="{64049F85-C5E2-4637-9165-0E1A04FEED48}"/>
    <cellStyle name="Moneda [0] 2 2" xfId="2040" xr:uid="{57619FED-D72B-4246-844F-4BD8D63CC988}"/>
    <cellStyle name="Moneda 10" xfId="712" xr:uid="{253414D1-D17A-4B8A-85D2-BA7786F24B33}"/>
    <cellStyle name="Moneda 11" xfId="713" xr:uid="{D1C26A4B-712B-49E7-A69C-0951D73657EB}"/>
    <cellStyle name="Moneda 12" xfId="714" xr:uid="{08275328-1CC5-4054-8656-7021FB26D27D}"/>
    <cellStyle name="Moneda 13" xfId="715" xr:uid="{BB3A805E-3858-49EC-85FB-7B4A3842DD88}"/>
    <cellStyle name="Moneda 13 2" xfId="2041" xr:uid="{7A765FFF-B338-4FD0-A912-D57F399AD094}"/>
    <cellStyle name="Moneda 14" xfId="716" xr:uid="{F9DEFECF-D0BE-402F-9CA0-56FE132C8463}"/>
    <cellStyle name="Moneda 14 2" xfId="2042" xr:uid="{21C9F576-0C55-4126-9A87-07FC517C1F00}"/>
    <cellStyle name="Moneda 15" xfId="2079" xr:uid="{C0EE422D-C146-4B5B-B750-05DB38101399}"/>
    <cellStyle name="Moneda 16" xfId="2083" xr:uid="{D5E171A2-1682-4920-839D-DC135DB24BC0}"/>
    <cellStyle name="Moneda 17" xfId="2094" xr:uid="{0B1FE2A0-479F-4FDE-BA9A-E4DBF361EEDF}"/>
    <cellStyle name="Moneda 18" xfId="2020" xr:uid="{4FEF1A43-5616-45F6-972C-E77BC029B851}"/>
    <cellStyle name="Moneda 2" xfId="2" xr:uid="{B3868579-F4B3-4160-B1D6-222E49BECF40}"/>
    <cellStyle name="Moneda 2 10" xfId="718" xr:uid="{1C5EDAB1-D3C0-480D-9A11-011BF0CE8371}"/>
    <cellStyle name="Moneda 2 11" xfId="719" xr:uid="{EA2ED039-F63C-4BC6-9690-1533CB5FD717}"/>
    <cellStyle name="Moneda 2 12" xfId="720" xr:uid="{AE6C5B92-16F7-47D0-8C28-3F376BE1A6DB}"/>
    <cellStyle name="Moneda 2 13" xfId="721" xr:uid="{184EBDFA-027F-460E-A538-E19F040CA916}"/>
    <cellStyle name="Moneda 2 14" xfId="722" xr:uid="{F5A2B38F-D9B6-45C4-99B4-6F3AB74E64DA}"/>
    <cellStyle name="Moneda 2 15" xfId="723" xr:uid="{53420834-76A2-4CE2-8149-9908FF57E876}"/>
    <cellStyle name="Moneda 2 16" xfId="724" xr:uid="{E3453F32-381C-41F1-B155-6C10E1094A2E}"/>
    <cellStyle name="Moneda 2 17" xfId="725" xr:uid="{EB4568B8-168B-4CAA-B5A3-C9D8BF4B88C4}"/>
    <cellStyle name="Moneda 2 18" xfId="726" xr:uid="{2822E842-9AA4-424F-9E55-7B3CAC402472}"/>
    <cellStyle name="Moneda 2 19" xfId="727" xr:uid="{6901DA91-D383-4D20-B0BA-B45D37D4951E}"/>
    <cellStyle name="Moneda 2 2" xfId="728" xr:uid="{B27A042B-0A65-4BAC-AAC8-07C43EEF0DE7}"/>
    <cellStyle name="Moneda 2 2 10" xfId="13" xr:uid="{E1F8F16C-3701-46BD-8969-1DF4707CE27A}"/>
    <cellStyle name="Moneda 2 2 11" xfId="729" xr:uid="{F1C20BAE-33EE-46B1-B0E0-69BBFBE9BC6A}"/>
    <cellStyle name="Moneda 2 2 12" xfId="730" xr:uid="{573D7128-7B5C-4754-8D0D-5CC74F31C98E}"/>
    <cellStyle name="Moneda 2 2 13" xfId="731" xr:uid="{091AEADE-8AEA-4FE9-A82E-55313CC1C067}"/>
    <cellStyle name="Moneda 2 2 14" xfId="732" xr:uid="{0BC84CCE-25D1-4F74-B408-78AF6BF75897}"/>
    <cellStyle name="Moneda 2 2 15" xfId="733" xr:uid="{ECEFA090-300C-4972-A1B4-276653834624}"/>
    <cellStyle name="Moneda 2 2 16" xfId="734" xr:uid="{F49D71BF-0E9E-4514-AFE3-547F96E66ADB}"/>
    <cellStyle name="Moneda 2 2 17" xfId="735" xr:uid="{BBAEC720-CA72-44B2-B21C-016476F34D07}"/>
    <cellStyle name="Moneda 2 2 18" xfId="736" xr:uid="{9DA2879B-7A95-4E22-B535-9E476F348E7E}"/>
    <cellStyle name="Moneda 2 2 19" xfId="737" xr:uid="{F08B5BC7-D2D1-4EF0-BCBB-EF2BB8F5526B}"/>
    <cellStyle name="Moneda 2 2 2" xfId="738" xr:uid="{488BC768-9922-4F2C-A97A-F3CA23E8EE88}"/>
    <cellStyle name="Moneda 2 2 2 2" xfId="739" xr:uid="{B63D5686-1870-438E-B364-C6B404B01858}"/>
    <cellStyle name="Moneda 2 2 2 3" xfId="740" xr:uid="{62309BA9-9F65-41E4-90BD-4A80903A6FB2}"/>
    <cellStyle name="Moneda 2 2 20" xfId="741" xr:uid="{90AF44D5-F92A-430A-8840-3357493E9AA4}"/>
    <cellStyle name="Moneda 2 2 21" xfId="742" xr:uid="{EB01602B-D4C6-4FF3-8966-C2A70294AABD}"/>
    <cellStyle name="Moneda 2 2 22" xfId="743" xr:uid="{7F70CF5C-3C8B-46D6-B214-4425B6B653C2}"/>
    <cellStyle name="Moneda 2 2 23" xfId="744" xr:uid="{73602A11-80EB-4CC9-9518-4D4192BDB520}"/>
    <cellStyle name="Moneda 2 2 24" xfId="745" xr:uid="{0397F084-CA87-451C-AB97-AC122D55B37D}"/>
    <cellStyle name="Moneda 2 2 25" xfId="746" xr:uid="{D2AE5D02-5D70-4B8F-B0C7-96FAFAB79BA3}"/>
    <cellStyle name="Moneda 2 2 26" xfId="747" xr:uid="{A8CAAB31-446E-4AB6-AB67-0B8FAF03C302}"/>
    <cellStyle name="Moneda 2 2 27" xfId="748" xr:uid="{3AED52E8-07FA-435E-AC62-CE7587D2AA08}"/>
    <cellStyle name="Moneda 2 2 28" xfId="749" xr:uid="{92DFF7F8-5F97-44B5-893B-4A67CB657374}"/>
    <cellStyle name="Moneda 2 2 29" xfId="750" xr:uid="{5AAFAAE4-778C-40EC-AB68-E7D5DE811C73}"/>
    <cellStyle name="Moneda 2 2 3" xfId="751" xr:uid="{B4369966-05BA-4843-B591-F8C636F6CFA3}"/>
    <cellStyle name="Moneda 2 2 30" xfId="752" xr:uid="{4344B94A-40F6-4076-AB9D-C2FBF5DED3C4}"/>
    <cellStyle name="Moneda 2 2 31" xfId="753" xr:uid="{0E16B01E-3572-4960-AD23-D6C08CFD71A8}"/>
    <cellStyle name="Moneda 2 2 32" xfId="754" xr:uid="{9BF4F21C-6110-4BA9-95DD-97FFD577275F}"/>
    <cellStyle name="Moneda 2 2 33" xfId="755" xr:uid="{5A75E9F1-9D58-410F-BAF8-A261577711BE}"/>
    <cellStyle name="Moneda 2 2 33 2" xfId="756" xr:uid="{2F632E74-D017-40A9-BE99-D1C7D68E89FF}"/>
    <cellStyle name="Moneda 2 2 34" xfId="757" xr:uid="{DB861E09-2A95-407A-9540-8C51CE34BFDC}"/>
    <cellStyle name="Moneda 2 2 35" xfId="758" xr:uid="{6321641B-5D9B-4A3F-9067-3969FEEF44DD}"/>
    <cellStyle name="Moneda 2 2 36" xfId="759" xr:uid="{BC3E705F-98A4-41C8-AC69-14F609470A37}"/>
    <cellStyle name="Moneda 2 2 37" xfId="760" xr:uid="{3A261665-E02B-482C-9E3A-67060F2A7EEB}"/>
    <cellStyle name="Moneda 2 2 38" xfId="761" xr:uid="{1884C445-AA9E-4676-98EA-13C28D4E500E}"/>
    <cellStyle name="Moneda 2 2 39" xfId="762" xr:uid="{B21EE025-4304-4047-BCF0-C9DC53E08C53}"/>
    <cellStyle name="Moneda 2 2 4" xfId="763" xr:uid="{924A0609-7801-475E-A8AC-4BB67361E167}"/>
    <cellStyle name="Moneda 2 2 40" xfId="764" xr:uid="{402E0B37-E48A-4881-BA70-7F228D774002}"/>
    <cellStyle name="Moneda 2 2 41" xfId="765" xr:uid="{27F24CC7-0D93-474C-A301-780EFE10F3BC}"/>
    <cellStyle name="Moneda 2 2 42" xfId="766" xr:uid="{60017988-D548-4F2F-903D-CC921E65078B}"/>
    <cellStyle name="Moneda 2 2 43" xfId="767" xr:uid="{B0E23257-416E-4BA7-819F-201DD29ED987}"/>
    <cellStyle name="Moneda 2 2 44" xfId="768" xr:uid="{AEBE5C25-28E4-49D6-A366-6FA44430E4AD}"/>
    <cellStyle name="Moneda 2 2 45" xfId="769" xr:uid="{2E12BC26-94CA-4AEB-B4E4-185162554D99}"/>
    <cellStyle name="Moneda 2 2 46" xfId="770" xr:uid="{965BA34E-1D93-42B0-BF36-5858DD8C2B73}"/>
    <cellStyle name="Moneda 2 2 47" xfId="771" xr:uid="{6BC8A0ED-4AE6-4CDC-91B7-7003AB4B2FB5}"/>
    <cellStyle name="Moneda 2 2 48" xfId="772" xr:uid="{B0DB44C1-985B-4C53-8D1C-911F53BAD090}"/>
    <cellStyle name="Moneda 2 2 49" xfId="773" xr:uid="{112DE048-BBDC-4AE0-99C8-5350E932C152}"/>
    <cellStyle name="Moneda 2 2 5" xfId="774" xr:uid="{11398B27-2CC0-4657-920F-C66A06C7BD1F}"/>
    <cellStyle name="Moneda 2 2 50" xfId="775" xr:uid="{9609EBD9-2C49-4D70-B6C3-E76E0EE8286B}"/>
    <cellStyle name="Moneda 2 2 51" xfId="776" xr:uid="{1A34B01F-D871-41DC-B1D9-282E80B602DD}"/>
    <cellStyle name="Moneda 2 2 52" xfId="777" xr:uid="{7FF1AAF5-717F-4592-9686-81030E7461A6}"/>
    <cellStyle name="Moneda 2 2 53" xfId="778" xr:uid="{90237FB5-56F8-4D88-ACBA-2EFF76C77116}"/>
    <cellStyle name="Moneda 2 2 54" xfId="779" xr:uid="{7B7A8378-1202-4709-B231-4DCCC613D67A}"/>
    <cellStyle name="Moneda 2 2 55" xfId="780" xr:uid="{B31DD46C-CBD8-4069-BC01-66B5E857177D}"/>
    <cellStyle name="Moneda 2 2 56" xfId="781" xr:uid="{835D2095-181E-47E6-8EE0-28A338370FEE}"/>
    <cellStyle name="Moneda 2 2 57" xfId="782" xr:uid="{4B8C3BE9-8CBB-42B7-BBCE-964683374BA5}"/>
    <cellStyle name="Moneda 2 2 58" xfId="783" xr:uid="{ECEED3C1-642C-462C-BB73-0EEB6F17197E}"/>
    <cellStyle name="Moneda 2 2 59" xfId="784" xr:uid="{F1CEF6C9-3FE1-4C2F-B6EE-C42811289804}"/>
    <cellStyle name="Moneda 2 2 6" xfId="785" xr:uid="{5DE7F6C5-BA59-459D-89DB-C35D5C8A9C22}"/>
    <cellStyle name="Moneda 2 2 60" xfId="786" xr:uid="{AFED5EA1-0D76-419B-B879-28740527AE0B}"/>
    <cellStyle name="Moneda 2 2 61" xfId="787" xr:uid="{8CAEB7ED-C4DB-4A64-89DD-C09BE21BA5BA}"/>
    <cellStyle name="Moneda 2 2 62" xfId="788" xr:uid="{44ADB9EE-C4A5-49BF-8CA7-02301A1FDA2A}"/>
    <cellStyle name="Moneda 2 2 63" xfId="789" xr:uid="{5465ADC5-E603-47DB-9524-EA5B44DB84C9}"/>
    <cellStyle name="Moneda 2 2 64" xfId="790" xr:uid="{EC49C8CC-92AD-4F09-BDA2-589556775C96}"/>
    <cellStyle name="Moneda 2 2 65" xfId="791" xr:uid="{0D19BF31-004F-4BCE-96AE-C26A9A88E038}"/>
    <cellStyle name="Moneda 2 2 66" xfId="792" xr:uid="{494884D4-6BB7-4A39-98BB-41B9620DBB30}"/>
    <cellStyle name="Moneda 2 2 7" xfId="793" xr:uid="{C06E084C-5C18-4C58-AF83-95F6E6F17F38}"/>
    <cellStyle name="Moneda 2 2 8" xfId="794" xr:uid="{001B134C-33C4-438D-ABBD-9DFA6A09684A}"/>
    <cellStyle name="Moneda 2 2 9" xfId="795" xr:uid="{541B1595-FECE-4594-98D7-09E24A54723E}"/>
    <cellStyle name="Moneda 2 20" xfId="796" xr:uid="{84E7C652-E24E-454D-A380-2553C5ABBB47}"/>
    <cellStyle name="Moneda 2 21" xfId="797" xr:uid="{9F03181C-70AE-4C1C-B8EA-9262835BFB9C}"/>
    <cellStyle name="Moneda 2 22" xfId="798" xr:uid="{8A754FF8-5F22-427F-A15A-3C3AAFFF620A}"/>
    <cellStyle name="Moneda 2 23" xfId="799" xr:uid="{58430400-BCAB-44A2-86BF-1633A6698AC0}"/>
    <cellStyle name="Moneda 2 24" xfId="800" xr:uid="{D26BA8E3-9E3E-49FC-ABA6-07A60D3F11DC}"/>
    <cellStyle name="Moneda 2 25" xfId="801" xr:uid="{AA8B28A6-DB38-4ED6-AD8B-108DA05B9A44}"/>
    <cellStyle name="Moneda 2 26" xfId="802" xr:uid="{6964CB83-57F0-4EDA-9162-D6DDA7CA546C}"/>
    <cellStyle name="Moneda 2 27" xfId="803" xr:uid="{BC38DAF8-216C-449A-B1FD-A226A2498614}"/>
    <cellStyle name="Moneda 2 28" xfId="804" xr:uid="{0EB5D5DC-12DF-4766-B7B1-3FBD77410DF8}"/>
    <cellStyle name="Moneda 2 29" xfId="805" xr:uid="{A126DE7A-E4DF-443C-A8D6-96A450AE2B94}"/>
    <cellStyle name="Moneda 2 3" xfId="806" xr:uid="{3B04E078-78F7-4ABB-8270-52A3119F66FD}"/>
    <cellStyle name="Moneda 2 3 10" xfId="807" xr:uid="{2F357EFF-DDB3-4DDD-9DC8-CE2E91080AB9}"/>
    <cellStyle name="Moneda 2 3 11" xfId="808" xr:uid="{9768FFBB-8D08-443F-AAF6-1B1EC02EF21C}"/>
    <cellStyle name="Moneda 2 3 12" xfId="809" xr:uid="{58CB74F8-ADEF-4CE3-9BDC-D2242CF22F25}"/>
    <cellStyle name="Moneda 2 3 13" xfId="810" xr:uid="{578D1E86-5186-41DB-B78D-5190FD6FF639}"/>
    <cellStyle name="Moneda 2 3 14" xfId="811" xr:uid="{F31423AF-197E-4FD9-ADD0-4B493DCCA8D6}"/>
    <cellStyle name="Moneda 2 3 15" xfId="812" xr:uid="{B5E5F996-084F-4020-809B-BAE3DB51F6C0}"/>
    <cellStyle name="Moneda 2 3 16" xfId="813" xr:uid="{4EF32CC9-D974-4313-A497-92BD49BF53D7}"/>
    <cellStyle name="Moneda 2 3 17" xfId="814" xr:uid="{EBB7CBDB-DCEF-4B98-88E1-5D9F0F656528}"/>
    <cellStyle name="Moneda 2 3 18" xfId="815" xr:uid="{D3CE572C-C252-4168-A349-53B36156CC6B}"/>
    <cellStyle name="Moneda 2 3 19" xfId="816" xr:uid="{411819B2-A816-42A1-87F8-DFF8B2E8AA87}"/>
    <cellStyle name="Moneda 2 3 2" xfId="817" xr:uid="{12C529D8-9014-4AC7-8885-18AFE1F717C1}"/>
    <cellStyle name="Moneda 2 3 2 2" xfId="818" xr:uid="{83F4D165-ED0E-43D6-8166-2A40266E42ED}"/>
    <cellStyle name="Moneda 2 3 20" xfId="819" xr:uid="{2922714D-F147-48E6-8193-575FB35024B9}"/>
    <cellStyle name="Moneda 2 3 21" xfId="820" xr:uid="{4529ECAD-6386-43E8-A65C-E2441A3CF52E}"/>
    <cellStyle name="Moneda 2 3 22" xfId="821" xr:uid="{FAB513F6-05F6-49E9-8D12-72D1ECBA727C}"/>
    <cellStyle name="Moneda 2 3 23" xfId="822" xr:uid="{CD44E0BA-F64F-4DFB-8E28-6382AFBC9232}"/>
    <cellStyle name="Moneda 2 3 24" xfId="823" xr:uid="{EFEF8153-C0A8-46F3-8888-369261BF5A28}"/>
    <cellStyle name="Moneda 2 3 25" xfId="824" xr:uid="{C131964C-E8B7-4D62-8464-F5572B09B958}"/>
    <cellStyle name="Moneda 2 3 26" xfId="825" xr:uid="{B2D070CB-343B-4635-9197-E09636BE5909}"/>
    <cellStyle name="Moneda 2 3 27" xfId="826" xr:uid="{B4AB3CDA-A8DB-4DCB-BB64-443D40E82953}"/>
    <cellStyle name="Moneda 2 3 28" xfId="827" xr:uid="{2AE146A6-B8BA-4D30-AC33-05C6A7BDB3B1}"/>
    <cellStyle name="Moneda 2 3 29" xfId="828" xr:uid="{9C652CFA-8844-4BA8-8E90-AD45FFE1877A}"/>
    <cellStyle name="Moneda 2 3 3" xfId="829" xr:uid="{18938601-A1BA-4824-978A-BADF77EAA672}"/>
    <cellStyle name="Moneda 2 3 30" xfId="830" xr:uid="{9A74360B-10C6-416D-9707-C4B2F7F1040F}"/>
    <cellStyle name="Moneda 2 3 31" xfId="831" xr:uid="{67F7E99F-4DEC-4E91-BE41-3E6D76184C97}"/>
    <cellStyle name="Moneda 2 3 32" xfId="832" xr:uid="{D851A57E-EF3A-4D8D-B847-15FD21A1BB69}"/>
    <cellStyle name="Moneda 2 3 33" xfId="833" xr:uid="{104FF09B-F51E-484B-96CE-7D558AB80FFE}"/>
    <cellStyle name="Moneda 2 3 4" xfId="834" xr:uid="{719D7592-2E27-4EBF-8A76-441945923188}"/>
    <cellStyle name="Moneda 2 3 5" xfId="835" xr:uid="{19695B6B-54BF-417D-900D-824D4844675D}"/>
    <cellStyle name="Moneda 2 3 6" xfId="836" xr:uid="{CF9BFECD-4A69-4C78-A4AB-D08DF88032FF}"/>
    <cellStyle name="Moneda 2 3 7" xfId="837" xr:uid="{262F7570-41BD-4D0E-A0BD-32692C9D7DDC}"/>
    <cellStyle name="Moneda 2 3 8" xfId="838" xr:uid="{ADDBC0BE-531D-44B8-B33A-693EE381CD53}"/>
    <cellStyle name="Moneda 2 3 9" xfId="839" xr:uid="{BFCCF6A4-937B-4628-869A-3D3B3B16AD5F}"/>
    <cellStyle name="Moneda 2 30" xfId="840" xr:uid="{F2B1B721-104E-4BE5-A119-D290B71A177B}"/>
    <cellStyle name="Moneda 2 31" xfId="841" xr:uid="{C7F15888-B810-4855-9A8D-7A8E8A6109D1}"/>
    <cellStyle name="Moneda 2 32" xfId="842" xr:uid="{C39B820A-159E-4DCF-A037-707F4AA77F85}"/>
    <cellStyle name="Moneda 2 33" xfId="843" xr:uid="{8FAB0D65-5BF4-4E61-BF56-30B85D962A67}"/>
    <cellStyle name="Moneda 2 34" xfId="844" xr:uid="{EB8D3EFA-F9D5-401A-AF94-82D5F9524A11}"/>
    <cellStyle name="Moneda 2 35" xfId="845" xr:uid="{3457F355-012D-4D99-A57C-D775213D32DD}"/>
    <cellStyle name="Moneda 2 36" xfId="846" xr:uid="{15BF52F1-0A3D-4F34-B2B6-531BD87C8081}"/>
    <cellStyle name="Moneda 2 37" xfId="847" xr:uid="{59CC437B-5E18-43EB-A1A2-DF7D5B9A9E18}"/>
    <cellStyle name="Moneda 2 38" xfId="848" xr:uid="{171DD101-57B4-445E-9633-CD77A8586583}"/>
    <cellStyle name="Moneda 2 39" xfId="849" xr:uid="{1C2A9B11-7712-4C54-A100-128D84D90F1C}"/>
    <cellStyle name="Moneda 2 4" xfId="850" xr:uid="{172E37CA-BD9C-49A5-B509-BA235F942C8A}"/>
    <cellStyle name="Moneda 2 4 10" xfId="851" xr:uid="{5B09718F-0B60-4C18-B1FA-EFDED08031E8}"/>
    <cellStyle name="Moneda 2 4 11" xfId="852" xr:uid="{56A5B92F-E335-4BAC-888C-71311E088FEC}"/>
    <cellStyle name="Moneda 2 4 12" xfId="853" xr:uid="{FA78F976-A63C-42CA-B83B-B0A5C675FF92}"/>
    <cellStyle name="Moneda 2 4 13" xfId="854" xr:uid="{D3A4E9AC-4474-47CE-8FB5-45DB9F345AFA}"/>
    <cellStyle name="Moneda 2 4 14" xfId="855" xr:uid="{82B799AA-3469-4613-B21F-753A8796047D}"/>
    <cellStyle name="Moneda 2 4 15" xfId="856" xr:uid="{C88F768F-7628-4BE6-AA12-3C3518A5C175}"/>
    <cellStyle name="Moneda 2 4 16" xfId="857" xr:uid="{702539B5-9D4C-49E8-837A-9E7B86F1C9F9}"/>
    <cellStyle name="Moneda 2 4 17" xfId="858" xr:uid="{237307F9-ADA2-4711-932D-F7BAF94AC2F0}"/>
    <cellStyle name="Moneda 2 4 18" xfId="859" xr:uid="{FDCEFA83-6E96-4B7B-8E7D-CEA700C20F95}"/>
    <cellStyle name="Moneda 2 4 19" xfId="860" xr:uid="{21A94D53-8008-4D5A-8F1B-3F14D1F51AD9}"/>
    <cellStyle name="Moneda 2 4 2" xfId="861" xr:uid="{487541BC-551D-4481-82B3-1805FD1705C8}"/>
    <cellStyle name="Moneda 2 4 2 2" xfId="862" xr:uid="{5A0256B9-44CE-407B-826B-D0353B2911CA}"/>
    <cellStyle name="Moneda 2 4 20" xfId="863" xr:uid="{EF3CA898-6C4C-44BD-9B37-485EC8D58F3C}"/>
    <cellStyle name="Moneda 2 4 21" xfId="864" xr:uid="{F9C0109A-C99C-4D94-ACDB-8BCBE6F8D2F6}"/>
    <cellStyle name="Moneda 2 4 22" xfId="865" xr:uid="{690D6B2C-CABC-4477-87CE-C4DA66367CF2}"/>
    <cellStyle name="Moneda 2 4 23" xfId="866" xr:uid="{64A1F7E7-3783-445C-A3BF-79AD7962581D}"/>
    <cellStyle name="Moneda 2 4 24" xfId="867" xr:uid="{01BE1BFB-5545-4F37-B03B-2FF144160F27}"/>
    <cellStyle name="Moneda 2 4 25" xfId="868" xr:uid="{F9AFB7D8-DB86-49B7-B817-5E8489AB2F4D}"/>
    <cellStyle name="Moneda 2 4 26" xfId="869" xr:uid="{CF37A198-0A60-4CDF-926F-D52687C309C9}"/>
    <cellStyle name="Moneda 2 4 27" xfId="870" xr:uid="{789ED22E-05F0-4EB2-9161-D23350D6F44E}"/>
    <cellStyle name="Moneda 2 4 28" xfId="871" xr:uid="{CC0F4965-6238-4C79-A119-4BE712381702}"/>
    <cellStyle name="Moneda 2 4 29" xfId="872" xr:uid="{6F332BC4-0392-4238-AB99-190CBC1BA11D}"/>
    <cellStyle name="Moneda 2 4 3" xfId="873" xr:uid="{8A2DDE50-81B8-4CE8-9C2A-7B9492C0B322}"/>
    <cellStyle name="Moneda 2 4 30" xfId="874" xr:uid="{496614DE-C146-45C4-B598-6A4068219E8E}"/>
    <cellStyle name="Moneda 2 4 31" xfId="875" xr:uid="{D8B32B2D-9FF7-49AD-B431-C5FFEC7527D3}"/>
    <cellStyle name="Moneda 2 4 32" xfId="876" xr:uid="{C3D27FF5-02FA-4D88-80B0-FD5A71582D46}"/>
    <cellStyle name="Moneda 2 4 33" xfId="877" xr:uid="{143402E1-012A-4332-B597-E09C9BBBD876}"/>
    <cellStyle name="Moneda 2 4 4" xfId="878" xr:uid="{E18E3CA1-85AE-4E12-8016-39D2FD67A683}"/>
    <cellStyle name="Moneda 2 4 5" xfId="879" xr:uid="{93A60DC6-AD2D-41E0-9BD0-01BC14CA4670}"/>
    <cellStyle name="Moneda 2 4 6" xfId="880" xr:uid="{416C52D6-4E4E-4BAD-ACE1-E1540EE2D7C9}"/>
    <cellStyle name="Moneda 2 4 7" xfId="881" xr:uid="{4D62C627-686B-4093-B610-9B3101F074D8}"/>
    <cellStyle name="Moneda 2 4 8" xfId="882" xr:uid="{8E33F7C4-C4F4-4E81-9382-6A8158C7A06E}"/>
    <cellStyle name="Moneda 2 4 9" xfId="883" xr:uid="{4BFB2B2A-4D69-4232-817F-E722C9B0DF41}"/>
    <cellStyle name="Moneda 2 40" xfId="884" xr:uid="{3A7F6256-E3FF-47CF-96D3-DC8B5B7A5A7A}"/>
    <cellStyle name="Moneda 2 41" xfId="885" xr:uid="{C647F950-57B6-452B-A0B5-B3CB8D4AF32A}"/>
    <cellStyle name="Moneda 2 42" xfId="886" xr:uid="{2F22423D-2F68-4FA3-9235-43DF7B97B783}"/>
    <cellStyle name="Moneda 2 43" xfId="887" xr:uid="{392D4BD2-C2F5-4F1E-95E1-AB4336739BAD}"/>
    <cellStyle name="Moneda 2 44" xfId="888" xr:uid="{FB9432B3-4B23-4B4D-97F7-FD9C85B80D7D}"/>
    <cellStyle name="Moneda 2 45" xfId="889" xr:uid="{F5ECC2EE-207E-443D-9285-A9FE79519A40}"/>
    <cellStyle name="Moneda 2 46" xfId="890" xr:uid="{37443186-B05A-4BBF-A103-6427B8A0B381}"/>
    <cellStyle name="Moneda 2 47" xfId="891" xr:uid="{10D39B25-5A01-4601-A698-BD23A6A1A55D}"/>
    <cellStyle name="Moneda 2 48" xfId="892" xr:uid="{36C69476-8506-4BA8-9E87-E9D42547C7A3}"/>
    <cellStyle name="Moneda 2 49" xfId="893" xr:uid="{0677BC7A-7FE2-4636-A9CD-FEB5AF640355}"/>
    <cellStyle name="Moneda 2 5" xfId="894" xr:uid="{46DF15B3-0FDA-4F67-99C0-EB1D511524C9}"/>
    <cellStyle name="Moneda 2 5 10" xfId="895" xr:uid="{C3A0371B-90E2-47CB-9709-CC9329E14645}"/>
    <cellStyle name="Moneda 2 5 11" xfId="896" xr:uid="{01E3D88D-6350-4195-BF9E-9A5EBCA7B322}"/>
    <cellStyle name="Moneda 2 5 12" xfId="897" xr:uid="{0767E465-FA67-45C8-B286-B4238644CED7}"/>
    <cellStyle name="Moneda 2 5 13" xfId="898" xr:uid="{F547DA75-47CD-4742-A93F-36443E8F84DF}"/>
    <cellStyle name="Moneda 2 5 14" xfId="899" xr:uid="{BC81AB50-AB58-46F4-98E9-E8460B378093}"/>
    <cellStyle name="Moneda 2 5 15" xfId="900" xr:uid="{75311E62-47ED-4AE1-B56F-F8E78C1A06EE}"/>
    <cellStyle name="Moneda 2 5 16" xfId="901" xr:uid="{CAB8D12A-59FD-4950-A82F-61D2731E2B72}"/>
    <cellStyle name="Moneda 2 5 17" xfId="902" xr:uid="{1B97EA82-EE6C-449D-AF8A-E757007B3FF5}"/>
    <cellStyle name="Moneda 2 5 18" xfId="903" xr:uid="{947C934C-19C8-4233-BAC0-67E46924AF25}"/>
    <cellStyle name="Moneda 2 5 19" xfId="904" xr:uid="{23521311-EACD-4C5B-8C94-C608E004F8B9}"/>
    <cellStyle name="Moneda 2 5 2" xfId="905" xr:uid="{4AF48488-18B6-4D46-9A44-EF79A3FB1C74}"/>
    <cellStyle name="Moneda 2 5 2 2" xfId="906" xr:uid="{58B80958-6AA7-4EFC-9EAC-8DAB3D99D939}"/>
    <cellStyle name="Moneda 2 5 20" xfId="907" xr:uid="{5E163291-6634-4359-A2AF-6C5AE67147B6}"/>
    <cellStyle name="Moneda 2 5 21" xfId="908" xr:uid="{57F8F7F8-1BDD-49B1-BAC3-C2E107058763}"/>
    <cellStyle name="Moneda 2 5 22" xfId="909" xr:uid="{F035C0C2-5B26-49CC-967F-1E0C75D9ADB8}"/>
    <cellStyle name="Moneda 2 5 23" xfId="910" xr:uid="{73E017A3-BB54-4175-9DD1-9AF0738026B1}"/>
    <cellStyle name="Moneda 2 5 24" xfId="911" xr:uid="{413C3FA5-045D-4577-B7A4-7F3868DB3F74}"/>
    <cellStyle name="Moneda 2 5 25" xfId="912" xr:uid="{70CEB8A4-669C-42C0-BFA8-1F673CBB1B0D}"/>
    <cellStyle name="Moneda 2 5 26" xfId="913" xr:uid="{6D0E565E-E635-4903-8410-7F014AAB3E76}"/>
    <cellStyle name="Moneda 2 5 27" xfId="914" xr:uid="{F7951B0F-C448-46A8-B465-34875F690A1F}"/>
    <cellStyle name="Moneda 2 5 28" xfId="915" xr:uid="{17AB3D74-0178-41A0-B2DD-2E1485FFE96F}"/>
    <cellStyle name="Moneda 2 5 29" xfId="916" xr:uid="{27DA5C49-65BC-4FEC-AAC3-4CEB117706DD}"/>
    <cellStyle name="Moneda 2 5 3" xfId="917" xr:uid="{F2983B12-4025-4371-900E-D8F092D12563}"/>
    <cellStyle name="Moneda 2 5 30" xfId="918" xr:uid="{13C70317-7472-4E39-90D1-4E26D46D8F2D}"/>
    <cellStyle name="Moneda 2 5 31" xfId="919" xr:uid="{284D7A93-FA24-415C-B996-63BD48E059A2}"/>
    <cellStyle name="Moneda 2 5 32" xfId="920" xr:uid="{E6EA8017-5F1E-49CF-BDD0-94E7250B1934}"/>
    <cellStyle name="Moneda 2 5 33" xfId="921" xr:uid="{1CDB1054-271D-41F5-BD2E-A125CD3FA540}"/>
    <cellStyle name="Moneda 2 5 4" xfId="922" xr:uid="{04855ACA-D96C-487F-B471-3891F671E258}"/>
    <cellStyle name="Moneda 2 5 5" xfId="923" xr:uid="{8D662922-A138-426A-8F48-190A8CB50D7B}"/>
    <cellStyle name="Moneda 2 5 6" xfId="924" xr:uid="{83BD5359-D8B6-4F87-A66F-5F06473587B3}"/>
    <cellStyle name="Moneda 2 5 7" xfId="925" xr:uid="{6FD28F81-5972-48EA-98A4-2DA5946F1210}"/>
    <cellStyle name="Moneda 2 5 8" xfId="926" xr:uid="{8650FE56-0C37-4085-BD9E-15C00557AA18}"/>
    <cellStyle name="Moneda 2 5 9" xfId="927" xr:uid="{C0FE5106-F5CB-41B8-9864-9E62B235FAB7}"/>
    <cellStyle name="Moneda 2 50" xfId="928" xr:uid="{B121B46B-6DD2-4E13-985C-00A7ADE1001A}"/>
    <cellStyle name="Moneda 2 51" xfId="929" xr:uid="{7BD8255C-E2DC-40A3-B2DB-72227E1FAFE3}"/>
    <cellStyle name="Moneda 2 52" xfId="930" xr:uid="{8F88909E-56F8-4DB2-9D18-BCC61D281FD1}"/>
    <cellStyle name="Moneda 2 53" xfId="931" xr:uid="{F5DDA170-35CE-41F0-8183-DCF64B1E5A13}"/>
    <cellStyle name="Moneda 2 54" xfId="932" xr:uid="{4360DDD3-D0DE-464E-B667-7D36EDBFAD2B}"/>
    <cellStyle name="Moneda 2 55" xfId="933" xr:uid="{E790B849-C3B3-46AE-A543-22CE546EF9C0}"/>
    <cellStyle name="Moneda 2 56" xfId="934" xr:uid="{9FC46C50-D067-4115-B679-D1FAA0B7CB85}"/>
    <cellStyle name="Moneda 2 57" xfId="935" xr:uid="{5BFDC4A7-707C-4B30-A793-484B9CA31F2A}"/>
    <cellStyle name="Moneda 2 58" xfId="936" xr:uid="{A0F55273-4F90-46FF-A7DD-9602022EF047}"/>
    <cellStyle name="Moneda 2 59" xfId="937" xr:uid="{5BF8ECDC-409F-4187-945F-96333CD24823}"/>
    <cellStyle name="Moneda 2 6" xfId="938" xr:uid="{18DAF5A8-3DC7-46B0-B6D2-CFC18BE9951B}"/>
    <cellStyle name="Moneda 2 6 2" xfId="939" xr:uid="{55747EB4-F396-41F8-8D54-C0442B736462}"/>
    <cellStyle name="Moneda 2 6 2 2" xfId="940" xr:uid="{4D647EF0-7810-452D-A0CD-5515F1AE76BA}"/>
    <cellStyle name="Moneda 2 60" xfId="941" xr:uid="{9BDBA289-61B5-48C2-AD31-E241FB47130E}"/>
    <cellStyle name="Moneda 2 61" xfId="942" xr:uid="{4CDA07D4-E2FC-40AB-80B1-CFB629E0AF75}"/>
    <cellStyle name="Moneda 2 62" xfId="943" xr:uid="{714A6521-8650-452C-88D2-BEFCB2E00DE0}"/>
    <cellStyle name="Moneda 2 63" xfId="944" xr:uid="{FA2D3AA1-AA54-4C9F-A8AB-0C1CAB82FAFD}"/>
    <cellStyle name="Moneda 2 64" xfId="945" xr:uid="{C28EF8BA-ACA1-4DDE-A3C9-24DE4F86E963}"/>
    <cellStyle name="Moneda 2 65" xfId="946" xr:uid="{AA8B5D15-D055-4CD9-9E80-1DBD1C485BE4}"/>
    <cellStyle name="Moneda 2 66" xfId="947" xr:uid="{DD175639-3FF2-42DD-A6BA-42BE8F4FB855}"/>
    <cellStyle name="Moneda 2 67" xfId="948" xr:uid="{F3E2C4C8-B458-481F-9536-C447162BE37D}"/>
    <cellStyle name="Moneda 2 68" xfId="949" xr:uid="{7693AF0F-8E48-423E-BD6E-793AEA873344}"/>
    <cellStyle name="Moneda 2 69" xfId="717" xr:uid="{FF4D440A-0B24-4C3F-8972-4CE7D1EAC6A3}"/>
    <cellStyle name="Moneda 2 7" xfId="950" xr:uid="{F11964E4-41C6-4BEC-85EE-E4F518A09BB4}"/>
    <cellStyle name="Moneda 2 7 2" xfId="951" xr:uid="{70B395A4-FBB9-431C-92EE-71053FA8ED91}"/>
    <cellStyle name="Moneda 2 70" xfId="2026" xr:uid="{0DDC16EE-CA30-4290-A736-99F56F88D256}"/>
    <cellStyle name="Moneda 2 71" xfId="12" xr:uid="{21FC6D73-7944-490A-8395-8E353F7356A5}"/>
    <cellStyle name="Moneda 2 72" xfId="9" xr:uid="{C44DD9EE-9674-4D65-8315-2D83FC876265}"/>
    <cellStyle name="Moneda 2 8" xfId="952" xr:uid="{24A94721-4C74-4440-B04C-4980466F0FB8}"/>
    <cellStyle name="Moneda 2 9" xfId="953" xr:uid="{C0EB9693-8971-4188-B52C-AC86D49B482F}"/>
    <cellStyle name="Moneda 3" xfId="17" xr:uid="{6BB595D5-82CF-47BB-B3B1-BA340661845D}"/>
    <cellStyle name="Moneda 3 10" xfId="955" xr:uid="{C50A0021-9E72-435A-99EE-99D968BCA301}"/>
    <cellStyle name="Moneda 3 11" xfId="956" xr:uid="{5B71E851-8F44-42E7-8123-C808EB365AEA}"/>
    <cellStyle name="Moneda 3 12" xfId="957" xr:uid="{277DBE8E-6572-4784-B516-A63E17434812}"/>
    <cellStyle name="Moneda 3 13" xfId="958" xr:uid="{8DC41864-5E29-4629-B9E2-D2C105D57042}"/>
    <cellStyle name="Moneda 3 14" xfId="959" xr:uid="{246E6EE5-5DBC-4730-ABFE-D8D94B9301BC}"/>
    <cellStyle name="Moneda 3 15" xfId="960" xr:uid="{62315FC3-70A4-49CB-81A3-1ED25B0275F2}"/>
    <cellStyle name="Moneda 3 16" xfId="961" xr:uid="{12E37C2B-F294-40BB-B3FE-9D794169FD88}"/>
    <cellStyle name="Moneda 3 17" xfId="962" xr:uid="{9DA086D3-4385-4E28-B16E-AD08E344718B}"/>
    <cellStyle name="Moneda 3 18" xfId="963" xr:uid="{A6D350E8-BE22-4DA6-9FD9-ED3C5554AB0C}"/>
    <cellStyle name="Moneda 3 19" xfId="964" xr:uid="{DFE839B0-CEA1-429F-BD62-CCC33987B575}"/>
    <cellStyle name="Moneda 3 2" xfId="965" xr:uid="{E6AE1B54-C601-4B94-92B1-938C707BDC5D}"/>
    <cellStyle name="Moneda 3 2 10" xfId="966" xr:uid="{05E466C9-F84E-407B-885A-A3818ACB8F1C}"/>
    <cellStyle name="Moneda 3 2 11" xfId="967" xr:uid="{E2E57123-5E24-4424-8BA0-6C68357BE7B9}"/>
    <cellStyle name="Moneda 3 2 12" xfId="968" xr:uid="{FB909889-397D-4290-9E54-82102822BFAD}"/>
    <cellStyle name="Moneda 3 2 13" xfId="969" xr:uid="{6445808D-6471-4BDE-88D2-33E725FC3674}"/>
    <cellStyle name="Moneda 3 2 14" xfId="970" xr:uid="{58A6B1B2-7A1D-450F-9833-48A93C230BD4}"/>
    <cellStyle name="Moneda 3 2 15" xfId="971" xr:uid="{726C21DD-6413-4384-875C-0942C7BAE482}"/>
    <cellStyle name="Moneda 3 2 16" xfId="972" xr:uid="{0BF1D61D-6C15-4CCC-8A56-E659E898AA82}"/>
    <cellStyle name="Moneda 3 2 17" xfId="973" xr:uid="{B6110D36-2CB1-4842-AE5B-C9DEBBEB112B}"/>
    <cellStyle name="Moneda 3 2 18" xfId="974" xr:uid="{ED87F51E-3A66-4CBC-88EA-30955C0D46DB}"/>
    <cellStyle name="Moneda 3 2 19" xfId="975" xr:uid="{4772B65D-9C7D-4DA2-AC7A-439D5D5C73F0}"/>
    <cellStyle name="Moneda 3 2 2" xfId="976" xr:uid="{7CD21F19-39B8-4D0F-9E98-966B4B7EB4EB}"/>
    <cellStyle name="Moneda 3 2 2 2" xfId="977" xr:uid="{E4646EA5-BDA8-44D3-BF70-0D3DDAED1AB3}"/>
    <cellStyle name="Moneda 3 2 2 3" xfId="978" xr:uid="{C1809BB0-B0C5-4FF9-9A6C-7992F1CD8B73}"/>
    <cellStyle name="Moneda 3 2 20" xfId="979" xr:uid="{D830DB46-07AF-4E81-B656-971218A4FE4F}"/>
    <cellStyle name="Moneda 3 2 21" xfId="980" xr:uid="{3F9B0BEC-0539-491A-94F4-6D34ADD59E50}"/>
    <cellStyle name="Moneda 3 2 22" xfId="981" xr:uid="{A7CE32AB-ABAE-4D5C-9206-D236C0D7D0C9}"/>
    <cellStyle name="Moneda 3 2 23" xfId="982" xr:uid="{1DF14F20-6441-43ED-B5C3-F29EFB249DC2}"/>
    <cellStyle name="Moneda 3 2 24" xfId="983" xr:uid="{7D395DB0-4C38-4591-BB7F-9435BDC32F5E}"/>
    <cellStyle name="Moneda 3 2 25" xfId="984" xr:uid="{B83F07B8-2AF4-44C8-832C-AAC0F0383F59}"/>
    <cellStyle name="Moneda 3 2 26" xfId="985" xr:uid="{281F469B-14FC-4020-A2E4-7BBAD65F811D}"/>
    <cellStyle name="Moneda 3 2 27" xfId="986" xr:uid="{BF4C0310-8C82-4C1D-89A3-D2875AE1DB0B}"/>
    <cellStyle name="Moneda 3 2 28" xfId="987" xr:uid="{EA34A20A-89E7-42DF-8E7F-9A55AE3B57E0}"/>
    <cellStyle name="Moneda 3 2 29" xfId="988" xr:uid="{A259FED9-81CC-4558-9009-122C0A8669DA}"/>
    <cellStyle name="Moneda 3 2 3" xfId="989" xr:uid="{B5802B8F-A180-4BBB-8A3A-6375CC4D8588}"/>
    <cellStyle name="Moneda 3 2 3 2" xfId="990" xr:uid="{D0EC9617-A90E-420E-8A95-2B26062CC977}"/>
    <cellStyle name="Moneda 3 2 3 3" xfId="991" xr:uid="{9CA1B176-4E15-4E7B-A5F6-5ADD8A51781E}"/>
    <cellStyle name="Moneda 3 2 30" xfId="992" xr:uid="{AF1B6B34-A2CA-4FC6-9FF1-065074A47476}"/>
    <cellStyle name="Moneda 3 2 31" xfId="993" xr:uid="{EC4A77CA-32C4-4F8B-8EB6-A307CB9772BD}"/>
    <cellStyle name="Moneda 3 2 32" xfId="994" xr:uid="{6B98BCAC-FD7C-4415-BBC1-217F5DFF9F85}"/>
    <cellStyle name="Moneda 3 2 33" xfId="995" xr:uid="{C22A856A-4DC8-409E-8932-500BB9C500AC}"/>
    <cellStyle name="Moneda 3 2 34" xfId="996" xr:uid="{7C0DBFDE-A55F-4A46-9D06-F2A7F2D06A36}"/>
    <cellStyle name="Moneda 3 2 35" xfId="997" xr:uid="{F1D0EFA1-7B47-48AB-A45F-297E72AB1F2F}"/>
    <cellStyle name="Moneda 3 2 36" xfId="998" xr:uid="{E3D848B6-9E1C-4660-8714-FBE78221F3B1}"/>
    <cellStyle name="Moneda 3 2 37" xfId="999" xr:uid="{1E10CBFA-7822-42D9-A083-DDC4F66323DC}"/>
    <cellStyle name="Moneda 3 2 38" xfId="1000" xr:uid="{682CA5AB-6FDE-4E37-9503-BB655486133C}"/>
    <cellStyle name="Moneda 3 2 39" xfId="1001" xr:uid="{57994321-A5CB-4025-95C8-AC762256C2DE}"/>
    <cellStyle name="Moneda 3 2 4" xfId="1002" xr:uid="{DC5DDEA7-2B8E-4698-A117-A2368CD65E61}"/>
    <cellStyle name="Moneda 3 2 4 2" xfId="1003" xr:uid="{E01C1DD6-9DE6-4348-943C-3C4B9FFB2651}"/>
    <cellStyle name="Moneda 3 2 4 3" xfId="1004" xr:uid="{687E7066-8389-48D8-B7D3-EB6658CE5B71}"/>
    <cellStyle name="Moneda 3 2 40" xfId="1005" xr:uid="{3D5A5FD3-DA69-4824-894B-4CBDB08E9D0B}"/>
    <cellStyle name="Moneda 3 2 41" xfId="1006" xr:uid="{568919E1-BBE6-4F5B-809B-2FA08DAB6BA8}"/>
    <cellStyle name="Moneda 3 2 42" xfId="1007" xr:uid="{7701553B-8057-4A6F-A4E1-856F696DD51C}"/>
    <cellStyle name="Moneda 3 2 43" xfId="1008" xr:uid="{07F55BBB-C248-4E50-A03E-B296D9EC829C}"/>
    <cellStyle name="Moneda 3 2 44" xfId="1009" xr:uid="{388FCBDE-2AC0-47C3-BB73-C6F3D50DB26C}"/>
    <cellStyle name="Moneda 3 2 45" xfId="1010" xr:uid="{10A7E34D-F5D7-4E1D-86FF-356F717926AB}"/>
    <cellStyle name="Moneda 3 2 46" xfId="1011" xr:uid="{B25DB1ED-6F01-4C07-9295-0F5375FD31F6}"/>
    <cellStyle name="Moneda 3 2 47" xfId="1012" xr:uid="{4806D336-D446-44C1-B366-D0461D491AE2}"/>
    <cellStyle name="Moneda 3 2 48" xfId="1013" xr:uid="{5D320354-192D-4A1B-9B41-D8E051E8F26A}"/>
    <cellStyle name="Moneda 3 2 49" xfId="1014" xr:uid="{28E6747B-A9BC-449E-B3F1-A50A83822F8E}"/>
    <cellStyle name="Moneda 3 2 5" xfId="1015" xr:uid="{4ED57DE8-F787-49C0-B28F-98059D253276}"/>
    <cellStyle name="Moneda 3 2 50" xfId="1016" xr:uid="{B5AC82ED-373E-445D-80EE-C3D2FEE4EFD7}"/>
    <cellStyle name="Moneda 3 2 51" xfId="1017" xr:uid="{31C6A569-EABA-4AB8-91E7-F2575570C863}"/>
    <cellStyle name="Moneda 3 2 52" xfId="1018" xr:uid="{DD7415A0-BCD7-4799-B1D4-233714516F96}"/>
    <cellStyle name="Moneda 3 2 53" xfId="1019" xr:uid="{9080A699-AD10-47BC-AC62-52B158D2E52D}"/>
    <cellStyle name="Moneda 3 2 54" xfId="1020" xr:uid="{23AB5412-75BC-4E28-929E-C7A47D2B81C3}"/>
    <cellStyle name="Moneda 3 2 55" xfId="1021" xr:uid="{F851A6F8-8199-4705-9B8B-A1D38E648313}"/>
    <cellStyle name="Moneda 3 2 56" xfId="1022" xr:uid="{B3FF6764-4DEC-4C1E-B5DA-632804B2DBD9}"/>
    <cellStyle name="Moneda 3 2 57" xfId="1023" xr:uid="{49ED4C2D-D504-453C-B5A3-0D93EEC2DA11}"/>
    <cellStyle name="Moneda 3 2 58" xfId="1024" xr:uid="{BB587E06-2133-4A36-9B60-BE85E616C598}"/>
    <cellStyle name="Moneda 3 2 59" xfId="1025" xr:uid="{87E1F42B-4901-409A-BE8F-ED2A2F536EDF}"/>
    <cellStyle name="Moneda 3 2 6" xfId="1026" xr:uid="{D2491758-2353-4C93-9314-90CF5C5EBD21}"/>
    <cellStyle name="Moneda 3 2 60" xfId="1027" xr:uid="{BB56F218-CC25-48E5-AB20-8C54B43CF9A8}"/>
    <cellStyle name="Moneda 3 2 61" xfId="1028" xr:uid="{2BD34D81-CD51-47C3-8CC8-54E5BCE078F3}"/>
    <cellStyle name="Moneda 3 2 62" xfId="1029" xr:uid="{F3E02B29-7EE1-4F35-87AE-63EB574DDFEF}"/>
    <cellStyle name="Moneda 3 2 63" xfId="1030" xr:uid="{504E968D-D90B-4D15-957D-EF141ED87694}"/>
    <cellStyle name="Moneda 3 2 64" xfId="1031" xr:uid="{7AE69F20-AE90-44D8-A1DD-FA7E4BD536FE}"/>
    <cellStyle name="Moneda 3 2 65" xfId="1032" xr:uid="{F37B4A0F-946C-4E68-9E60-BE7C277FCC95}"/>
    <cellStyle name="Moneda 3 2 7" xfId="1033" xr:uid="{55B05127-EF64-47B0-943D-3069B9B4EC5B}"/>
    <cellStyle name="Moneda 3 2 8" xfId="1034" xr:uid="{9AA3BF58-38A9-41EF-A18F-8E20A3A44DF1}"/>
    <cellStyle name="Moneda 3 2 9" xfId="1035" xr:uid="{122756AA-5E2C-44F2-8EC2-D9731A117C46}"/>
    <cellStyle name="Moneda 3 20" xfId="1036" xr:uid="{08C2D3C9-F020-495A-88B7-FE018D5D222D}"/>
    <cellStyle name="Moneda 3 21" xfId="1037" xr:uid="{517F5E63-D730-4F51-86A2-218274180475}"/>
    <cellStyle name="Moneda 3 22" xfId="1038" xr:uid="{F7097DF4-19BC-4AAB-92B1-0CFEDA79B9F4}"/>
    <cellStyle name="Moneda 3 23" xfId="1039" xr:uid="{DDF61C6E-94E2-48E9-93AC-B21A671B2529}"/>
    <cellStyle name="Moneda 3 24" xfId="1040" xr:uid="{E30D8663-66E1-43BF-B057-8FCF1DBAB8DB}"/>
    <cellStyle name="Moneda 3 25" xfId="1041" xr:uid="{93052F8B-6B9E-4A47-8671-25E997C2AFDE}"/>
    <cellStyle name="Moneda 3 26" xfId="1042" xr:uid="{4E847383-63FA-4B17-9512-C504356AFAAF}"/>
    <cellStyle name="Moneda 3 27" xfId="1043" xr:uid="{5CFA8393-1747-46CA-A901-2E6A0F161108}"/>
    <cellStyle name="Moneda 3 28" xfId="1044" xr:uid="{F9E998D4-E613-441F-BE00-191AD7DECF0E}"/>
    <cellStyle name="Moneda 3 29" xfId="1045" xr:uid="{F52A75D8-A755-4EFC-A1EE-086C933ED44F}"/>
    <cellStyle name="Moneda 3 3" xfId="1046" xr:uid="{60B84A46-8044-4F79-A160-F9FE789E4102}"/>
    <cellStyle name="Moneda 3 3 10" xfId="1047" xr:uid="{874A82AD-4BAA-4733-B02C-1BE061287110}"/>
    <cellStyle name="Moneda 3 3 11" xfId="1048" xr:uid="{5ABE3390-0F10-4355-8AE4-50B699765DBA}"/>
    <cellStyle name="Moneda 3 3 12" xfId="1049" xr:uid="{5179BD0F-4581-4E92-A666-18843621CBEE}"/>
    <cellStyle name="Moneda 3 3 13" xfId="1050" xr:uid="{37BA0A79-B47E-4EC2-BA33-2450C4B048CC}"/>
    <cellStyle name="Moneda 3 3 14" xfId="1051" xr:uid="{FA07B7A6-14D8-4B24-AF53-DBC0742ADAD8}"/>
    <cellStyle name="Moneda 3 3 15" xfId="1052" xr:uid="{9F194B5B-C3B9-412F-932B-DF144F253D86}"/>
    <cellStyle name="Moneda 3 3 16" xfId="1053" xr:uid="{0414E6C3-FE19-44DE-A213-DEA247B9D132}"/>
    <cellStyle name="Moneda 3 3 17" xfId="1054" xr:uid="{59134C69-275B-4021-A105-8422D79D4853}"/>
    <cellStyle name="Moneda 3 3 18" xfId="1055" xr:uid="{CB3993D0-CC29-40C3-90B2-48637FE6F709}"/>
    <cellStyle name="Moneda 3 3 19" xfId="1056" xr:uid="{F40032D8-67BF-4F6C-B31C-EBFD6E4DA69F}"/>
    <cellStyle name="Moneda 3 3 2" xfId="1057" xr:uid="{08A7A4E1-5526-40CC-9978-BB19F054146C}"/>
    <cellStyle name="Moneda 3 3 2 2" xfId="1058" xr:uid="{ED6DE43C-4C25-4287-B903-9B121DD0098F}"/>
    <cellStyle name="Moneda 3 3 2 3" xfId="1059" xr:uid="{448AD80C-501C-468C-B893-0060028824E1}"/>
    <cellStyle name="Moneda 3 3 20" xfId="1060" xr:uid="{766D8C6B-702E-4F9E-BCD0-FD295996E08B}"/>
    <cellStyle name="Moneda 3 3 21" xfId="1061" xr:uid="{8242BBB1-9F0A-4138-A3AB-C9200F599D8F}"/>
    <cellStyle name="Moneda 3 3 22" xfId="1062" xr:uid="{2FC50EC3-A37D-40F1-AFBD-F3703120F685}"/>
    <cellStyle name="Moneda 3 3 23" xfId="1063" xr:uid="{7A442E8E-1BA3-4576-AEF5-BD0394C9D116}"/>
    <cellStyle name="Moneda 3 3 24" xfId="1064" xr:uid="{769EC134-F303-466B-A8FF-1FC13D497B6E}"/>
    <cellStyle name="Moneda 3 3 25" xfId="1065" xr:uid="{2975355C-BFB5-4B2B-B2E6-D5DB15F6C5D8}"/>
    <cellStyle name="Moneda 3 3 26" xfId="1066" xr:uid="{E9C876DF-59F0-444F-B252-8304837DDEF0}"/>
    <cellStyle name="Moneda 3 3 27" xfId="1067" xr:uid="{4D6A3102-AB59-4DF8-B31B-64AC995C2CC7}"/>
    <cellStyle name="Moneda 3 3 28" xfId="1068" xr:uid="{D38B280B-B01B-44E9-9988-32474063448B}"/>
    <cellStyle name="Moneda 3 3 29" xfId="1069" xr:uid="{4CDE2333-FCDD-47FB-9ACE-78BF4DCC000F}"/>
    <cellStyle name="Moneda 3 3 3" xfId="1070" xr:uid="{C00017EA-C25E-4585-9B5D-3E64180756F1}"/>
    <cellStyle name="Moneda 3 3 30" xfId="1071" xr:uid="{40F9383D-3288-494C-8D3F-FF54B213C157}"/>
    <cellStyle name="Moneda 3 3 31" xfId="1072" xr:uid="{78C8CF5A-1146-42E1-B7A5-05E112585235}"/>
    <cellStyle name="Moneda 3 3 32" xfId="1073" xr:uid="{0A38E769-8698-45B6-9F5D-420F5B348EFE}"/>
    <cellStyle name="Moneda 3 3 33" xfId="1074" xr:uid="{74E7F82F-D8EB-4116-9EB4-51F191395FB5}"/>
    <cellStyle name="Moneda 3 3 34" xfId="1075" xr:uid="{BCDEF617-2604-4806-8820-2416502F056F}"/>
    <cellStyle name="Moneda 3 3 35" xfId="1076" xr:uid="{429AB9A7-9F97-48F9-999B-C35B04E0282F}"/>
    <cellStyle name="Moneda 3 3 36" xfId="1077" xr:uid="{0D4E4EA0-E989-4D90-8C6D-F06D4E384454}"/>
    <cellStyle name="Moneda 3 3 37" xfId="1078" xr:uid="{A9EA5074-EFBC-4803-AA46-5D8D01E8AEF7}"/>
    <cellStyle name="Moneda 3 3 38" xfId="1079" xr:uid="{7F475049-7719-4795-9F72-A3DA8EA6A7B8}"/>
    <cellStyle name="Moneda 3 3 39" xfId="1080" xr:uid="{931CADE9-9746-4126-9AFD-985292AB00D0}"/>
    <cellStyle name="Moneda 3 3 4" xfId="1081" xr:uid="{E4A5E689-8B13-416C-A8A8-868B4FAC56B2}"/>
    <cellStyle name="Moneda 3 3 40" xfId="1082" xr:uid="{76AFDD54-3EF6-4F8D-B4E1-C58918388196}"/>
    <cellStyle name="Moneda 3 3 41" xfId="1083" xr:uid="{8948295D-32AE-4F15-9B2E-39C8CD20080B}"/>
    <cellStyle name="Moneda 3 3 42" xfId="1084" xr:uid="{6A56995D-894A-4F02-9E5D-FC9A3013EBC1}"/>
    <cellStyle name="Moneda 3 3 43" xfId="1085" xr:uid="{09E7B202-0675-4827-818A-ECA69E95F240}"/>
    <cellStyle name="Moneda 3 3 44" xfId="1086" xr:uid="{304AD1DB-7CED-4798-A704-650876D1F585}"/>
    <cellStyle name="Moneda 3 3 45" xfId="1087" xr:uid="{03246BF5-80A8-441B-A04C-6807735C2F9A}"/>
    <cellStyle name="Moneda 3 3 46" xfId="1088" xr:uid="{BC366B3C-B68C-4F4D-A7DD-077C0935A82E}"/>
    <cellStyle name="Moneda 3 3 47" xfId="1089" xr:uid="{A00B6D2E-1D9A-47B6-A031-71D555D735B8}"/>
    <cellStyle name="Moneda 3 3 48" xfId="1090" xr:uid="{287D48E9-B25B-410F-A394-D72AA74076FC}"/>
    <cellStyle name="Moneda 3 3 49" xfId="1091" xr:uid="{875A1B94-BA6E-4946-B6DB-44ACDCA06C4C}"/>
    <cellStyle name="Moneda 3 3 5" xfId="1092" xr:uid="{D211806A-34B0-48C6-8F05-602367FC4CCB}"/>
    <cellStyle name="Moneda 3 3 50" xfId="1093" xr:uid="{75A113B7-36BE-43FC-98C6-8C1DB97525B5}"/>
    <cellStyle name="Moneda 3 3 51" xfId="1094" xr:uid="{C3FF8149-4780-4D7F-8824-F4645C4F76CA}"/>
    <cellStyle name="Moneda 3 3 52" xfId="1095" xr:uid="{6B275F6D-A05E-4EC1-B88C-33D8FA23999B}"/>
    <cellStyle name="Moneda 3 3 53" xfId="1096" xr:uid="{B22ABA04-201F-471C-B582-B05B37C0A602}"/>
    <cellStyle name="Moneda 3 3 54" xfId="1097" xr:uid="{2952A962-3E90-4ED0-A914-B7D06A8288BD}"/>
    <cellStyle name="Moneda 3 3 55" xfId="1098" xr:uid="{F16A1B05-282D-45F9-82FD-EA901EB65477}"/>
    <cellStyle name="Moneda 3 3 56" xfId="1099" xr:uid="{07BED5FB-EAD2-47FA-AFCD-FBAAF4BE7524}"/>
    <cellStyle name="Moneda 3 3 57" xfId="1100" xr:uid="{171C6F71-B7E9-47EF-8076-D988F42CBAE9}"/>
    <cellStyle name="Moneda 3 3 58" xfId="1101" xr:uid="{0A7E9EAA-3863-4DDF-8217-B77FD0F278DF}"/>
    <cellStyle name="Moneda 3 3 59" xfId="1102" xr:uid="{C9B191EE-F87E-4A8C-9C7B-A81112363432}"/>
    <cellStyle name="Moneda 3 3 6" xfId="1103" xr:uid="{F23DA944-24A7-441F-B995-7F0072670986}"/>
    <cellStyle name="Moneda 3 3 60" xfId="1104" xr:uid="{A262509A-E4B0-4BC0-907B-11A8D3709D19}"/>
    <cellStyle name="Moneda 3 3 61" xfId="1105" xr:uid="{AFCDE2AD-38FC-49A9-9CBA-0345D88BA8C1}"/>
    <cellStyle name="Moneda 3 3 62" xfId="1106" xr:uid="{8BE66243-30D3-4436-A6BB-338A3604776F}"/>
    <cellStyle name="Moneda 3 3 63" xfId="1107" xr:uid="{04F47B53-9DC3-4445-ACD7-2C41BE978278}"/>
    <cellStyle name="Moneda 3 3 64" xfId="1108" xr:uid="{9952EC27-69ED-40A4-9177-F3E9E2F4F410}"/>
    <cellStyle name="Moneda 3 3 65" xfId="1109" xr:uid="{03EF7CE2-E7A0-463C-A030-42374EBC93C3}"/>
    <cellStyle name="Moneda 3 3 7" xfId="1110" xr:uid="{D61BC326-E3EE-4555-8B43-CFE5C60189EB}"/>
    <cellStyle name="Moneda 3 3 8" xfId="1111" xr:uid="{2C69F229-270F-417C-9482-1819FAA7EDF7}"/>
    <cellStyle name="Moneda 3 3 9" xfId="1112" xr:uid="{032591F1-B741-4005-A839-2DC27FD39D85}"/>
    <cellStyle name="Moneda 3 30" xfId="1113" xr:uid="{2EB8BB0D-B98B-4EF5-90DE-F62D67BC9B64}"/>
    <cellStyle name="Moneda 3 31" xfId="1114" xr:uid="{CD155A17-8A98-4211-80C8-D7A12C454EE4}"/>
    <cellStyle name="Moneda 3 32" xfId="1115" xr:uid="{AFA04D20-06E4-4A96-9EDB-F91D1C1DD467}"/>
    <cellStyle name="Moneda 3 33" xfId="1116" xr:uid="{911D345B-AD45-40F2-B9B7-500ADD4BD09A}"/>
    <cellStyle name="Moneda 3 34" xfId="1117" xr:uid="{CD5FECCE-A6D5-4A35-9F27-F10A921D6557}"/>
    <cellStyle name="Moneda 3 35" xfId="1118" xr:uid="{5C29A10F-67EE-4BE6-B894-E1CAE4E30F67}"/>
    <cellStyle name="Moneda 3 36" xfId="1119" xr:uid="{6BCA4D81-B9B0-47CF-8124-059CAF1A74B4}"/>
    <cellStyle name="Moneda 3 36 2" xfId="1120" xr:uid="{68F7FBA7-9049-429C-B53C-C920DC1AB48D}"/>
    <cellStyle name="Moneda 3 37" xfId="1121" xr:uid="{0B0B0302-9995-42C0-AD59-1EC457672780}"/>
    <cellStyle name="Moneda 3 38" xfId="1122" xr:uid="{C89EDB30-EF14-41FC-8DDA-04BF2C98DD19}"/>
    <cellStyle name="Moneda 3 39" xfId="1123" xr:uid="{C1581AEF-29EA-4DED-8505-13584DF5529B}"/>
    <cellStyle name="Moneda 3 4" xfId="1124" xr:uid="{DC5A5922-0B1F-4ADD-AF66-20D513132B1E}"/>
    <cellStyle name="Moneda 3 4 10" xfId="1125" xr:uid="{B4CF3797-0406-429E-87B9-DF5A7810E4CB}"/>
    <cellStyle name="Moneda 3 4 11" xfId="1126" xr:uid="{25ACB407-F3F4-4ACA-B540-66273AA8ABE3}"/>
    <cellStyle name="Moneda 3 4 12" xfId="1127" xr:uid="{4AFE5A0C-C111-4A92-ACEB-506AE440E8E9}"/>
    <cellStyle name="Moneda 3 4 13" xfId="1128" xr:uid="{CFB06A8A-7266-4201-9529-938BA182C4AF}"/>
    <cellStyle name="Moneda 3 4 14" xfId="1129" xr:uid="{974B522A-6D8F-4378-924F-DB002CD696BD}"/>
    <cellStyle name="Moneda 3 4 15" xfId="1130" xr:uid="{963F78E9-47EC-4DEA-B8CF-B0216F591705}"/>
    <cellStyle name="Moneda 3 4 16" xfId="1131" xr:uid="{5A2411BB-87EF-4F17-BF7B-1366170EECC0}"/>
    <cellStyle name="Moneda 3 4 17" xfId="1132" xr:uid="{EB7BA439-DE81-4648-9DBF-81EACE09001C}"/>
    <cellStyle name="Moneda 3 4 18" xfId="1133" xr:uid="{DBAEBD2C-0083-4EB5-8AE1-908BF8EF6F42}"/>
    <cellStyle name="Moneda 3 4 19" xfId="1134" xr:uid="{32283B00-E7DC-4878-8A41-144AAA4CEB17}"/>
    <cellStyle name="Moneda 3 4 2" xfId="1135" xr:uid="{28A5282C-38A5-4E5C-B87A-DC380CA00DBD}"/>
    <cellStyle name="Moneda 3 4 20" xfId="1136" xr:uid="{891D932C-E4CF-4138-846A-70AFB1C828C3}"/>
    <cellStyle name="Moneda 3 4 21" xfId="1137" xr:uid="{87882EF6-B7D9-4E35-B60B-D2B71AD49F77}"/>
    <cellStyle name="Moneda 3 4 22" xfId="1138" xr:uid="{92030FE5-3D58-476B-909F-24E1DF238456}"/>
    <cellStyle name="Moneda 3 4 23" xfId="1139" xr:uid="{3BD33A46-8AE0-4F7A-9CB6-A65057D0795F}"/>
    <cellStyle name="Moneda 3 4 24" xfId="1140" xr:uid="{C447B1D3-65EA-49FE-8352-118D92A074EA}"/>
    <cellStyle name="Moneda 3 4 25" xfId="1141" xr:uid="{973D10C9-A87D-4C96-AE87-0014FD2CFC34}"/>
    <cellStyle name="Moneda 3 4 26" xfId="1142" xr:uid="{7F8A44A5-9AA4-4ABC-A704-561FB2589DB4}"/>
    <cellStyle name="Moneda 3 4 27" xfId="1143" xr:uid="{54118CD6-1D41-4479-B68C-800231C1EB83}"/>
    <cellStyle name="Moneda 3 4 28" xfId="1144" xr:uid="{BE21B9EE-DF2D-4129-B448-1B37FBD91790}"/>
    <cellStyle name="Moneda 3 4 29" xfId="1145" xr:uid="{D852331D-8272-4155-B6C6-AED63653A701}"/>
    <cellStyle name="Moneda 3 4 3" xfId="1146" xr:uid="{131F7285-A34B-4145-A423-00BB496D890F}"/>
    <cellStyle name="Moneda 3 4 30" xfId="1147" xr:uid="{EC70686E-E497-4733-9517-A75601902A17}"/>
    <cellStyle name="Moneda 3 4 31" xfId="1148" xr:uid="{E1B460AC-9D7E-4EC2-8192-CBFFD3121C3E}"/>
    <cellStyle name="Moneda 3 4 32" xfId="1149" xr:uid="{0E8BE69C-0F3D-4D31-811D-EC1E9C37C90C}"/>
    <cellStyle name="Moneda 3 4 33" xfId="1150" xr:uid="{6A4E9671-74E9-41D6-8A1E-B8B278563974}"/>
    <cellStyle name="Moneda 3 4 34" xfId="1151" xr:uid="{078A2775-A294-4601-BA15-364A54D270EB}"/>
    <cellStyle name="Moneda 3 4 35" xfId="1152" xr:uid="{6AEA719D-AA1A-48AC-BC6F-A70526238826}"/>
    <cellStyle name="Moneda 3 4 36" xfId="1153" xr:uid="{F7C8BC4E-FC36-43B3-9731-6DB5B78D237B}"/>
    <cellStyle name="Moneda 3 4 37" xfId="1154" xr:uid="{7124F056-57D8-4A2E-AF71-0316B630E482}"/>
    <cellStyle name="Moneda 3 4 38" xfId="1155" xr:uid="{D73E4349-C58C-4D02-B98D-FB823B330E3E}"/>
    <cellStyle name="Moneda 3 4 39" xfId="1156" xr:uid="{23389501-E93B-4C23-9659-AA6AF1188667}"/>
    <cellStyle name="Moneda 3 4 4" xfId="1157" xr:uid="{962EB2BD-D0AB-4A74-9C46-21079655E87D}"/>
    <cellStyle name="Moneda 3 4 40" xfId="1158" xr:uid="{0564ACA1-918D-4AE8-851D-CF3DAEDB4A77}"/>
    <cellStyle name="Moneda 3 4 41" xfId="1159" xr:uid="{5DD2789A-D52A-43D2-AF24-0D4F5DE06C50}"/>
    <cellStyle name="Moneda 3 4 42" xfId="1160" xr:uid="{9B0D8083-6504-4D9C-931F-09B936BBEE14}"/>
    <cellStyle name="Moneda 3 4 43" xfId="1161" xr:uid="{686750FF-31AF-4522-99A2-06462EF480E1}"/>
    <cellStyle name="Moneda 3 4 44" xfId="1162" xr:uid="{7F0ECF83-3DF2-432D-93CA-26CB410162C5}"/>
    <cellStyle name="Moneda 3 4 45" xfId="1163" xr:uid="{F292BB7E-27A5-49F9-82B4-9C0B47BD97B1}"/>
    <cellStyle name="Moneda 3 4 46" xfId="1164" xr:uid="{116BC2ED-2C43-4E15-B175-2246B1D2B7D8}"/>
    <cellStyle name="Moneda 3 4 47" xfId="1165" xr:uid="{8A244952-2FD2-4DE3-85D2-6C13992A02B7}"/>
    <cellStyle name="Moneda 3 4 48" xfId="1166" xr:uid="{63623EE4-2092-43C1-901C-AFE861ABB8C3}"/>
    <cellStyle name="Moneda 3 4 49" xfId="1167" xr:uid="{F6D68270-5834-4D0E-B408-958F3C35EFF0}"/>
    <cellStyle name="Moneda 3 4 5" xfId="1168" xr:uid="{756A5216-802F-4B75-BD1A-4F025400D3BF}"/>
    <cellStyle name="Moneda 3 4 50" xfId="1169" xr:uid="{88A26FAD-B8C5-4480-8204-F0FCDADBF819}"/>
    <cellStyle name="Moneda 3 4 51" xfId="1170" xr:uid="{92E9D71B-4776-45E5-B384-B9DF9152C6AA}"/>
    <cellStyle name="Moneda 3 4 52" xfId="1171" xr:uid="{CB7898CB-D6A3-4233-A7C9-D2629E33C722}"/>
    <cellStyle name="Moneda 3 4 53" xfId="1172" xr:uid="{A49B9804-1871-43AE-A3C9-F37D39149550}"/>
    <cellStyle name="Moneda 3 4 54" xfId="1173" xr:uid="{A9ED5A12-DF0D-48F9-AD36-ADC1E6B7B889}"/>
    <cellStyle name="Moneda 3 4 55" xfId="1174" xr:uid="{BAAEE04D-7FA6-4F0F-838B-8F4E2B0812D5}"/>
    <cellStyle name="Moneda 3 4 56" xfId="1175" xr:uid="{453D28B5-09A2-4E2E-AC27-C1C6EB8BB182}"/>
    <cellStyle name="Moneda 3 4 57" xfId="1176" xr:uid="{E780C15E-F4DA-4A8F-A526-91569C88C409}"/>
    <cellStyle name="Moneda 3 4 58" xfId="1177" xr:uid="{59D344AC-36BA-472F-B2D6-F4FE6E0D150A}"/>
    <cellStyle name="Moneda 3 4 59" xfId="1178" xr:uid="{C6DDF625-7E54-4448-8757-2A7EECBCD6BE}"/>
    <cellStyle name="Moneda 3 4 6" xfId="1179" xr:uid="{B144B66B-0FEA-4B08-91B6-9733F78E63FE}"/>
    <cellStyle name="Moneda 3 4 60" xfId="1180" xr:uid="{C6C7FF51-E1E1-4893-BF03-2A8643932CDF}"/>
    <cellStyle name="Moneda 3 4 61" xfId="1181" xr:uid="{0A29F9F5-E2AE-4C3D-94FA-7B3B65EBA380}"/>
    <cellStyle name="Moneda 3 4 62" xfId="1182" xr:uid="{8DF96D6A-FB3C-4D72-BE06-AE3361BC6D37}"/>
    <cellStyle name="Moneda 3 4 63" xfId="1183" xr:uid="{3C2713DE-2027-4A7C-85F3-63F62940CA39}"/>
    <cellStyle name="Moneda 3 4 64" xfId="1184" xr:uid="{03D05CEA-6670-4F54-A962-857B1E0410AE}"/>
    <cellStyle name="Moneda 3 4 65" xfId="1185" xr:uid="{665EC737-64A0-46EE-9D2B-497117FE3642}"/>
    <cellStyle name="Moneda 3 4 7" xfId="1186" xr:uid="{36AB681E-B324-45DB-861A-979E81546726}"/>
    <cellStyle name="Moneda 3 4 8" xfId="1187" xr:uid="{0209F527-E01C-49B1-808B-EA3FA580A179}"/>
    <cellStyle name="Moneda 3 4 9" xfId="1188" xr:uid="{297C3EAF-7FB0-4B1A-A7D2-014DF759B17E}"/>
    <cellStyle name="Moneda 3 40" xfId="1189" xr:uid="{91F85E91-6394-4FE3-9A3B-4BB033913C90}"/>
    <cellStyle name="Moneda 3 41" xfId="1190" xr:uid="{A0AB89A0-F852-49F7-9202-40184CCEDF53}"/>
    <cellStyle name="Moneda 3 42" xfId="1191" xr:uid="{0D4E19DF-9252-4225-B372-B3724A9AE1C3}"/>
    <cellStyle name="Moneda 3 43" xfId="1192" xr:uid="{EE2BD21A-08D1-4314-B4DF-61F8C9E1F54A}"/>
    <cellStyle name="Moneda 3 44" xfId="1193" xr:uid="{C5590A17-E5E2-4921-BAC7-C2198DF71CFF}"/>
    <cellStyle name="Moneda 3 45" xfId="1194" xr:uid="{942FEFCE-055F-45EA-BAAE-14D6E153ACC2}"/>
    <cellStyle name="Moneda 3 46" xfId="1195" xr:uid="{4DC381E2-7B74-45B7-AD5F-291AB55AEC71}"/>
    <cellStyle name="Moneda 3 47" xfId="1196" xr:uid="{89EAA3E9-17B2-462F-BB6E-182AFD532C93}"/>
    <cellStyle name="Moneda 3 48" xfId="1197" xr:uid="{2DB551C1-2C17-442E-B5F7-A4C774E818DC}"/>
    <cellStyle name="Moneda 3 49" xfId="1198" xr:uid="{C9768749-7D60-4759-9391-948DD80C58AE}"/>
    <cellStyle name="Moneda 3 5" xfId="1199" xr:uid="{588F3E74-EB21-4827-9817-A8DD12CA489B}"/>
    <cellStyle name="Moneda 3 5 10" xfId="1200" xr:uid="{FE62D209-52F4-4472-A9F9-44331818736E}"/>
    <cellStyle name="Moneda 3 5 11" xfId="1201" xr:uid="{EDC293D4-5018-4B8B-8965-D01933812630}"/>
    <cellStyle name="Moneda 3 5 12" xfId="1202" xr:uid="{3A01210F-3BFD-46B3-B4DC-6353F6D2CF20}"/>
    <cellStyle name="Moneda 3 5 13" xfId="1203" xr:uid="{009DB5A3-AE7D-4046-B328-3530A1BDBCAE}"/>
    <cellStyle name="Moneda 3 5 14" xfId="1204" xr:uid="{A344BBBD-B679-4FBA-A969-47FA9C56625B}"/>
    <cellStyle name="Moneda 3 5 15" xfId="1205" xr:uid="{E02DE4BB-E145-410E-9F5F-247BE2CF56F2}"/>
    <cellStyle name="Moneda 3 5 16" xfId="1206" xr:uid="{A628BCEC-358F-4B19-9415-E0B7D38C0783}"/>
    <cellStyle name="Moneda 3 5 17" xfId="1207" xr:uid="{E19CF375-349E-4A6A-BF7F-93520BEBB3AD}"/>
    <cellStyle name="Moneda 3 5 18" xfId="1208" xr:uid="{7938719A-E0B8-4FE1-8EA2-A53B60DFC199}"/>
    <cellStyle name="Moneda 3 5 19" xfId="1209" xr:uid="{4ED29232-A5C2-45F7-B135-B7F0A7D7C98D}"/>
    <cellStyle name="Moneda 3 5 2" xfId="1210" xr:uid="{5BAED29B-5771-4635-9E37-7DE02B033643}"/>
    <cellStyle name="Moneda 3 5 2 2" xfId="1211" xr:uid="{E0961425-3799-4270-B3BD-877DC19D2718}"/>
    <cellStyle name="Moneda 3 5 20" xfId="1212" xr:uid="{D07D242D-6388-4ABA-B101-E7D4F9FA58B4}"/>
    <cellStyle name="Moneda 3 5 21" xfId="1213" xr:uid="{602E27AC-FF5E-45DA-A381-5ABF9AA01A62}"/>
    <cellStyle name="Moneda 3 5 22" xfId="1214" xr:uid="{671524BF-0203-486C-A8AC-38D91B9146AB}"/>
    <cellStyle name="Moneda 3 5 23" xfId="1215" xr:uid="{A617445A-BC57-4A6F-B9E5-C7A57D5ACC2D}"/>
    <cellStyle name="Moneda 3 5 24" xfId="1216" xr:uid="{3DFD32C2-EA73-4DB0-A399-B265BBD17EC1}"/>
    <cellStyle name="Moneda 3 5 25" xfId="1217" xr:uid="{8AB484F1-03A1-4DA7-8332-624B4B020259}"/>
    <cellStyle name="Moneda 3 5 26" xfId="1218" xr:uid="{FE99CF1F-BF40-4991-9C81-F1E0C29D9D56}"/>
    <cellStyle name="Moneda 3 5 27" xfId="1219" xr:uid="{E1FBA834-82DB-454A-B371-2BCAFD879567}"/>
    <cellStyle name="Moneda 3 5 28" xfId="1220" xr:uid="{4B642E58-1F20-4B87-A035-C22A2ABFE73D}"/>
    <cellStyle name="Moneda 3 5 29" xfId="1221" xr:uid="{C1D15BAD-A167-4EA7-9F7D-DAC2E2AE684F}"/>
    <cellStyle name="Moneda 3 5 3" xfId="1222" xr:uid="{21279FF6-5A04-422A-B432-B0780807A621}"/>
    <cellStyle name="Moneda 3 5 30" xfId="1223" xr:uid="{2D040D42-08CF-42EB-A594-1879B3BB70DA}"/>
    <cellStyle name="Moneda 3 5 31" xfId="1224" xr:uid="{4C43513A-D2CA-4DDB-B52E-BB4C6E45E17B}"/>
    <cellStyle name="Moneda 3 5 32" xfId="1225" xr:uid="{D00FCA10-B37D-4406-BCAA-5CFF1BC95EBF}"/>
    <cellStyle name="Moneda 3 5 33" xfId="1226" xr:uid="{FA1FE194-876F-49E7-9188-C0F68A6AA002}"/>
    <cellStyle name="Moneda 3 5 4" xfId="1227" xr:uid="{078924C1-37E4-449F-A022-3ED0D11BFFED}"/>
    <cellStyle name="Moneda 3 5 5" xfId="1228" xr:uid="{6B67C66E-DA77-4479-BAA3-DBF1C5605790}"/>
    <cellStyle name="Moneda 3 5 6" xfId="1229" xr:uid="{5705477C-347F-46AB-B521-53FFAFF23CD1}"/>
    <cellStyle name="Moneda 3 5 7" xfId="1230" xr:uid="{959B703D-420D-46D3-BB80-483DAD59D7C2}"/>
    <cellStyle name="Moneda 3 5 8" xfId="1231" xr:uid="{828579C0-E32D-4554-A1AA-2946B1AA4007}"/>
    <cellStyle name="Moneda 3 5 9" xfId="1232" xr:uid="{9BCAE0A4-8616-45D9-980F-F77F9019106B}"/>
    <cellStyle name="Moneda 3 50" xfId="1233" xr:uid="{181FC0DF-9EA0-4FDB-9625-13B47E763F09}"/>
    <cellStyle name="Moneda 3 51" xfId="1234" xr:uid="{4F49D00D-A5A2-48E8-A9EB-19E765BF7361}"/>
    <cellStyle name="Moneda 3 52" xfId="1235" xr:uid="{A7FAF565-72FE-4137-81CA-7AD05E2363B1}"/>
    <cellStyle name="Moneda 3 53" xfId="1236" xr:uid="{34ADC091-2654-4FF6-B35F-FEAC5A0A804F}"/>
    <cellStyle name="Moneda 3 54" xfId="1237" xr:uid="{E5E612AD-8C4D-4E94-8296-D42FBB4D2157}"/>
    <cellStyle name="Moneda 3 55" xfId="1238" xr:uid="{C15A6CC2-37FB-46B5-B290-5F9D23A636C0}"/>
    <cellStyle name="Moneda 3 56" xfId="1239" xr:uid="{58F38C6B-F109-49BA-AA9F-02891892FFEA}"/>
    <cellStyle name="Moneda 3 57" xfId="1240" xr:uid="{0E1069E8-5A35-4ED1-AF02-9D1F3CD4824D}"/>
    <cellStyle name="Moneda 3 58" xfId="1241" xr:uid="{FCE28CE7-5A46-4245-AFFB-D290E5EE2BA1}"/>
    <cellStyle name="Moneda 3 59" xfId="1242" xr:uid="{AD97127F-B8BB-4D49-A0DF-215EA087067B}"/>
    <cellStyle name="Moneda 3 6" xfId="1243" xr:uid="{BF014D20-F829-4061-B590-7CC2A98E0955}"/>
    <cellStyle name="Moneda 3 6 2" xfId="1244" xr:uid="{943BCF22-B82D-4769-ABB8-78770B777E25}"/>
    <cellStyle name="Moneda 3 6 3" xfId="1245" xr:uid="{5D96D6F2-73F3-4207-BF9A-69DB47860978}"/>
    <cellStyle name="Moneda 3 6 4" xfId="1246" xr:uid="{16213C67-3723-4598-9238-AC869C602C6D}"/>
    <cellStyle name="Moneda 3 60" xfId="1247" xr:uid="{FFF20C7F-B194-47B8-909B-0572527B17F6}"/>
    <cellStyle name="Moneda 3 61" xfId="1248" xr:uid="{08BBABAE-96E8-4DC4-9158-5DB133AA0525}"/>
    <cellStyle name="Moneda 3 62" xfId="1249" xr:uid="{5CAD9264-E3BF-43DC-8002-76795ABC937F}"/>
    <cellStyle name="Moneda 3 63" xfId="1250" xr:uid="{D084A02B-6530-4139-9BDD-D62374324D31}"/>
    <cellStyle name="Moneda 3 64" xfId="1251" xr:uid="{EB34DD59-94DE-4BBE-BEC6-20F11472866A}"/>
    <cellStyle name="Moneda 3 65" xfId="1252" xr:uid="{F3DE8145-1635-4B3E-8621-06063ECA5FD5}"/>
    <cellStyle name="Moneda 3 66" xfId="1253" xr:uid="{C54661F6-57DA-434C-ABB3-F7FA79334399}"/>
    <cellStyle name="Moneda 3 67" xfId="1254" xr:uid="{F5B265C6-8475-47B9-9419-D16A8A55D9F2}"/>
    <cellStyle name="Moneda 3 68" xfId="1255" xr:uid="{E12E89BA-AF98-4276-BEEF-342ACDEFF69B}"/>
    <cellStyle name="Moneda 3 69" xfId="1256" xr:uid="{5A512A54-F928-4F81-AFE9-5DAF999491C7}"/>
    <cellStyle name="Moneda 3 7" xfId="1257" xr:uid="{8B15B061-BFA9-49A8-A2DF-F5D443D6DFD7}"/>
    <cellStyle name="Moneda 3 7 2" xfId="1258" xr:uid="{99E3CB5B-188E-440F-8E22-F83577606239}"/>
    <cellStyle name="Moneda 3 70" xfId="954" xr:uid="{C117DDCF-9BC0-4B3E-BB90-4774394EE966}"/>
    <cellStyle name="Moneda 3 70 2" xfId="2105" xr:uid="{2FB736F6-9003-4A73-8AD4-82AEF8D02DBF}"/>
    <cellStyle name="Moneda 3 71" xfId="2028" xr:uid="{2500004F-A2B1-4FA8-B69C-E1DA610EAC97}"/>
    <cellStyle name="Moneda 3 72" xfId="2033" xr:uid="{83BCE490-3156-427C-9E47-AA2303C20037}"/>
    <cellStyle name="Moneda 3 73" xfId="2087" xr:uid="{B929C6C1-E131-48B6-BC8B-D04A19DD84AC}"/>
    <cellStyle name="Moneda 3 8" xfId="1259" xr:uid="{B5384703-7048-47D0-9669-55393E5A2161}"/>
    <cellStyle name="Moneda 3 9" xfId="1260" xr:uid="{04350EE0-9237-404C-950A-36C304A041B3}"/>
    <cellStyle name="Moneda 4" xfId="1261" xr:uid="{349D3FFA-4ACA-4164-BC13-C172252295A6}"/>
    <cellStyle name="Moneda 4 10" xfId="1262" xr:uid="{37C36239-C568-4041-A471-9AF05D1078C6}"/>
    <cellStyle name="Moneda 4 11" xfId="1263" xr:uid="{74F2FC4A-2E12-4786-9EEA-2427F5F8A08A}"/>
    <cellStyle name="Moneda 4 12" xfId="1264" xr:uid="{F8181C9B-CE03-4E45-897E-4F2552C06DB6}"/>
    <cellStyle name="Moneda 4 13" xfId="1265" xr:uid="{D55B8704-64D2-450D-83F3-A1361FF26F1C}"/>
    <cellStyle name="Moneda 4 14" xfId="1266" xr:uid="{0E56A6CF-AFA3-4ABE-B40B-D56D24A0DB0E}"/>
    <cellStyle name="Moneda 4 15" xfId="1267" xr:uid="{9027D791-B28C-4A88-9C16-438AB92CF542}"/>
    <cellStyle name="Moneda 4 16" xfId="1268" xr:uid="{759D30F5-AB10-4C01-8882-42034FFAC3EE}"/>
    <cellStyle name="Moneda 4 17" xfId="1269" xr:uid="{ACF4EA43-5B01-4B69-AB26-C872E1938261}"/>
    <cellStyle name="Moneda 4 18" xfId="1270" xr:uid="{1D889D62-07CD-4304-8AF4-970E3CF44EE1}"/>
    <cellStyle name="Moneda 4 19" xfId="1271" xr:uid="{647C65C9-7AF6-4FCF-8A81-9C68C738346A}"/>
    <cellStyle name="Moneda 4 2" xfId="1272" xr:uid="{15453FC6-721A-4D13-AD80-1C7D623404AA}"/>
    <cellStyle name="Moneda 4 2 10" xfId="1273" xr:uid="{43B43FB2-2CFD-4BA0-9D07-DD6CE186E940}"/>
    <cellStyle name="Moneda 4 2 11" xfId="1274" xr:uid="{5A4D7680-D0B5-4228-8A6A-300137CC7234}"/>
    <cellStyle name="Moneda 4 2 12" xfId="1275" xr:uid="{C1C5AF7C-C229-4798-B333-F5172F2028FF}"/>
    <cellStyle name="Moneda 4 2 13" xfId="1276" xr:uid="{1267E687-486B-45D6-B8A5-59129EF662BF}"/>
    <cellStyle name="Moneda 4 2 14" xfId="1277" xr:uid="{D771658D-9E67-4816-A502-D20240DD6421}"/>
    <cellStyle name="Moneda 4 2 15" xfId="1278" xr:uid="{671130E2-ACF7-4338-A838-9517CEF88C70}"/>
    <cellStyle name="Moneda 4 2 16" xfId="1279" xr:uid="{06F1C992-30A5-46D2-B8B3-4A9C93EBA055}"/>
    <cellStyle name="Moneda 4 2 17" xfId="1280" xr:uid="{04EA1F96-2429-4CAC-B030-ED37DFDDEADB}"/>
    <cellStyle name="Moneda 4 2 18" xfId="1281" xr:uid="{A481A969-46F7-473D-B737-8F431674C8DC}"/>
    <cellStyle name="Moneda 4 2 19" xfId="1282" xr:uid="{D42E2185-2EBD-4C29-9739-EADEA596E36E}"/>
    <cellStyle name="Moneda 4 2 2" xfId="1283" xr:uid="{95787656-CDE1-4A15-91B3-E5A826F50AEA}"/>
    <cellStyle name="Moneda 4 2 20" xfId="1284" xr:uid="{4174FA66-2BF9-4DBB-BB51-CC4A90102ADB}"/>
    <cellStyle name="Moneda 4 2 21" xfId="1285" xr:uid="{3DC1F725-CED5-46B0-BECF-AC06F1E469FC}"/>
    <cellStyle name="Moneda 4 2 22" xfId="1286" xr:uid="{F10B97B0-7E12-4E48-BD4D-503C86F4C09D}"/>
    <cellStyle name="Moneda 4 2 23" xfId="1287" xr:uid="{8D19F604-0EA3-4673-ADE6-640C1AA9424F}"/>
    <cellStyle name="Moneda 4 2 24" xfId="1288" xr:uid="{F7DB0D07-2EA5-499B-98BC-D5799A1A9D31}"/>
    <cellStyle name="Moneda 4 2 25" xfId="1289" xr:uid="{13B9A9A8-E764-4678-A7B8-806C72D8713B}"/>
    <cellStyle name="Moneda 4 2 26" xfId="1290" xr:uid="{21BBFB82-AC60-45B4-8EDC-BF4E286652EA}"/>
    <cellStyle name="Moneda 4 2 27" xfId="1291" xr:uid="{861E3185-1091-47D9-A6F5-3B26408E4D22}"/>
    <cellStyle name="Moneda 4 2 28" xfId="1292" xr:uid="{2D0ED40D-BBC7-4F96-8141-E4839093AFCA}"/>
    <cellStyle name="Moneda 4 2 29" xfId="1293" xr:uid="{509392BE-BF66-4C2A-B44E-5B061C112BAC}"/>
    <cellStyle name="Moneda 4 2 3" xfId="1294" xr:uid="{FF13E06A-BF2E-478F-AC64-07EBC8A80EAF}"/>
    <cellStyle name="Moneda 4 2 30" xfId="1295" xr:uid="{88B5B3F7-9EB9-4AAD-8C08-8A1289720096}"/>
    <cellStyle name="Moneda 4 2 31" xfId="1296" xr:uid="{55C9D7F5-F09A-44DA-B9D4-CACDE17A6814}"/>
    <cellStyle name="Moneda 4 2 32" xfId="1297" xr:uid="{8DF8C5D1-49EE-4156-A77D-C90FF0C315FA}"/>
    <cellStyle name="Moneda 4 2 33" xfId="1298" xr:uid="{797BA437-AE65-435C-9462-C7A153EBFD20}"/>
    <cellStyle name="Moneda 4 2 34" xfId="1299" xr:uid="{96F66BCD-FE6F-451D-A687-DD2867199287}"/>
    <cellStyle name="Moneda 4 2 35" xfId="1300" xr:uid="{63629917-4E69-488C-B9E6-078BBEE16259}"/>
    <cellStyle name="Moneda 4 2 36" xfId="1301" xr:uid="{B8088CA8-B690-4B82-B199-2DCD99E3547A}"/>
    <cellStyle name="Moneda 4 2 37" xfId="1302" xr:uid="{D96B6614-AB49-49EF-BBF7-063426E2BA70}"/>
    <cellStyle name="Moneda 4 2 38" xfId="1303" xr:uid="{DA6E711E-164D-4764-BF7A-6244E2794B77}"/>
    <cellStyle name="Moneda 4 2 39" xfId="1304" xr:uid="{964E48BF-B545-4686-A8AD-47634845507F}"/>
    <cellStyle name="Moneda 4 2 4" xfId="1305" xr:uid="{C0540B15-4DE1-46F0-8480-BC709CDDCA8E}"/>
    <cellStyle name="Moneda 4 2 40" xfId="1306" xr:uid="{47A281FF-AF2F-4506-A4C6-A729457F093A}"/>
    <cellStyle name="Moneda 4 2 41" xfId="1307" xr:uid="{F2A8EE60-EF07-4198-A325-03464D3836A4}"/>
    <cellStyle name="Moneda 4 2 42" xfId="1308" xr:uid="{312801FF-5A37-4F9D-961F-23A7AA166383}"/>
    <cellStyle name="Moneda 4 2 43" xfId="1309" xr:uid="{BC688861-5152-41F4-B835-A47566DEC94E}"/>
    <cellStyle name="Moneda 4 2 44" xfId="1310" xr:uid="{1DAC3E85-D4CC-43E3-AB6C-F270EB3D4B87}"/>
    <cellStyle name="Moneda 4 2 45" xfId="1311" xr:uid="{F2CA6266-6985-408D-8BEB-691B2B7A07DA}"/>
    <cellStyle name="Moneda 4 2 46" xfId="1312" xr:uid="{9F0F65A6-E991-4AAE-BCBF-90F683D8D954}"/>
    <cellStyle name="Moneda 4 2 47" xfId="1313" xr:uid="{5CF22805-4A9B-4D39-8461-05A7608362F4}"/>
    <cellStyle name="Moneda 4 2 48" xfId="1314" xr:uid="{AF474B74-F678-4E43-A73D-702868106EEA}"/>
    <cellStyle name="Moneda 4 2 49" xfId="1315" xr:uid="{679B238B-D468-4327-A717-DC48731DBABA}"/>
    <cellStyle name="Moneda 4 2 5" xfId="1316" xr:uid="{C9F266EE-E79E-4E59-BB4E-3B5259453F24}"/>
    <cellStyle name="Moneda 4 2 50" xfId="1317" xr:uid="{6F6E5803-530B-436C-AB81-00875D4A216D}"/>
    <cellStyle name="Moneda 4 2 51" xfId="1318" xr:uid="{A0061295-0AF7-46F1-986B-D82CC531CE69}"/>
    <cellStyle name="Moneda 4 2 52" xfId="1319" xr:uid="{B0BB62F3-2C18-4FCA-98AA-D1DC9BEFAF02}"/>
    <cellStyle name="Moneda 4 2 53" xfId="1320" xr:uid="{B1172BE4-6E62-4DF5-B377-E894A28FC021}"/>
    <cellStyle name="Moneda 4 2 54" xfId="1321" xr:uid="{380B55E7-DE06-4385-B0BF-36AAB516EFA8}"/>
    <cellStyle name="Moneda 4 2 55" xfId="1322" xr:uid="{E6096EA3-2F5B-4649-81BB-F482985AC750}"/>
    <cellStyle name="Moneda 4 2 56" xfId="1323" xr:uid="{AEFEEBC0-BB45-4FC2-AE56-0F9A9E1C8AF5}"/>
    <cellStyle name="Moneda 4 2 57" xfId="1324" xr:uid="{07E0B6DC-764F-4479-B254-DC67E8678FF2}"/>
    <cellStyle name="Moneda 4 2 58" xfId="1325" xr:uid="{5C0AE21D-6FE8-4522-92DC-4DBB0ADF1DEC}"/>
    <cellStyle name="Moneda 4 2 59" xfId="1326" xr:uid="{D57929E3-EDD6-4BBE-8C7F-ED4D18B4DCEA}"/>
    <cellStyle name="Moneda 4 2 6" xfId="1327" xr:uid="{06F75396-C435-47F7-A4D4-A602B1ABE823}"/>
    <cellStyle name="Moneda 4 2 60" xfId="1328" xr:uid="{59621A26-6CA3-412A-9720-A2BDCE976FF5}"/>
    <cellStyle name="Moneda 4 2 61" xfId="1329" xr:uid="{A5C7CFCF-34F2-4D86-9631-3480049088A5}"/>
    <cellStyle name="Moneda 4 2 62" xfId="1330" xr:uid="{4B1651CB-909E-4526-A8A5-3818D3FD7F90}"/>
    <cellStyle name="Moneda 4 2 63" xfId="1331" xr:uid="{4C0EFAE6-FB06-40DB-9C4E-A87B084F587D}"/>
    <cellStyle name="Moneda 4 2 64" xfId="1332" xr:uid="{C48C7838-2FC6-4D5C-B39B-20ABAC0BC482}"/>
    <cellStyle name="Moneda 4 2 65" xfId="1333" xr:uid="{4A058BFF-941D-4D73-B6F2-E8B531101EB1}"/>
    <cellStyle name="Moneda 4 2 7" xfId="1334" xr:uid="{7FC4B974-23EB-4699-9E74-6A8B5A3592D7}"/>
    <cellStyle name="Moneda 4 2 8" xfId="1335" xr:uid="{1BE9F72D-1C62-4A6C-BC76-1D936AD72835}"/>
    <cellStyle name="Moneda 4 2 9" xfId="1336" xr:uid="{E35C5957-9A83-4E1E-85AF-3F7823092ABD}"/>
    <cellStyle name="Moneda 4 20" xfId="1337" xr:uid="{5F7608D5-00C7-45B3-BADE-6DA939F33377}"/>
    <cellStyle name="Moneda 4 21" xfId="1338" xr:uid="{09518817-AAD2-4B27-8B17-372C5B27ED1A}"/>
    <cellStyle name="Moneda 4 22" xfId="1339" xr:uid="{A38008ED-28D5-4C13-86C9-219C86D81B62}"/>
    <cellStyle name="Moneda 4 23" xfId="1340" xr:uid="{15B9F989-4F66-4B4A-B036-E4B26747A372}"/>
    <cellStyle name="Moneda 4 24" xfId="1341" xr:uid="{917E076B-651A-49D5-9104-975B93E6AFD4}"/>
    <cellStyle name="Moneda 4 25" xfId="1342" xr:uid="{12BA2662-C01C-4CF6-94AF-EA212A90C191}"/>
    <cellStyle name="Moneda 4 26" xfId="1343" xr:uid="{32DDC668-9BEA-4677-B66F-F825353F989B}"/>
    <cellStyle name="Moneda 4 27" xfId="1344" xr:uid="{07AB3D7E-85D8-42C1-B2F8-37F6834BE807}"/>
    <cellStyle name="Moneda 4 28" xfId="1345" xr:uid="{BC696EAB-B584-4C50-9A8D-02FB8AC42010}"/>
    <cellStyle name="Moneda 4 29" xfId="1346" xr:uid="{C244D029-061C-4DE3-A29C-BDE738948F35}"/>
    <cellStyle name="Moneda 4 3" xfId="1347" xr:uid="{01F9079A-81D2-44B3-9602-2E29450A607F}"/>
    <cellStyle name="Moneda 4 3 10" xfId="1348" xr:uid="{5D329594-1F63-4CBE-BA50-D56DD5EE1ED4}"/>
    <cellStyle name="Moneda 4 3 11" xfId="1349" xr:uid="{7BE70062-045A-4DEB-966F-0EFEA4D6612C}"/>
    <cellStyle name="Moneda 4 3 12" xfId="1350" xr:uid="{98D71F48-28B3-4809-9684-14452A445095}"/>
    <cellStyle name="Moneda 4 3 13" xfId="1351" xr:uid="{99D7C137-302F-4301-A7BC-A7EEFA713C63}"/>
    <cellStyle name="Moneda 4 3 14" xfId="1352" xr:uid="{05929583-7886-4BE5-A019-37CE7C87BB5C}"/>
    <cellStyle name="Moneda 4 3 15" xfId="1353" xr:uid="{FFCF1655-0389-4530-B141-DAC47F001BAF}"/>
    <cellStyle name="Moneda 4 3 16" xfId="1354" xr:uid="{49DE85C4-0C90-4C59-BF21-B8B26F787140}"/>
    <cellStyle name="Moneda 4 3 17" xfId="1355" xr:uid="{0A690F5A-821C-4B20-8551-F0BD5A52D4C5}"/>
    <cellStyle name="Moneda 4 3 18" xfId="1356" xr:uid="{F19D0FDD-B430-48BC-AE50-5052109E7F96}"/>
    <cellStyle name="Moneda 4 3 19" xfId="1357" xr:uid="{963AB2A5-F238-470D-ABF7-8B7088C58C50}"/>
    <cellStyle name="Moneda 4 3 2" xfId="1358" xr:uid="{F8DCBA40-6BFB-4CFF-AA11-E7419A88DC87}"/>
    <cellStyle name="Moneda 4 3 20" xfId="1359" xr:uid="{57E5AA52-C9DB-4FAE-954D-8181FD7C530D}"/>
    <cellStyle name="Moneda 4 3 21" xfId="1360" xr:uid="{96EF23E7-A631-44CF-B631-C29C525069AE}"/>
    <cellStyle name="Moneda 4 3 22" xfId="1361" xr:uid="{5BD877B4-A4D8-4554-8EDD-B51FD850C351}"/>
    <cellStyle name="Moneda 4 3 23" xfId="1362" xr:uid="{902D7E8B-4EF8-432B-96CB-9DEFC3908085}"/>
    <cellStyle name="Moneda 4 3 24" xfId="1363" xr:uid="{388389F7-831E-4EA2-8601-63B7F5BF741D}"/>
    <cellStyle name="Moneda 4 3 25" xfId="1364" xr:uid="{D06175A3-75E5-4AB7-936E-01CE718CD179}"/>
    <cellStyle name="Moneda 4 3 26" xfId="1365" xr:uid="{3CD5E97A-72D4-42C2-B8F3-A1665108BA75}"/>
    <cellStyle name="Moneda 4 3 27" xfId="1366" xr:uid="{451AFF8B-B853-4091-89D4-53784B93A419}"/>
    <cellStyle name="Moneda 4 3 28" xfId="1367" xr:uid="{D07FA0ED-2139-4851-AF7F-502DD195EA4A}"/>
    <cellStyle name="Moneda 4 3 29" xfId="1368" xr:uid="{D18721C3-6901-4CA0-8B2D-6A10FE3EFF81}"/>
    <cellStyle name="Moneda 4 3 3" xfId="1369" xr:uid="{92E14888-718A-42DE-B195-405E7B9539EB}"/>
    <cellStyle name="Moneda 4 3 30" xfId="1370" xr:uid="{D191AA6D-BAA9-4D55-B5F8-1903EEB88814}"/>
    <cellStyle name="Moneda 4 3 31" xfId="1371" xr:uid="{D3A697C3-1321-4CDF-9AED-F81C73ED7428}"/>
    <cellStyle name="Moneda 4 3 32" xfId="1372" xr:uid="{FF00374E-F5FA-424A-9CF2-1FD91F47D1E9}"/>
    <cellStyle name="Moneda 4 3 33" xfId="1373" xr:uid="{EA225173-95DC-4C3E-A739-BD6A90C5202E}"/>
    <cellStyle name="Moneda 4 3 34" xfId="1374" xr:uid="{53E3ACC6-21C5-406E-8965-7CAD9DAE77F0}"/>
    <cellStyle name="Moneda 4 3 35" xfId="1375" xr:uid="{9F364806-D2FC-4FD9-877B-9C6BD25188EA}"/>
    <cellStyle name="Moneda 4 3 36" xfId="1376" xr:uid="{21739A10-6BB3-4A99-B5B7-D95B874D35A2}"/>
    <cellStyle name="Moneda 4 3 37" xfId="1377" xr:uid="{CBD55EAF-7DC0-403A-9D0C-4D60CAE86198}"/>
    <cellStyle name="Moneda 4 3 38" xfId="1378" xr:uid="{9A1DBC35-B004-4BFE-AC0E-81CD1CC57153}"/>
    <cellStyle name="Moneda 4 3 39" xfId="1379" xr:uid="{3FD4D401-D9B3-4954-95C8-488A90404A50}"/>
    <cellStyle name="Moneda 4 3 4" xfId="1380" xr:uid="{861B18AD-7A88-464E-BDEC-3445452BE4C8}"/>
    <cellStyle name="Moneda 4 3 40" xfId="1381" xr:uid="{2E3A98E4-F0E5-4DA3-AFC7-1B1EFA738357}"/>
    <cellStyle name="Moneda 4 3 41" xfId="1382" xr:uid="{37044831-899F-4BD8-AEE9-288ED8684A1A}"/>
    <cellStyle name="Moneda 4 3 42" xfId="1383" xr:uid="{9A8D99D4-4B85-445A-99BF-87C449C8F098}"/>
    <cellStyle name="Moneda 4 3 43" xfId="1384" xr:uid="{7F619407-6537-4DED-A64E-F0DC66C3D79D}"/>
    <cellStyle name="Moneda 4 3 44" xfId="1385" xr:uid="{D304511F-FA6A-4B9E-B382-9F80521BF7AD}"/>
    <cellStyle name="Moneda 4 3 45" xfId="1386" xr:uid="{4AE12F2B-8E83-4457-AF6C-D46971F95A43}"/>
    <cellStyle name="Moneda 4 3 46" xfId="1387" xr:uid="{8D7E2553-917B-4233-A3C3-B453CFFF6A6D}"/>
    <cellStyle name="Moneda 4 3 47" xfId="1388" xr:uid="{A2FCCF7D-9C67-42C9-B406-5A7DD6B71422}"/>
    <cellStyle name="Moneda 4 3 48" xfId="1389" xr:uid="{8B2D817D-83E1-48B4-856D-2E7644093AD2}"/>
    <cellStyle name="Moneda 4 3 49" xfId="1390" xr:uid="{66F1F64E-4EF3-47E3-8928-0575AAFADD20}"/>
    <cellStyle name="Moneda 4 3 5" xfId="1391" xr:uid="{72DC5803-12E7-4487-9567-CFAC2FE22E9C}"/>
    <cellStyle name="Moneda 4 3 50" xfId="1392" xr:uid="{6C73A51C-A2B8-4F3E-B458-2D07166BB6A6}"/>
    <cellStyle name="Moneda 4 3 51" xfId="1393" xr:uid="{8A96F10E-CEF1-4296-99BD-70A25BC01315}"/>
    <cellStyle name="Moneda 4 3 52" xfId="1394" xr:uid="{AC3BA8F0-37D2-4F90-91E3-B35F7C645B26}"/>
    <cellStyle name="Moneda 4 3 53" xfId="1395" xr:uid="{A4BDC3F4-96A6-4B1E-B9F5-E3399B294C27}"/>
    <cellStyle name="Moneda 4 3 54" xfId="1396" xr:uid="{113856A2-86CB-440C-8BAD-F1BC789CFCE9}"/>
    <cellStyle name="Moneda 4 3 55" xfId="1397" xr:uid="{6BB50804-F94B-48FE-A602-B2EA169A3610}"/>
    <cellStyle name="Moneda 4 3 56" xfId="1398" xr:uid="{FC268F07-2E42-44E3-BADA-F9DF496A4322}"/>
    <cellStyle name="Moneda 4 3 57" xfId="1399" xr:uid="{64C6543D-F36C-4312-A507-F64FD44FD822}"/>
    <cellStyle name="Moneda 4 3 58" xfId="1400" xr:uid="{92C9629A-5E57-4B3B-90A6-3FA8B1E522F8}"/>
    <cellStyle name="Moneda 4 3 59" xfId="1401" xr:uid="{7A1AC47D-7AE6-4260-8F3F-14BD7F2D6EBD}"/>
    <cellStyle name="Moneda 4 3 6" xfId="1402" xr:uid="{460627D0-9C46-464B-9108-03C93DDB0F72}"/>
    <cellStyle name="Moneda 4 3 60" xfId="1403" xr:uid="{6A04F839-42E3-443A-99F5-B331A5ED3E6B}"/>
    <cellStyle name="Moneda 4 3 61" xfId="1404" xr:uid="{D57DF590-B5EC-410A-AFC7-640B01B3EA35}"/>
    <cellStyle name="Moneda 4 3 62" xfId="1405" xr:uid="{E52657CE-B029-4B64-B4B3-AF45C5B389A9}"/>
    <cellStyle name="Moneda 4 3 63" xfId="1406" xr:uid="{E12DC8AE-7ED9-414B-B99B-DE6F7866060F}"/>
    <cellStyle name="Moneda 4 3 64" xfId="1407" xr:uid="{67A1B377-B354-45AF-A0FD-77E5EEEDD39E}"/>
    <cellStyle name="Moneda 4 3 65" xfId="1408" xr:uid="{4DAD26F5-9FD4-429C-9EAE-C8EDE2519BC4}"/>
    <cellStyle name="Moneda 4 3 7" xfId="1409" xr:uid="{08DEF2CC-93AC-457B-9165-68030E637CF1}"/>
    <cellStyle name="Moneda 4 3 8" xfId="1410" xr:uid="{5C48DF61-D541-4FD2-9A7E-B4D93288909C}"/>
    <cellStyle name="Moneda 4 3 9" xfId="1411" xr:uid="{2DABA71E-BCE7-4F2B-B86D-CA5F9476C16D}"/>
    <cellStyle name="Moneda 4 30" xfId="1412" xr:uid="{2E273DD2-E2BE-4C27-A8FE-128C3BA0BBA0}"/>
    <cellStyle name="Moneda 4 31" xfId="1413" xr:uid="{DD45965C-DA8A-4F62-A05A-71C63644F84E}"/>
    <cellStyle name="Moneda 4 32" xfId="1414" xr:uid="{206C1393-D6B5-4C2D-8A2B-68C020034C5C}"/>
    <cellStyle name="Moneda 4 33" xfId="1415" xr:uid="{4C997395-3FAB-4D62-A5B0-EDCCDB7DA5EA}"/>
    <cellStyle name="Moneda 4 34" xfId="1416" xr:uid="{157DFE1C-2B75-4BD9-8E78-E5D24038452C}"/>
    <cellStyle name="Moneda 4 35" xfId="1417" xr:uid="{16D589B7-0FDB-4C96-9192-A44D3CEB32C4}"/>
    <cellStyle name="Moneda 4 36" xfId="1418" xr:uid="{7533C2F1-E695-49CE-8AF1-F4C9BF1963DD}"/>
    <cellStyle name="Moneda 4 37" xfId="1419" xr:uid="{F30D293D-C59F-4B31-A528-99854B766F62}"/>
    <cellStyle name="Moneda 4 38" xfId="1420" xr:uid="{BAEBFEF2-FED3-4947-A609-6006C46AB489}"/>
    <cellStyle name="Moneda 4 39" xfId="1421" xr:uid="{80835F3A-0437-4D1B-9CE1-CB831E03E952}"/>
    <cellStyle name="Moneda 4 4" xfId="1422" xr:uid="{6537D305-786A-4DDF-B503-897531526720}"/>
    <cellStyle name="Moneda 4 4 10" xfId="1423" xr:uid="{A67F178C-92B4-46C3-A1BB-4452676EEFDD}"/>
    <cellStyle name="Moneda 4 4 11" xfId="1424" xr:uid="{B0360F70-16F9-41C4-867D-7A530998B5CC}"/>
    <cellStyle name="Moneda 4 4 12" xfId="1425" xr:uid="{6372844E-6653-4ED9-B828-E8A1E8189C79}"/>
    <cellStyle name="Moneda 4 4 13" xfId="1426" xr:uid="{9174AB55-6360-4CE6-BD58-AFF5A5C7760F}"/>
    <cellStyle name="Moneda 4 4 14" xfId="1427" xr:uid="{F168E289-2DC9-4B2A-8859-B970BDE3E5BA}"/>
    <cellStyle name="Moneda 4 4 15" xfId="1428" xr:uid="{978F500D-5344-4E8C-90C1-D118DAD854C9}"/>
    <cellStyle name="Moneda 4 4 16" xfId="1429" xr:uid="{F9DDA04A-D0E2-40A4-A075-C7F6D36F52CD}"/>
    <cellStyle name="Moneda 4 4 17" xfId="1430" xr:uid="{840F20FD-B6F6-4EAE-88F5-130FBEB34CC4}"/>
    <cellStyle name="Moneda 4 4 18" xfId="1431" xr:uid="{747568CF-B677-4777-81CA-407BB69304C2}"/>
    <cellStyle name="Moneda 4 4 19" xfId="1432" xr:uid="{63FE4ADE-289F-474B-97E8-F47D2AA28B2B}"/>
    <cellStyle name="Moneda 4 4 2" xfId="1433" xr:uid="{973A7413-2BE8-4083-9244-7C8FB75EAE27}"/>
    <cellStyle name="Moneda 4 4 20" xfId="1434" xr:uid="{D8366F5B-8542-4C8B-BF0C-E71CE2E482E1}"/>
    <cellStyle name="Moneda 4 4 21" xfId="1435" xr:uid="{BBB2B240-1E78-47DB-A624-8C8DA8B3D05B}"/>
    <cellStyle name="Moneda 4 4 22" xfId="1436" xr:uid="{43F5F598-1133-4863-AE49-303B5F65A331}"/>
    <cellStyle name="Moneda 4 4 23" xfId="1437" xr:uid="{205816A8-51B8-4A7C-B8E5-6870EB1FA3B4}"/>
    <cellStyle name="Moneda 4 4 24" xfId="1438" xr:uid="{54F21FE1-B7BB-4805-9772-01B26D862AEB}"/>
    <cellStyle name="Moneda 4 4 25" xfId="1439" xr:uid="{B716E296-575B-4B93-AB3E-87CA3807BAD5}"/>
    <cellStyle name="Moneda 4 4 26" xfId="1440" xr:uid="{F1490D00-B24B-4C62-81AF-53FB3518518B}"/>
    <cellStyle name="Moneda 4 4 27" xfId="1441" xr:uid="{4750E85F-368D-489C-B1E8-0C951B469F97}"/>
    <cellStyle name="Moneda 4 4 28" xfId="1442" xr:uid="{B75F81AB-AF97-4C08-B758-72B0A4E118A2}"/>
    <cellStyle name="Moneda 4 4 29" xfId="1443" xr:uid="{029040A7-7EBE-47F3-90CC-41CA132FB277}"/>
    <cellStyle name="Moneda 4 4 3" xfId="1444" xr:uid="{62AA958D-25F0-40D7-9F3E-2C22BD444EE4}"/>
    <cellStyle name="Moneda 4 4 30" xfId="1445" xr:uid="{54512492-1F23-479D-B74A-C12A8E84CE6D}"/>
    <cellStyle name="Moneda 4 4 31" xfId="1446" xr:uid="{0715705A-89CA-4310-837B-5A5F6F7E1AE1}"/>
    <cellStyle name="Moneda 4 4 32" xfId="1447" xr:uid="{A5EDE874-039B-4AC8-9311-6A604EEC0093}"/>
    <cellStyle name="Moneda 4 4 33" xfId="1448" xr:uid="{5E12632C-0278-46C3-88F0-EE102148E318}"/>
    <cellStyle name="Moneda 4 4 34" xfId="1449" xr:uid="{0C86D88A-C68C-4C76-931E-7733E87D0906}"/>
    <cellStyle name="Moneda 4 4 35" xfId="1450" xr:uid="{C08D316A-6C65-4889-BCF0-CC97DC551A29}"/>
    <cellStyle name="Moneda 4 4 36" xfId="1451" xr:uid="{B5ECA937-C813-48EE-8F9B-D9B47D2064AA}"/>
    <cellStyle name="Moneda 4 4 37" xfId="1452" xr:uid="{8166CAB1-1570-4622-8653-B1B2239D79ED}"/>
    <cellStyle name="Moneda 4 4 38" xfId="1453" xr:uid="{5C327881-53E0-465C-A0B9-383A4CECAC56}"/>
    <cellStyle name="Moneda 4 4 39" xfId="1454" xr:uid="{814385BA-FCAF-4FB5-89C5-F568292484C9}"/>
    <cellStyle name="Moneda 4 4 4" xfId="1455" xr:uid="{00C20961-64E8-4760-8769-4747C76BF055}"/>
    <cellStyle name="Moneda 4 4 40" xfId="1456" xr:uid="{6A1B9155-67DF-47CB-8DF6-A751427927B4}"/>
    <cellStyle name="Moneda 4 4 41" xfId="1457" xr:uid="{613A9521-E93A-4DF1-9C52-75A11955D793}"/>
    <cellStyle name="Moneda 4 4 42" xfId="1458" xr:uid="{E24AC2FD-BA79-43B3-AEE0-23C923F068D0}"/>
    <cellStyle name="Moneda 4 4 43" xfId="1459" xr:uid="{274E5DAF-ED97-4E5B-BCE1-857780E8CB6C}"/>
    <cellStyle name="Moneda 4 4 44" xfId="1460" xr:uid="{EADD3CBF-BF59-4F44-AD86-728D878F5A24}"/>
    <cellStyle name="Moneda 4 4 45" xfId="1461" xr:uid="{2C3E9F65-77E4-454A-985B-CB97ED5FB751}"/>
    <cellStyle name="Moneda 4 4 46" xfId="1462" xr:uid="{BE93F836-9873-461C-A96A-1A9DA6DE27A4}"/>
    <cellStyle name="Moneda 4 4 47" xfId="1463" xr:uid="{9D2CCEEB-8366-417F-A325-28047F07F8B7}"/>
    <cellStyle name="Moneda 4 4 48" xfId="1464" xr:uid="{6C462192-AFDE-4FF3-A81F-60CB89CF645C}"/>
    <cellStyle name="Moneda 4 4 49" xfId="1465" xr:uid="{59B98D58-898E-4F13-B568-F33436038DC5}"/>
    <cellStyle name="Moneda 4 4 5" xfId="1466" xr:uid="{D2074E76-993C-4DA8-A311-8DB1FFFEA97F}"/>
    <cellStyle name="Moneda 4 4 50" xfId="1467" xr:uid="{86598842-5A10-4A23-89B2-54BBB32F049C}"/>
    <cellStyle name="Moneda 4 4 51" xfId="1468" xr:uid="{CC14605F-1345-48F2-AA8D-DF62971D8DA6}"/>
    <cellStyle name="Moneda 4 4 52" xfId="1469" xr:uid="{8D90D657-6E59-418C-86C0-C0172017575D}"/>
    <cellStyle name="Moneda 4 4 53" xfId="1470" xr:uid="{A9BC6E7B-AF12-4C71-94E4-A45CA58F4887}"/>
    <cellStyle name="Moneda 4 4 54" xfId="1471" xr:uid="{25336D86-8E52-440D-97C8-78673AACC9B1}"/>
    <cellStyle name="Moneda 4 4 55" xfId="1472" xr:uid="{E0EF2DD6-47A9-4F21-900E-09E12CE9E3C6}"/>
    <cellStyle name="Moneda 4 4 56" xfId="1473" xr:uid="{0780A31E-BD0D-4096-9F94-2F71A6DD7D39}"/>
    <cellStyle name="Moneda 4 4 57" xfId="1474" xr:uid="{48FF4AF8-84AB-4F12-AC12-DA58FBA52491}"/>
    <cellStyle name="Moneda 4 4 58" xfId="1475" xr:uid="{AA646A2F-ED47-455A-BCC0-486750E844A6}"/>
    <cellStyle name="Moneda 4 4 59" xfId="1476" xr:uid="{B64D1D01-FAB0-4D2D-9521-8A565A1E7B21}"/>
    <cellStyle name="Moneda 4 4 6" xfId="1477" xr:uid="{C5BE7AED-0F03-405E-9D47-5351F6BB56AF}"/>
    <cellStyle name="Moneda 4 4 60" xfId="1478" xr:uid="{E39F4D8B-3674-403C-8137-A7469037FE9D}"/>
    <cellStyle name="Moneda 4 4 61" xfId="1479" xr:uid="{FF4B5B47-7F0E-4C09-94C6-4ECAE11C82CC}"/>
    <cellStyle name="Moneda 4 4 62" xfId="1480" xr:uid="{86FBC65F-1BD9-4490-BB8A-6AE9E7675EFF}"/>
    <cellStyle name="Moneda 4 4 63" xfId="1481" xr:uid="{89825974-E92C-4BE7-8744-B6E5901EB9FC}"/>
    <cellStyle name="Moneda 4 4 64" xfId="1482" xr:uid="{B4905BFF-4D68-41C6-8797-25F3EFB39757}"/>
    <cellStyle name="Moneda 4 4 65" xfId="1483" xr:uid="{939D6DF4-3825-4943-990C-81C9DC9D1D60}"/>
    <cellStyle name="Moneda 4 4 7" xfId="1484" xr:uid="{BA50FB7A-4D84-4E12-828D-B7ABCEBCA083}"/>
    <cellStyle name="Moneda 4 4 8" xfId="1485" xr:uid="{25CA691A-F574-4654-A30F-F5E009DAB82A}"/>
    <cellStyle name="Moneda 4 4 9" xfId="1486" xr:uid="{8076820C-594F-42E5-BD45-B774F451F86B}"/>
    <cellStyle name="Moneda 4 40" xfId="1487" xr:uid="{A338B5DA-A172-4275-879E-613875498C85}"/>
    <cellStyle name="Moneda 4 41" xfId="1488" xr:uid="{F7A01624-018D-47E3-8168-12E48A698DB2}"/>
    <cellStyle name="Moneda 4 42" xfId="1489" xr:uid="{4AC6B2BD-2810-4253-B85F-B3D1F3A0B4C9}"/>
    <cellStyle name="Moneda 4 43" xfId="1490" xr:uid="{9EE84827-1B99-4021-AF74-DC146D0C892F}"/>
    <cellStyle name="Moneda 4 44" xfId="1491" xr:uid="{7D8ACEDD-D268-492C-B7CE-B44D78B5A97C}"/>
    <cellStyle name="Moneda 4 45" xfId="1492" xr:uid="{D1040A7E-C807-40CC-BD7E-9683A27CBFF4}"/>
    <cellStyle name="Moneda 4 46" xfId="1493" xr:uid="{3E81BDDE-A139-4627-ACFC-E1A0B614DFE8}"/>
    <cellStyle name="Moneda 4 47" xfId="1494" xr:uid="{29F1CC9F-C50D-438E-829E-9B48AF6F31DB}"/>
    <cellStyle name="Moneda 4 48" xfId="1495" xr:uid="{1B5EAF13-AC36-4C9A-9936-1EEB54B023C6}"/>
    <cellStyle name="Moneda 4 49" xfId="1496" xr:uid="{CE85800C-0503-4050-AFDA-A41B34378C4C}"/>
    <cellStyle name="Moneda 4 5" xfId="1497" xr:uid="{9F872102-CAF5-47A1-899F-E00EC35C372B}"/>
    <cellStyle name="Moneda 4 5 10" xfId="1498" xr:uid="{1BE50281-6652-4A8B-ACD8-D3EBD32F1344}"/>
    <cellStyle name="Moneda 4 5 11" xfId="1499" xr:uid="{CB775B05-7A64-4AC2-98C0-D05DDB6BABEC}"/>
    <cellStyle name="Moneda 4 5 12" xfId="1500" xr:uid="{8EAE774E-2FDC-42BA-AE73-EB3B7B7E182E}"/>
    <cellStyle name="Moneda 4 5 13" xfId="1501" xr:uid="{060AB237-AF90-407A-BBCE-6947D9E8419E}"/>
    <cellStyle name="Moneda 4 5 14" xfId="1502" xr:uid="{331DBB5C-8C24-4072-9808-24779F591934}"/>
    <cellStyle name="Moneda 4 5 15" xfId="1503" xr:uid="{680E9D4D-96E6-4898-9C55-AA732BD7E27B}"/>
    <cellStyle name="Moneda 4 5 16" xfId="1504" xr:uid="{BF0E2B3C-E345-4CAC-ABE3-19C3A9CE27F5}"/>
    <cellStyle name="Moneda 4 5 17" xfId="1505" xr:uid="{B479730B-B233-4129-85BC-41A650596180}"/>
    <cellStyle name="Moneda 4 5 18" xfId="1506" xr:uid="{BC0E0782-84A9-4A7C-A88D-97DACB3A7198}"/>
    <cellStyle name="Moneda 4 5 19" xfId="1507" xr:uid="{05EE1916-FA69-4EDF-9765-16DAEC60054B}"/>
    <cellStyle name="Moneda 4 5 2" xfId="1508" xr:uid="{DD3C4F1A-92D9-4A2F-91C6-3AA8AF50AAD8}"/>
    <cellStyle name="Moneda 4 5 2 2" xfId="1509" xr:uid="{59E4486B-C53F-49E2-975B-D3ED2E2AC316}"/>
    <cellStyle name="Moneda 4 5 20" xfId="1510" xr:uid="{8C268055-27CD-41E4-BA05-A0F6A525230F}"/>
    <cellStyle name="Moneda 4 5 21" xfId="1511" xr:uid="{171D94A8-6BB2-4506-A4AE-966DE362C572}"/>
    <cellStyle name="Moneda 4 5 22" xfId="1512" xr:uid="{ED27102B-0435-4AD6-A7C5-37A246BED88E}"/>
    <cellStyle name="Moneda 4 5 23" xfId="1513" xr:uid="{8A303F5B-E20B-4FD0-898D-F3F22ADA4590}"/>
    <cellStyle name="Moneda 4 5 24" xfId="1514" xr:uid="{090F3805-397B-4E64-A9EA-5A15E7E7113C}"/>
    <cellStyle name="Moneda 4 5 25" xfId="1515" xr:uid="{454725B6-57B5-4877-8DE2-56A605D52890}"/>
    <cellStyle name="Moneda 4 5 26" xfId="1516" xr:uid="{DD917F53-097C-4A5F-9B67-E993EC62638F}"/>
    <cellStyle name="Moneda 4 5 27" xfId="1517" xr:uid="{EE171FF2-428B-4137-B65C-726C5812D157}"/>
    <cellStyle name="Moneda 4 5 28" xfId="1518" xr:uid="{0613FCB3-1982-43B1-A184-1FEABE6A9BCC}"/>
    <cellStyle name="Moneda 4 5 29" xfId="1519" xr:uid="{D1E4F894-D2D6-4647-A6B7-C06726C4A25C}"/>
    <cellStyle name="Moneda 4 5 3" xfId="1520" xr:uid="{8BD6532D-AB0C-4E1A-B020-D3A00D505816}"/>
    <cellStyle name="Moneda 4 5 30" xfId="1521" xr:uid="{CBA439C2-8110-4400-98EB-85C1BBCAE633}"/>
    <cellStyle name="Moneda 4 5 31" xfId="1522" xr:uid="{8E7CFE3D-B69B-482B-9E1A-A54F84CFC9DC}"/>
    <cellStyle name="Moneda 4 5 32" xfId="1523" xr:uid="{297A6AFD-5C7A-4554-9C26-EED089DAEFB8}"/>
    <cellStyle name="Moneda 4 5 33" xfId="1524" xr:uid="{4B29558E-88F6-4700-A8E0-F35F541B22D3}"/>
    <cellStyle name="Moneda 4 5 4" xfId="1525" xr:uid="{82507406-1178-4C7D-8111-2AA93E30EF9D}"/>
    <cellStyle name="Moneda 4 5 5" xfId="1526" xr:uid="{A013753C-071B-4438-984A-060478BD9698}"/>
    <cellStyle name="Moneda 4 5 6" xfId="1527" xr:uid="{DCD88887-AC81-4B8B-A1FC-3320DC1D2B54}"/>
    <cellStyle name="Moneda 4 5 7" xfId="1528" xr:uid="{CFB08D13-819C-4FE7-9A6F-E4CCDA6C511C}"/>
    <cellStyle name="Moneda 4 5 8" xfId="1529" xr:uid="{9B9D8471-6537-40F9-A91B-703828083953}"/>
    <cellStyle name="Moneda 4 5 9" xfId="1530" xr:uid="{53A4747B-E6AE-4154-9156-9D05322AE88B}"/>
    <cellStyle name="Moneda 4 50" xfId="1531" xr:uid="{2C88861F-AAFF-4B9C-ABDF-58DC1C7717E2}"/>
    <cellStyle name="Moneda 4 51" xfId="1532" xr:uid="{D588C962-7008-46D5-BECB-16013A52307B}"/>
    <cellStyle name="Moneda 4 52" xfId="1533" xr:uid="{05EA037F-5E8B-41B4-8386-A55A017E9A3C}"/>
    <cellStyle name="Moneda 4 53" xfId="1534" xr:uid="{04D9A67A-C398-46A8-AC58-9D3C3AB95FCB}"/>
    <cellStyle name="Moneda 4 54" xfId="1535" xr:uid="{A3D96A63-5406-42AC-A9A3-5E501DBC2DB8}"/>
    <cellStyle name="Moneda 4 55" xfId="1536" xr:uid="{A3E440D1-0CAC-4A99-8056-A46FB05535EA}"/>
    <cellStyle name="Moneda 4 56" xfId="1537" xr:uid="{282E773C-76C0-4E64-88DE-C9E0FBB3EFD2}"/>
    <cellStyle name="Moneda 4 57" xfId="1538" xr:uid="{FAE761AA-39FF-4B36-8AF2-3CF57B19D520}"/>
    <cellStyle name="Moneda 4 58" xfId="1539" xr:uid="{08E1EA5B-B23F-470E-8DB2-AC8A1F9F703A}"/>
    <cellStyle name="Moneda 4 59" xfId="1540" xr:uid="{3A3BD77C-01DF-42CF-A2E6-C7CFD1A1558A}"/>
    <cellStyle name="Moneda 4 6" xfId="1541" xr:uid="{1FD29194-BC41-46FE-877F-67A3AD6407DD}"/>
    <cellStyle name="Moneda 4 6 2" xfId="1542" xr:uid="{11197F58-0174-412B-BCC4-89D015EDDE1F}"/>
    <cellStyle name="Moneda 4 6 3" xfId="1543" xr:uid="{CDACB6C4-9F97-41EB-AFDB-02BE3A065EC3}"/>
    <cellStyle name="Moneda 4 60" xfId="1544" xr:uid="{5C3CCF97-DCA7-440D-A6DE-535E1A8BA435}"/>
    <cellStyle name="Moneda 4 61" xfId="1545" xr:uid="{309198B4-7671-42F0-88F7-ED3F0070D22A}"/>
    <cellStyle name="Moneda 4 62" xfId="1546" xr:uid="{4AE00338-019F-4CAD-B681-03FE83D9A6F5}"/>
    <cellStyle name="Moneda 4 63" xfId="1547" xr:uid="{33931F9B-D4DB-4C35-97D4-2A8FAEF4C561}"/>
    <cellStyle name="Moneda 4 64" xfId="1548" xr:uid="{EFDA5550-A465-415D-868F-86E1F3E27A5C}"/>
    <cellStyle name="Moneda 4 65" xfId="1549" xr:uid="{FFE48C7D-9FC1-46E1-9FA9-4F39C1019B87}"/>
    <cellStyle name="Moneda 4 66" xfId="1550" xr:uid="{68BC4EB2-E10E-416F-A0F5-111666BAF028}"/>
    <cellStyle name="Moneda 4 67" xfId="1551" xr:uid="{01430BF9-FBCD-4235-A525-8A49B250F191}"/>
    <cellStyle name="Moneda 4 68" xfId="1552" xr:uid="{FD69BA6F-8AF3-4AD0-AC1D-42863D9C4F82}"/>
    <cellStyle name="Moneda 4 69" xfId="2106" xr:uid="{1F60DC9F-D35C-437C-82F6-FAE109514436}"/>
    <cellStyle name="Moneda 4 7" xfId="1553" xr:uid="{B6C47D70-C44B-4828-84CE-00C1585204A7}"/>
    <cellStyle name="Moneda 4 8" xfId="1554" xr:uid="{5F1A8216-B4A0-4879-9047-B64B216101CF}"/>
    <cellStyle name="Moneda 4 9" xfId="1555" xr:uid="{0EF84333-9B52-41AA-9ABA-D433BD90CF4E}"/>
    <cellStyle name="Moneda 5" xfId="1556" xr:uid="{F39F6739-BDC1-472B-8DA5-F40119A079B7}"/>
    <cellStyle name="Moneda 5 2" xfId="1557" xr:uid="{5EAED2B0-CD53-44DB-B796-00D5BBB79B1A}"/>
    <cellStyle name="Moneda 5 2 2" xfId="1558" xr:uid="{342382DD-9A59-4097-9059-95398588B4DE}"/>
    <cellStyle name="Moneda 5 3" xfId="1559" xr:uid="{0E5F2E5D-DFF3-4D1F-9A94-DCA8256955A1}"/>
    <cellStyle name="Moneda 5 4" xfId="1560" xr:uid="{D572E420-8766-41BD-8062-7C9DEBCC18B0}"/>
    <cellStyle name="Moneda 5 5" xfId="2107" xr:uid="{FFD93A9B-574B-433F-8B12-E49C6CACDEF5}"/>
    <cellStyle name="Moneda 6" xfId="1561" xr:uid="{2AD55CBE-9B0E-4C81-BF52-D9BBAF393201}"/>
    <cellStyle name="Moneda 6 2" xfId="1562" xr:uid="{0A95CAE1-308D-45B8-849A-CC56FF71D4EF}"/>
    <cellStyle name="Moneda 6 3" xfId="1563" xr:uid="{A207715C-A64C-4A81-8244-32ED3E514489}"/>
    <cellStyle name="Moneda 6 4" xfId="1564" xr:uid="{76F00287-5042-46C2-B76A-2975F34116CC}"/>
    <cellStyle name="Moneda 6 5" xfId="2108" xr:uid="{C471B185-14F5-49F3-9D4C-786320DA5BF2}"/>
    <cellStyle name="Moneda 7" xfId="1565" xr:uid="{A74478CB-9551-44F9-9445-9F96C0993838}"/>
    <cellStyle name="Moneda 7 2" xfId="1566" xr:uid="{A763BBC5-5B2F-43D5-9FDC-A342C0D0B1D5}"/>
    <cellStyle name="Moneda 8" xfId="1567" xr:uid="{EC37F2EE-7540-4294-9182-E31E5DC83E31}"/>
    <cellStyle name="Moneda 8 2" xfId="1568" xr:uid="{0B03362B-CD78-4466-AE79-CB1304EB18AD}"/>
    <cellStyle name="Moneda 9" xfId="1569" xr:uid="{619EF369-4ADF-4292-8640-069CC0F15259}"/>
    <cellStyle name="Moneda 9 2" xfId="1570" xr:uid="{A65185F4-C625-4EF2-B42D-75249200D1E4}"/>
    <cellStyle name="Neutral 2" xfId="1571" xr:uid="{898438AA-00AA-4C79-80EF-3B63AA034A9D}"/>
    <cellStyle name="Neutral 2 2" xfId="1572" xr:uid="{040674F6-DE62-4DCA-A000-4B68E4BE5685}"/>
    <cellStyle name="Neutral 3" xfId="1573" xr:uid="{CD21A21F-E319-4EB1-BB60-4F98E10E2214}"/>
    <cellStyle name="Neutral 4" xfId="1574" xr:uid="{769012C3-5121-4331-A35E-0E1C31AE313F}"/>
    <cellStyle name="Normal" xfId="0" builtinId="0"/>
    <cellStyle name="Normal 10" xfId="18" xr:uid="{F063C651-D984-48AE-A1D8-A92CAAC0D7CC}"/>
    <cellStyle name="Normal 10 2" xfId="1575" xr:uid="{E5E720B3-C6E3-45A0-B3BA-30752A221A3B}"/>
    <cellStyle name="Normal 10 2 2" xfId="2043" xr:uid="{87D326EF-B97C-4D1C-B575-3CDC8568D45D}"/>
    <cellStyle name="Normal 11" xfId="1576" xr:uid="{DDF77475-5ACF-4C67-A7B6-6C7D625567EA}"/>
    <cellStyle name="Normal 11 2" xfId="1577" xr:uid="{CF6AAC5C-DA13-41B9-A1AE-1C2385131DF2}"/>
    <cellStyle name="Normal 12" xfId="1578" xr:uid="{46B2B784-7A5D-4C21-96C2-E8CA50525812}"/>
    <cellStyle name="Normal 13" xfId="1579" xr:uid="{94E0EEEC-6B74-4FBE-96D1-D0432F75291A}"/>
    <cellStyle name="Normal 14" xfId="1580" xr:uid="{C310167B-815D-4A60-8319-1E61C4AD4382}"/>
    <cellStyle name="Normal 15" xfId="1581" xr:uid="{51394D78-1E1A-41EF-87E0-8BC38BB4AC49}"/>
    <cellStyle name="Normal 16" xfId="1582" xr:uid="{88869297-4321-451E-95E2-CFF47A4E542A}"/>
    <cellStyle name="Normal 17" xfId="1583" xr:uid="{F44526EB-A173-4890-94DD-48BEE9DC212F}"/>
    <cellStyle name="Normal 18" xfId="1584" xr:uid="{2F151324-E644-46C6-962A-8AD021FAEC2B}"/>
    <cellStyle name="Normal 19" xfId="1585" xr:uid="{3290B3DB-8B51-4402-BEED-989CF668DD1F}"/>
    <cellStyle name="Normal 2" xfId="1" xr:uid="{2FDDEA90-7705-4361-A7FE-0162EE7F75F1}"/>
    <cellStyle name="Normal 2 10" xfId="21" xr:uid="{889768C3-F4B2-4597-9045-55450FF860C4}"/>
    <cellStyle name="Normal 2 10 2" xfId="1586" xr:uid="{91744655-2472-477A-89CB-C606D9EEC6DA}"/>
    <cellStyle name="Normal 2 11" xfId="1587" xr:uid="{54B1F994-94F8-4332-829F-64CABCEB6D9B}"/>
    <cellStyle name="Normal 2 12" xfId="1588" xr:uid="{E58B8F59-1449-4F9F-8E7C-46E6553BA627}"/>
    <cellStyle name="Normal 2 13" xfId="1589" xr:uid="{E1EADA61-9609-4A1D-A754-4F1878DA2414}"/>
    <cellStyle name="Normal 2 14" xfId="1590" xr:uid="{EEF951DC-EAA8-4F7B-93D3-B3C67781CF25}"/>
    <cellStyle name="Normal 2 15" xfId="1591" xr:uid="{7D628842-7DDE-4985-B4E9-3AF7606781BD}"/>
    <cellStyle name="Normal 2 16" xfId="1592" xr:uid="{B46E433E-958B-4BDA-AA3E-DA35982EC93A}"/>
    <cellStyle name="Normal 2 17" xfId="1593" xr:uid="{B1F5717E-BBAA-468B-A1D3-707640022758}"/>
    <cellStyle name="Normal 2 18" xfId="1594" xr:uid="{8FB268AF-E9C8-4717-92A7-71D2934A983C}"/>
    <cellStyle name="Normal 2 19" xfId="1595" xr:uid="{4DAE2290-B779-4E5B-9CAF-57B4D38D9D51}"/>
    <cellStyle name="Normal 2 2" xfId="16" xr:uid="{9A3B2D37-8658-4A5F-812D-65745E320D2D}"/>
    <cellStyle name="Normal 2 2 10" xfId="1597" xr:uid="{55BA476B-96B4-45D1-900B-48B9CC55EA25}"/>
    <cellStyle name="Normal 2 2 11" xfId="1598" xr:uid="{6551A08C-54BD-44F5-829E-8E0DB713B44E}"/>
    <cellStyle name="Normal 2 2 12" xfId="1599" xr:uid="{44BAC5A7-2FC2-48E2-B9A1-DCFA3D3A9E32}"/>
    <cellStyle name="Normal 2 2 13" xfId="1600" xr:uid="{36B660D5-0F84-4CEF-97F3-373004A70FEF}"/>
    <cellStyle name="Normal 2 2 14" xfId="1601" xr:uid="{CB5D0391-377B-45B5-88D2-406A5A7ECF7E}"/>
    <cellStyle name="Normal 2 2 15" xfId="1602" xr:uid="{B7A8E342-CDAC-44E3-B028-E1635D3441C9}"/>
    <cellStyle name="Normal 2 2 16" xfId="1603" xr:uid="{D95048A8-3784-413A-ABD4-98EF622A5CCE}"/>
    <cellStyle name="Normal 2 2 17" xfId="1604" xr:uid="{7FC885D3-3AE2-4125-95C0-F4E21D0D37D3}"/>
    <cellStyle name="Normal 2 2 18" xfId="1605" xr:uid="{FDF73EDB-8E31-4A84-9C83-B7C9D9A63B3E}"/>
    <cellStyle name="Normal 2 2 19" xfId="1606" xr:uid="{8C9B1043-C863-46DF-826B-D322869D48A1}"/>
    <cellStyle name="Normal 2 2 2" xfId="1607" xr:uid="{873FC4DE-7C6C-4448-A3C6-0C3A8CF16213}"/>
    <cellStyle name="Normal 2 2 2 2" xfId="1608" xr:uid="{8276BC80-1903-4090-8248-12201DA49C0A}"/>
    <cellStyle name="Normal 2 2 20" xfId="1609" xr:uid="{89CEF3F9-D68F-40F4-99C1-859E0A30F830}"/>
    <cellStyle name="Normal 2 2 21" xfId="1610" xr:uid="{E134DCB7-CB72-4BE0-9CF5-76DF82664375}"/>
    <cellStyle name="Normal 2 2 22" xfId="1611" xr:uid="{D6AD49D8-62FA-46BD-BCCA-0C1B7E11650B}"/>
    <cellStyle name="Normal 2 2 23" xfId="1612" xr:uid="{34B715B5-F63B-4582-B98B-326CF93804EA}"/>
    <cellStyle name="Normal 2 2 24" xfId="1613" xr:uid="{B9E89D21-FF63-4F23-B657-8415C8FD16C0}"/>
    <cellStyle name="Normal 2 2 25" xfId="1614" xr:uid="{15C7BD21-F596-470D-BCDD-6B3C0485FCC2}"/>
    <cellStyle name="Normal 2 2 26" xfId="1615" xr:uid="{12B85104-E33A-4242-9791-92270D75FEB7}"/>
    <cellStyle name="Normal 2 2 27" xfId="1616" xr:uid="{31029173-E30B-414A-B7F8-084288223B4F}"/>
    <cellStyle name="Normal 2 2 28" xfId="1617" xr:uid="{B3D3A3A0-6A7A-4721-8722-8C0676C8BD3B}"/>
    <cellStyle name="Normal 2 2 29" xfId="1618" xr:uid="{909773F0-0A82-4CC8-B789-40937D2CADD0}"/>
    <cellStyle name="Normal 2 2 3" xfId="1619" xr:uid="{7573AB34-A918-44EB-9BE7-6D44E9D736A8}"/>
    <cellStyle name="Normal 2 2 3 2" xfId="1620" xr:uid="{F479BD48-F380-421F-B07D-5A0412FE1E48}"/>
    <cellStyle name="Normal 2 2 30" xfId="1621" xr:uid="{E049AA1A-6F5D-46A7-9248-ECEF66FDBDDA}"/>
    <cellStyle name="Normal 2 2 31" xfId="1622" xr:uid="{5DCEF8A4-B727-406C-BD94-DCEA300B1E32}"/>
    <cellStyle name="Normal 2 2 32" xfId="1623" xr:uid="{C77BB88A-625F-42C3-8BD2-5CBB571AA1CD}"/>
    <cellStyle name="Normal 2 2 33" xfId="1624" xr:uid="{A77DD230-6F9E-4D78-BF2B-2E45AA69F111}"/>
    <cellStyle name="Normal 2 2 34" xfId="1625" xr:uid="{B7E5D1B9-4697-43BF-943B-0F2759B8B017}"/>
    <cellStyle name="Normal 2 2 35" xfId="1626" xr:uid="{8B6452C2-AF77-452A-B8A0-628B1D82C96E}"/>
    <cellStyle name="Normal 2 2 36" xfId="1627" xr:uid="{CA7885A2-F956-48CB-9D6A-7B510A671EC6}"/>
    <cellStyle name="Normal 2 2 37" xfId="1628" xr:uid="{D867B4EC-1E05-43D1-9141-E0A05627B784}"/>
    <cellStyle name="Normal 2 2 38" xfId="1629" xr:uid="{6E329CB5-0C7D-4E1C-99F9-B497A3076E23}"/>
    <cellStyle name="Normal 2 2 39" xfId="1630" xr:uid="{873F1ABD-E603-4D05-9290-70DA6F3CFD91}"/>
    <cellStyle name="Normal 2 2 4" xfId="1631" xr:uid="{C8110B31-EA09-4AE8-A66B-64AAD32FCD84}"/>
    <cellStyle name="Normal 2 2 40" xfId="1632" xr:uid="{3ADBA853-1528-4C81-90C5-107B891961B4}"/>
    <cellStyle name="Normal 2 2 41" xfId="1633" xr:uid="{FCC0E83E-58E3-4C25-B0C8-E0C8FC0ABA96}"/>
    <cellStyle name="Normal 2 2 42" xfId="1634" xr:uid="{133238B2-F867-4779-961F-01C55559475F}"/>
    <cellStyle name="Normal 2 2 43" xfId="1635" xr:uid="{EA86C306-3050-4497-86DD-3198EE55BA2C}"/>
    <cellStyle name="Normal 2 2 44" xfId="1636" xr:uid="{3E99B957-3CE8-450E-8A59-C7E1370B3946}"/>
    <cellStyle name="Normal 2 2 45" xfId="1637" xr:uid="{202A82B0-1FDD-4F8B-A616-D26E6A9CDC9D}"/>
    <cellStyle name="Normal 2 2 46" xfId="1638" xr:uid="{543F9F48-07AE-4656-B939-2DF73C723411}"/>
    <cellStyle name="Normal 2 2 47" xfId="1639" xr:uid="{CA555951-598B-413E-8AAD-0F91B9A5EF00}"/>
    <cellStyle name="Normal 2 2 48" xfId="1640" xr:uid="{1E0B0840-0210-46D8-AA14-6251FB95EF86}"/>
    <cellStyle name="Normal 2 2 49" xfId="1641" xr:uid="{4A4B7FD2-81DC-4F73-B209-2275D5A04F34}"/>
    <cellStyle name="Normal 2 2 5" xfId="1642" xr:uid="{66C1CF81-5D9D-4683-8737-56296EDBA64C}"/>
    <cellStyle name="Normal 2 2 50" xfId="1643" xr:uid="{9F21C678-C578-4407-9373-BD191D2EBE46}"/>
    <cellStyle name="Normal 2 2 51" xfId="1644" xr:uid="{DA01D1B7-580D-4537-922E-498F3840A822}"/>
    <cellStyle name="Normal 2 2 52" xfId="1645" xr:uid="{DD99CB11-92F4-4B17-829F-3D8BD61ECF38}"/>
    <cellStyle name="Normal 2 2 53" xfId="1646" xr:uid="{E8B42403-0C13-48E3-B09B-3BEA3BE326BF}"/>
    <cellStyle name="Normal 2 2 54" xfId="1647" xr:uid="{20A0DB2B-F897-42B8-AFEC-28B7FD770F37}"/>
    <cellStyle name="Normal 2 2 55" xfId="1648" xr:uid="{C4541FBF-88AD-454F-B246-9ED38F444131}"/>
    <cellStyle name="Normal 2 2 56" xfId="1649" xr:uid="{12E4F9D2-CBCB-4EA5-B34E-E6EAAC2550D3}"/>
    <cellStyle name="Normal 2 2 57" xfId="1650" xr:uid="{07CAB399-C411-4087-9F18-7323250DBFF0}"/>
    <cellStyle name="Normal 2 2 58" xfId="1651" xr:uid="{A9D8656E-E794-4DF5-8F78-7CC3014D66A4}"/>
    <cellStyle name="Normal 2 2 59" xfId="1652" xr:uid="{2B133005-0942-4924-9393-937AD214B76C}"/>
    <cellStyle name="Normal 2 2 6" xfId="1653" xr:uid="{4C1FE888-6E47-4743-96E7-55324C58DBAB}"/>
    <cellStyle name="Normal 2 2 60" xfId="1654" xr:uid="{097AA5D2-BEAE-470E-9B05-0B14587FDCED}"/>
    <cellStyle name="Normal 2 2 61" xfId="1655" xr:uid="{A500D8A5-9A0B-458E-8AEF-0495B5ED4345}"/>
    <cellStyle name="Normal 2 2 62" xfId="1656" xr:uid="{0217524C-8BEB-4803-B39C-84331CD166E2}"/>
    <cellStyle name="Normal 2 2 63" xfId="1657" xr:uid="{6621F783-367F-426F-81FB-F17BFFD7168A}"/>
    <cellStyle name="Normal 2 2 64" xfId="1658" xr:uid="{2E47F619-6808-4C1B-8A41-73C1C26A4130}"/>
    <cellStyle name="Normal 2 2 65" xfId="1596" xr:uid="{6126118E-7707-43D4-A65E-E464020209FF}"/>
    <cellStyle name="Normal 2 2 66" xfId="2032" xr:uid="{F1C45BD0-6ABD-4D42-B613-DFFEA555CEF8}"/>
    <cellStyle name="Normal 2 2 67" xfId="2086" xr:uid="{DA7288EE-A2DE-4471-A2EC-82CF6A62D4E5}"/>
    <cellStyle name="Normal 2 2 7" xfId="1659" xr:uid="{4A6C1F14-F331-426A-8FCB-6C0F32DE8ED9}"/>
    <cellStyle name="Normal 2 2 8" xfId="1660" xr:uid="{A9819BEC-736D-4CE6-8D78-2EE5F55064A0}"/>
    <cellStyle name="Normal 2 2 9" xfId="1661" xr:uid="{DA1FEEFB-34C6-4024-8A1D-CA5F57AD7E6E}"/>
    <cellStyle name="Normal 2 20" xfId="1662" xr:uid="{0ED3C681-0AD9-486B-B598-F5C3988FA198}"/>
    <cellStyle name="Normal 2 21" xfId="1663" xr:uid="{957E32CE-076F-4C0E-A84A-5A2377463E48}"/>
    <cellStyle name="Normal 2 22" xfId="1664" xr:uid="{B751350F-A9AC-4907-B19A-7F015A38E2C7}"/>
    <cellStyle name="Normal 2 23" xfId="1665" xr:uid="{44E55895-30BA-4156-9CC6-BB8066DBE765}"/>
    <cellStyle name="Normal 2 24" xfId="1666" xr:uid="{DCEF1C3B-B07F-449D-AC62-45FA8BC10E87}"/>
    <cellStyle name="Normal 2 25" xfId="1667" xr:uid="{3E36F8A2-91D2-44E2-A38F-38427A69D6CB}"/>
    <cellStyle name="Normal 2 26" xfId="1668" xr:uid="{4C4B9971-419C-4A64-9B1F-B0B7D67BEE38}"/>
    <cellStyle name="Normal 2 27" xfId="1669" xr:uid="{131C973B-F27C-40AC-B827-F00C19DAC54C}"/>
    <cellStyle name="Normal 2 28" xfId="20" xr:uid="{8EC70767-291E-4ADC-AC2A-F374B4CE03F2}"/>
    <cellStyle name="Normal 2 29" xfId="1670" xr:uid="{BEBE50F6-C8DD-43E8-A57D-C088928CF364}"/>
    <cellStyle name="Normal 2 3" xfId="1671" xr:uid="{12BF4DE1-AA4C-449A-B180-A5B65BCB6E89}"/>
    <cellStyle name="Normal 2 3 2" xfId="1672" xr:uid="{FBBCFB09-FFF2-4BF6-A34A-BFE76C4D085D}"/>
    <cellStyle name="Normal 2 3 2 2" xfId="1673" xr:uid="{6990EE7D-6FE4-4CFD-8D99-6D08C533B39A}"/>
    <cellStyle name="Normal 2 3 3" xfId="1674" xr:uid="{C27D27FA-6FC3-45D2-8904-7EA99F36DBF5}"/>
    <cellStyle name="Normal 2 30" xfId="1675" xr:uid="{D6DEE0C3-CC32-4419-B2FE-9A655FCCA237}"/>
    <cellStyle name="Normal 2 31" xfId="1676" xr:uid="{A8AEBBF3-F38A-4348-963D-2564698E6DCB}"/>
    <cellStyle name="Normal 2 32" xfId="1677" xr:uid="{E5ED9DA9-5D1B-47D8-BF0E-694BBFD7A171}"/>
    <cellStyle name="Normal 2 33" xfId="1678" xr:uid="{9AF00E4B-1B38-41AA-8E26-C8D8797ECD5E}"/>
    <cellStyle name="Normal 2 34" xfId="1679" xr:uid="{1D560F18-62E3-495D-8DC7-C2B57B9AB8E8}"/>
    <cellStyle name="Normal 2 35" xfId="1680" xr:uid="{EBDFE2D9-E909-4D7E-980C-AC6F290DD19F}"/>
    <cellStyle name="Normal 2 36" xfId="1681" xr:uid="{0323301A-BA1A-4F6B-9265-AA58AEAA9881}"/>
    <cellStyle name="Normal 2 37" xfId="1682" xr:uid="{8B004A83-0449-408D-9AAC-A157966DABE3}"/>
    <cellStyle name="Normal 2 38" xfId="1683" xr:uid="{BF6D0E6B-E77D-4A20-80C5-C8D9EF0FF039}"/>
    <cellStyle name="Normal 2 39" xfId="1684" xr:uid="{93ABCBF1-D3ED-4B76-865C-C0248220126C}"/>
    <cellStyle name="Normal 2 4" xfId="1685" xr:uid="{BB0EE859-0FF0-48F6-BC41-5CDB2AD8AB82}"/>
    <cellStyle name="Normal 2 4 2" xfId="1686" xr:uid="{C4CCE0B9-C2B1-424C-B412-12B0401FCB15}"/>
    <cellStyle name="Normal 2 4 2 2" xfId="1687" xr:uid="{61980D6A-67D7-4E3F-A20B-635BF337729C}"/>
    <cellStyle name="Normal 2 40" xfId="1688" xr:uid="{4781F177-91D1-4B91-8B94-6D926317FA65}"/>
    <cellStyle name="Normal 2 41" xfId="1689" xr:uid="{272E744E-C6F4-4D9B-AA5B-DB2C77678BD9}"/>
    <cellStyle name="Normal 2 42" xfId="1690" xr:uid="{2B0A726E-3B2D-40B2-A475-38C23F60762A}"/>
    <cellStyle name="Normal 2 43" xfId="1691" xr:uid="{E350B68E-0068-4A3A-A250-57B3A994E943}"/>
    <cellStyle name="Normal 2 44" xfId="1692" xr:uid="{1C313C49-4496-414F-AD5F-87B06B208D1C}"/>
    <cellStyle name="Normal 2 45" xfId="1693" xr:uid="{6B78B98A-EACB-467F-AB02-9B00BF5B4F87}"/>
    <cellStyle name="Normal 2 46" xfId="1694" xr:uid="{A6888AAA-6552-42C4-8543-5E3E687A0BF6}"/>
    <cellStyle name="Normal 2 47" xfId="1695" xr:uid="{5AF180C1-6591-4944-B318-6B733DE61B38}"/>
    <cellStyle name="Normal 2 48" xfId="1696" xr:uid="{87E3F19B-5329-4A3A-BBBC-F565579DDFA2}"/>
    <cellStyle name="Normal 2 49" xfId="1697" xr:uid="{87B5856A-CA85-4C28-A890-24F09A432F61}"/>
    <cellStyle name="Normal 2 5" xfId="1698" xr:uid="{7ADD939F-E56B-4C64-8964-97CB2BD5126D}"/>
    <cellStyle name="Normal 2 50" xfId="1699" xr:uid="{1EC00C1F-C17D-473C-BBBC-C8D77A0D3AD1}"/>
    <cellStyle name="Normal 2 51" xfId="1700" xr:uid="{8A97392F-BCF2-4DB8-980C-D55F2E7C6204}"/>
    <cellStyle name="Normal 2 52" xfId="1701" xr:uid="{B61CCEF1-E14A-496B-8882-C6D36F82AECB}"/>
    <cellStyle name="Normal 2 53" xfId="1702" xr:uid="{A474DA1E-64EC-43F3-AEDA-243B36393725}"/>
    <cellStyle name="Normal 2 54" xfId="1703" xr:uid="{360D4360-A8CB-473C-82A6-E32F78DA53FE}"/>
    <cellStyle name="Normal 2 55" xfId="1704" xr:uid="{4CB7DEE4-B8C5-4FD8-83C6-59DB9BC38D19}"/>
    <cellStyle name="Normal 2 56" xfId="1705" xr:uid="{70D46E80-323B-4CAA-9F18-DB89AB9652A7}"/>
    <cellStyle name="Normal 2 57" xfId="1706" xr:uid="{ECE18709-2EED-485E-A687-83C93A585BCF}"/>
    <cellStyle name="Normal 2 58" xfId="1707" xr:uid="{0D85A4E6-2448-4777-9B89-4FB72F0D6448}"/>
    <cellStyle name="Normal 2 59" xfId="1708" xr:uid="{77A50901-1825-4D83-878E-E45E93F6B006}"/>
    <cellStyle name="Normal 2 6" xfId="1709" xr:uid="{02AD426A-3A8A-4921-A220-5FFA37EE969D}"/>
    <cellStyle name="Normal 2 60" xfId="1710" xr:uid="{82093EF6-3384-4BF4-BD4D-5A3893172CF3}"/>
    <cellStyle name="Normal 2 61" xfId="1711" xr:uid="{7DB0EDE2-F299-411D-8C72-98DECEFF4F28}"/>
    <cellStyle name="Normal 2 62" xfId="1712" xr:uid="{7923EE7C-99CA-4F6D-B705-6D5717E2C331}"/>
    <cellStyle name="Normal 2 63" xfId="1713" xr:uid="{DF2D11CF-0FFF-415B-AD3A-00443A799B02}"/>
    <cellStyle name="Normal 2 64" xfId="1714" xr:uid="{B7A0B793-397F-4341-8B7C-8C5F4C1DBAA0}"/>
    <cellStyle name="Normal 2 65" xfId="1715" xr:uid="{B904FD6B-B89D-4345-AB9A-21A4576D0550}"/>
    <cellStyle name="Normal 2 66" xfId="1716" xr:uid="{0F8A48B5-7B80-4B50-96C3-B9B6BE6053E1}"/>
    <cellStyle name="Normal 2 67" xfId="1717" xr:uid="{EB6E3A9E-DA4A-414A-9864-B5073B366395}"/>
    <cellStyle name="Normal 2 68" xfId="1718" xr:uid="{7048650F-0C1E-451D-BECB-49B7F1969602}"/>
    <cellStyle name="Normal 2 68 2" xfId="2044" xr:uid="{D476EE26-E942-47D5-A7CA-5ED61CBD5699}"/>
    <cellStyle name="Normal 2 69" xfId="2025" xr:uid="{DE036AAC-DB62-466B-A0A8-9F44AA42F066}"/>
    <cellStyle name="Normal 2 7" xfId="1719" xr:uid="{3F480207-C678-433E-B57E-A372FFD197CD}"/>
    <cellStyle name="Normal 2 7 2" xfId="1720" xr:uid="{A115B599-7C40-4006-ABAE-AD9A58B22466}"/>
    <cellStyle name="Normal 2 70" xfId="2085" xr:uid="{B09C59D0-7BFF-4468-BEBB-B5B2A577681F}"/>
    <cellStyle name="Normal 2 71" xfId="10" xr:uid="{661B3D90-29F7-43DB-B0F2-FF540C0EAD25}"/>
    <cellStyle name="Normal 2 8" xfId="1721" xr:uid="{87CCA810-2CDE-42C9-BB7A-E025A249AF8C}"/>
    <cellStyle name="Normal 2 9" xfId="1722" xr:uid="{B70F6285-AC20-4933-BD5C-600F376BEF74}"/>
    <cellStyle name="Normal 2_4. ANEXOS TECNICOS" xfId="1723" xr:uid="{E989A02B-510C-4934-804E-3E8D0574279B}"/>
    <cellStyle name="Normal 20" xfId="1724" xr:uid="{0BB151DD-1C75-451A-98CC-CE864F4DE4A1}"/>
    <cellStyle name="Normal 21" xfId="1725" xr:uid="{ADCF1C76-C9BB-45FD-BF9D-052328EC876B}"/>
    <cellStyle name="Normal 22" xfId="1726" xr:uid="{13DE7227-9434-4855-8046-A0DA9B4277B6}"/>
    <cellStyle name="Normal 22 2" xfId="1727" xr:uid="{65EED1EB-CCD4-405D-8973-7DAAB49BBA89}"/>
    <cellStyle name="Normal 23" xfId="1728" xr:uid="{E2C7C22D-DD19-4075-BDFF-EE5F1954CD54}"/>
    <cellStyle name="Normal 24" xfId="1729" xr:uid="{39C6B2C0-E983-43C9-B710-61A43487A5B3}"/>
    <cellStyle name="Normal 25" xfId="1730" xr:uid="{2D3A9668-E10C-4290-A944-D24566256ACD}"/>
    <cellStyle name="Normal 26" xfId="1731" xr:uid="{FC0B8BA1-D332-4332-9405-D8FD775B0BD4}"/>
    <cellStyle name="Normal 27" xfId="1732" xr:uid="{0D29AA05-4468-48DC-9BE9-05211F2C74A7}"/>
    <cellStyle name="Normal 28" xfId="1733" xr:uid="{A532A25F-8020-408F-ACB4-C2A4B8F327C8}"/>
    <cellStyle name="Normal 29" xfId="1734" xr:uid="{620CF9AE-9504-4653-827A-CE918B477D01}"/>
    <cellStyle name="Normal 3" xfId="15" xr:uid="{C84D2FB1-192B-4D6B-819A-4D3E253D732A}"/>
    <cellStyle name="Normal 3 10" xfId="1735" xr:uid="{EBD4FCF4-984A-41B6-B8D8-95749D9C25D7}"/>
    <cellStyle name="Normal 3 10 2" xfId="1736" xr:uid="{2F80C761-F814-4D69-9C4F-B347EF21F5E3}"/>
    <cellStyle name="Normal 3 11" xfId="1737" xr:uid="{70F95DD8-2B94-4692-A32A-6CB62E3FF354}"/>
    <cellStyle name="Normal 3 11 2" xfId="1738" xr:uid="{EA9C83F6-D88A-4972-A98A-781426E0E3E7}"/>
    <cellStyle name="Normal 3 12" xfId="1739" xr:uid="{18764A30-D227-4525-9626-70752AA2D829}"/>
    <cellStyle name="Normal 3 12 2" xfId="1740" xr:uid="{C7DFDF8D-127F-49BE-8740-F27447578198}"/>
    <cellStyle name="Normal 3 13" xfId="1741" xr:uid="{78799FB8-87E5-47F6-87E7-3EFA05E67F40}"/>
    <cellStyle name="Normal 3 14" xfId="1742" xr:uid="{3677FAC4-28A6-4335-BB27-FBC31FE2FCE7}"/>
    <cellStyle name="Normal 3 15" xfId="1743" xr:uid="{43C02DA7-4A66-42EA-B426-37815E4DCCF7}"/>
    <cellStyle name="Normal 3 16" xfId="1744" xr:uid="{E271D72A-11EC-42B1-9B22-4F3172C9B59B}"/>
    <cellStyle name="Normal 3 17" xfId="1745" xr:uid="{B933EB51-6F57-4587-B7C0-DAA6B76E0F7D}"/>
    <cellStyle name="Normal 3 18" xfId="1746" xr:uid="{43CF072E-19ED-4D62-AAC0-7DA7E49F3293}"/>
    <cellStyle name="Normal 3 19" xfId="1747" xr:uid="{8A7CE47E-526C-4157-9C5B-F25CACED7318}"/>
    <cellStyle name="Normal 3 2" xfId="1748" xr:uid="{E94B031B-D826-4863-BC5A-57AC369EEB54}"/>
    <cellStyle name="Normal 3 2 2" xfId="1749" xr:uid="{D48B23E2-A122-4042-9A12-4185608A5893}"/>
    <cellStyle name="Normal 3 20" xfId="1750" xr:uid="{DBD773F2-D347-44C0-9526-7D571E060F6C}"/>
    <cellStyle name="Normal 3 21" xfId="1751" xr:uid="{F6DC5F57-6BA7-41C5-B695-C70F0AC662C0}"/>
    <cellStyle name="Normal 3 22" xfId="1752" xr:uid="{97F9159A-E1BC-481C-8DAA-45FFD8EDAC62}"/>
    <cellStyle name="Normal 3 23" xfId="1753" xr:uid="{896BCD02-15FB-4B0C-AC0A-ED6EEAF9DB8B}"/>
    <cellStyle name="Normal 3 24" xfId="1754" xr:uid="{E25DE0E7-669D-48F8-88C5-977467507A2B}"/>
    <cellStyle name="Normal 3 25" xfId="1755" xr:uid="{CD55BD43-368F-4191-831D-DCC02E334427}"/>
    <cellStyle name="Normal 3 26" xfId="1756" xr:uid="{FFC62B54-DBDF-4583-AC5D-E2F1ACDA6A61}"/>
    <cellStyle name="Normal 3 27" xfId="1757" xr:uid="{100C8E03-3C43-4EFE-9BD2-8F2572AB146A}"/>
    <cellStyle name="Normal 3 28" xfId="1758" xr:uid="{ED66A725-82E6-458F-BE27-4B4B678B0C6D}"/>
    <cellStyle name="Normal 3 29" xfId="1759" xr:uid="{2E8E4A79-D051-459B-812D-8D2F33C9626B}"/>
    <cellStyle name="Normal 3 3" xfId="1760" xr:uid="{6A661966-D21B-411F-9BCD-C06847B6A9A0}"/>
    <cellStyle name="Normal 3 3 2" xfId="1761" xr:uid="{05E37002-45FB-4F21-A13B-737A52612260}"/>
    <cellStyle name="Normal 3 30" xfId="1762" xr:uid="{0698916B-E1E9-4B07-96BA-11D9D39EC05C}"/>
    <cellStyle name="Normal 3 31" xfId="1763" xr:uid="{B2B1B9CF-EE8A-449D-8A02-A4762B574658}"/>
    <cellStyle name="Normal 3 32" xfId="1764" xr:uid="{1E0F8ABA-5FB1-457B-95B4-728FA9212838}"/>
    <cellStyle name="Normal 3 33" xfId="1765" xr:uid="{99E549B1-3DA0-44BD-BF74-357453DFC9D8}"/>
    <cellStyle name="Normal 3 34" xfId="1766" xr:uid="{059D2CEB-5857-4282-BBE1-E578454B0EC8}"/>
    <cellStyle name="Normal 3 35" xfId="1767" xr:uid="{1B43CF75-D49A-45D2-BCCE-209253CC22CC}"/>
    <cellStyle name="Normal 3 36" xfId="1768" xr:uid="{ECD9CFAB-5A1E-43DE-BECB-5827B1E1C584}"/>
    <cellStyle name="Normal 3 37" xfId="1769" xr:uid="{6D6146F1-10AF-4587-B604-7982B83E207A}"/>
    <cellStyle name="Normal 3 38" xfId="1770" xr:uid="{84303DBF-0B09-4719-B6C4-695DC5174102}"/>
    <cellStyle name="Normal 3 39" xfId="1771" xr:uid="{CC93D22B-65C1-4ED1-8B03-AC6CE259901D}"/>
    <cellStyle name="Normal 3 4" xfId="1772" xr:uid="{EF4165C6-080C-436C-A245-871A80EFBF88}"/>
    <cellStyle name="Normal 3 4 2" xfId="1773" xr:uid="{916BDFA5-35A7-4B39-AAD1-CB67B6E36231}"/>
    <cellStyle name="Normal 3 40" xfId="1774" xr:uid="{D0D86319-AA3D-4635-B55A-E41D8A80B193}"/>
    <cellStyle name="Normal 3 41" xfId="1775" xr:uid="{1C1923E4-7A2E-46D6-9ECB-EA6AC133340A}"/>
    <cellStyle name="Normal 3 42" xfId="1776" xr:uid="{F1C95FC5-782D-4833-99A1-68EF157CB236}"/>
    <cellStyle name="Normal 3 43" xfId="1777" xr:uid="{CE3462B1-C821-4EA3-822B-E8D56FD5728B}"/>
    <cellStyle name="Normal 3 44" xfId="1778" xr:uid="{4C82EC4E-FF83-468B-A168-21B63F97B68D}"/>
    <cellStyle name="Normal 3 44 2" xfId="1779" xr:uid="{9D00FDBD-8E27-4515-9579-753AAAF7CF48}"/>
    <cellStyle name="Normal 3 45" xfId="1780" xr:uid="{21317028-8FB1-4219-8AB3-162CF2997D6C}"/>
    <cellStyle name="Normal 3 46" xfId="1781" xr:uid="{29B0B0B0-69BE-4776-B91B-89D76A20502D}"/>
    <cellStyle name="Normal 3 47" xfId="1782" xr:uid="{ECCC3D6C-E1C0-4538-A199-C49A4DAA0EBC}"/>
    <cellStyle name="Normal 3 48" xfId="1783" xr:uid="{BA3B4959-D526-4C28-8C43-5EA794FF8EFF}"/>
    <cellStyle name="Normal 3 49" xfId="1784" xr:uid="{7FEA1621-0BF4-4A2B-A585-AAF090A9B86D}"/>
    <cellStyle name="Normal 3 5" xfId="1785" xr:uid="{4827B8F7-1F30-48DC-9012-526242AE2DC0}"/>
    <cellStyle name="Normal 3 5 2" xfId="1786" xr:uid="{CBF6BB6D-C698-41CE-A406-0DD1B8353A66}"/>
    <cellStyle name="Normal 3 50" xfId="1787" xr:uid="{09D712BB-457F-4614-A6E0-D89C67EA77A8}"/>
    <cellStyle name="Normal 3 51" xfId="1788" xr:uid="{F13E1E9E-9335-41DF-9730-DB316F19ED47}"/>
    <cellStyle name="Normal 3 52" xfId="1789" xr:uid="{9B088F5C-1896-4CDD-BADB-6CA406B61311}"/>
    <cellStyle name="Normal 3 53" xfId="1790" xr:uid="{41B4B0ED-70E7-45DA-A4D6-51401F5B73DB}"/>
    <cellStyle name="Normal 3 54" xfId="1791" xr:uid="{F4E86A7D-9E75-4654-A6D6-82513D8E873F}"/>
    <cellStyle name="Normal 3 55" xfId="1792" xr:uid="{220A4834-2BC0-4621-B076-8F99BF37F7F1}"/>
    <cellStyle name="Normal 3 56" xfId="1793" xr:uid="{EB05D6E0-4F90-401A-B41F-CBA238B57464}"/>
    <cellStyle name="Normal 3 57" xfId="1794" xr:uid="{51ED97BD-BF7B-478A-A2CA-BF73C3CB8A5F}"/>
    <cellStyle name="Normal 3 58" xfId="1795" xr:uid="{AA91FB7B-5304-4578-8171-631E8A7E9D11}"/>
    <cellStyle name="Normal 3 59" xfId="1796" xr:uid="{F68D5271-25A2-4802-ACC7-BE024AD461E6}"/>
    <cellStyle name="Normal 3 6" xfId="1797" xr:uid="{1807C162-FE8A-43D1-8868-25B5D720A2AF}"/>
    <cellStyle name="Normal 3 6 2" xfId="1798" xr:uid="{CDA8912F-6AE1-4F9B-815D-5F6BBD9D4467}"/>
    <cellStyle name="Normal 3 60" xfId="1799" xr:uid="{C58B42B8-D345-4DF6-8D8B-3551E6A89314}"/>
    <cellStyle name="Normal 3 61" xfId="1800" xr:uid="{4569D599-2E83-4E2E-A0B3-8E71CC62F5D9}"/>
    <cellStyle name="Normal 3 62" xfId="1801" xr:uid="{B21B3E5A-A405-4FA4-A12D-46661C9130F4}"/>
    <cellStyle name="Normal 3 63" xfId="1802" xr:uid="{BE989C4D-A34E-4E65-9DB5-FBA632D93CC7}"/>
    <cellStyle name="Normal 3 64" xfId="1803" xr:uid="{E61CB703-2B38-489B-A129-EB28E0ED5813}"/>
    <cellStyle name="Normal 3 65" xfId="1804" xr:uid="{EAB84CD3-E69A-41EE-9BF6-7EC3BF6E8A06}"/>
    <cellStyle name="Normal 3 66" xfId="1805" xr:uid="{7EA87DE4-7A38-4B5F-9A7E-5A1F7C5462C5}"/>
    <cellStyle name="Normal 3 67" xfId="1806" xr:uid="{195A7AE0-F533-421D-8843-91FC5E4E034D}"/>
    <cellStyle name="Normal 3 68" xfId="1807" xr:uid="{A94C6C69-DAC0-4637-A9C4-9C8F1C3AACCA}"/>
    <cellStyle name="Normal 3 69" xfId="1808" xr:uid="{120A98A6-030E-49C8-87DE-570D5A4E1943}"/>
    <cellStyle name="Normal 3 7" xfId="1809" xr:uid="{8590FD80-7CED-44AF-8DE1-0DC1D7FF63F3}"/>
    <cellStyle name="Normal 3 7 2" xfId="1810" xr:uid="{BB020203-2325-463A-9AD9-327A0BC2906B}"/>
    <cellStyle name="Normal 3 70" xfId="1811" xr:uid="{3032EC4A-6D7E-4DB2-B6EF-95D017F39DAA}"/>
    <cellStyle name="Normal 3 71" xfId="1812" xr:uid="{52E24C5C-86BA-4A4B-89CE-8EF5693BAA99}"/>
    <cellStyle name="Normal 3 72" xfId="1813" xr:uid="{2A4C53F0-1B08-4A48-A599-7C77C7B592BF}"/>
    <cellStyle name="Normal 3 73" xfId="1814" xr:uid="{614C45FF-DD7E-4622-A228-AA1CD732D5AA}"/>
    <cellStyle name="Normal 3 74" xfId="1815" xr:uid="{A4B1E903-F966-4136-B365-E547897772E7}"/>
    <cellStyle name="Normal 3 75" xfId="1816" xr:uid="{2C827332-6206-4E2D-8C8A-00BF44610F4D}"/>
    <cellStyle name="Normal 3 76" xfId="1817" xr:uid="{30239F4E-E150-41F9-9BA8-8EEA40C2200D}"/>
    <cellStyle name="Normal 3 77" xfId="1818" xr:uid="{3099CB70-6A11-4F51-A056-2D94723C6F23}"/>
    <cellStyle name="Normal 3 77 2" xfId="2045" xr:uid="{0AC5CAA7-6E8A-4363-9446-A61E630E8A7F}"/>
    <cellStyle name="Normal 3 78" xfId="2027" xr:uid="{8A2424DC-DC8B-4FE5-A3B8-12EF3E5CF27B}"/>
    <cellStyle name="Normal 3 8" xfId="1819" xr:uid="{8A797366-20DC-4BBE-BD7A-A95F03F98693}"/>
    <cellStyle name="Normal 3 8 2" xfId="1820" xr:uid="{A28C5549-EFF7-403E-88E7-841EF4FC1B67}"/>
    <cellStyle name="Normal 3 9" xfId="1821" xr:uid="{9F275687-9E86-4F92-867F-7D94D2208D4B}"/>
    <cellStyle name="Normal 3 9 2" xfId="1822" xr:uid="{EE13AC3E-CEED-4F51-B7BA-6B2907AD7260}"/>
    <cellStyle name="Normal 3_4. ANEXOS TECNICOS" xfId="1823" xr:uid="{7A95C4F4-9FF1-47C8-AB11-376714AF41E4}"/>
    <cellStyle name="Normal 30" xfId="1824" xr:uid="{73C63EE3-40B4-4BA8-89EB-4F6C84E6F8B0}"/>
    <cellStyle name="Normal 31" xfId="1825" xr:uid="{D26ACAD7-77B7-4499-AC20-2E335598873D}"/>
    <cellStyle name="Normal 32" xfId="1826" xr:uid="{E6D6FB9D-5521-4BFF-9573-E73E1CAE8068}"/>
    <cellStyle name="Normal 33" xfId="1827" xr:uid="{7704F276-63EA-4E89-B5BE-CA043FD23DCD}"/>
    <cellStyle name="Normal 34" xfId="1828" xr:uid="{BEDB30B4-09F5-4116-AAA7-5B6DA4B7FC91}"/>
    <cellStyle name="Normal 35" xfId="1829" xr:uid="{56BCA135-A7F4-4A3F-98C8-027C16FC70DE}"/>
    <cellStyle name="Normal 36" xfId="1830" xr:uid="{D07D210D-4A68-4AD5-9875-4426ABE2040E}"/>
    <cellStyle name="Normal 37" xfId="1831" xr:uid="{19E9F9E6-E7A1-4DE2-8FBC-51A0084128F8}"/>
    <cellStyle name="Normal 38" xfId="1832" xr:uid="{008FE813-75B2-4F20-9D2C-87C9E85A9B40}"/>
    <cellStyle name="Normal 39" xfId="23" xr:uid="{4B46496A-1EF2-4308-9202-2ADF1BE5EBC2}"/>
    <cellStyle name="Normal 39 2" xfId="1833" xr:uid="{D1EC8CC2-2A31-418F-BC1B-05DA19DB0B34}"/>
    <cellStyle name="Normal 39 2 2" xfId="2046" xr:uid="{6A522158-4FA1-4191-92B6-F6F24A7CCD5A}"/>
    <cellStyle name="Normal 4" xfId="1834" xr:uid="{C60BDAC7-BB6E-4C04-87F6-064FE1C2D4CA}"/>
    <cellStyle name="Normal 4 2" xfId="1835" xr:uid="{9191CCCD-63B6-49F0-B47E-38F0C44CB471}"/>
    <cellStyle name="Normal 4 2 2" xfId="1836" xr:uid="{4B434529-7E71-4433-A377-4749600FB22F}"/>
    <cellStyle name="Normal 4 2 2 2" xfId="1837" xr:uid="{B7E99CB9-0116-4197-BF38-E834EDBB42C1}"/>
    <cellStyle name="Normal 4 2 2 2 2" xfId="2047" xr:uid="{0EBD62D5-540F-4758-ACDE-E7F36A3B54A5}"/>
    <cellStyle name="Normal 4 2 2 3" xfId="1838" xr:uid="{A3A216BB-7124-4CAE-86A3-B5C740597840}"/>
    <cellStyle name="Normal 4 2 2 3 2" xfId="2048" xr:uid="{7805DE75-EAA2-4316-8208-64BB71BC04EA}"/>
    <cellStyle name="Normal 4 2 3" xfId="1839" xr:uid="{9C0353C0-7262-4C21-B152-6E16057F92FE}"/>
    <cellStyle name="Normal 4 2 4" xfId="1840" xr:uid="{B65E7473-6C9B-4068-B29A-D15FFB55F8E9}"/>
    <cellStyle name="Normal 4 2 4 2" xfId="2049" xr:uid="{406FEA5F-1BD2-4B17-94C0-07C5F4414F04}"/>
    <cellStyle name="Normal 4 3" xfId="1841" xr:uid="{E1FDF0EE-06DD-43C1-924B-56173B944B3E}"/>
    <cellStyle name="Normal 4 3 2" xfId="1842" xr:uid="{F4494332-905A-4491-8E57-B9A382966D3F}"/>
    <cellStyle name="Normal 4 3 3" xfId="1843" xr:uid="{DD004FF7-4DE5-42EC-BCF1-F616CFCC3A76}"/>
    <cellStyle name="Normal 4 3 3 2" xfId="2050" xr:uid="{143EDB9B-48FD-412A-8D4A-B3BA2534EADF}"/>
    <cellStyle name="Normal 4 4" xfId="1844" xr:uid="{7EF9C84F-0B45-4426-AB8E-383625026DE0}"/>
    <cellStyle name="Normal 4 4 2" xfId="2051" xr:uid="{E9929483-5EBA-4C8C-8EDB-DB3A81370A26}"/>
    <cellStyle name="Normal 4 5" xfId="1845" xr:uid="{B7FC13C9-EF11-456D-8BFB-94DE84AD260E}"/>
    <cellStyle name="Normal 4 5 2" xfId="2052" xr:uid="{918EE1F9-82D5-44C4-9521-535F137FA364}"/>
    <cellStyle name="Normal 4 6" xfId="2030" xr:uid="{9E389686-0AA8-4293-8BE2-CB43E576CB67}"/>
    <cellStyle name="Normal 40" xfId="24" xr:uid="{418726B5-D056-42E6-9970-54238BA761F8}"/>
    <cellStyle name="Normal 40 2" xfId="1846" xr:uid="{CC12139C-838F-4EF7-86B8-1919BF8D56F2}"/>
    <cellStyle name="Normal 40 2 2" xfId="2053" xr:uid="{19BC7F02-7CFB-4176-99A5-375D69EA490D}"/>
    <cellStyle name="Normal 40 3" xfId="2034" xr:uid="{6857468D-0BB5-4A8F-A3F1-E22C3C01A6B4}"/>
    <cellStyle name="Normal 41" xfId="1847" xr:uid="{F04FA26F-54A0-48B6-9741-4E0720B549C3}"/>
    <cellStyle name="Normal 42" xfId="1848" xr:uid="{2D0A0BCC-2BAB-4492-9B7C-2E04CEA25EDA}"/>
    <cellStyle name="Normal 43" xfId="1849" xr:uid="{DC15E1C8-C46F-4125-AD9B-0A6808F609DF}"/>
    <cellStyle name="Normal 44" xfId="1850" xr:uid="{79A6C1E0-7042-481F-8D75-A9FE2706C42F}"/>
    <cellStyle name="Normal 44 10" xfId="1851" xr:uid="{4E646A82-8864-433C-8C64-E0EC498AF42B}"/>
    <cellStyle name="Normal 44 10 2" xfId="1852" xr:uid="{C085F052-9DAF-42F5-AE23-589CDDC6E78B}"/>
    <cellStyle name="Normal 44 11" xfId="1853" xr:uid="{093C692E-210C-488E-94EF-A4859A5570D1}"/>
    <cellStyle name="Normal 44 11 2" xfId="1854" xr:uid="{7B66DB90-2462-4FDB-AC51-1AFEF53CE1F6}"/>
    <cellStyle name="Normal 44 12" xfId="1855" xr:uid="{EB1ACB33-8552-4448-B6F2-C3A5669A3C08}"/>
    <cellStyle name="Normal 44 13" xfId="1856" xr:uid="{62F809FD-1AFC-4B74-8EFE-5909D4CF791E}"/>
    <cellStyle name="Normal 44 14" xfId="1857" xr:uid="{BD38964B-25AE-4FC2-824E-4C6CD7DB8100}"/>
    <cellStyle name="Normal 44 15" xfId="1858" xr:uid="{0EC2A327-1CB4-429C-B22D-2653EC683542}"/>
    <cellStyle name="Normal 44 16" xfId="1859" xr:uid="{1A8FC288-35D1-4867-BF43-2C86578FE86E}"/>
    <cellStyle name="Normal 44 17" xfId="1860" xr:uid="{8CF30080-7F6B-41FB-B76A-765717E3624F}"/>
    <cellStyle name="Normal 44 18" xfId="1861" xr:uid="{29876C6E-5AE0-4807-BDD7-AD4069031171}"/>
    <cellStyle name="Normal 44 19" xfId="1862" xr:uid="{1F2DD5D4-E0B6-4F30-982F-3348FD2750B1}"/>
    <cellStyle name="Normal 44 2" xfId="1863" xr:uid="{43139030-F314-4BBD-8E35-25FDF9833C68}"/>
    <cellStyle name="Normal 44 2 2" xfId="1864" xr:uid="{16DA3D2E-4733-4CD8-922B-66D07BFDBB22}"/>
    <cellStyle name="Normal 44 20" xfId="1865" xr:uid="{303B093F-B30E-453B-B26B-C4248C7B1753}"/>
    <cellStyle name="Normal 44 21" xfId="1866" xr:uid="{29E7EE3C-1867-488E-A28F-9EA7C758E361}"/>
    <cellStyle name="Normal 44 22" xfId="1867" xr:uid="{8D156E5B-D542-4AF5-80BD-CEA426CF7941}"/>
    <cellStyle name="Normal 44 23" xfId="1868" xr:uid="{F885C983-1070-41EC-A361-DB3428FE83A6}"/>
    <cellStyle name="Normal 44 24" xfId="1869" xr:uid="{701DCE99-8147-4AF6-8F4F-13752C0670E1}"/>
    <cellStyle name="Normal 44 25" xfId="1870" xr:uid="{106D823F-573B-468A-B599-4A08EC600C98}"/>
    <cellStyle name="Normal 44 26" xfId="1871" xr:uid="{A410685C-86CF-4C44-B964-61CE9DCABAA8}"/>
    <cellStyle name="Normal 44 27" xfId="1872" xr:uid="{4C58D11A-A382-4177-931D-9273F05AFF61}"/>
    <cellStyle name="Normal 44 28" xfId="1873" xr:uid="{1662DF28-6A22-4A78-B947-5B614C39A340}"/>
    <cellStyle name="Normal 44 29" xfId="1874" xr:uid="{1CAD6664-C177-492E-A2E5-BF3C1C27DBF0}"/>
    <cellStyle name="Normal 44 3" xfId="1875" xr:uid="{B7F0D9E4-EE7B-4565-BE6C-9E4A9BC80A40}"/>
    <cellStyle name="Normal 44 3 2" xfId="1876" xr:uid="{CFDA3031-56C2-4680-B96E-C9E2FE913CAD}"/>
    <cellStyle name="Normal 44 30" xfId="1877" xr:uid="{E18F2116-D156-4398-9B76-163F467071B8}"/>
    <cellStyle name="Normal 44 31" xfId="1878" xr:uid="{3E91178C-67F5-476D-8D98-784D68CE7107}"/>
    <cellStyle name="Normal 44 32" xfId="1879" xr:uid="{BEF34563-9655-46A1-B0DA-A417F23C2280}"/>
    <cellStyle name="Normal 44 33" xfId="1880" xr:uid="{24137787-34BF-4E14-877E-9519CBEEDAA5}"/>
    <cellStyle name="Normal 44 34" xfId="1881" xr:uid="{BCD2CEAD-0137-489B-A3F0-03F787D6F5B6}"/>
    <cellStyle name="Normal 44 35" xfId="1882" xr:uid="{F229BD5A-71A5-47F7-90A3-83A26D8E5350}"/>
    <cellStyle name="Normal 44 36" xfId="1883" xr:uid="{B86C2546-A132-4FCA-84BD-843E02E3C6DB}"/>
    <cellStyle name="Normal 44 37" xfId="1884" xr:uid="{3B2E488A-D3A7-482A-918A-A2910D57FDA2}"/>
    <cellStyle name="Normal 44 38" xfId="1885" xr:uid="{ECF5717D-F59C-426E-A7F2-B7C7EBF98EAD}"/>
    <cellStyle name="Normal 44 39" xfId="1886" xr:uid="{4F275A4D-66B4-4538-93BD-EE113E19EB56}"/>
    <cellStyle name="Normal 44 4" xfId="1887" xr:uid="{83A9B304-BECD-4A59-B8D4-F14AAAD2C702}"/>
    <cellStyle name="Normal 44 4 2" xfId="1888" xr:uid="{24315419-E17A-40B0-BA7D-851C001F30BB}"/>
    <cellStyle name="Normal 44 40" xfId="1889" xr:uid="{DB81C7F3-168B-46EF-8A70-92904E5A05EA}"/>
    <cellStyle name="Normal 44 41" xfId="1890" xr:uid="{95F32CBB-176D-4CD4-BECE-AD01CAE8D557}"/>
    <cellStyle name="Normal 44 42" xfId="1891" xr:uid="{9C382AE1-2B8D-45F6-BF82-C34779D3A508}"/>
    <cellStyle name="Normal 44 43" xfId="1892" xr:uid="{40DEF971-3051-422A-91D3-0FA95A05EA8A}"/>
    <cellStyle name="Normal 44 44" xfId="1893" xr:uid="{A8098606-4FDA-417D-B8DB-4060017EB3CA}"/>
    <cellStyle name="Normal 44 45" xfId="1894" xr:uid="{B523C1DD-F780-4FB0-9F4E-46356E74B51D}"/>
    <cellStyle name="Normal 44 46" xfId="1895" xr:uid="{253BC65A-354E-491E-8934-1594FDB393CD}"/>
    <cellStyle name="Normal 44 47" xfId="1896" xr:uid="{0169E452-0485-4D6C-8EF2-B0A932ED338B}"/>
    <cellStyle name="Normal 44 48" xfId="1897" xr:uid="{5C0C4572-9ED2-4C36-998D-E8DADBF72996}"/>
    <cellStyle name="Normal 44 49" xfId="1898" xr:uid="{57A314BA-E96F-4350-AF32-128E9D54CE30}"/>
    <cellStyle name="Normal 44 5" xfId="1899" xr:uid="{E76C5C42-EFFE-45A3-9A1E-4B893F20AAF6}"/>
    <cellStyle name="Normal 44 5 2" xfId="1900" xr:uid="{EBFD6DF4-2DA8-4160-8804-333860850B05}"/>
    <cellStyle name="Normal 44 50" xfId="1901" xr:uid="{D32D0C72-7473-462E-A445-2F3C41299ED0}"/>
    <cellStyle name="Normal 44 51" xfId="1902" xr:uid="{56A1D6D8-BB12-4424-86C7-17983AB43310}"/>
    <cellStyle name="Normal 44 52" xfId="1903" xr:uid="{F2559403-BEA0-4293-8F53-516F4F69F5E6}"/>
    <cellStyle name="Normal 44 53" xfId="1904" xr:uid="{661EAF8B-CAD5-44C2-BE50-EDC42E5FFE55}"/>
    <cellStyle name="Normal 44 54" xfId="1905" xr:uid="{F85B0E4D-0223-4D77-9CD4-97355C83DA51}"/>
    <cellStyle name="Normal 44 55" xfId="1906" xr:uid="{522A0211-D245-4E5C-9A8E-F33F953E7D5A}"/>
    <cellStyle name="Normal 44 56" xfId="1907" xr:uid="{90CC1B0B-B21C-4C7B-A6B9-82A94A4EAEF5}"/>
    <cellStyle name="Normal 44 57" xfId="1908" xr:uid="{3ACADAA0-67FF-40F2-9863-B122FBEBD87C}"/>
    <cellStyle name="Normal 44 58" xfId="1909" xr:uid="{B20EDC46-88FD-45BF-9A12-16E3AD42E532}"/>
    <cellStyle name="Normal 44 59" xfId="1910" xr:uid="{6B7AB96A-11B2-4E10-9AB7-21A6657DE481}"/>
    <cellStyle name="Normal 44 6" xfId="1911" xr:uid="{67EFEEC1-DCC2-488E-AA26-B7A749080ABF}"/>
    <cellStyle name="Normal 44 6 2" xfId="1912" xr:uid="{04A0B152-CC09-4560-A1D7-CE7CD09349BD}"/>
    <cellStyle name="Normal 44 60" xfId="1913" xr:uid="{7FEAD82C-F373-40AF-A7EF-DF29714CB389}"/>
    <cellStyle name="Normal 44 61" xfId="1914" xr:uid="{C59A9F47-F310-4504-855D-B66646155096}"/>
    <cellStyle name="Normal 44 62" xfId="1915" xr:uid="{65E7C25B-466A-4456-ABD3-E675DF4E0ABC}"/>
    <cellStyle name="Normal 44 63" xfId="1916" xr:uid="{40E8D3BC-1A59-474D-ACB8-20F47AD1F261}"/>
    <cellStyle name="Normal 44 64" xfId="1917" xr:uid="{AA5B3ABE-6D36-41C9-B57C-EB10EDDD0EE0}"/>
    <cellStyle name="Normal 44 65" xfId="1918" xr:uid="{1EE01BBB-08B6-4BE2-B6F8-E6FF03B13478}"/>
    <cellStyle name="Normal 44 66" xfId="1919" xr:uid="{20107D4A-B103-42CB-8E48-BF95536B22A0}"/>
    <cellStyle name="Normal 44 67" xfId="1920" xr:uid="{13571231-16BE-4D28-A8B7-F42F5B6CFA26}"/>
    <cellStyle name="Normal 44 68" xfId="1921" xr:uid="{025D3111-FCFB-409E-9146-F7B849C8CD3B}"/>
    <cellStyle name="Normal 44 69" xfId="1922" xr:uid="{85F33A68-F923-4F48-898F-A207964A1907}"/>
    <cellStyle name="Normal 44 7" xfId="1923" xr:uid="{E84E9292-E6FE-4002-AD87-FE8DAAD46360}"/>
    <cellStyle name="Normal 44 7 2" xfId="1924" xr:uid="{293BB36D-DC43-4E8C-A39B-54CAD31521A0}"/>
    <cellStyle name="Normal 44 70" xfId="1925" xr:uid="{4DD098C1-C247-49B9-8E2D-55F182256B0F}"/>
    <cellStyle name="Normal 44 71" xfId="1926" xr:uid="{3970334B-FFF3-4DE8-934E-1D2BBE6348D1}"/>
    <cellStyle name="Normal 44 72" xfId="1927" xr:uid="{4F4AC395-47D9-4BF1-972A-ED1F425E82AF}"/>
    <cellStyle name="Normal 44 73" xfId="1928" xr:uid="{1005CFD6-EFC7-401B-A2E5-E9204085E3C0}"/>
    <cellStyle name="Normal 44 74" xfId="1929" xr:uid="{BAD57FDF-4D64-4CE8-9517-120EFCB4D822}"/>
    <cellStyle name="Normal 44 75" xfId="1930" xr:uid="{C295EE8E-086F-49B8-B9AF-B15B3DD57E02}"/>
    <cellStyle name="Normal 44 8" xfId="1931" xr:uid="{98D1C235-2043-44C8-B946-83CEDC4282B4}"/>
    <cellStyle name="Normal 44 8 2" xfId="1932" xr:uid="{DE4DAA0B-041F-4AE9-B61B-C2B4FAE6E4F3}"/>
    <cellStyle name="Normal 44 9" xfId="1933" xr:uid="{A08270F2-8A21-4DDC-B2E7-E3359A356002}"/>
    <cellStyle name="Normal 44 9 2" xfId="1934" xr:uid="{057074C2-BB59-4044-9880-56341CDAA045}"/>
    <cellStyle name="Normal 44_INFORME DE EVALUACION TECNICO PRELIMINAR AJUSTADO" xfId="1935" xr:uid="{E3A75896-712C-4370-94EA-AD4CF805FE4B}"/>
    <cellStyle name="Normal 45" xfId="1936" xr:uid="{121BA939-4F96-4F2A-9421-4623933ED2FC}"/>
    <cellStyle name="Normal 45 2" xfId="2054" xr:uid="{F0CC9214-2D02-4125-8AAD-BCA2DE14BB72}"/>
    <cellStyle name="Normal 46" xfId="1937" xr:uid="{0CE8D3B7-91C9-498B-AE7C-D5007D1F1ADA}"/>
    <cellStyle name="Normal 46 2" xfId="2055" xr:uid="{A75961CB-86E6-44CD-AF9F-21549678B031}"/>
    <cellStyle name="Normal 47" xfId="1938" xr:uid="{8CCBDD60-F4EA-4D49-A06B-0F2B80097542}"/>
    <cellStyle name="Normal 47 2" xfId="2056" xr:uid="{8C10F0DB-E5F1-4B51-96F8-19DDF179A32B}"/>
    <cellStyle name="Normal 48" xfId="1939" xr:uid="{5C53ECCE-51FC-4B46-B918-EEAD724C0D9D}"/>
    <cellStyle name="Normal 48 2" xfId="2057" xr:uid="{1F4AC0BD-92E2-481E-89F0-A0A9EF355A78}"/>
    <cellStyle name="Normal 49" xfId="1940" xr:uid="{0571A4FF-9BA5-4249-90C8-E019193BAC60}"/>
    <cellStyle name="Normal 49 2" xfId="2058" xr:uid="{4861BDCC-825C-4CE9-ACE9-A665C10EB512}"/>
    <cellStyle name="Normal 5" xfId="1941" xr:uid="{C22B70A3-E096-4D70-A898-E2C1786307C7}"/>
    <cellStyle name="Normal 5 2" xfId="1942" xr:uid="{D2D7F420-1501-4EB2-87F4-D12D4C88C46D}"/>
    <cellStyle name="Normal 5 2 2" xfId="1943" xr:uid="{8C68348A-C51F-49C4-93B1-ADB61E593176}"/>
    <cellStyle name="Normal 5 3" xfId="1944" xr:uid="{3FB667B2-A472-42EB-A192-40FA7D39266F}"/>
    <cellStyle name="Normal 5 3 2" xfId="1945" xr:uid="{7867D0C1-67C9-41C2-8F5D-56F008F7DEB5}"/>
    <cellStyle name="Normal 5 4" xfId="1946" xr:uid="{114E8E0B-ABE9-4779-82E1-0BEFBE0FC4F6}"/>
    <cellStyle name="Normal 5 5" xfId="1947" xr:uid="{D4D62504-8D1A-4375-B36E-6E5E46BA8E4C}"/>
    <cellStyle name="Normal 5 6" xfId="1948" xr:uid="{FE25711D-F7EC-4766-AC54-5FAD375648FF}"/>
    <cellStyle name="Normal 5 6 2" xfId="2059" xr:uid="{875B7698-362D-4908-9584-03025F84A561}"/>
    <cellStyle name="Normal 5 7" xfId="2031" xr:uid="{F5DD8A51-6D02-45CA-B9D5-2B4805B59BB0}"/>
    <cellStyle name="Normal 50" xfId="1949" xr:uid="{13A560FF-37EE-445F-8BEA-09F008DDDA27}"/>
    <cellStyle name="Normal 50 2" xfId="1950" xr:uid="{0637F7BF-1560-4457-B82E-7106C8CABDAF}"/>
    <cellStyle name="Normal 50 2 2" xfId="2021" xr:uid="{50107A11-5DAF-4316-A057-6BD9BF0CFE24}"/>
    <cellStyle name="Normal 50 2 2 2" xfId="2065" xr:uid="{45304D5B-95B5-4E63-A33B-DBBF4550C1E2}"/>
    <cellStyle name="Normal 50 2 3" xfId="2022" xr:uid="{A49BE32B-EB95-40E9-9670-65784DBFA2F4}"/>
    <cellStyle name="Normal 50 2 3 2" xfId="2066" xr:uid="{714F4017-2D1C-4B37-98A9-B871231E4578}"/>
    <cellStyle name="Normal 50 3" xfId="2060" xr:uid="{FD39F7BC-685C-4BF5-BC2D-B05E729E1164}"/>
    <cellStyle name="Normal 51" xfId="1951" xr:uid="{8A60BC3A-756F-4A9E-93C1-8D3A97057F28}"/>
    <cellStyle name="Normal 51 2" xfId="1952" xr:uid="{E5086891-85B3-4878-A2FD-81B5E087E020}"/>
    <cellStyle name="Normal 52" xfId="25" xr:uid="{6521E140-D44B-485C-B652-AF271B92F07D}"/>
    <cellStyle name="Normal 52 2" xfId="2035" xr:uid="{8DFF6DA1-654E-4C90-859E-716184A1D00D}"/>
    <cellStyle name="Normal 53" xfId="2067" xr:uid="{6EE25DE6-764B-42D3-8928-658820D38000}"/>
    <cellStyle name="Normal 54" xfId="1953" xr:uid="{1DEC796B-D45D-4156-905F-332705740BE5}"/>
    <cellStyle name="Normal 55" xfId="2078" xr:uid="{A1D1B1A9-A236-43CB-B313-60EBA7D96C64}"/>
    <cellStyle name="Normal 56" xfId="2081" xr:uid="{79746075-1511-4516-A234-004636C4D5F8}"/>
    <cellStyle name="Normal 57" xfId="2082" xr:uid="{1D0EA96D-EB16-45A2-9B47-B1F71EDF214C}"/>
    <cellStyle name="Normal 58" xfId="1954" xr:uid="{FA86444A-4945-40B3-BC04-CCBEC2A19292}"/>
    <cellStyle name="Normal 59" xfId="2088" xr:uid="{AD0F6A23-4EED-4D49-ADDE-464ED6A97746}"/>
    <cellStyle name="Normal 6" xfId="1955" xr:uid="{3B57026A-97DC-4920-AA5E-4DE99AC059F9}"/>
    <cellStyle name="Normal 6 2" xfId="1956" xr:uid="{7DB2AA2E-2500-418B-A7DC-7D79AE271297}"/>
    <cellStyle name="Normal 6 3" xfId="1957" xr:uid="{C53EAAB7-E5BE-4272-90F1-C812E74A4FE4}"/>
    <cellStyle name="Normal 6 4" xfId="1958" xr:uid="{BBEEC5EF-0A2C-42D7-A1DD-8CC04E7FD888}"/>
    <cellStyle name="Normal 6 5" xfId="2061" xr:uid="{95B43A79-DF03-4C66-AAB7-C331573047B1}"/>
    <cellStyle name="Normal 60" xfId="2093" xr:uid="{17CE44D7-0DA2-4156-9B47-4F823E2C917C}"/>
    <cellStyle name="Normal 61" xfId="1959" xr:uid="{34ECD18F-6092-4578-BBAF-29BC6888D704}"/>
    <cellStyle name="Normal 62" xfId="1960" xr:uid="{88F54D40-FD04-4E0E-A5B0-8CD4834C8798}"/>
    <cellStyle name="Normal 63" xfId="4" xr:uid="{F0485EBC-73D2-4EB5-A114-58B0F0B50D6F}"/>
    <cellStyle name="Normal 66" xfId="2090" xr:uid="{0F281123-4F8B-4B00-A5EF-A70788407000}"/>
    <cellStyle name="Normal 66 2" xfId="2095" xr:uid="{23BBF04B-C973-4A5A-B236-69BDF8F7E2D1}"/>
    <cellStyle name="Normal 7" xfId="1961" xr:uid="{502178F1-08A3-4402-A6CF-20BE77D5202B}"/>
    <cellStyle name="Normal 7 2" xfId="1962" xr:uid="{65BB23EB-241F-4D41-A969-928E4C0B05C5}"/>
    <cellStyle name="Normal 7 2 2" xfId="1963" xr:uid="{F3C4EB14-E5ED-44AF-8E8A-32FE885AFE35}"/>
    <cellStyle name="Normal 7 3" xfId="1964" xr:uid="{E39AA6FE-553B-47ED-86D5-52F36B90A02F}"/>
    <cellStyle name="Normal 7 4" xfId="1965" xr:uid="{BD86E443-F832-405A-8AB8-459570654791}"/>
    <cellStyle name="Normal 7 5" xfId="1966" xr:uid="{856814ED-714B-465C-9F34-2B9811A5AF40}"/>
    <cellStyle name="Normal 8" xfId="1967" xr:uid="{1C95C7E7-1939-4BC3-ABFE-7A2D11E0B7CA}"/>
    <cellStyle name="Normal 8 2" xfId="1968" xr:uid="{810C32F3-1230-4169-98D1-42ACE1BB11BD}"/>
    <cellStyle name="Normal 8 2 2" xfId="1969" xr:uid="{600C2E86-706B-41BB-A981-9E5966CC0F42}"/>
    <cellStyle name="Normal 8 3" xfId="1970" xr:uid="{844E2FB6-4B75-458A-8D39-D77FD52AF9E7}"/>
    <cellStyle name="Normal 8 4" xfId="1971" xr:uid="{5F15B1C1-8D71-4DC6-AB19-981DF7836F9A}"/>
    <cellStyle name="Normal 8 4 2" xfId="2062" xr:uid="{392C31A3-9D7A-4627-B60A-52D33A74ECA0}"/>
    <cellStyle name="Normal 8 5" xfId="1972" xr:uid="{001A7CEA-B031-4A1F-8E71-01F7EF8BDC10}"/>
    <cellStyle name="Normal 9" xfId="1973" xr:uid="{1CB23361-CB1C-4D33-87FA-CF707BDD606F}"/>
    <cellStyle name="Normal 9 2" xfId="1974" xr:uid="{08866DAC-23EE-4A7A-B116-1E9B2348839D}"/>
    <cellStyle name="Normal 9 3" xfId="2063" xr:uid="{3BF137B5-C0FC-4450-9AA9-424B28FCF527}"/>
    <cellStyle name="Notas 2" xfId="1975" xr:uid="{F2FB570B-8B91-4534-B6E9-D0AC25EC06BB}"/>
    <cellStyle name="Notas 2 2" xfId="1976" xr:uid="{C3A03600-8260-4865-8036-2551FC3EB697}"/>
    <cellStyle name="Notas 2 2 2" xfId="2110" xr:uid="{B9B578C8-DE15-47BA-81C5-1BC2EF369FE2}"/>
    <cellStyle name="Notas 2 3" xfId="2109" xr:uid="{0A7F5FCD-6B29-4BBB-8FF9-A9849280463F}"/>
    <cellStyle name="Notas 3" xfId="1977" xr:uid="{7351F941-A9D8-4892-9675-6D3A1B2606FA}"/>
    <cellStyle name="Notas 3 2" xfId="2111" xr:uid="{07307015-176B-4BB0-A64C-8D99843AE5E8}"/>
    <cellStyle name="Notas 4" xfId="1978" xr:uid="{D4E9246C-627F-4331-BF18-8A71039F906A}"/>
    <cellStyle name="Notas 4 2" xfId="2112" xr:uid="{38F87900-6A39-4BF5-9362-73244D1792BC}"/>
    <cellStyle name="Output" xfId="1979" xr:uid="{87993882-906D-4C99-B426-BAB77308A695}"/>
    <cellStyle name="Output 2" xfId="2069" xr:uid="{6D153123-8DA3-4157-909A-7626FA43D66B}"/>
    <cellStyle name="Porcentaje" xfId="2117" builtinId="5"/>
    <cellStyle name="Porcentaje 2" xfId="3" xr:uid="{6B141A41-8FB1-4DEA-9EBB-095D33CF3CCB}"/>
    <cellStyle name="Porcentaje 2 2" xfId="1982" xr:uid="{CB378146-DC21-4826-A653-661BF9F97306}"/>
    <cellStyle name="Porcentaje 2 3" xfId="1981" xr:uid="{1AD7888A-6989-4E44-89F2-91EA299F2863}"/>
    <cellStyle name="Porcentaje 2 4" xfId="8" xr:uid="{5C4E016B-4C99-4787-A9AA-67E6F87213FC}"/>
    <cellStyle name="Porcentaje 3" xfId="1980" xr:uid="{A4F1E22F-DB9E-48AA-8294-B24102B378F8}"/>
    <cellStyle name="Porcentaje 3 2" xfId="2064" xr:uid="{5C7F6DF7-F66F-4434-810D-8A7B733AF261}"/>
    <cellStyle name="Porcentaje 4" xfId="2084" xr:uid="{113FC849-A029-446B-B52E-D7F59A5FF973}"/>
    <cellStyle name="Porcentaje 5" xfId="2089" xr:uid="{433A63CE-66AB-4657-BE3B-8EFCE2742EED}"/>
    <cellStyle name="Porcentaje 6" xfId="2092" xr:uid="{89089EA2-9B13-4A95-80D8-AE38219768A8}"/>
    <cellStyle name="Porcentual 2" xfId="1983" xr:uid="{0D9BBFA1-0937-44A1-91E8-C912512B476B}"/>
    <cellStyle name="Porcentual 2 2" xfId="1984" xr:uid="{30E2C868-51C7-494E-8C5A-39567E2ED91C}"/>
    <cellStyle name="Porcentual 3" xfId="1985" xr:uid="{BCB79DD4-2683-4490-AA9E-490493EBA7FF}"/>
    <cellStyle name="Salida 2" xfId="1986" xr:uid="{F99A57AA-45D6-46D6-89C5-1F9973A56C46}"/>
    <cellStyle name="Salida 2 2" xfId="1987" xr:uid="{66F3AAB7-C1E5-40E7-AEE6-90009368492C}"/>
    <cellStyle name="Salida 2 2 2" xfId="2071" xr:uid="{29B60B78-80DB-4105-A34F-4816D6A6CA6C}"/>
    <cellStyle name="Salida 2 3" xfId="2070" xr:uid="{4B7EBB35-CB3A-4C99-8EB2-B902B3D7E9FE}"/>
    <cellStyle name="Salida 3" xfId="1988" xr:uid="{82BBF99E-942F-4E01-85ED-2733B8084A32}"/>
    <cellStyle name="Salida 3 2" xfId="2072" xr:uid="{3C968C9C-6254-4E64-91D9-70CEA120A0B9}"/>
    <cellStyle name="Salida 4" xfId="1989" xr:uid="{FF1AB005-3289-4E4B-B005-F4AF63221DAE}"/>
    <cellStyle name="Salida 4 2" xfId="2073" xr:uid="{4BF4DB95-505F-4F96-A908-529BF88CA789}"/>
    <cellStyle name="TableStyleLight1" xfId="1990" xr:uid="{EB557402-CB26-4A60-91C9-5C3428723C41}"/>
    <cellStyle name="Texto de advertencia 2" xfId="1991" xr:uid="{955DC20B-4AA4-469F-A6A4-F23E65C2FB7A}"/>
    <cellStyle name="Texto de advertencia 2 2" xfId="1992" xr:uid="{85024E12-FD43-432C-B4AB-4201557A87CE}"/>
    <cellStyle name="Texto de advertencia 3" xfId="1993" xr:uid="{917286DA-DCC8-4C7F-AD97-7A3C1158B465}"/>
    <cellStyle name="Texto de advertencia 4" xfId="1994" xr:uid="{3D4C0638-F477-4B14-A54B-047E2B1AEC14}"/>
    <cellStyle name="Texto explicativo 2" xfId="1995" xr:uid="{B435E434-CE61-48BE-BFDD-AAFAFBBC6A22}"/>
    <cellStyle name="Texto explicativo 2 2" xfId="1996" xr:uid="{40291143-ABC9-4072-AF31-06D53793D19D}"/>
    <cellStyle name="Texto explicativo 3" xfId="1997" xr:uid="{678D9A8D-109B-4DD3-BB4C-4C752CFCBBD4}"/>
    <cellStyle name="Texto explicativo 4" xfId="1998" xr:uid="{055DC41D-5AB1-430D-BFC4-98D19DC388B7}"/>
    <cellStyle name="Title" xfId="1999" xr:uid="{5BA86727-6BD9-4EAC-A9B1-79615DDAF87C}"/>
    <cellStyle name="Título 1 2" xfId="2000" xr:uid="{1E4E0F56-D61A-4DDE-B925-0E6791D4CEF4}"/>
    <cellStyle name="Título 1 2 2" xfId="2001" xr:uid="{084BDAC3-E8BF-4702-A4F7-AEE1A834786E}"/>
    <cellStyle name="Título 1 3" xfId="2002" xr:uid="{5962A7A2-532E-4852-B59C-C824F90FE01C}"/>
    <cellStyle name="Título 1 4" xfId="2003" xr:uid="{45191207-4B74-4F80-9E86-D69AA551ACC7}"/>
    <cellStyle name="Título 2 2" xfId="2004" xr:uid="{01324EB1-D457-44AF-8707-B1DBAEED6233}"/>
    <cellStyle name="Título 2 2 2" xfId="2005" xr:uid="{A25EF54D-8050-4929-BB79-9B782D531FDD}"/>
    <cellStyle name="Título 2 3" xfId="2006" xr:uid="{D6E84BEA-5FB2-4DD1-8551-FC06AFFB8C81}"/>
    <cellStyle name="Título 2 4" xfId="2007" xr:uid="{EEBD5968-0664-4744-B612-D4725E4E9D34}"/>
    <cellStyle name="Título 3 2" xfId="2008" xr:uid="{DF11B9F4-48E9-4D87-9B6C-F09895D0C418}"/>
    <cellStyle name="Título 3 2 2" xfId="2009" xr:uid="{8A9FF559-8C6C-46C8-B832-E6CEC9B13A9A}"/>
    <cellStyle name="Título 3 3" xfId="2010" xr:uid="{86A8943A-4D0F-42FA-BED7-1A0C9A1EBD14}"/>
    <cellStyle name="Título 3 4" xfId="2011" xr:uid="{83053890-7736-4E99-92C2-452AF8C395C9}"/>
    <cellStyle name="Título 4" xfId="2012" xr:uid="{2E8F6AFF-D194-4BC8-B68C-C0952B32C506}"/>
    <cellStyle name="Título 4 2" xfId="2013" xr:uid="{7A29FC15-93B1-4D35-97CA-506DAE6984F4}"/>
    <cellStyle name="Título 5" xfId="2014" xr:uid="{FACA0CE2-5B90-4C98-BD1F-775E65F78C6C}"/>
    <cellStyle name="Título 6" xfId="2015" xr:uid="{24D35538-D0E7-4732-9A54-D0B48742592F}"/>
    <cellStyle name="Total 2" xfId="2016" xr:uid="{4791AB9C-20C3-497A-B315-C695C63070B4}"/>
    <cellStyle name="Total 2 2" xfId="2017" xr:uid="{1A6B5FF2-312C-4AC7-A01B-2F7451171E9C}"/>
    <cellStyle name="Total 2 2 2" xfId="2075" xr:uid="{D3D8AD41-5283-4F79-92A7-967D27986A42}"/>
    <cellStyle name="Total 2 3" xfId="2074" xr:uid="{1D46A686-60FB-47CB-9722-819689A18200}"/>
    <cellStyle name="Total 3" xfId="2018" xr:uid="{A8C249CD-2176-4257-B595-0FD78955555C}"/>
    <cellStyle name="Total 3 2" xfId="2076" xr:uid="{BBB0A121-E368-4125-8FB5-5B11239400CF}"/>
    <cellStyle name="Total 4" xfId="2019" xr:uid="{8501EF80-C910-4592-8509-F5B9673D3959}"/>
    <cellStyle name="Total 4 2" xfId="2077" xr:uid="{B2D14146-17C4-4B4C-9844-9C4712F80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1374588</xdr:colOff>
      <xdr:row>5</xdr:row>
      <xdr:rowOff>153427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D84DD4-93A7-42B8-B0F0-345A64BD4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74588" cy="13337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112059</xdr:colOff>
      <xdr:row>0</xdr:row>
      <xdr:rowOff>59765</xdr:rowOff>
    </xdr:from>
    <xdr:to>
      <xdr:col>1</xdr:col>
      <xdr:colOff>1486647</xdr:colOff>
      <xdr:row>6</xdr:row>
      <xdr:rowOff>50914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8EB22C-4EA3-4494-A207-DF1E5E9FD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7294" y="59765"/>
          <a:ext cx="1374588" cy="133585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5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9988318&amp;isFromPublicArea=True&amp;isModal=true&amp;asPopupView=true&amp;currentLanguage=es&amp;currentCulture=es" TargetMode="External"/><Relationship Id="rId7" Type="http://schemas.openxmlformats.org/officeDocument/2006/relationships/hyperlink" Target="https://community.secop.gov.co/Public/Tendering/OpportunityDetail/Index?noticeUID=CO1.NTC.6700592&amp;isFromPublicArea=True&amp;isModal=true&amp;asPopupView=true&amp;currentLanguage=es&amp;currentCulture=es" TargetMode="External"/><Relationship Id="rId2" Type="http://schemas.openxmlformats.org/officeDocument/2006/relationships/hyperlink" Target="https://community.secop.gov.co/Public/Tendering/OpportunityDetail/Index?noticeUID=CO1.NTC.8772995&amp;isFromPublicArea=True&amp;isModal=true&amp;asPopupView=true&amp;currentLanguage=es&amp;currentCulture=es" TargetMode="External"/><Relationship Id="rId1" Type="http://schemas.openxmlformats.org/officeDocument/2006/relationships/hyperlink" Target="https://community.secop.gov.co/Public/Tendering/OpportunityDetail/Index?noticeUID=CO1.NTC.10268530&amp;isFromPublicArea=True&amp;isModal=true&amp;asPopupView=true&amp;currentLanguage=es&amp;currentCulture=es" TargetMode="External"/><Relationship Id="rId6" Type="http://schemas.openxmlformats.org/officeDocument/2006/relationships/hyperlink" Target="https://community.secop.gov.co/Public/Tendering/OpportunityDetail/Index?noticeUID=CO1.NTC.8842768&amp;isFromPublicArea=True&amp;isModal=true&amp;asPopupView=true&amp;currentLanguage=es&amp;currentCulture=es" TargetMode="External"/><Relationship Id="rId5" Type="http://schemas.openxmlformats.org/officeDocument/2006/relationships/hyperlink" Target="https://community.secop.gov.co/Public/Tendering/OpportunityDetail/Index?noticeUID=CO1.NTC.10268530&amp;isFromPublicArea=True&amp;isModal=true&amp;asPopupView=true&amp;currentLanguage=es&amp;currentCulture=es" TargetMode="External"/><Relationship Id="rId4" Type="http://schemas.openxmlformats.org/officeDocument/2006/relationships/hyperlink" Target="https://community.secop.gov.co/Public/Tendering/OpportunityDetail/Index?noticeUID=CO1.NTC.9915834&amp;isFromPublicArea=True&amp;isModal=true&amp;asPopupView=true&amp;currentLanguage=es&amp;currentCulture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D802A-0948-401B-84F3-35D0B9A67957}">
  <dimension ref="A1:R86"/>
  <sheetViews>
    <sheetView showGridLines="0" tabSelected="1" topLeftCell="A25" zoomScale="85" zoomScaleNormal="85" workbookViewId="0">
      <selection activeCell="L34" sqref="L34"/>
    </sheetView>
  </sheetViews>
  <sheetFormatPr baseColWidth="10" defaultColWidth="11.42578125" defaultRowHeight="12.75"/>
  <cols>
    <col min="1" max="1" width="54.28515625" style="1" customWidth="1"/>
    <col min="2" max="2" width="11.28515625" style="1" customWidth="1"/>
    <col min="3" max="3" width="4" style="1" customWidth="1"/>
    <col min="4" max="4" width="15.7109375" style="1" bestFit="1" customWidth="1"/>
    <col min="5" max="5" width="13.28515625" style="1" bestFit="1" customWidth="1"/>
    <col min="6" max="6" width="1.42578125" style="1" customWidth="1"/>
    <col min="7" max="7" width="10.28515625" style="1" customWidth="1"/>
    <col min="8" max="8" width="3.28515625" style="1" customWidth="1"/>
    <col min="9" max="10" width="11.42578125" style="1"/>
    <col min="11" max="11" width="12.28515625" style="1" customWidth="1"/>
    <col min="12" max="12" width="16.140625" style="1" customWidth="1"/>
    <col min="13" max="13" width="1.140625" style="1" customWidth="1"/>
    <col min="14" max="14" width="11.42578125" style="1"/>
    <col min="15" max="15" width="13.28515625" style="1" bestFit="1" customWidth="1"/>
    <col min="16" max="16384" width="11.42578125" style="1"/>
  </cols>
  <sheetData>
    <row r="1" spans="1:14" ht="20.25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4" ht="20.25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</row>
    <row r="3" spans="1:14" ht="20.25">
      <c r="A3" s="130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</row>
    <row r="4" spans="1:14" ht="2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4" ht="12.95" customHeight="1">
      <c r="E5" s="119"/>
      <c r="F5" s="119"/>
      <c r="G5" s="119"/>
      <c r="H5" s="119"/>
    </row>
    <row r="6" spans="1:14" ht="12.95" customHeight="1">
      <c r="A6" s="119"/>
      <c r="B6" s="119"/>
      <c r="C6" s="119"/>
      <c r="D6" s="119"/>
      <c r="E6" s="119"/>
      <c r="F6" s="119"/>
      <c r="G6" s="119"/>
      <c r="H6" s="119"/>
      <c r="I6" s="133"/>
      <c r="J6" s="133"/>
      <c r="K6" s="133"/>
      <c r="L6" s="91"/>
    </row>
    <row r="7" spans="1:14" ht="12.95" customHeight="1">
      <c r="A7" s="119"/>
      <c r="B7" s="119"/>
      <c r="C7" s="119"/>
      <c r="D7" s="101" t="s">
        <v>3</v>
      </c>
      <c r="E7" s="119"/>
      <c r="F7" s="119"/>
      <c r="G7" s="119"/>
      <c r="H7" s="119"/>
      <c r="I7" s="133"/>
      <c r="J7" s="133"/>
      <c r="K7" s="133"/>
      <c r="L7" s="91"/>
    </row>
    <row r="8" spans="1:14" ht="12.95" customHeight="1">
      <c r="A8" s="134" t="s">
        <v>4</v>
      </c>
      <c r="B8" s="135">
        <f>+L45</f>
        <v>2897488586.5768776</v>
      </c>
      <c r="C8" s="135"/>
      <c r="D8" s="135"/>
      <c r="E8" s="119"/>
      <c r="F8" s="119"/>
      <c r="G8" s="119"/>
      <c r="H8" s="119"/>
      <c r="I8" s="136" t="s">
        <v>5</v>
      </c>
      <c r="J8" s="137"/>
      <c r="K8" s="137"/>
      <c r="L8" s="138"/>
    </row>
    <row r="9" spans="1:14" ht="12.95" customHeight="1">
      <c r="A9" s="134"/>
      <c r="B9" s="135"/>
      <c r="C9" s="135"/>
      <c r="D9" s="135"/>
      <c r="E9" s="120"/>
      <c r="F9" s="121"/>
      <c r="G9" s="121"/>
      <c r="H9" s="121"/>
      <c r="I9" s="139" t="s">
        <v>6</v>
      </c>
      <c r="J9" s="140"/>
      <c r="K9" s="141"/>
      <c r="L9" s="122">
        <v>46324</v>
      </c>
      <c r="M9" s="59"/>
      <c r="N9" s="98"/>
    </row>
    <row r="10" spans="1:14" ht="12.95" customHeight="1">
      <c r="A10" s="134"/>
      <c r="B10" s="135"/>
      <c r="C10" s="135"/>
      <c r="D10" s="135"/>
      <c r="E10" s="119"/>
      <c r="F10" s="119"/>
      <c r="G10" s="119"/>
      <c r="H10" s="119"/>
      <c r="I10" s="139" t="s">
        <v>7</v>
      </c>
      <c r="J10" s="140"/>
      <c r="K10" s="141"/>
      <c r="L10" s="122">
        <f>+L9+200</f>
        <v>46524</v>
      </c>
      <c r="M10" s="59"/>
    </row>
    <row r="11" spans="1:14" ht="12.95" customHeight="1">
      <c r="A11" s="134"/>
      <c r="B11" s="135"/>
      <c r="C11" s="135"/>
      <c r="D11" s="135"/>
      <c r="E11" s="119"/>
      <c r="F11" s="119"/>
      <c r="G11" s="119"/>
      <c r="H11" s="119"/>
      <c r="I11" s="147" t="s">
        <v>8</v>
      </c>
      <c r="J11" s="148"/>
      <c r="K11" s="149"/>
      <c r="L11" s="123">
        <f>L10-L9</f>
        <v>200</v>
      </c>
      <c r="M11" s="59"/>
    </row>
    <row r="12" spans="1:14" ht="12.95" customHeight="1">
      <c r="A12" s="119"/>
      <c r="B12" s="119"/>
      <c r="C12" s="119"/>
      <c r="D12" s="119"/>
      <c r="E12" s="119"/>
      <c r="F12" s="119"/>
      <c r="G12" s="119"/>
      <c r="H12" s="119"/>
      <c r="I12" s="133"/>
      <c r="J12" s="133"/>
      <c r="K12" s="133"/>
      <c r="L12" s="91"/>
      <c r="M12" s="59"/>
    </row>
    <row r="13" spans="1:14" ht="12.95" customHeight="1">
      <c r="A13" s="119"/>
      <c r="B13" s="119"/>
      <c r="C13" s="119"/>
      <c r="D13" s="119"/>
      <c r="E13" s="124"/>
      <c r="F13" s="119"/>
      <c r="G13" s="119"/>
      <c r="H13" s="119"/>
      <c r="I13" s="133"/>
      <c r="J13" s="133"/>
      <c r="K13" s="133"/>
      <c r="L13" s="91"/>
      <c r="M13" s="59"/>
      <c r="N13" s="97"/>
    </row>
    <row r="14" spans="1:14" ht="12.95" customHeight="1">
      <c r="A14" s="119"/>
      <c r="B14" s="119"/>
      <c r="C14" s="119"/>
      <c r="D14" s="124"/>
      <c r="E14" s="119"/>
      <c r="F14" s="119"/>
      <c r="G14" s="119"/>
      <c r="H14" s="119"/>
      <c r="I14" s="150"/>
      <c r="J14" s="150"/>
      <c r="K14" s="150"/>
      <c r="L14" s="92"/>
      <c r="M14" s="59"/>
    </row>
    <row r="15" spans="1:14" ht="12.95" customHeight="1">
      <c r="A15" s="121"/>
      <c r="B15" s="121"/>
      <c r="C15" s="121"/>
      <c r="D15" s="121"/>
      <c r="E15" s="121"/>
      <c r="F15" s="121"/>
      <c r="G15" s="121"/>
      <c r="H15" s="121"/>
      <c r="I15" s="60"/>
      <c r="J15" s="60"/>
      <c r="K15" s="60"/>
      <c r="L15" s="59"/>
      <c r="M15" s="59"/>
    </row>
    <row r="16" spans="1:14" ht="15.75">
      <c r="A16" s="29" t="s">
        <v>9</v>
      </c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</row>
    <row r="17" spans="1:16" ht="25.5">
      <c r="A17" s="28" t="s">
        <v>10</v>
      </c>
      <c r="B17" s="151" t="s">
        <v>11</v>
      </c>
      <c r="C17" s="151"/>
      <c r="D17" s="151" t="s">
        <v>12</v>
      </c>
      <c r="E17" s="151"/>
      <c r="F17" s="151"/>
      <c r="G17" s="151" t="s">
        <v>13</v>
      </c>
      <c r="H17" s="151"/>
      <c r="I17" s="151" t="s">
        <v>14</v>
      </c>
      <c r="J17" s="151"/>
      <c r="K17" s="28" t="s">
        <v>15</v>
      </c>
      <c r="L17" s="28" t="s">
        <v>16</v>
      </c>
    </row>
    <row r="18" spans="1:16">
      <c r="A18" s="96" t="s">
        <v>17</v>
      </c>
      <c r="B18" s="142" t="s">
        <v>18</v>
      </c>
      <c r="C18" s="142"/>
      <c r="D18" s="143">
        <v>1104151671376.73</v>
      </c>
      <c r="E18" s="143" t="s">
        <v>19</v>
      </c>
      <c r="F18" s="143" t="s">
        <v>19</v>
      </c>
      <c r="G18" s="144">
        <f>+H52</f>
        <v>0.93</v>
      </c>
      <c r="H18" s="144"/>
      <c r="I18" s="145">
        <f>(ROUND(D18*G18/1000,0))/365*200</f>
        <v>562663591.23287666</v>
      </c>
      <c r="J18" s="145"/>
      <c r="K18" s="112">
        <f>ROUND(I18*19%,0)</f>
        <v>106906082</v>
      </c>
      <c r="L18" s="112">
        <f>I18+K18</f>
        <v>669569673.23287666</v>
      </c>
      <c r="O18" s="93"/>
    </row>
    <row r="19" spans="1:16">
      <c r="A19" s="100" t="s">
        <v>20</v>
      </c>
      <c r="B19" s="142" t="s">
        <v>18</v>
      </c>
      <c r="C19" s="142"/>
      <c r="D19" s="146">
        <f>D18*4%</f>
        <v>44166066855.069199</v>
      </c>
      <c r="E19" s="146">
        <v>6729267950.4320755</v>
      </c>
      <c r="F19" s="146">
        <v>6729267950.4320755</v>
      </c>
      <c r="G19" s="144">
        <f>ROUND((G18/2),2)</f>
        <v>0.47</v>
      </c>
      <c r="H19" s="144"/>
      <c r="I19" s="145">
        <f>(ROUND(D19*G19/1000,0))/365*200</f>
        <v>11374274.520547945</v>
      </c>
      <c r="J19" s="145"/>
      <c r="K19" s="112">
        <f t="shared" ref="K19:K27" si="0">ROUND(I19*19%,0)</f>
        <v>2161112</v>
      </c>
      <c r="L19" s="112">
        <f t="shared" ref="L19:L27" si="1">I19+K19</f>
        <v>13535386.520547945</v>
      </c>
    </row>
    <row r="20" spans="1:16">
      <c r="A20" s="96" t="s">
        <v>21</v>
      </c>
      <c r="B20" s="142" t="s">
        <v>18</v>
      </c>
      <c r="C20" s="142"/>
      <c r="D20" s="146">
        <v>18418839886.792801</v>
      </c>
      <c r="E20" s="146"/>
      <c r="F20" s="146"/>
      <c r="G20" s="144">
        <f>+H56</f>
        <v>7.3033333333333337</v>
      </c>
      <c r="H20" s="144"/>
      <c r="I20" s="145">
        <f>(ROUND(D20*G20/1000,0))/365*200</f>
        <v>73709001.095890418</v>
      </c>
      <c r="J20" s="145"/>
      <c r="K20" s="112">
        <f t="shared" si="0"/>
        <v>14004710</v>
      </c>
      <c r="L20" s="112">
        <f t="shared" si="1"/>
        <v>87713711.095890418</v>
      </c>
    </row>
    <row r="21" spans="1:16">
      <c r="A21" s="100" t="s">
        <v>20</v>
      </c>
      <c r="B21" s="142" t="s">
        <v>18</v>
      </c>
      <c r="C21" s="142"/>
      <c r="D21" s="146">
        <f>D20*4%</f>
        <v>736753595.47171199</v>
      </c>
      <c r="E21" s="146"/>
      <c r="F21" s="146"/>
      <c r="G21" s="144">
        <f>ROUND(G20/2,2)</f>
        <v>3.65</v>
      </c>
      <c r="H21" s="144"/>
      <c r="I21" s="145">
        <f>(ROUND(D21*G21/1000,0))/365*200</f>
        <v>1473507.397260274</v>
      </c>
      <c r="J21" s="145"/>
      <c r="K21" s="112">
        <f t="shared" si="0"/>
        <v>279966</v>
      </c>
      <c r="L21" s="112">
        <f t="shared" si="1"/>
        <v>1753473.397260274</v>
      </c>
    </row>
    <row r="22" spans="1:16">
      <c r="A22" s="96" t="s">
        <v>22</v>
      </c>
      <c r="B22" s="142" t="s">
        <v>23</v>
      </c>
      <c r="C22" s="142"/>
      <c r="D22" s="143">
        <v>650000000</v>
      </c>
      <c r="E22" s="143">
        <v>4751046458</v>
      </c>
      <c r="F22" s="143">
        <v>4751046458</v>
      </c>
      <c r="G22" s="144">
        <f>+H60</f>
        <v>34.996666666666663</v>
      </c>
      <c r="H22" s="144"/>
      <c r="I22" s="145">
        <f t="shared" ref="I22:I28" si="2">(ROUND(D22*G22/100,0))/365*200</f>
        <v>124645661.9178082</v>
      </c>
      <c r="J22" s="145"/>
      <c r="K22" s="112">
        <f t="shared" si="0"/>
        <v>23682676</v>
      </c>
      <c r="L22" s="112">
        <f t="shared" si="1"/>
        <v>148328337.9178082</v>
      </c>
    </row>
    <row r="23" spans="1:16">
      <c r="A23" s="96" t="s">
        <v>24</v>
      </c>
      <c r="B23" s="142" t="s">
        <v>23</v>
      </c>
      <c r="C23" s="142"/>
      <c r="D23" s="143">
        <v>9000000000</v>
      </c>
      <c r="E23" s="143"/>
      <c r="F23" s="143"/>
      <c r="G23" s="152">
        <f>+H64</f>
        <v>2.3533333333333335</v>
      </c>
      <c r="H23" s="152"/>
      <c r="I23" s="145">
        <f t="shared" si="2"/>
        <v>116054794.52054794</v>
      </c>
      <c r="J23" s="145"/>
      <c r="K23" s="112">
        <f>ROUND(I23*19%,0)</f>
        <v>22050411</v>
      </c>
      <c r="L23" s="112">
        <f t="shared" si="1"/>
        <v>138105205.52054793</v>
      </c>
    </row>
    <row r="24" spans="1:16">
      <c r="A24" s="96" t="s">
        <v>25</v>
      </c>
      <c r="B24" s="142" t="s">
        <v>23</v>
      </c>
      <c r="C24" s="142"/>
      <c r="D24" s="156">
        <v>13111923324</v>
      </c>
      <c r="E24" s="156"/>
      <c r="F24" s="156"/>
      <c r="G24" s="152">
        <f t="shared" ref="G24" si="3">+H68</f>
        <v>4.47</v>
      </c>
      <c r="H24" s="152"/>
      <c r="I24" s="145">
        <f t="shared" si="2"/>
        <v>321152313.97260273</v>
      </c>
      <c r="J24" s="145"/>
      <c r="K24" s="112">
        <f>ROUND(I24*19%,0)</f>
        <v>61018940</v>
      </c>
      <c r="L24" s="112">
        <f t="shared" si="1"/>
        <v>382171253.97260273</v>
      </c>
    </row>
    <row r="25" spans="1:16">
      <c r="A25" s="106" t="s">
        <v>26</v>
      </c>
      <c r="B25" s="142" t="s">
        <v>23</v>
      </c>
      <c r="C25" s="142"/>
      <c r="D25" s="156">
        <v>4610000000</v>
      </c>
      <c r="E25" s="156"/>
      <c r="F25" s="156"/>
      <c r="G25" s="152">
        <f>+H72</f>
        <v>18.184999999999999</v>
      </c>
      <c r="H25" s="152"/>
      <c r="I25" s="145">
        <f t="shared" si="2"/>
        <v>459358082.19178087</v>
      </c>
      <c r="J25" s="145"/>
      <c r="K25" s="112">
        <f t="shared" si="0"/>
        <v>87278036</v>
      </c>
      <c r="L25" s="112">
        <f t="shared" si="1"/>
        <v>546636118.19178081</v>
      </c>
    </row>
    <row r="26" spans="1:16">
      <c r="A26" s="106" t="s">
        <v>27</v>
      </c>
      <c r="B26" s="142" t="s">
        <v>23</v>
      </c>
      <c r="C26" s="142"/>
      <c r="D26" s="146">
        <v>7000000000</v>
      </c>
      <c r="E26" s="146"/>
      <c r="F26" s="146"/>
      <c r="G26" s="152">
        <f>+H76</f>
        <v>2.85</v>
      </c>
      <c r="H26" s="152"/>
      <c r="I26" s="145">
        <f t="shared" si="2"/>
        <v>109315068.49315068</v>
      </c>
      <c r="J26" s="145"/>
      <c r="K26" s="112">
        <f t="shared" si="0"/>
        <v>20769863</v>
      </c>
      <c r="L26" s="112">
        <f t="shared" si="1"/>
        <v>130084931.49315068</v>
      </c>
    </row>
    <row r="27" spans="1:16">
      <c r="A27" s="106" t="s">
        <v>28</v>
      </c>
      <c r="B27" s="142" t="s">
        <v>23</v>
      </c>
      <c r="C27" s="142"/>
      <c r="D27" s="146">
        <v>2598065242</v>
      </c>
      <c r="E27" s="146"/>
      <c r="F27" s="146"/>
      <c r="G27" s="152">
        <f>+H84</f>
        <v>7.89</v>
      </c>
      <c r="H27" s="152"/>
      <c r="I27" s="145">
        <f t="shared" si="2"/>
        <v>112321834.52054796</v>
      </c>
      <c r="J27" s="145"/>
      <c r="K27" s="112">
        <f t="shared" si="0"/>
        <v>21341149</v>
      </c>
      <c r="L27" s="112">
        <f t="shared" si="1"/>
        <v>133662983.52054796</v>
      </c>
    </row>
    <row r="28" spans="1:16">
      <c r="A28" s="106" t="s">
        <v>29</v>
      </c>
      <c r="B28" s="157" t="s">
        <v>23</v>
      </c>
      <c r="C28" s="158"/>
      <c r="D28" s="159">
        <v>1000000000</v>
      </c>
      <c r="E28" s="160"/>
      <c r="F28" s="161"/>
      <c r="G28" s="162">
        <v>8.5</v>
      </c>
      <c r="H28" s="163"/>
      <c r="I28" s="145">
        <f t="shared" si="2"/>
        <v>46575342.465753421</v>
      </c>
      <c r="J28" s="145"/>
      <c r="K28" s="113">
        <f>ROUND(I28*19%,0)</f>
        <v>8849315</v>
      </c>
      <c r="L28" s="113">
        <f>I28+K28</f>
        <v>55424657.465753421</v>
      </c>
    </row>
    <row r="29" spans="1:16">
      <c r="A29" s="96" t="s">
        <v>30</v>
      </c>
      <c r="B29" s="110"/>
      <c r="C29" s="111"/>
      <c r="D29" s="111"/>
      <c r="E29" s="111"/>
      <c r="F29" s="111"/>
      <c r="G29" s="111"/>
      <c r="H29" s="111"/>
      <c r="I29" s="145">
        <f>+L29</f>
        <v>113689678.25430822</v>
      </c>
      <c r="J29" s="145"/>
      <c r="K29" s="114">
        <v>0</v>
      </c>
      <c r="L29" s="112">
        <f>115154900-1465221.74569178</f>
        <v>113689678.25430822</v>
      </c>
    </row>
    <row r="30" spans="1:16">
      <c r="A30" s="99" t="s">
        <v>31</v>
      </c>
      <c r="B30" s="153"/>
      <c r="C30" s="153"/>
      <c r="D30" s="153"/>
      <c r="E30" s="153"/>
      <c r="F30" s="153"/>
      <c r="G30" s="153"/>
      <c r="H30" s="153"/>
      <c r="I30" s="154">
        <f>SUM(I18:J29)</f>
        <v>2052333150.583075</v>
      </c>
      <c r="J30" s="155"/>
      <c r="K30" s="115"/>
      <c r="L30" s="115">
        <f>SUM(L18:L29)</f>
        <v>2420675410.5830755</v>
      </c>
    </row>
    <row r="31" spans="1:16">
      <c r="A31" s="166"/>
      <c r="B31" s="166"/>
      <c r="C31" s="166"/>
      <c r="D31" s="166"/>
      <c r="E31" s="166"/>
      <c r="F31" s="166"/>
      <c r="G31" s="166"/>
      <c r="H31" s="166"/>
      <c r="I31" s="166"/>
      <c r="J31" s="166"/>
      <c r="K31" s="167"/>
      <c r="L31" s="167"/>
      <c r="O31" s="98"/>
      <c r="P31" s="98"/>
    </row>
    <row r="32" spans="1:16" ht="15.75">
      <c r="A32" s="29" t="s">
        <v>32</v>
      </c>
      <c r="B32" s="14"/>
      <c r="C32" s="14"/>
      <c r="D32" s="14"/>
      <c r="E32" s="14"/>
      <c r="F32" s="14"/>
      <c r="G32" s="14"/>
      <c r="H32" s="14"/>
      <c r="I32" s="168"/>
      <c r="J32" s="169"/>
      <c r="K32" s="169"/>
      <c r="L32" s="170"/>
    </row>
    <row r="33" spans="1:18" ht="25.5">
      <c r="A33" s="28" t="s">
        <v>10</v>
      </c>
      <c r="B33" s="151" t="s">
        <v>11</v>
      </c>
      <c r="C33" s="151"/>
      <c r="D33" s="151" t="s">
        <v>12</v>
      </c>
      <c r="E33" s="151"/>
      <c r="F33" s="151"/>
      <c r="G33" s="151" t="s">
        <v>13</v>
      </c>
      <c r="H33" s="151"/>
      <c r="I33" s="151" t="s">
        <v>14</v>
      </c>
      <c r="J33" s="151"/>
      <c r="K33" s="28" t="s">
        <v>33</v>
      </c>
      <c r="L33" s="28" t="s">
        <v>16</v>
      </c>
    </row>
    <row r="34" spans="1:18">
      <c r="A34" s="96" t="s">
        <v>34</v>
      </c>
      <c r="B34" s="142" t="s">
        <v>35</v>
      </c>
      <c r="C34" s="142"/>
      <c r="D34" s="164" t="s">
        <v>36</v>
      </c>
      <c r="E34" s="164" t="s">
        <v>19</v>
      </c>
      <c r="F34" s="164" t="s">
        <v>19</v>
      </c>
      <c r="G34" s="144" t="s">
        <v>35</v>
      </c>
      <c r="H34" s="144"/>
      <c r="I34" s="165">
        <f>(+SALUD!G73)/365*200</f>
        <v>174721832.40377629</v>
      </c>
      <c r="J34" s="165"/>
      <c r="K34" s="27">
        <f>I34*5%</f>
        <v>8736091.6201888155</v>
      </c>
      <c r="L34" s="27">
        <f>+K34+I34</f>
        <v>183457924.02396509</v>
      </c>
    </row>
    <row r="35" spans="1:18">
      <c r="A35" s="96" t="s">
        <v>37</v>
      </c>
      <c r="B35" s="142" t="s">
        <v>35</v>
      </c>
      <c r="C35" s="142"/>
      <c r="D35" s="164" t="s">
        <v>36</v>
      </c>
      <c r="E35" s="164">
        <v>6729267950.4320755</v>
      </c>
      <c r="F35" s="164">
        <v>6729267950.4320755</v>
      </c>
      <c r="G35" s="144" t="s">
        <v>35</v>
      </c>
      <c r="H35" s="144"/>
      <c r="I35" s="165">
        <f>(+SALUD!G48)/365*200</f>
        <v>224642355.94771233</v>
      </c>
      <c r="J35" s="165"/>
      <c r="K35" s="27">
        <f>I35*5%</f>
        <v>11232117.797385618</v>
      </c>
      <c r="L35" s="27">
        <f>+K35+I35</f>
        <v>235874473.74509794</v>
      </c>
    </row>
    <row r="36" spans="1:18">
      <c r="A36" s="189" t="s">
        <v>38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1"/>
      <c r="L36" s="89">
        <f>((+I34+I35)*10%)/365*200</f>
        <v>21882969.224739105</v>
      </c>
    </row>
    <row r="37" spans="1:18">
      <c r="A37" s="192" t="s">
        <v>31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90">
        <f>+L34+L35+L36</f>
        <v>441215366.99380207</v>
      </c>
    </row>
    <row r="38" spans="1:18">
      <c r="A38" s="193"/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</row>
    <row r="39" spans="1:18" ht="15.75">
      <c r="A39" s="126" t="s">
        <v>39</v>
      </c>
      <c r="B39" s="14"/>
      <c r="C39" s="14"/>
      <c r="D39" s="14"/>
      <c r="E39" s="14"/>
      <c r="F39" s="14"/>
      <c r="G39" s="14"/>
      <c r="H39" s="14"/>
      <c r="I39" s="12"/>
      <c r="J39" s="12"/>
      <c r="K39" s="12"/>
      <c r="L39" s="12"/>
    </row>
    <row r="40" spans="1:18" ht="25.5">
      <c r="A40" s="2" t="s">
        <v>10</v>
      </c>
      <c r="B40" s="194" t="s">
        <v>11</v>
      </c>
      <c r="C40" s="195"/>
      <c r="D40" s="194" t="s">
        <v>12</v>
      </c>
      <c r="E40" s="196"/>
      <c r="F40" s="195"/>
      <c r="G40" s="194" t="s">
        <v>13</v>
      </c>
      <c r="H40" s="195"/>
      <c r="I40" s="194" t="s">
        <v>14</v>
      </c>
      <c r="J40" s="195"/>
      <c r="K40" s="3" t="s">
        <v>15</v>
      </c>
      <c r="L40" s="3" t="s">
        <v>16</v>
      </c>
    </row>
    <row r="41" spans="1:18" hidden="1">
      <c r="A41" s="127" t="s">
        <v>28</v>
      </c>
      <c r="B41" s="171" t="s">
        <v>23</v>
      </c>
      <c r="C41" s="172"/>
      <c r="D41" s="173">
        <v>698811310.90999997</v>
      </c>
      <c r="E41" s="174" t="s">
        <v>19</v>
      </c>
      <c r="F41" s="175" t="s">
        <v>19</v>
      </c>
      <c r="G41" s="176" t="e">
        <f>+#REF!</f>
        <v>#REF!</v>
      </c>
      <c r="H41" s="177"/>
      <c r="I41" s="178"/>
      <c r="J41" s="179"/>
      <c r="K41" s="61"/>
      <c r="L41" s="61"/>
    </row>
    <row r="42" spans="1:18">
      <c r="A42" s="128" t="s">
        <v>40</v>
      </c>
      <c r="B42" s="180" t="s">
        <v>23</v>
      </c>
      <c r="C42" s="181"/>
      <c r="D42" s="182">
        <v>139394805.75999999</v>
      </c>
      <c r="E42" s="183">
        <v>6729267950.4320755</v>
      </c>
      <c r="F42" s="184">
        <v>6729267950.4320755</v>
      </c>
      <c r="G42" s="185">
        <f>+H80</f>
        <v>21.459999999999997</v>
      </c>
      <c r="H42" s="186"/>
      <c r="I42" s="187">
        <f>(ROUND(D42*G42/100,0))</f>
        <v>29914125</v>
      </c>
      <c r="J42" s="188"/>
      <c r="K42" s="8">
        <f t="shared" ref="K42" si="4">ROUND(I42*19%,0)</f>
        <v>5683684</v>
      </c>
      <c r="L42" s="8">
        <f>I42+K42</f>
        <v>35597809</v>
      </c>
    </row>
    <row r="43" spans="1:18">
      <c r="A43" s="9" t="s">
        <v>31</v>
      </c>
      <c r="B43" s="201"/>
      <c r="C43" s="201"/>
      <c r="D43" s="201"/>
      <c r="E43" s="201"/>
      <c r="F43" s="201"/>
      <c r="G43" s="201"/>
      <c r="H43" s="201"/>
      <c r="I43" s="202"/>
      <c r="J43" s="203"/>
      <c r="K43" s="202">
        <f>SUM(L41:L42)</f>
        <v>35597809</v>
      </c>
      <c r="L43" s="203"/>
      <c r="O43" s="93"/>
    </row>
    <row r="44" spans="1:18" s="66" customFormat="1">
      <c r="A44" s="13"/>
      <c r="B44" s="14"/>
      <c r="C44" s="14"/>
      <c r="D44" s="14"/>
      <c r="E44" s="14"/>
      <c r="F44" s="14"/>
      <c r="G44" s="14"/>
      <c r="H44" s="14"/>
      <c r="I44" s="12"/>
      <c r="J44" s="12"/>
      <c r="K44" s="12"/>
      <c r="L44" s="12"/>
      <c r="O44" s="95"/>
    </row>
    <row r="45" spans="1:18" ht="15.75">
      <c r="A45" s="197" t="s">
        <v>41</v>
      </c>
      <c r="B45" s="197"/>
      <c r="C45" s="197"/>
      <c r="D45" s="197"/>
      <c r="E45" s="197"/>
      <c r="F45" s="197"/>
      <c r="G45" s="197"/>
      <c r="H45" s="197"/>
      <c r="I45" s="197"/>
      <c r="J45" s="197"/>
      <c r="K45" s="198"/>
      <c r="L45" s="129">
        <f>+K43+L37+L30</f>
        <v>2897488586.5768776</v>
      </c>
      <c r="M45" s="58"/>
      <c r="N45" s="58"/>
      <c r="O45" s="58"/>
      <c r="P45" s="58"/>
      <c r="Q45" s="58"/>
      <c r="R45" s="58"/>
    </row>
    <row r="46" spans="1:18" s="66" customFormat="1" ht="15.75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4"/>
      <c r="M46" s="65"/>
      <c r="N46" s="65"/>
      <c r="O46" s="65"/>
      <c r="P46" s="65"/>
      <c r="Q46" s="65"/>
      <c r="R46" s="65"/>
    </row>
    <row r="47" spans="1:18" s="66" customFormat="1" ht="15.75">
      <c r="A47" s="63"/>
      <c r="B47" s="63"/>
      <c r="C47" s="63"/>
      <c r="D47" s="63"/>
      <c r="E47" s="63"/>
      <c r="F47" s="63"/>
      <c r="G47" s="63"/>
      <c r="H47" s="63"/>
      <c r="I47" s="63"/>
      <c r="J47" s="63"/>
      <c r="K47" s="116"/>
      <c r="L47" s="94"/>
      <c r="M47" s="65"/>
      <c r="N47" s="65"/>
      <c r="O47" s="65"/>
      <c r="P47" s="65"/>
      <c r="Q47" s="65"/>
      <c r="R47" s="65"/>
    </row>
    <row r="48" spans="1:18" s="66" customFormat="1" ht="15.75">
      <c r="A48" s="63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94"/>
      <c r="M48" s="65"/>
      <c r="N48" s="65"/>
      <c r="O48" s="65"/>
      <c r="P48" s="65"/>
      <c r="Q48" s="65"/>
      <c r="R48" s="65"/>
    </row>
    <row r="49" spans="1:12">
      <c r="A49" s="13"/>
      <c r="B49" s="14"/>
      <c r="C49" s="14"/>
      <c r="D49" s="14"/>
      <c r="E49" s="14"/>
      <c r="F49" s="14"/>
      <c r="G49" s="14"/>
      <c r="H49" s="14"/>
      <c r="I49" s="12"/>
      <c r="J49" s="12"/>
      <c r="K49" s="12"/>
      <c r="L49" s="109"/>
    </row>
    <row r="50" spans="1:12" ht="20.25">
      <c r="A50" s="132" t="s">
        <v>42</v>
      </c>
      <c r="B50" s="132"/>
      <c r="C50" s="132"/>
      <c r="D50" s="132"/>
      <c r="E50" s="132"/>
      <c r="F50" s="132"/>
      <c r="G50" s="132"/>
      <c r="H50" s="132"/>
      <c r="I50" s="132"/>
      <c r="J50" s="4"/>
      <c r="K50" s="4"/>
      <c r="L50" s="5"/>
    </row>
    <row r="51" spans="1:12" s="62" customFormat="1" ht="42" customHeight="1">
      <c r="A51" s="199" t="s">
        <v>43</v>
      </c>
      <c r="B51" s="199"/>
      <c r="C51" s="199" t="s">
        <v>10</v>
      </c>
      <c r="D51" s="199"/>
      <c r="E51" s="199"/>
      <c r="F51" s="199" t="s">
        <v>44</v>
      </c>
      <c r="G51" s="199"/>
      <c r="H51" s="200" t="s">
        <v>45</v>
      </c>
      <c r="I51" s="200"/>
      <c r="J51" s="10"/>
      <c r="K51" s="10"/>
      <c r="L51" s="11"/>
    </row>
    <row r="52" spans="1:12" ht="12.95" customHeight="1">
      <c r="A52" s="204" t="s">
        <v>2</v>
      </c>
      <c r="B52" s="204"/>
      <c r="C52" s="205" t="s">
        <v>17</v>
      </c>
      <c r="D52" s="205"/>
      <c r="E52" s="205"/>
      <c r="F52" s="206">
        <v>0.93</v>
      </c>
      <c r="G52" s="206"/>
      <c r="H52" s="207">
        <f>+F52</f>
        <v>0.93</v>
      </c>
      <c r="I52" s="207"/>
      <c r="J52" s="68"/>
      <c r="K52" s="6"/>
      <c r="L52" s="6"/>
    </row>
    <row r="53" spans="1:12">
      <c r="A53" s="208" t="s">
        <v>46</v>
      </c>
      <c r="B53" s="208"/>
      <c r="C53" s="205"/>
      <c r="D53" s="205"/>
      <c r="E53" s="205"/>
      <c r="F53" s="209">
        <v>0.99</v>
      </c>
      <c r="G53" s="209"/>
      <c r="H53" s="207"/>
      <c r="I53" s="207"/>
      <c r="J53" s="69"/>
      <c r="K53" s="6"/>
      <c r="L53" s="6"/>
    </row>
    <row r="54" spans="1:12">
      <c r="A54" s="208" t="s">
        <v>47</v>
      </c>
      <c r="B54" s="208"/>
      <c r="C54" s="205"/>
      <c r="D54" s="205"/>
      <c r="E54" s="205"/>
      <c r="F54" s="209">
        <v>9.2100000000000009</v>
      </c>
      <c r="G54" s="209"/>
      <c r="H54" s="207"/>
      <c r="I54" s="207"/>
      <c r="J54" s="70"/>
      <c r="K54" s="6"/>
      <c r="L54" s="6"/>
    </row>
    <row r="55" spans="1:12">
      <c r="A55" s="208" t="s">
        <v>48</v>
      </c>
      <c r="B55" s="208"/>
      <c r="C55" s="205"/>
      <c r="D55" s="205"/>
      <c r="E55" s="205"/>
      <c r="F55" s="209">
        <v>1.85</v>
      </c>
      <c r="G55" s="209"/>
      <c r="H55" s="207"/>
      <c r="I55" s="207"/>
      <c r="J55" s="70"/>
      <c r="K55" s="6"/>
      <c r="L55" s="6"/>
    </row>
    <row r="56" spans="1:12" ht="12.95" customHeight="1">
      <c r="A56" s="204" t="str">
        <f>A52</f>
        <v>DISTRITO TURISTICO Y CULTURAL DE CARTAGENA DE INDIAS</v>
      </c>
      <c r="B56" s="204"/>
      <c r="C56" s="205" t="s">
        <v>21</v>
      </c>
      <c r="D56" s="205"/>
      <c r="E56" s="205"/>
      <c r="F56" s="206">
        <v>7.99</v>
      </c>
      <c r="G56" s="206"/>
      <c r="H56" s="210">
        <f>AVERAGE(F57:G59)</f>
        <v>7.3033333333333337</v>
      </c>
      <c r="I56" s="210"/>
      <c r="J56" s="69"/>
      <c r="K56" s="6"/>
      <c r="L56" s="6"/>
    </row>
    <row r="57" spans="1:12">
      <c r="A57" s="208" t="str">
        <f>+A53</f>
        <v>DISTRITO ESPECIAL DE CIENCIA, TECNOLOGÍA E INNOVACIÓN DE MEDELLÍN</v>
      </c>
      <c r="B57" s="208"/>
      <c r="C57" s="205"/>
      <c r="D57" s="205"/>
      <c r="E57" s="205"/>
      <c r="F57" s="209">
        <v>6.44</v>
      </c>
      <c r="G57" s="209"/>
      <c r="H57" s="210"/>
      <c r="I57" s="210"/>
      <c r="J57" s="69"/>
      <c r="K57" s="6"/>
      <c r="L57" s="6"/>
    </row>
    <row r="58" spans="1:12">
      <c r="A58" s="208" t="str">
        <f>+A54</f>
        <v>DISTRITO DE SANTIAGO DE CALI</v>
      </c>
      <c r="B58" s="208"/>
      <c r="C58" s="205"/>
      <c r="D58" s="205"/>
      <c r="E58" s="205"/>
      <c r="F58" s="209">
        <v>3.54</v>
      </c>
      <c r="G58" s="209"/>
      <c r="H58" s="210"/>
      <c r="I58" s="210"/>
      <c r="J58" s="69"/>
      <c r="K58" s="6"/>
      <c r="L58" s="6"/>
    </row>
    <row r="59" spans="1:12">
      <c r="A59" s="208" t="str">
        <f>+A55</f>
        <v>DISTRITO ESPECIAL INDUSTRIAL Y PORTUARIO DE BARRANQUILLA - ATLANTICO</v>
      </c>
      <c r="B59" s="208"/>
      <c r="C59" s="205"/>
      <c r="D59" s="205"/>
      <c r="E59" s="205"/>
      <c r="F59" s="209">
        <v>11.93</v>
      </c>
      <c r="G59" s="209"/>
      <c r="H59" s="210"/>
      <c r="I59" s="210"/>
      <c r="J59" s="69"/>
      <c r="K59" s="6"/>
      <c r="L59" s="6"/>
    </row>
    <row r="60" spans="1:12" ht="12.95" customHeight="1">
      <c r="A60" s="204" t="str">
        <f>A56</f>
        <v>DISTRITO TURISTICO Y CULTURAL DE CARTAGENA DE INDIAS</v>
      </c>
      <c r="B60" s="204"/>
      <c r="C60" s="205" t="s">
        <v>22</v>
      </c>
      <c r="D60" s="205"/>
      <c r="E60" s="205"/>
      <c r="F60" s="206">
        <v>34.869999999999997</v>
      </c>
      <c r="G60" s="206"/>
      <c r="H60" s="210">
        <f>AVERAGE(F61:G63)</f>
        <v>34.996666666666663</v>
      </c>
      <c r="I60" s="210"/>
      <c r="J60" s="69"/>
      <c r="K60" s="6"/>
      <c r="L60" s="6"/>
    </row>
    <row r="61" spans="1:12">
      <c r="A61" s="211" t="str">
        <f>+A57</f>
        <v>DISTRITO ESPECIAL DE CIENCIA, TECNOLOGÍA E INNOVACIÓN DE MEDELLÍN</v>
      </c>
      <c r="B61" s="211"/>
      <c r="C61" s="205"/>
      <c r="D61" s="205"/>
      <c r="E61" s="205"/>
      <c r="F61" s="209">
        <v>15.99</v>
      </c>
      <c r="G61" s="209"/>
      <c r="H61" s="210"/>
      <c r="I61" s="210"/>
      <c r="J61" s="69"/>
      <c r="K61" s="6"/>
      <c r="L61" s="6"/>
    </row>
    <row r="62" spans="1:12">
      <c r="A62" s="211" t="str">
        <f>+A58</f>
        <v>DISTRITO DE SANTIAGO DE CALI</v>
      </c>
      <c r="B62" s="211"/>
      <c r="C62" s="205"/>
      <c r="D62" s="205"/>
      <c r="E62" s="205"/>
      <c r="F62" s="209">
        <v>77</v>
      </c>
      <c r="G62" s="209"/>
      <c r="H62" s="210"/>
      <c r="I62" s="210"/>
      <c r="J62" s="69"/>
      <c r="K62" s="6"/>
      <c r="L62" s="6"/>
    </row>
    <row r="63" spans="1:12">
      <c r="A63" s="208" t="str">
        <f>+A55</f>
        <v>DISTRITO ESPECIAL INDUSTRIAL Y PORTUARIO DE BARRANQUILLA - ATLANTICO</v>
      </c>
      <c r="B63" s="208"/>
      <c r="C63" s="205"/>
      <c r="D63" s="205"/>
      <c r="E63" s="205"/>
      <c r="F63" s="209">
        <v>12</v>
      </c>
      <c r="G63" s="209"/>
      <c r="H63" s="210"/>
      <c r="I63" s="210"/>
      <c r="J63" s="69"/>
      <c r="K63" s="6"/>
      <c r="L63" s="6"/>
    </row>
    <row r="64" spans="1:12" ht="12.95" customHeight="1">
      <c r="A64" s="204" t="str">
        <f>A60</f>
        <v>DISTRITO TURISTICO Y CULTURAL DE CARTAGENA DE INDIAS</v>
      </c>
      <c r="B64" s="204"/>
      <c r="C64" s="205" t="s">
        <v>24</v>
      </c>
      <c r="D64" s="205"/>
      <c r="E64" s="205"/>
      <c r="F64" s="206">
        <v>2.34</v>
      </c>
      <c r="G64" s="206"/>
      <c r="H64" s="210">
        <f>AVERAGE(F65:G67)</f>
        <v>2.3533333333333335</v>
      </c>
      <c r="I64" s="210"/>
      <c r="J64" s="69"/>
      <c r="K64" s="6"/>
      <c r="L64" s="6"/>
    </row>
    <row r="65" spans="1:12">
      <c r="A65" s="208" t="str">
        <f>+A61</f>
        <v>DISTRITO ESPECIAL DE CIENCIA, TECNOLOGÍA E INNOVACIÓN DE MEDELLÍN</v>
      </c>
      <c r="B65" s="208"/>
      <c r="C65" s="205"/>
      <c r="D65" s="205"/>
      <c r="E65" s="205"/>
      <c r="F65" s="209">
        <v>1.1599999999999999</v>
      </c>
      <c r="G65" s="209"/>
      <c r="H65" s="210"/>
      <c r="I65" s="210"/>
      <c r="J65" s="69"/>
      <c r="K65" s="6"/>
      <c r="L65" s="6"/>
    </row>
    <row r="66" spans="1:12">
      <c r="A66" s="208" t="str">
        <f>+A62</f>
        <v>DISTRITO DE SANTIAGO DE CALI</v>
      </c>
      <c r="B66" s="208"/>
      <c r="C66" s="205"/>
      <c r="D66" s="205"/>
      <c r="E66" s="205"/>
      <c r="F66" s="209">
        <v>5.53</v>
      </c>
      <c r="G66" s="209"/>
      <c r="H66" s="210"/>
      <c r="I66" s="210"/>
      <c r="J66" s="69"/>
      <c r="K66" s="6"/>
      <c r="L66" s="6"/>
    </row>
    <row r="67" spans="1:12">
      <c r="A67" s="208" t="str">
        <f>+A55</f>
        <v>DISTRITO ESPECIAL INDUSTRIAL Y PORTUARIO DE BARRANQUILLA - ATLANTICO</v>
      </c>
      <c r="B67" s="208"/>
      <c r="C67" s="205"/>
      <c r="D67" s="205"/>
      <c r="E67" s="205"/>
      <c r="F67" s="209">
        <v>0.37</v>
      </c>
      <c r="G67" s="209"/>
      <c r="H67" s="210"/>
      <c r="I67" s="210"/>
      <c r="J67" s="69"/>
      <c r="K67" s="6"/>
      <c r="L67" s="6"/>
    </row>
    <row r="68" spans="1:12" ht="12.95" customHeight="1">
      <c r="A68" s="204" t="str">
        <f>A64</f>
        <v>DISTRITO TURISTICO Y CULTURAL DE CARTAGENA DE INDIAS</v>
      </c>
      <c r="B68" s="204"/>
      <c r="C68" s="205" t="s">
        <v>25</v>
      </c>
      <c r="D68" s="205"/>
      <c r="E68" s="205"/>
      <c r="F68" s="206">
        <v>2.9</v>
      </c>
      <c r="G68" s="206"/>
      <c r="H68" s="210">
        <v>4.47</v>
      </c>
      <c r="I68" s="210"/>
      <c r="J68" s="69"/>
      <c r="K68" s="6"/>
      <c r="L68" s="6"/>
    </row>
    <row r="69" spans="1:12">
      <c r="A69" s="211" t="str">
        <f>+A65</f>
        <v>DISTRITO ESPECIAL DE CIENCIA, TECNOLOGÍA E INNOVACIÓN DE MEDELLÍN</v>
      </c>
      <c r="B69" s="211"/>
      <c r="C69" s="205"/>
      <c r="D69" s="205"/>
      <c r="E69" s="205"/>
      <c r="F69" s="209">
        <v>3.07</v>
      </c>
      <c r="G69" s="209"/>
      <c r="H69" s="210"/>
      <c r="I69" s="210"/>
      <c r="J69" s="69"/>
      <c r="K69" s="6"/>
      <c r="L69" s="6"/>
    </row>
    <row r="70" spans="1:12">
      <c r="A70" s="208" t="str">
        <f>+A66</f>
        <v>DISTRITO DE SANTIAGO DE CALI</v>
      </c>
      <c r="B70" s="208"/>
      <c r="C70" s="205"/>
      <c r="D70" s="205"/>
      <c r="E70" s="205"/>
      <c r="F70" s="209">
        <v>3.01</v>
      </c>
      <c r="G70" s="209"/>
      <c r="H70" s="210"/>
      <c r="I70" s="210"/>
      <c r="J70" s="69"/>
      <c r="K70" s="6"/>
      <c r="L70" s="6"/>
    </row>
    <row r="71" spans="1:12">
      <c r="A71" s="208" t="str">
        <f>+A55</f>
        <v>DISTRITO ESPECIAL INDUSTRIAL Y PORTUARIO DE BARRANQUILLA - ATLANTICO</v>
      </c>
      <c r="B71" s="208"/>
      <c r="C71" s="205"/>
      <c r="D71" s="205"/>
      <c r="E71" s="205"/>
      <c r="F71" s="209">
        <v>5.2</v>
      </c>
      <c r="G71" s="209"/>
      <c r="H71" s="210"/>
      <c r="I71" s="210"/>
      <c r="J71" s="69"/>
      <c r="K71" s="6"/>
      <c r="L71" s="6"/>
    </row>
    <row r="72" spans="1:12" ht="12.95" customHeight="1">
      <c r="A72" s="204" t="str">
        <f>A68</f>
        <v>DISTRITO TURISTICO Y CULTURAL DE CARTAGENA DE INDIAS</v>
      </c>
      <c r="B72" s="204"/>
      <c r="C72" s="205" t="s">
        <v>26</v>
      </c>
      <c r="D72" s="205"/>
      <c r="E72" s="205"/>
      <c r="F72" s="206">
        <v>9.6</v>
      </c>
      <c r="G72" s="206"/>
      <c r="H72" s="210">
        <f>(AVERAGE(F73:G75))*50%+(F72)*50%</f>
        <v>18.184999999999999</v>
      </c>
      <c r="I72" s="210"/>
      <c r="J72" s="69"/>
      <c r="K72" s="7"/>
      <c r="L72" s="7"/>
    </row>
    <row r="73" spans="1:12">
      <c r="A73" s="211" t="str">
        <f>+A69</f>
        <v>DISTRITO ESPECIAL DE CIENCIA, TECNOLOGÍA E INNOVACIÓN DE MEDELLÍN</v>
      </c>
      <c r="B73" s="211"/>
      <c r="C73" s="205"/>
      <c r="D73" s="205"/>
      <c r="E73" s="205"/>
      <c r="F73" s="209">
        <v>12.88</v>
      </c>
      <c r="G73" s="209"/>
      <c r="H73" s="210"/>
      <c r="I73" s="210"/>
      <c r="J73" s="69"/>
      <c r="K73" s="7"/>
      <c r="L73" s="7"/>
    </row>
    <row r="74" spans="1:12">
      <c r="A74" s="208" t="str">
        <f>+A70</f>
        <v>DISTRITO DE SANTIAGO DE CALI</v>
      </c>
      <c r="B74" s="208"/>
      <c r="C74" s="205"/>
      <c r="D74" s="205"/>
      <c r="E74" s="205"/>
      <c r="F74" s="209">
        <v>50.23</v>
      </c>
      <c r="G74" s="209"/>
      <c r="H74" s="210"/>
      <c r="I74" s="210"/>
      <c r="J74" s="69"/>
      <c r="K74" s="7"/>
      <c r="L74" s="7"/>
    </row>
    <row r="75" spans="1:12">
      <c r="A75" s="208" t="str">
        <f>+A55</f>
        <v>DISTRITO ESPECIAL INDUSTRIAL Y PORTUARIO DE BARRANQUILLA - ATLANTICO</v>
      </c>
      <c r="B75" s="208"/>
      <c r="C75" s="205"/>
      <c r="D75" s="205"/>
      <c r="E75" s="205"/>
      <c r="F75" s="209">
        <v>17.2</v>
      </c>
      <c r="G75" s="209"/>
      <c r="H75" s="210"/>
      <c r="I75" s="210"/>
      <c r="J75" s="69"/>
      <c r="K75" s="7"/>
      <c r="L75" s="7"/>
    </row>
    <row r="76" spans="1:12" ht="12.95" customHeight="1">
      <c r="A76" s="204" t="str">
        <f>A72</f>
        <v>DISTRITO TURISTICO Y CULTURAL DE CARTAGENA DE INDIAS</v>
      </c>
      <c r="B76" s="204"/>
      <c r="C76" s="205" t="s">
        <v>27</v>
      </c>
      <c r="D76" s="205"/>
      <c r="E76" s="205"/>
      <c r="F76" s="206">
        <v>1.89</v>
      </c>
      <c r="G76" s="206"/>
      <c r="H76" s="210">
        <f>(AVERAGE(F77:G79))*50%+(F76)*50%</f>
        <v>2.85</v>
      </c>
      <c r="I76" s="210"/>
      <c r="J76" s="69"/>
      <c r="K76" s="7"/>
      <c r="L76" s="7"/>
    </row>
    <row r="77" spans="1:12">
      <c r="A77" s="211" t="str">
        <f>+A73</f>
        <v>DISTRITO ESPECIAL DE CIENCIA, TECNOLOGÍA E INNOVACIÓN DE MEDELLÍN</v>
      </c>
      <c r="B77" s="211"/>
      <c r="C77" s="205"/>
      <c r="D77" s="205"/>
      <c r="E77" s="205"/>
      <c r="F77" s="209">
        <v>0.64</v>
      </c>
      <c r="G77" s="209"/>
      <c r="H77" s="210"/>
      <c r="I77" s="210"/>
      <c r="J77" s="69"/>
      <c r="K77" s="7"/>
      <c r="L77" s="7"/>
    </row>
    <row r="78" spans="1:12">
      <c r="A78" s="208" t="str">
        <f>+A74</f>
        <v>DISTRITO DE SANTIAGO DE CALI</v>
      </c>
      <c r="B78" s="208"/>
      <c r="C78" s="205"/>
      <c r="D78" s="205"/>
      <c r="E78" s="205"/>
      <c r="F78" s="209">
        <v>8.83</v>
      </c>
      <c r="G78" s="209"/>
      <c r="H78" s="210"/>
      <c r="I78" s="210"/>
      <c r="J78" s="69"/>
      <c r="K78" s="7"/>
      <c r="L78" s="7"/>
    </row>
    <row r="79" spans="1:12">
      <c r="A79" s="208" t="str">
        <f>+A55</f>
        <v>DISTRITO ESPECIAL INDUSTRIAL Y PORTUARIO DE BARRANQUILLA - ATLANTICO</v>
      </c>
      <c r="B79" s="208"/>
      <c r="C79" s="205"/>
      <c r="D79" s="205"/>
      <c r="E79" s="205"/>
      <c r="F79" s="209">
        <v>1.96</v>
      </c>
      <c r="G79" s="209"/>
      <c r="H79" s="210"/>
      <c r="I79" s="210"/>
      <c r="J79" s="69"/>
      <c r="K79" s="7"/>
      <c r="L79" s="7"/>
    </row>
    <row r="80" spans="1:12" ht="12.95" customHeight="1">
      <c r="A80" s="204" t="str">
        <f>+A52</f>
        <v>DISTRITO TURISTICO Y CULTURAL DE CARTAGENA DE INDIAS</v>
      </c>
      <c r="B80" s="204"/>
      <c r="C80" s="205" t="s">
        <v>40</v>
      </c>
      <c r="D80" s="205"/>
      <c r="E80" s="205"/>
      <c r="F80" s="206">
        <v>32.14</v>
      </c>
      <c r="G80" s="206"/>
      <c r="H80" s="210">
        <f>AVERAGE(F81:G83)</f>
        <v>21.459999999999997</v>
      </c>
      <c r="I80" s="210"/>
      <c r="J80" s="69"/>
      <c r="K80" s="7"/>
      <c r="L80" s="7"/>
    </row>
    <row r="81" spans="1:12">
      <c r="A81" s="211" t="str">
        <f>+A53</f>
        <v>DISTRITO ESPECIAL DE CIENCIA, TECNOLOGÍA E INNOVACIÓN DE MEDELLÍN</v>
      </c>
      <c r="B81" s="211"/>
      <c r="C81" s="205"/>
      <c r="D81" s="205"/>
      <c r="E81" s="205"/>
      <c r="F81" s="209">
        <v>7.31</v>
      </c>
      <c r="G81" s="209"/>
      <c r="H81" s="210"/>
      <c r="I81" s="210"/>
      <c r="J81" s="69"/>
      <c r="K81" s="7"/>
      <c r="L81" s="7"/>
    </row>
    <row r="82" spans="1:12">
      <c r="A82" s="208" t="str">
        <f>+A54</f>
        <v>DISTRITO DE SANTIAGO DE CALI</v>
      </c>
      <c r="B82" s="208"/>
      <c r="C82" s="205"/>
      <c r="D82" s="205"/>
      <c r="E82" s="205"/>
      <c r="F82" s="209">
        <v>16.04</v>
      </c>
      <c r="G82" s="209"/>
      <c r="H82" s="210"/>
      <c r="I82" s="210"/>
      <c r="J82" s="69"/>
      <c r="K82" s="7"/>
      <c r="L82" s="7"/>
    </row>
    <row r="83" spans="1:12">
      <c r="A83" s="208" t="str">
        <f>+A55</f>
        <v>DISTRITO ESPECIAL INDUSTRIAL Y PORTUARIO DE BARRANQUILLA - ATLANTICO</v>
      </c>
      <c r="B83" s="208"/>
      <c r="C83" s="205"/>
      <c r="D83" s="205"/>
      <c r="E83" s="205"/>
      <c r="F83" s="209">
        <v>41.03</v>
      </c>
      <c r="G83" s="209"/>
      <c r="H83" s="210"/>
      <c r="I83" s="210"/>
      <c r="J83" s="6"/>
      <c r="K83" s="7"/>
      <c r="L83" s="7"/>
    </row>
    <row r="84" spans="1:12">
      <c r="A84" s="204" t="str">
        <f>+A56</f>
        <v>DISTRITO TURISTICO Y CULTURAL DE CARTAGENA DE INDIAS</v>
      </c>
      <c r="B84" s="204"/>
      <c r="C84" s="205" t="s">
        <v>28</v>
      </c>
      <c r="D84" s="205"/>
      <c r="E84" s="205"/>
      <c r="F84" s="206">
        <v>0</v>
      </c>
      <c r="G84" s="206"/>
      <c r="H84" s="210">
        <f>AVERAGE(F85:G86)</f>
        <v>7.89</v>
      </c>
      <c r="I84" s="210"/>
    </row>
    <row r="85" spans="1:12">
      <c r="A85" s="211" t="s">
        <v>49</v>
      </c>
      <c r="B85" s="211"/>
      <c r="C85" s="205"/>
      <c r="D85" s="205"/>
      <c r="E85" s="205"/>
      <c r="F85" s="209">
        <v>8.2799999999999994</v>
      </c>
      <c r="G85" s="209"/>
      <c r="H85" s="210"/>
      <c r="I85" s="210"/>
    </row>
    <row r="86" spans="1:12">
      <c r="A86" s="208" t="s">
        <v>50</v>
      </c>
      <c r="B86" s="208"/>
      <c r="C86" s="205"/>
      <c r="D86" s="205"/>
      <c r="E86" s="205"/>
      <c r="F86" s="209">
        <v>7.5</v>
      </c>
      <c r="G86" s="209"/>
      <c r="H86" s="210"/>
      <c r="I86" s="210"/>
    </row>
  </sheetData>
  <mergeCells count="195">
    <mergeCell ref="I29:J29"/>
    <mergeCell ref="A84:B84"/>
    <mergeCell ref="C84:E86"/>
    <mergeCell ref="F84:G84"/>
    <mergeCell ref="H84:I86"/>
    <mergeCell ref="A85:B85"/>
    <mergeCell ref="F85:G85"/>
    <mergeCell ref="A86:B86"/>
    <mergeCell ref="F86:G86"/>
    <mergeCell ref="A80:B80"/>
    <mergeCell ref="C80:E83"/>
    <mergeCell ref="F80:G80"/>
    <mergeCell ref="H80:I83"/>
    <mergeCell ref="A81:B81"/>
    <mergeCell ref="F81:G81"/>
    <mergeCell ref="A82:B82"/>
    <mergeCell ref="F82:G82"/>
    <mergeCell ref="A83:B83"/>
    <mergeCell ref="F83:G83"/>
    <mergeCell ref="A76:B76"/>
    <mergeCell ref="C76:E79"/>
    <mergeCell ref="F76:G76"/>
    <mergeCell ref="H76:I79"/>
    <mergeCell ref="A77:B77"/>
    <mergeCell ref="F77:G77"/>
    <mergeCell ref="A78:B78"/>
    <mergeCell ref="F78:G78"/>
    <mergeCell ref="A79:B79"/>
    <mergeCell ref="F79:G79"/>
    <mergeCell ref="A72:B72"/>
    <mergeCell ref="C72:E75"/>
    <mergeCell ref="F72:G72"/>
    <mergeCell ref="H72:I75"/>
    <mergeCell ref="A73:B73"/>
    <mergeCell ref="F73:G73"/>
    <mergeCell ref="A74:B74"/>
    <mergeCell ref="F74:G74"/>
    <mergeCell ref="A75:B75"/>
    <mergeCell ref="F75:G75"/>
    <mergeCell ref="A68:B68"/>
    <mergeCell ref="C68:E71"/>
    <mergeCell ref="F68:G68"/>
    <mergeCell ref="H68:I71"/>
    <mergeCell ref="A69:B69"/>
    <mergeCell ref="F69:G69"/>
    <mergeCell ref="A70:B70"/>
    <mergeCell ref="F70:G70"/>
    <mergeCell ref="A71:B71"/>
    <mergeCell ref="F71:G71"/>
    <mergeCell ref="A64:B64"/>
    <mergeCell ref="C64:E67"/>
    <mergeCell ref="F64:G64"/>
    <mergeCell ref="H64:I67"/>
    <mergeCell ref="A65:B65"/>
    <mergeCell ref="F65:G65"/>
    <mergeCell ref="A66:B66"/>
    <mergeCell ref="F66:G66"/>
    <mergeCell ref="A67:B67"/>
    <mergeCell ref="F67:G67"/>
    <mergeCell ref="A60:B60"/>
    <mergeCell ref="C60:E63"/>
    <mergeCell ref="F60:G60"/>
    <mergeCell ref="H60:I63"/>
    <mergeCell ref="A61:B61"/>
    <mergeCell ref="F61:G61"/>
    <mergeCell ref="A62:B62"/>
    <mergeCell ref="F62:G62"/>
    <mergeCell ref="A63:B63"/>
    <mergeCell ref="F63:G63"/>
    <mergeCell ref="A56:B56"/>
    <mergeCell ref="C56:E59"/>
    <mergeCell ref="F56:G56"/>
    <mergeCell ref="H56:I59"/>
    <mergeCell ref="A57:B57"/>
    <mergeCell ref="F57:G57"/>
    <mergeCell ref="A58:B58"/>
    <mergeCell ref="F58:G58"/>
    <mergeCell ref="A59:B59"/>
    <mergeCell ref="F59:G59"/>
    <mergeCell ref="A52:B52"/>
    <mergeCell ref="C52:E55"/>
    <mergeCell ref="F52:G52"/>
    <mergeCell ref="H52:I55"/>
    <mergeCell ref="A53:B53"/>
    <mergeCell ref="F53:G53"/>
    <mergeCell ref="A54:B54"/>
    <mergeCell ref="F54:G54"/>
    <mergeCell ref="A55:B55"/>
    <mergeCell ref="F55:G55"/>
    <mergeCell ref="A45:K45"/>
    <mergeCell ref="A50:I50"/>
    <mergeCell ref="A51:B51"/>
    <mergeCell ref="C51:E51"/>
    <mergeCell ref="F51:G51"/>
    <mergeCell ref="H51:I51"/>
    <mergeCell ref="B43:C43"/>
    <mergeCell ref="D43:F43"/>
    <mergeCell ref="G43:H43"/>
    <mergeCell ref="I43:J43"/>
    <mergeCell ref="K43:L43"/>
    <mergeCell ref="B41:C41"/>
    <mergeCell ref="D41:F41"/>
    <mergeCell ref="G41:H41"/>
    <mergeCell ref="I41:J41"/>
    <mergeCell ref="B42:C42"/>
    <mergeCell ref="D42:F42"/>
    <mergeCell ref="G42:H42"/>
    <mergeCell ref="I42:J42"/>
    <mergeCell ref="A36:K36"/>
    <mergeCell ref="A37:K37"/>
    <mergeCell ref="A38:L38"/>
    <mergeCell ref="B40:C40"/>
    <mergeCell ref="D40:F40"/>
    <mergeCell ref="G40:H40"/>
    <mergeCell ref="I40:J40"/>
    <mergeCell ref="B34:C34"/>
    <mergeCell ref="D34:F34"/>
    <mergeCell ref="G34:H34"/>
    <mergeCell ref="I34:J34"/>
    <mergeCell ref="B35:C35"/>
    <mergeCell ref="D35:F35"/>
    <mergeCell ref="G35:H35"/>
    <mergeCell ref="I35:J35"/>
    <mergeCell ref="A31:L31"/>
    <mergeCell ref="I32:L32"/>
    <mergeCell ref="B33:C33"/>
    <mergeCell ref="D33:F33"/>
    <mergeCell ref="G33:H33"/>
    <mergeCell ref="I33:J33"/>
    <mergeCell ref="B26:C26"/>
    <mergeCell ref="D26:F26"/>
    <mergeCell ref="G26:H26"/>
    <mergeCell ref="I26:J26"/>
    <mergeCell ref="B30:C30"/>
    <mergeCell ref="D30:F30"/>
    <mergeCell ref="G30:H30"/>
    <mergeCell ref="I30:J30"/>
    <mergeCell ref="B24:C24"/>
    <mergeCell ref="D24:F24"/>
    <mergeCell ref="G24:H24"/>
    <mergeCell ref="I24:J24"/>
    <mergeCell ref="B25:C25"/>
    <mergeCell ref="D25:F25"/>
    <mergeCell ref="G25:H25"/>
    <mergeCell ref="I25:J25"/>
    <mergeCell ref="B27:C27"/>
    <mergeCell ref="D27:F27"/>
    <mergeCell ref="G27:H27"/>
    <mergeCell ref="I27:J27"/>
    <mergeCell ref="B28:C28"/>
    <mergeCell ref="D28:F28"/>
    <mergeCell ref="G28:H28"/>
    <mergeCell ref="I28:J28"/>
    <mergeCell ref="B22:C22"/>
    <mergeCell ref="D22:F22"/>
    <mergeCell ref="G22:H22"/>
    <mergeCell ref="I22:J22"/>
    <mergeCell ref="B23:C23"/>
    <mergeCell ref="D23:F23"/>
    <mergeCell ref="G23:H23"/>
    <mergeCell ref="I23:J23"/>
    <mergeCell ref="B20:C20"/>
    <mergeCell ref="D20:F20"/>
    <mergeCell ref="G20:H20"/>
    <mergeCell ref="I20:J20"/>
    <mergeCell ref="B21:C21"/>
    <mergeCell ref="D21:F21"/>
    <mergeCell ref="G21:H21"/>
    <mergeCell ref="I21:J21"/>
    <mergeCell ref="B18:C18"/>
    <mergeCell ref="D18:F18"/>
    <mergeCell ref="G18:H18"/>
    <mergeCell ref="I18:J18"/>
    <mergeCell ref="B19:C19"/>
    <mergeCell ref="D19:F19"/>
    <mergeCell ref="G19:H19"/>
    <mergeCell ref="I19:J19"/>
    <mergeCell ref="I11:K11"/>
    <mergeCell ref="I12:K12"/>
    <mergeCell ref="I13:K13"/>
    <mergeCell ref="I14:K14"/>
    <mergeCell ref="B17:C17"/>
    <mergeCell ref="D17:F17"/>
    <mergeCell ref="G17:H17"/>
    <mergeCell ref="I17:J17"/>
    <mergeCell ref="A1:L1"/>
    <mergeCell ref="A2:L2"/>
    <mergeCell ref="A3:L3"/>
    <mergeCell ref="I6:K6"/>
    <mergeCell ref="I7:K7"/>
    <mergeCell ref="A8:A11"/>
    <mergeCell ref="B8:D11"/>
    <mergeCell ref="I8:L8"/>
    <mergeCell ref="I9:K9"/>
    <mergeCell ref="I10:K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2C98C-EEB3-4380-BE1A-194309DE3FBE}">
  <dimension ref="A1:K941"/>
  <sheetViews>
    <sheetView zoomScale="85" zoomScaleNormal="85" workbookViewId="0">
      <selection sqref="A1:K1"/>
    </sheetView>
  </sheetViews>
  <sheetFormatPr baseColWidth="10" defaultColWidth="13.7109375" defaultRowHeight="15" customHeight="1"/>
  <cols>
    <col min="1" max="1" width="8.28515625" style="17" customWidth="1"/>
    <col min="2" max="2" width="39.42578125" style="17" customWidth="1"/>
    <col min="3" max="3" width="38.5703125" style="17" customWidth="1"/>
    <col min="4" max="4" width="31.42578125" style="17" bestFit="1" customWidth="1"/>
    <col min="5" max="5" width="13.7109375" style="17"/>
    <col min="6" max="6" width="18.140625" style="19" customWidth="1"/>
    <col min="7" max="7" width="15.85546875" style="17" customWidth="1"/>
    <col min="8" max="8" width="12.5703125" style="17" bestFit="1" customWidth="1"/>
    <col min="9" max="9" width="16.140625" style="17" customWidth="1"/>
    <col min="10" max="10" width="14.5703125" style="17" customWidth="1"/>
    <col min="11" max="16384" width="13.7109375" style="17"/>
  </cols>
  <sheetData>
    <row r="1" spans="1:11" s="1" customFormat="1" ht="20.25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1" s="1" customFormat="1" ht="20.25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1" s="1" customFormat="1" ht="20.25">
      <c r="A3" s="130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</row>
    <row r="9" spans="1:11" ht="12" customHeight="1">
      <c r="C9" s="18"/>
      <c r="D9" s="18"/>
      <c r="E9" s="18"/>
    </row>
    <row r="10" spans="1:11" ht="12.95" customHeight="1">
      <c r="B10" s="117" t="s">
        <v>51</v>
      </c>
      <c r="C10" s="118"/>
      <c r="E10" s="18"/>
      <c r="F10" s="212" t="s">
        <v>52</v>
      </c>
      <c r="G10" s="212"/>
      <c r="H10" s="212"/>
      <c r="I10" s="213"/>
      <c r="J10" s="57"/>
    </row>
    <row r="11" spans="1:11" ht="13.5">
      <c r="B11" s="30" t="s">
        <v>53</v>
      </c>
      <c r="C11" s="56">
        <v>298872004</v>
      </c>
      <c r="E11" s="18"/>
      <c r="F11" s="214"/>
      <c r="G11" s="214"/>
      <c r="H11" s="214"/>
      <c r="I11" s="215"/>
      <c r="J11" s="57"/>
    </row>
    <row r="12" spans="1:11" ht="12" customHeight="1">
      <c r="B12" s="30" t="s">
        <v>54</v>
      </c>
      <c r="C12" s="56">
        <f>C11/306*365</f>
        <v>356497651.83006537</v>
      </c>
      <c r="E12" s="24"/>
      <c r="F12" s="225" t="s">
        <v>55</v>
      </c>
      <c r="G12" s="226"/>
      <c r="H12" s="225" t="s">
        <v>56</v>
      </c>
      <c r="I12" s="226"/>
    </row>
    <row r="13" spans="1:11" ht="12.75">
      <c r="B13" s="30" t="s">
        <v>57</v>
      </c>
      <c r="C13" s="54">
        <f>C12/27</f>
        <v>13203616.734446866</v>
      </c>
      <c r="E13" s="32" t="s">
        <v>58</v>
      </c>
      <c r="F13" s="223">
        <v>46324</v>
      </c>
      <c r="G13" s="224"/>
      <c r="H13" s="223">
        <v>46324</v>
      </c>
      <c r="I13" s="224"/>
    </row>
    <row r="14" spans="1:11" s="21" customFormat="1" ht="12.75">
      <c r="B14" s="53" t="s">
        <v>59</v>
      </c>
      <c r="C14" s="52">
        <f>C13*1.15</f>
        <v>15184159.244613895</v>
      </c>
      <c r="E14" s="32" t="s">
        <v>60</v>
      </c>
      <c r="F14" s="221">
        <f>+F13+204</f>
        <v>46528</v>
      </c>
      <c r="G14" s="222"/>
      <c r="H14" s="221">
        <f>+H13+204</f>
        <v>46528</v>
      </c>
      <c r="I14" s="222"/>
    </row>
    <row r="15" spans="1:11" ht="12.75">
      <c r="B15" s="53" t="s">
        <v>61</v>
      </c>
      <c r="C15" s="51">
        <f>C14/12</f>
        <v>1265346.6037178247</v>
      </c>
      <c r="E15" s="31" t="s">
        <v>62</v>
      </c>
      <c r="F15" s="218">
        <f>F14-F13</f>
        <v>204</v>
      </c>
      <c r="G15" s="219"/>
      <c r="H15" s="218">
        <f>H14-H13</f>
        <v>204</v>
      </c>
      <c r="I15" s="219"/>
    </row>
    <row r="16" spans="1:11" ht="15" customHeight="1">
      <c r="E16" s="18"/>
      <c r="G16" s="25"/>
      <c r="H16" s="26"/>
    </row>
    <row r="17" spans="1:10" ht="12" customHeight="1">
      <c r="C17" s="18"/>
      <c r="D17" s="18"/>
      <c r="E17" s="18"/>
    </row>
    <row r="18" spans="1:10" ht="9" customHeight="1">
      <c r="C18" s="18"/>
      <c r="D18" s="18"/>
      <c r="E18" s="18"/>
    </row>
    <row r="19" spans="1:10" ht="19.149999999999999" customHeight="1">
      <c r="B19" s="22" t="s">
        <v>63</v>
      </c>
      <c r="C19" s="18"/>
      <c r="D19" s="18"/>
      <c r="E19" s="18"/>
    </row>
    <row r="20" spans="1:10" s="18" customFormat="1" ht="46.9" customHeight="1">
      <c r="A20" s="20"/>
      <c r="B20" s="55" t="s">
        <v>64</v>
      </c>
      <c r="C20" s="55" t="s">
        <v>65</v>
      </c>
      <c r="D20" s="55" t="s">
        <v>66</v>
      </c>
      <c r="E20" s="55" t="s">
        <v>67</v>
      </c>
      <c r="F20" s="50" t="s">
        <v>68</v>
      </c>
      <c r="G20" s="50" t="s">
        <v>69</v>
      </c>
      <c r="H20" s="50" t="s">
        <v>70</v>
      </c>
      <c r="I20" s="50" t="s">
        <v>71</v>
      </c>
    </row>
    <row r="21" spans="1:10" ht="12.75">
      <c r="A21" s="18"/>
      <c r="B21" s="49">
        <v>1</v>
      </c>
      <c r="C21" s="30" t="s">
        <v>72</v>
      </c>
      <c r="D21" s="30" t="s">
        <v>73</v>
      </c>
      <c r="E21" s="47">
        <v>32937026</v>
      </c>
      <c r="F21" s="46">
        <f t="shared" ref="F21:F47" si="0">$C$15</f>
        <v>1265346.6037178247</v>
      </c>
      <c r="G21" s="45">
        <f>F21*12</f>
        <v>15184159.244613897</v>
      </c>
      <c r="H21" s="45">
        <f>G21*5%</f>
        <v>759207.96223069495</v>
      </c>
      <c r="I21" s="45">
        <f>+G21+H21</f>
        <v>15943367.206844592</v>
      </c>
      <c r="J21" s="23"/>
    </row>
    <row r="22" spans="1:10" ht="12.75">
      <c r="A22" s="18"/>
      <c r="B22" s="49">
        <v>2</v>
      </c>
      <c r="C22" s="30" t="s">
        <v>74</v>
      </c>
      <c r="D22" s="30" t="s">
        <v>73</v>
      </c>
      <c r="E22" s="47">
        <v>1047398543</v>
      </c>
      <c r="F22" s="46">
        <f t="shared" si="0"/>
        <v>1265346.6037178247</v>
      </c>
      <c r="G22" s="45">
        <f t="shared" ref="G22:G47" si="1">F22*12</f>
        <v>15184159.244613897</v>
      </c>
      <c r="H22" s="45">
        <f t="shared" ref="H22:H47" si="2">G22*5%</f>
        <v>759207.96223069495</v>
      </c>
      <c r="I22" s="45">
        <f t="shared" ref="I22:I47" si="3">+G22+H22</f>
        <v>15943367.206844592</v>
      </c>
      <c r="J22" s="18"/>
    </row>
    <row r="23" spans="1:10" ht="12.75">
      <c r="A23" s="18"/>
      <c r="B23" s="49">
        <v>3</v>
      </c>
      <c r="C23" s="30" t="s">
        <v>75</v>
      </c>
      <c r="D23" s="30" t="s">
        <v>73</v>
      </c>
      <c r="E23" s="47">
        <v>73208863</v>
      </c>
      <c r="F23" s="46">
        <f t="shared" si="0"/>
        <v>1265346.6037178247</v>
      </c>
      <c r="G23" s="45">
        <f t="shared" si="1"/>
        <v>15184159.244613897</v>
      </c>
      <c r="H23" s="45">
        <f t="shared" si="2"/>
        <v>759207.96223069495</v>
      </c>
      <c r="I23" s="45">
        <f t="shared" si="3"/>
        <v>15943367.206844592</v>
      </c>
      <c r="J23" s="18"/>
    </row>
    <row r="24" spans="1:10" ht="12.75">
      <c r="A24" s="18"/>
      <c r="B24" s="49">
        <v>4</v>
      </c>
      <c r="C24" s="44" t="s">
        <v>76</v>
      </c>
      <c r="D24" s="30" t="s">
        <v>73</v>
      </c>
      <c r="E24" s="47">
        <v>7917731</v>
      </c>
      <c r="F24" s="46">
        <f t="shared" si="0"/>
        <v>1265346.6037178247</v>
      </c>
      <c r="G24" s="45">
        <f t="shared" si="1"/>
        <v>15184159.244613897</v>
      </c>
      <c r="H24" s="45">
        <f t="shared" si="2"/>
        <v>759207.96223069495</v>
      </c>
      <c r="I24" s="45">
        <f t="shared" si="3"/>
        <v>15943367.206844592</v>
      </c>
      <c r="J24" s="18"/>
    </row>
    <row r="25" spans="1:10" ht="15.75" customHeight="1">
      <c r="A25" s="18"/>
      <c r="B25" s="49">
        <v>5</v>
      </c>
      <c r="C25" s="44" t="s">
        <v>77</v>
      </c>
      <c r="D25" s="30" t="s">
        <v>73</v>
      </c>
      <c r="E25" s="47" t="s">
        <v>78</v>
      </c>
      <c r="F25" s="46">
        <f t="shared" si="0"/>
        <v>1265346.6037178247</v>
      </c>
      <c r="G25" s="45">
        <f t="shared" si="1"/>
        <v>15184159.244613897</v>
      </c>
      <c r="H25" s="45">
        <f t="shared" si="2"/>
        <v>759207.96223069495</v>
      </c>
      <c r="I25" s="45">
        <f t="shared" si="3"/>
        <v>15943367.206844592</v>
      </c>
      <c r="J25" s="18"/>
    </row>
    <row r="26" spans="1:10" ht="15.75" customHeight="1">
      <c r="A26" s="18"/>
      <c r="B26" s="49">
        <v>6</v>
      </c>
      <c r="C26" s="43" t="s">
        <v>79</v>
      </c>
      <c r="D26" s="30" t="s">
        <v>73</v>
      </c>
      <c r="E26" s="47">
        <v>73193557</v>
      </c>
      <c r="F26" s="46">
        <f t="shared" si="0"/>
        <v>1265346.6037178247</v>
      </c>
      <c r="G26" s="45">
        <f t="shared" si="1"/>
        <v>15184159.244613897</v>
      </c>
      <c r="H26" s="45">
        <f t="shared" si="2"/>
        <v>759207.96223069495</v>
      </c>
      <c r="I26" s="45">
        <f t="shared" si="3"/>
        <v>15943367.206844592</v>
      </c>
      <c r="J26" s="18"/>
    </row>
    <row r="27" spans="1:10" ht="15.75" customHeight="1">
      <c r="A27" s="18"/>
      <c r="B27" s="49">
        <v>7</v>
      </c>
      <c r="C27" s="44" t="s">
        <v>80</v>
      </c>
      <c r="D27" s="30" t="s">
        <v>73</v>
      </c>
      <c r="E27" s="47">
        <v>1047416300</v>
      </c>
      <c r="F27" s="46">
        <f t="shared" si="0"/>
        <v>1265346.6037178247</v>
      </c>
      <c r="G27" s="45">
        <f t="shared" si="1"/>
        <v>15184159.244613897</v>
      </c>
      <c r="H27" s="45">
        <f t="shared" si="2"/>
        <v>759207.96223069495</v>
      </c>
      <c r="I27" s="45">
        <f t="shared" si="3"/>
        <v>15943367.206844592</v>
      </c>
      <c r="J27" s="18"/>
    </row>
    <row r="28" spans="1:10" ht="15.75" customHeight="1">
      <c r="A28" s="18"/>
      <c r="B28" s="49">
        <v>8</v>
      </c>
      <c r="C28" s="30" t="s">
        <v>81</v>
      </c>
      <c r="D28" s="30" t="s">
        <v>73</v>
      </c>
      <c r="E28" s="47">
        <v>1128051608</v>
      </c>
      <c r="F28" s="46">
        <f t="shared" si="0"/>
        <v>1265346.6037178247</v>
      </c>
      <c r="G28" s="45">
        <f t="shared" si="1"/>
        <v>15184159.244613897</v>
      </c>
      <c r="H28" s="45">
        <f t="shared" si="2"/>
        <v>759207.96223069495</v>
      </c>
      <c r="I28" s="45">
        <f t="shared" si="3"/>
        <v>15943367.206844592</v>
      </c>
      <c r="J28" s="18"/>
    </row>
    <row r="29" spans="1:10" ht="12.75">
      <c r="A29" s="18"/>
      <c r="B29" s="49">
        <v>9</v>
      </c>
      <c r="C29" s="42" t="s">
        <v>82</v>
      </c>
      <c r="D29" s="30" t="s">
        <v>73</v>
      </c>
      <c r="E29" s="47">
        <v>45503577</v>
      </c>
      <c r="F29" s="46">
        <f t="shared" si="0"/>
        <v>1265346.6037178247</v>
      </c>
      <c r="G29" s="45">
        <f t="shared" si="1"/>
        <v>15184159.244613897</v>
      </c>
      <c r="H29" s="45">
        <f t="shared" si="2"/>
        <v>759207.96223069495</v>
      </c>
      <c r="I29" s="45">
        <f t="shared" si="3"/>
        <v>15943367.206844592</v>
      </c>
      <c r="J29" s="18"/>
    </row>
    <row r="30" spans="1:10" ht="15.75" customHeight="1">
      <c r="A30" s="18"/>
      <c r="B30" s="49">
        <v>10</v>
      </c>
      <c r="C30" s="30" t="s">
        <v>83</v>
      </c>
      <c r="D30" s="30" t="s">
        <v>84</v>
      </c>
      <c r="E30" s="47">
        <v>73169463</v>
      </c>
      <c r="F30" s="46">
        <f t="shared" si="0"/>
        <v>1265346.6037178247</v>
      </c>
      <c r="G30" s="45">
        <f t="shared" si="1"/>
        <v>15184159.244613897</v>
      </c>
      <c r="H30" s="45">
        <f t="shared" si="2"/>
        <v>759207.96223069495</v>
      </c>
      <c r="I30" s="45">
        <f t="shared" si="3"/>
        <v>15943367.206844592</v>
      </c>
      <c r="J30" s="18"/>
    </row>
    <row r="31" spans="1:10" ht="15.75" customHeight="1">
      <c r="A31" s="18"/>
      <c r="B31" s="49">
        <v>11</v>
      </c>
      <c r="C31" s="30" t="s">
        <v>85</v>
      </c>
      <c r="D31" s="30" t="s">
        <v>84</v>
      </c>
      <c r="E31" s="47">
        <v>1143412242</v>
      </c>
      <c r="F31" s="46">
        <f t="shared" si="0"/>
        <v>1265346.6037178247</v>
      </c>
      <c r="G31" s="45">
        <f t="shared" si="1"/>
        <v>15184159.244613897</v>
      </c>
      <c r="H31" s="45">
        <f t="shared" si="2"/>
        <v>759207.96223069495</v>
      </c>
      <c r="I31" s="45">
        <f t="shared" si="3"/>
        <v>15943367.206844592</v>
      </c>
      <c r="J31" s="18"/>
    </row>
    <row r="32" spans="1:10" ht="15.75" customHeight="1">
      <c r="A32" s="18"/>
      <c r="B32" s="49">
        <v>12</v>
      </c>
      <c r="C32" s="30" t="s">
        <v>86</v>
      </c>
      <c r="D32" s="30" t="s">
        <v>84</v>
      </c>
      <c r="E32" s="47">
        <v>45758011</v>
      </c>
      <c r="F32" s="46">
        <f t="shared" si="0"/>
        <v>1265346.6037178247</v>
      </c>
      <c r="G32" s="45">
        <f t="shared" si="1"/>
        <v>15184159.244613897</v>
      </c>
      <c r="H32" s="45">
        <f t="shared" si="2"/>
        <v>759207.96223069495</v>
      </c>
      <c r="I32" s="45">
        <f t="shared" si="3"/>
        <v>15943367.206844592</v>
      </c>
      <c r="J32" s="18"/>
    </row>
    <row r="33" spans="1:10" ht="15.75" customHeight="1">
      <c r="A33" s="18"/>
      <c r="B33" s="49">
        <v>13</v>
      </c>
      <c r="C33" s="30" t="s">
        <v>87</v>
      </c>
      <c r="D33" s="30" t="s">
        <v>84</v>
      </c>
      <c r="E33" s="47">
        <v>1047380711</v>
      </c>
      <c r="F33" s="46">
        <f t="shared" si="0"/>
        <v>1265346.6037178247</v>
      </c>
      <c r="G33" s="45">
        <f t="shared" si="1"/>
        <v>15184159.244613897</v>
      </c>
      <c r="H33" s="45">
        <f t="shared" si="2"/>
        <v>759207.96223069495</v>
      </c>
      <c r="I33" s="45">
        <f t="shared" si="3"/>
        <v>15943367.206844592</v>
      </c>
      <c r="J33" s="18"/>
    </row>
    <row r="34" spans="1:10" ht="15.75" customHeight="1">
      <c r="A34" s="18"/>
      <c r="B34" s="49">
        <v>14</v>
      </c>
      <c r="C34" s="42" t="s">
        <v>88</v>
      </c>
      <c r="D34" s="30" t="s">
        <v>84</v>
      </c>
      <c r="E34" s="47">
        <v>1047424872</v>
      </c>
      <c r="F34" s="46">
        <f t="shared" si="0"/>
        <v>1265346.6037178247</v>
      </c>
      <c r="G34" s="45">
        <f t="shared" si="1"/>
        <v>15184159.244613897</v>
      </c>
      <c r="H34" s="45">
        <f t="shared" si="2"/>
        <v>759207.96223069495</v>
      </c>
      <c r="I34" s="45">
        <f t="shared" si="3"/>
        <v>15943367.206844592</v>
      </c>
      <c r="J34" s="18"/>
    </row>
    <row r="35" spans="1:10" ht="15.75" customHeight="1">
      <c r="A35" s="18"/>
      <c r="B35" s="49">
        <v>15</v>
      </c>
      <c r="C35" s="42" t="s">
        <v>89</v>
      </c>
      <c r="D35" s="30" t="s">
        <v>84</v>
      </c>
      <c r="E35" s="47">
        <v>73186492</v>
      </c>
      <c r="F35" s="46">
        <f t="shared" si="0"/>
        <v>1265346.6037178247</v>
      </c>
      <c r="G35" s="45">
        <f t="shared" si="1"/>
        <v>15184159.244613897</v>
      </c>
      <c r="H35" s="45">
        <f t="shared" si="2"/>
        <v>759207.96223069495</v>
      </c>
      <c r="I35" s="45">
        <f t="shared" si="3"/>
        <v>15943367.206844592</v>
      </c>
      <c r="J35" s="18"/>
    </row>
    <row r="36" spans="1:10" ht="15.75" customHeight="1">
      <c r="A36" s="18"/>
      <c r="B36" s="49">
        <v>16</v>
      </c>
      <c r="C36" s="30" t="s">
        <v>90</v>
      </c>
      <c r="D36" s="30" t="s">
        <v>84</v>
      </c>
      <c r="E36" s="47">
        <v>45687107</v>
      </c>
      <c r="F36" s="46">
        <f t="shared" si="0"/>
        <v>1265346.6037178247</v>
      </c>
      <c r="G36" s="45">
        <f t="shared" si="1"/>
        <v>15184159.244613897</v>
      </c>
      <c r="H36" s="45">
        <f t="shared" si="2"/>
        <v>759207.96223069495</v>
      </c>
      <c r="I36" s="45">
        <f t="shared" si="3"/>
        <v>15943367.206844592</v>
      </c>
      <c r="J36" s="18"/>
    </row>
    <row r="37" spans="1:10" ht="15.75" customHeight="1">
      <c r="A37" s="18"/>
      <c r="B37" s="49">
        <v>17</v>
      </c>
      <c r="C37" s="42" t="s">
        <v>91</v>
      </c>
      <c r="D37" s="30" t="s">
        <v>84</v>
      </c>
      <c r="E37" s="47">
        <v>1047452085</v>
      </c>
      <c r="F37" s="46">
        <f t="shared" si="0"/>
        <v>1265346.6037178247</v>
      </c>
      <c r="G37" s="45">
        <f t="shared" si="1"/>
        <v>15184159.244613897</v>
      </c>
      <c r="H37" s="45">
        <f t="shared" si="2"/>
        <v>759207.96223069495</v>
      </c>
      <c r="I37" s="45">
        <f t="shared" si="3"/>
        <v>15943367.206844592</v>
      </c>
      <c r="J37" s="18"/>
    </row>
    <row r="38" spans="1:10" ht="15.75" customHeight="1">
      <c r="A38" s="18"/>
      <c r="B38" s="49">
        <v>18</v>
      </c>
      <c r="C38" s="30" t="s">
        <v>92</v>
      </c>
      <c r="D38" s="30" t="s">
        <v>93</v>
      </c>
      <c r="E38" s="47">
        <v>1128048967</v>
      </c>
      <c r="F38" s="46">
        <f t="shared" si="0"/>
        <v>1265346.6037178247</v>
      </c>
      <c r="G38" s="45">
        <f t="shared" si="1"/>
        <v>15184159.244613897</v>
      </c>
      <c r="H38" s="45">
        <f t="shared" si="2"/>
        <v>759207.96223069495</v>
      </c>
      <c r="I38" s="45">
        <f t="shared" si="3"/>
        <v>15943367.206844592</v>
      </c>
      <c r="J38" s="18"/>
    </row>
    <row r="39" spans="1:10" ht="15.75" customHeight="1">
      <c r="A39" s="18"/>
      <c r="B39" s="49">
        <v>19</v>
      </c>
      <c r="C39" s="30" t="s">
        <v>94</v>
      </c>
      <c r="D39" s="30" t="s">
        <v>93</v>
      </c>
      <c r="E39" s="47">
        <v>73208929</v>
      </c>
      <c r="F39" s="46">
        <f t="shared" si="0"/>
        <v>1265346.6037178247</v>
      </c>
      <c r="G39" s="45">
        <f t="shared" si="1"/>
        <v>15184159.244613897</v>
      </c>
      <c r="H39" s="45">
        <f t="shared" si="2"/>
        <v>759207.96223069495</v>
      </c>
      <c r="I39" s="45">
        <f t="shared" si="3"/>
        <v>15943367.206844592</v>
      </c>
      <c r="J39" s="18"/>
    </row>
    <row r="40" spans="1:10" ht="15.75" customHeight="1">
      <c r="A40" s="18"/>
      <c r="B40" s="49">
        <v>20</v>
      </c>
      <c r="C40" s="30" t="s">
        <v>95</v>
      </c>
      <c r="D40" s="30" t="s">
        <v>93</v>
      </c>
      <c r="E40" s="47">
        <v>9145771</v>
      </c>
      <c r="F40" s="46">
        <f t="shared" si="0"/>
        <v>1265346.6037178247</v>
      </c>
      <c r="G40" s="45">
        <f t="shared" si="1"/>
        <v>15184159.244613897</v>
      </c>
      <c r="H40" s="45">
        <f t="shared" si="2"/>
        <v>759207.96223069495</v>
      </c>
      <c r="I40" s="45">
        <f t="shared" si="3"/>
        <v>15943367.206844592</v>
      </c>
      <c r="J40" s="18"/>
    </row>
    <row r="41" spans="1:10" ht="15.75" customHeight="1">
      <c r="A41" s="18"/>
      <c r="B41" s="49">
        <v>21</v>
      </c>
      <c r="C41" s="30" t="s">
        <v>96</v>
      </c>
      <c r="D41" s="30" t="s">
        <v>93</v>
      </c>
      <c r="E41" s="47">
        <v>73122279</v>
      </c>
      <c r="F41" s="46">
        <f t="shared" si="0"/>
        <v>1265346.6037178247</v>
      </c>
      <c r="G41" s="45">
        <f t="shared" si="1"/>
        <v>15184159.244613897</v>
      </c>
      <c r="H41" s="45">
        <f t="shared" si="2"/>
        <v>759207.96223069495</v>
      </c>
      <c r="I41" s="45">
        <f t="shared" si="3"/>
        <v>15943367.206844592</v>
      </c>
      <c r="J41" s="18"/>
    </row>
    <row r="42" spans="1:10" ht="15.75" customHeight="1">
      <c r="A42" s="18"/>
      <c r="B42" s="49">
        <v>22</v>
      </c>
      <c r="C42" s="30" t="s">
        <v>97</v>
      </c>
      <c r="D42" s="30" t="s">
        <v>93</v>
      </c>
      <c r="E42" s="41">
        <v>1050959607</v>
      </c>
      <c r="F42" s="46">
        <f t="shared" si="0"/>
        <v>1265346.6037178247</v>
      </c>
      <c r="G42" s="45">
        <f t="shared" si="1"/>
        <v>15184159.244613897</v>
      </c>
      <c r="H42" s="45">
        <f t="shared" si="2"/>
        <v>759207.96223069495</v>
      </c>
      <c r="I42" s="45">
        <f t="shared" si="3"/>
        <v>15943367.206844592</v>
      </c>
      <c r="J42" s="18"/>
    </row>
    <row r="43" spans="1:10" ht="15.75" customHeight="1">
      <c r="A43" s="18"/>
      <c r="B43" s="49">
        <v>23</v>
      </c>
      <c r="C43" s="30" t="s">
        <v>98</v>
      </c>
      <c r="D43" s="30" t="s">
        <v>93</v>
      </c>
      <c r="E43" s="41">
        <v>1047469275</v>
      </c>
      <c r="F43" s="46">
        <f t="shared" si="0"/>
        <v>1265346.6037178247</v>
      </c>
      <c r="G43" s="45">
        <f t="shared" si="1"/>
        <v>15184159.244613897</v>
      </c>
      <c r="H43" s="45">
        <f t="shared" si="2"/>
        <v>759207.96223069495</v>
      </c>
      <c r="I43" s="45">
        <f t="shared" si="3"/>
        <v>15943367.206844592</v>
      </c>
      <c r="J43" s="18"/>
    </row>
    <row r="44" spans="1:10" ht="15.75" customHeight="1">
      <c r="A44" s="18"/>
      <c r="B44" s="49">
        <v>24</v>
      </c>
      <c r="C44" s="30" t="s">
        <v>99</v>
      </c>
      <c r="D44" s="30" t="s">
        <v>93</v>
      </c>
      <c r="E44" s="41">
        <v>1143329549</v>
      </c>
      <c r="F44" s="46">
        <f t="shared" si="0"/>
        <v>1265346.6037178247</v>
      </c>
      <c r="G44" s="45">
        <f t="shared" si="1"/>
        <v>15184159.244613897</v>
      </c>
      <c r="H44" s="45">
        <f t="shared" si="2"/>
        <v>759207.96223069495</v>
      </c>
      <c r="I44" s="45">
        <f t="shared" si="3"/>
        <v>15943367.206844592</v>
      </c>
      <c r="J44" s="18"/>
    </row>
    <row r="45" spans="1:10" ht="15.75" customHeight="1">
      <c r="A45" s="18"/>
      <c r="B45" s="49">
        <v>25</v>
      </c>
      <c r="C45" s="30" t="s">
        <v>100</v>
      </c>
      <c r="D45" s="30" t="s">
        <v>93</v>
      </c>
      <c r="E45" s="47">
        <v>73105553</v>
      </c>
      <c r="F45" s="46">
        <f t="shared" si="0"/>
        <v>1265346.6037178247</v>
      </c>
      <c r="G45" s="45">
        <f t="shared" si="1"/>
        <v>15184159.244613897</v>
      </c>
      <c r="H45" s="45">
        <f t="shared" si="2"/>
        <v>759207.96223069495</v>
      </c>
      <c r="I45" s="45">
        <f t="shared" si="3"/>
        <v>15943367.206844592</v>
      </c>
      <c r="J45" s="18"/>
    </row>
    <row r="46" spans="1:10" ht="15.75" customHeight="1">
      <c r="A46" s="18"/>
      <c r="B46" s="49">
        <v>26</v>
      </c>
      <c r="C46" s="30" t="s">
        <v>101</v>
      </c>
      <c r="D46" s="30" t="s">
        <v>93</v>
      </c>
      <c r="E46" s="47">
        <v>1047457512</v>
      </c>
      <c r="F46" s="46">
        <f t="shared" si="0"/>
        <v>1265346.6037178247</v>
      </c>
      <c r="G46" s="45">
        <f t="shared" si="1"/>
        <v>15184159.244613897</v>
      </c>
      <c r="H46" s="45">
        <f t="shared" si="2"/>
        <v>759207.96223069495</v>
      </c>
      <c r="I46" s="45">
        <f t="shared" si="3"/>
        <v>15943367.206844592</v>
      </c>
      <c r="J46" s="18"/>
    </row>
    <row r="47" spans="1:10" ht="15.75" customHeight="1">
      <c r="A47" s="18"/>
      <c r="B47" s="49">
        <v>27</v>
      </c>
      <c r="C47" s="30" t="s">
        <v>102</v>
      </c>
      <c r="D47" s="30" t="s">
        <v>93</v>
      </c>
      <c r="E47" s="40">
        <v>1128055566</v>
      </c>
      <c r="F47" s="46">
        <f t="shared" si="0"/>
        <v>1265346.6037178247</v>
      </c>
      <c r="G47" s="45">
        <f t="shared" si="1"/>
        <v>15184159.244613897</v>
      </c>
      <c r="H47" s="45">
        <f t="shared" si="2"/>
        <v>759207.96223069495</v>
      </c>
      <c r="I47" s="45">
        <f t="shared" si="3"/>
        <v>15943367.206844592</v>
      </c>
      <c r="J47" s="18"/>
    </row>
    <row r="48" spans="1:10" ht="15.75" customHeight="1">
      <c r="A48" s="18"/>
      <c r="B48" s="220" t="s">
        <v>103</v>
      </c>
      <c r="C48" s="220"/>
      <c r="D48" s="220"/>
      <c r="E48" s="220"/>
      <c r="F48" s="39">
        <f>SUM(F21:F47)</f>
        <v>34164358.300381288</v>
      </c>
      <c r="G48" s="39">
        <f>SUM(G21:G47)</f>
        <v>409972299.60457504</v>
      </c>
      <c r="H48" s="39">
        <f>SUM(H21:H47)</f>
        <v>20498614.980228763</v>
      </c>
      <c r="I48" s="39">
        <f>SUM(I21:I47)</f>
        <v>430470914.58480382</v>
      </c>
      <c r="J48" s="18"/>
    </row>
    <row r="49" spans="2:9" ht="15.75" customHeight="1">
      <c r="C49" s="20"/>
      <c r="D49" s="20"/>
      <c r="E49" s="18"/>
    </row>
    <row r="50" spans="2:9" ht="15.75" customHeight="1">
      <c r="B50" s="22" t="s">
        <v>104</v>
      </c>
      <c r="C50" s="20"/>
      <c r="D50" s="20"/>
      <c r="E50" s="18"/>
    </row>
    <row r="51" spans="2:9" ht="46.15" customHeight="1">
      <c r="B51" s="55" t="s">
        <v>64</v>
      </c>
      <c r="C51" s="55" t="s">
        <v>65</v>
      </c>
      <c r="D51" s="55" t="s">
        <v>66</v>
      </c>
      <c r="E51" s="55" t="s">
        <v>67</v>
      </c>
      <c r="F51" s="50" t="s">
        <v>105</v>
      </c>
      <c r="G51" s="50" t="s">
        <v>69</v>
      </c>
      <c r="H51" s="50" t="s">
        <v>70</v>
      </c>
      <c r="I51" s="50" t="s">
        <v>71</v>
      </c>
    </row>
    <row r="52" spans="2:9" ht="13.5" customHeight="1">
      <c r="B52" s="48">
        <v>1</v>
      </c>
      <c r="C52" s="38" t="s">
        <v>106</v>
      </c>
      <c r="D52" s="38" t="s">
        <v>107</v>
      </c>
      <c r="E52" s="37">
        <v>73547859</v>
      </c>
      <c r="F52" s="46">
        <f t="shared" ref="F52:F72" si="4">$C$15</f>
        <v>1265346.6037178247</v>
      </c>
      <c r="G52" s="45">
        <f>F52*12</f>
        <v>15184159.244613897</v>
      </c>
      <c r="H52" s="36">
        <f>G52*5%</f>
        <v>759207.96223069495</v>
      </c>
      <c r="I52" s="36">
        <f>G52+H52</f>
        <v>15943367.206844592</v>
      </c>
    </row>
    <row r="53" spans="2:9" ht="13.5" customHeight="1">
      <c r="B53" s="48">
        <v>2</v>
      </c>
      <c r="C53" s="38" t="s">
        <v>108</v>
      </c>
      <c r="D53" s="38" t="s">
        <v>109</v>
      </c>
      <c r="E53" s="37">
        <v>1044913815</v>
      </c>
      <c r="F53" s="46">
        <f t="shared" si="4"/>
        <v>1265346.6037178247</v>
      </c>
      <c r="G53" s="45">
        <f>F53*12</f>
        <v>15184159.244613897</v>
      </c>
      <c r="H53" s="36">
        <f>G53*5%</f>
        <v>759207.96223069495</v>
      </c>
      <c r="I53" s="36">
        <f t="shared" ref="I53:I72" si="5">G53+H53</f>
        <v>15943367.206844592</v>
      </c>
    </row>
    <row r="54" spans="2:9" ht="15.75" customHeight="1">
      <c r="B54" s="49">
        <v>3</v>
      </c>
      <c r="C54" s="38" t="s">
        <v>110</v>
      </c>
      <c r="D54" s="38" t="s">
        <v>111</v>
      </c>
      <c r="E54" s="35">
        <v>9292317</v>
      </c>
      <c r="F54" s="46">
        <f t="shared" si="4"/>
        <v>1265346.6037178247</v>
      </c>
      <c r="G54" s="45">
        <f>F54*12</f>
        <v>15184159.244613897</v>
      </c>
      <c r="H54" s="36">
        <f>G54*5%</f>
        <v>759207.96223069495</v>
      </c>
      <c r="I54" s="36">
        <f t="shared" si="5"/>
        <v>15943367.206844592</v>
      </c>
    </row>
    <row r="55" spans="2:9" ht="15.75" customHeight="1">
      <c r="B55" s="49">
        <v>4</v>
      </c>
      <c r="C55" s="38" t="s">
        <v>112</v>
      </c>
      <c r="D55" s="38" t="s">
        <v>111</v>
      </c>
      <c r="E55" s="35">
        <v>3806696</v>
      </c>
      <c r="F55" s="46">
        <f t="shared" si="4"/>
        <v>1265346.6037178247</v>
      </c>
      <c r="G55" s="45">
        <f t="shared" ref="G55:G72" si="6">F55*12</f>
        <v>15184159.244613897</v>
      </c>
      <c r="H55" s="36">
        <f t="shared" ref="H55:H72" si="7">G55*5%</f>
        <v>759207.96223069495</v>
      </c>
      <c r="I55" s="36">
        <f t="shared" si="5"/>
        <v>15943367.206844592</v>
      </c>
    </row>
    <row r="56" spans="2:9" ht="15.75" customHeight="1">
      <c r="B56" s="49">
        <v>5</v>
      </c>
      <c r="C56" s="38" t="s">
        <v>113</v>
      </c>
      <c r="D56" s="38" t="s">
        <v>111</v>
      </c>
      <c r="E56" s="35">
        <v>73180512</v>
      </c>
      <c r="F56" s="46">
        <f t="shared" si="4"/>
        <v>1265346.6037178247</v>
      </c>
      <c r="G56" s="45">
        <f t="shared" si="6"/>
        <v>15184159.244613897</v>
      </c>
      <c r="H56" s="36">
        <f t="shared" si="7"/>
        <v>759207.96223069495</v>
      </c>
      <c r="I56" s="36">
        <f t="shared" si="5"/>
        <v>15943367.206844592</v>
      </c>
    </row>
    <row r="57" spans="2:9" ht="15.75" customHeight="1">
      <c r="B57" s="49">
        <v>6</v>
      </c>
      <c r="C57" s="38" t="s">
        <v>114</v>
      </c>
      <c r="D57" s="38" t="s">
        <v>111</v>
      </c>
      <c r="E57" s="35">
        <v>73117242</v>
      </c>
      <c r="F57" s="46">
        <f t="shared" si="4"/>
        <v>1265346.6037178247</v>
      </c>
      <c r="G57" s="45">
        <f t="shared" si="6"/>
        <v>15184159.244613897</v>
      </c>
      <c r="H57" s="36">
        <f t="shared" si="7"/>
        <v>759207.96223069495</v>
      </c>
      <c r="I57" s="36">
        <f t="shared" si="5"/>
        <v>15943367.206844592</v>
      </c>
    </row>
    <row r="58" spans="2:9" ht="15.75" customHeight="1">
      <c r="B58" s="49">
        <v>7</v>
      </c>
      <c r="C58" s="38" t="s">
        <v>115</v>
      </c>
      <c r="D58" s="38" t="s">
        <v>111</v>
      </c>
      <c r="E58" s="35">
        <v>1047379462</v>
      </c>
      <c r="F58" s="46">
        <f t="shared" si="4"/>
        <v>1265346.6037178247</v>
      </c>
      <c r="G58" s="45">
        <f t="shared" si="6"/>
        <v>15184159.244613897</v>
      </c>
      <c r="H58" s="36">
        <f t="shared" si="7"/>
        <v>759207.96223069495</v>
      </c>
      <c r="I58" s="36">
        <f t="shared" si="5"/>
        <v>15943367.206844592</v>
      </c>
    </row>
    <row r="59" spans="2:9" ht="15.75" customHeight="1">
      <c r="B59" s="49">
        <v>8</v>
      </c>
      <c r="C59" s="38" t="s">
        <v>116</v>
      </c>
      <c r="D59" s="38" t="s">
        <v>111</v>
      </c>
      <c r="E59" s="35">
        <v>73191260</v>
      </c>
      <c r="F59" s="46">
        <f t="shared" si="4"/>
        <v>1265346.6037178247</v>
      </c>
      <c r="G59" s="45">
        <f t="shared" si="6"/>
        <v>15184159.244613897</v>
      </c>
      <c r="H59" s="36">
        <f t="shared" si="7"/>
        <v>759207.96223069495</v>
      </c>
      <c r="I59" s="36">
        <f t="shared" si="5"/>
        <v>15943367.206844592</v>
      </c>
    </row>
    <row r="60" spans="2:9" ht="15.75" customHeight="1">
      <c r="B60" s="49">
        <v>9</v>
      </c>
      <c r="C60" s="38" t="s">
        <v>117</v>
      </c>
      <c r="D60" s="38" t="s">
        <v>111</v>
      </c>
      <c r="E60" s="35">
        <v>33354483</v>
      </c>
      <c r="F60" s="46">
        <f t="shared" si="4"/>
        <v>1265346.6037178247</v>
      </c>
      <c r="G60" s="45">
        <f t="shared" si="6"/>
        <v>15184159.244613897</v>
      </c>
      <c r="H60" s="36">
        <f t="shared" si="7"/>
        <v>759207.96223069495</v>
      </c>
      <c r="I60" s="36">
        <f t="shared" si="5"/>
        <v>15943367.206844592</v>
      </c>
    </row>
    <row r="61" spans="2:9" ht="15.75" customHeight="1">
      <c r="B61" s="49">
        <v>10</v>
      </c>
      <c r="C61" s="38" t="s">
        <v>118</v>
      </c>
      <c r="D61" s="38" t="s">
        <v>111</v>
      </c>
      <c r="E61" s="35">
        <v>1128054525</v>
      </c>
      <c r="F61" s="46">
        <f t="shared" si="4"/>
        <v>1265346.6037178247</v>
      </c>
      <c r="G61" s="45">
        <f t="shared" si="6"/>
        <v>15184159.244613897</v>
      </c>
      <c r="H61" s="36">
        <f t="shared" si="7"/>
        <v>759207.96223069495</v>
      </c>
      <c r="I61" s="36">
        <f t="shared" si="5"/>
        <v>15943367.206844592</v>
      </c>
    </row>
    <row r="62" spans="2:9" ht="15.75" customHeight="1">
      <c r="B62" s="49">
        <v>11</v>
      </c>
      <c r="C62" s="34" t="s">
        <v>119</v>
      </c>
      <c r="D62" s="38" t="s">
        <v>111</v>
      </c>
      <c r="E62" s="35">
        <v>11038217</v>
      </c>
      <c r="F62" s="46">
        <f t="shared" si="4"/>
        <v>1265346.6037178247</v>
      </c>
      <c r="G62" s="45">
        <f t="shared" si="6"/>
        <v>15184159.244613897</v>
      </c>
      <c r="H62" s="36">
        <f t="shared" si="7"/>
        <v>759207.96223069495</v>
      </c>
      <c r="I62" s="36">
        <f t="shared" si="5"/>
        <v>15943367.206844592</v>
      </c>
    </row>
    <row r="63" spans="2:9" ht="15.75" customHeight="1">
      <c r="B63" s="49">
        <v>12</v>
      </c>
      <c r="C63" s="38" t="s">
        <v>120</v>
      </c>
      <c r="D63" s="38" t="s">
        <v>111</v>
      </c>
      <c r="E63" s="35">
        <v>73207498</v>
      </c>
      <c r="F63" s="46">
        <f t="shared" si="4"/>
        <v>1265346.6037178247</v>
      </c>
      <c r="G63" s="45">
        <f t="shared" si="6"/>
        <v>15184159.244613897</v>
      </c>
      <c r="H63" s="36">
        <f t="shared" si="7"/>
        <v>759207.96223069495</v>
      </c>
      <c r="I63" s="36">
        <f t="shared" si="5"/>
        <v>15943367.206844592</v>
      </c>
    </row>
    <row r="64" spans="2:9" ht="15.75" customHeight="1">
      <c r="B64" s="49">
        <v>13</v>
      </c>
      <c r="C64" s="38" t="s">
        <v>121</v>
      </c>
      <c r="D64" s="38" t="s">
        <v>111</v>
      </c>
      <c r="E64" s="35">
        <v>73083357</v>
      </c>
      <c r="F64" s="46">
        <f t="shared" si="4"/>
        <v>1265346.6037178247</v>
      </c>
      <c r="G64" s="45">
        <f t="shared" si="6"/>
        <v>15184159.244613897</v>
      </c>
      <c r="H64" s="36">
        <f t="shared" si="7"/>
        <v>759207.96223069495</v>
      </c>
      <c r="I64" s="36">
        <f t="shared" si="5"/>
        <v>15943367.206844592</v>
      </c>
    </row>
    <row r="65" spans="1:10" s="19" customFormat="1" ht="15.75" customHeight="1">
      <c r="A65" s="17"/>
      <c r="B65" s="49">
        <v>14</v>
      </c>
      <c r="C65" s="38" t="s">
        <v>122</v>
      </c>
      <c r="D65" s="38" t="s">
        <v>111</v>
      </c>
      <c r="E65" s="35">
        <v>1047387329</v>
      </c>
      <c r="F65" s="46">
        <f t="shared" si="4"/>
        <v>1265346.6037178247</v>
      </c>
      <c r="G65" s="45">
        <f t="shared" si="6"/>
        <v>15184159.244613897</v>
      </c>
      <c r="H65" s="36">
        <f t="shared" si="7"/>
        <v>759207.96223069495</v>
      </c>
      <c r="I65" s="36">
        <f t="shared" si="5"/>
        <v>15943367.206844592</v>
      </c>
      <c r="J65" s="17"/>
    </row>
    <row r="66" spans="1:10" s="19" customFormat="1" ht="15.75" customHeight="1">
      <c r="A66" s="17"/>
      <c r="B66" s="49">
        <v>15</v>
      </c>
      <c r="C66" s="38" t="s">
        <v>123</v>
      </c>
      <c r="D66" s="38" t="s">
        <v>111</v>
      </c>
      <c r="E66" s="35">
        <v>45521273</v>
      </c>
      <c r="F66" s="46">
        <f t="shared" si="4"/>
        <v>1265346.6037178247</v>
      </c>
      <c r="G66" s="45">
        <f t="shared" si="6"/>
        <v>15184159.244613897</v>
      </c>
      <c r="H66" s="36">
        <f t="shared" si="7"/>
        <v>759207.96223069495</v>
      </c>
      <c r="I66" s="36">
        <f t="shared" si="5"/>
        <v>15943367.206844592</v>
      </c>
      <c r="J66" s="17"/>
    </row>
    <row r="67" spans="1:10" s="19" customFormat="1" ht="15.75" customHeight="1">
      <c r="A67" s="17"/>
      <c r="B67" s="49">
        <v>16</v>
      </c>
      <c r="C67" s="38" t="s">
        <v>124</v>
      </c>
      <c r="D67" s="38" t="s">
        <v>111</v>
      </c>
      <c r="E67" s="35">
        <v>73098995</v>
      </c>
      <c r="F67" s="46">
        <f t="shared" si="4"/>
        <v>1265346.6037178247</v>
      </c>
      <c r="G67" s="45">
        <f t="shared" si="6"/>
        <v>15184159.244613897</v>
      </c>
      <c r="H67" s="36">
        <f t="shared" si="7"/>
        <v>759207.96223069495</v>
      </c>
      <c r="I67" s="36">
        <f t="shared" si="5"/>
        <v>15943367.206844592</v>
      </c>
      <c r="J67" s="17"/>
    </row>
    <row r="68" spans="1:10" s="19" customFormat="1" ht="15.75" customHeight="1">
      <c r="A68" s="17"/>
      <c r="B68" s="49">
        <v>17</v>
      </c>
      <c r="C68" s="38" t="s">
        <v>125</v>
      </c>
      <c r="D68" s="38" t="s">
        <v>111</v>
      </c>
      <c r="E68" s="35">
        <v>73571853</v>
      </c>
      <c r="F68" s="46">
        <f t="shared" si="4"/>
        <v>1265346.6037178247</v>
      </c>
      <c r="G68" s="45">
        <f t="shared" si="6"/>
        <v>15184159.244613897</v>
      </c>
      <c r="H68" s="36">
        <f t="shared" si="7"/>
        <v>759207.96223069495</v>
      </c>
      <c r="I68" s="36">
        <f t="shared" si="5"/>
        <v>15943367.206844592</v>
      </c>
      <c r="J68" s="17"/>
    </row>
    <row r="69" spans="1:10" s="19" customFormat="1" ht="15.75" customHeight="1">
      <c r="A69" s="17"/>
      <c r="B69" s="49">
        <v>18</v>
      </c>
      <c r="C69" s="38" t="s">
        <v>126</v>
      </c>
      <c r="D69" s="38" t="s">
        <v>111</v>
      </c>
      <c r="E69" s="35">
        <v>45472539</v>
      </c>
      <c r="F69" s="46">
        <f t="shared" si="4"/>
        <v>1265346.6037178247</v>
      </c>
      <c r="G69" s="45">
        <f t="shared" si="6"/>
        <v>15184159.244613897</v>
      </c>
      <c r="H69" s="36">
        <f t="shared" si="7"/>
        <v>759207.96223069495</v>
      </c>
      <c r="I69" s="36">
        <f t="shared" si="5"/>
        <v>15943367.206844592</v>
      </c>
      <c r="J69" s="17"/>
    </row>
    <row r="70" spans="1:10" s="19" customFormat="1" ht="15.75" customHeight="1">
      <c r="A70" s="17"/>
      <c r="B70" s="49">
        <v>19</v>
      </c>
      <c r="C70" s="38" t="s">
        <v>127</v>
      </c>
      <c r="D70" s="38" t="s">
        <v>111</v>
      </c>
      <c r="E70" s="35">
        <v>1143324639</v>
      </c>
      <c r="F70" s="46">
        <f t="shared" si="4"/>
        <v>1265346.6037178247</v>
      </c>
      <c r="G70" s="45">
        <f t="shared" si="6"/>
        <v>15184159.244613897</v>
      </c>
      <c r="H70" s="36">
        <f t="shared" si="7"/>
        <v>759207.96223069495</v>
      </c>
      <c r="I70" s="36">
        <f t="shared" si="5"/>
        <v>15943367.206844592</v>
      </c>
      <c r="J70" s="17"/>
    </row>
    <row r="71" spans="1:10" s="19" customFormat="1" ht="15.75" customHeight="1">
      <c r="A71" s="17"/>
      <c r="B71" s="49">
        <v>20</v>
      </c>
      <c r="C71" s="38" t="s">
        <v>128</v>
      </c>
      <c r="D71" s="38" t="s">
        <v>111</v>
      </c>
      <c r="E71" s="35">
        <v>45521187</v>
      </c>
      <c r="F71" s="46">
        <f t="shared" si="4"/>
        <v>1265346.6037178247</v>
      </c>
      <c r="G71" s="45">
        <f t="shared" si="6"/>
        <v>15184159.244613897</v>
      </c>
      <c r="H71" s="36">
        <f t="shared" si="7"/>
        <v>759207.96223069495</v>
      </c>
      <c r="I71" s="36">
        <f t="shared" si="5"/>
        <v>15943367.206844592</v>
      </c>
      <c r="J71" s="17"/>
    </row>
    <row r="72" spans="1:10" s="19" customFormat="1" ht="15.75" customHeight="1">
      <c r="A72" s="17"/>
      <c r="B72" s="49">
        <v>21</v>
      </c>
      <c r="C72" s="38" t="s">
        <v>129</v>
      </c>
      <c r="D72" s="38" t="s">
        <v>111</v>
      </c>
      <c r="E72" s="35">
        <v>9237356</v>
      </c>
      <c r="F72" s="46">
        <f t="shared" si="4"/>
        <v>1265346.6037178247</v>
      </c>
      <c r="G72" s="45">
        <f t="shared" si="6"/>
        <v>15184159.244613897</v>
      </c>
      <c r="H72" s="36">
        <f t="shared" si="7"/>
        <v>759207.96223069495</v>
      </c>
      <c r="I72" s="36">
        <f t="shared" si="5"/>
        <v>15943367.206844592</v>
      </c>
      <c r="J72" s="17"/>
    </row>
    <row r="73" spans="1:10" s="19" customFormat="1" ht="15.75" customHeight="1">
      <c r="A73" s="17"/>
      <c r="B73" s="220" t="s">
        <v>103</v>
      </c>
      <c r="C73" s="220"/>
      <c r="D73" s="220"/>
      <c r="E73" s="220"/>
      <c r="F73" s="39">
        <f>SUM(F52:F72)</f>
        <v>26572278.67807433</v>
      </c>
      <c r="G73" s="39">
        <f t="shared" ref="G73" si="8">SUM(G52:G72)</f>
        <v>318867344.13689172</v>
      </c>
      <c r="H73" s="39">
        <f>SUM(H52:H72)</f>
        <v>15943367.2068446</v>
      </c>
      <c r="I73" s="39">
        <f>SUM(I52:I72)</f>
        <v>334810711.34373641</v>
      </c>
      <c r="J73" s="17"/>
    </row>
    <row r="74" spans="1:10" s="19" customFormat="1" ht="15.75" customHeight="1">
      <c r="A74" s="17"/>
      <c r="B74" s="17"/>
      <c r="D74" s="18"/>
      <c r="E74" s="18"/>
      <c r="G74" s="17"/>
      <c r="H74" s="17"/>
      <c r="I74" s="17"/>
      <c r="J74" s="17"/>
    </row>
    <row r="75" spans="1:10" s="19" customFormat="1" ht="15.75" customHeight="1">
      <c r="A75" s="17"/>
      <c r="B75" s="17"/>
      <c r="C75" s="18"/>
      <c r="D75" s="18"/>
      <c r="E75" s="216"/>
      <c r="F75" s="217"/>
      <c r="G75" s="33">
        <f>G73+G48</f>
        <v>728839643.74146676</v>
      </c>
      <c r="H75" s="33">
        <f>H73+H48</f>
        <v>36441982.187073365</v>
      </c>
      <c r="I75" s="33">
        <f>G75+H75</f>
        <v>765281625.92854011</v>
      </c>
      <c r="J75" s="17"/>
    </row>
    <row r="76" spans="1:10" s="19" customFormat="1" ht="15.75" customHeight="1">
      <c r="A76" s="17"/>
      <c r="B76" s="17"/>
      <c r="C76" s="18"/>
      <c r="D76" s="18"/>
      <c r="E76" s="18"/>
      <c r="G76" s="17"/>
      <c r="I76" s="17"/>
      <c r="J76" s="17"/>
    </row>
    <row r="77" spans="1:10" s="19" customFormat="1" ht="15.75" customHeight="1">
      <c r="A77" s="17"/>
      <c r="B77" s="17"/>
      <c r="C77" s="18"/>
      <c r="D77" s="18"/>
      <c r="E77" s="18"/>
      <c r="G77" s="17"/>
      <c r="H77" s="17"/>
      <c r="I77" s="17"/>
      <c r="J77" s="17"/>
    </row>
    <row r="78" spans="1:10" s="19" customFormat="1" ht="15.75" customHeight="1">
      <c r="A78" s="17"/>
      <c r="B78" s="17"/>
      <c r="C78" s="18"/>
      <c r="D78" s="18"/>
      <c r="E78" s="18"/>
      <c r="G78" s="17"/>
      <c r="H78" s="17"/>
      <c r="I78" s="17"/>
      <c r="J78" s="17"/>
    </row>
    <row r="79" spans="1:10" s="19" customFormat="1" ht="15.75" customHeight="1">
      <c r="A79" s="17"/>
      <c r="B79" s="17"/>
      <c r="C79" s="18"/>
      <c r="D79" s="18"/>
      <c r="E79" s="18"/>
      <c r="G79" s="17"/>
      <c r="H79" s="17"/>
      <c r="I79" s="17"/>
      <c r="J79" s="17"/>
    </row>
    <row r="80" spans="1:10" s="19" customFormat="1" ht="15.75" customHeight="1">
      <c r="A80" s="17"/>
      <c r="B80" s="17"/>
      <c r="C80" s="18"/>
      <c r="D80" s="18"/>
      <c r="E80" s="18"/>
      <c r="G80" s="17"/>
      <c r="H80" s="17"/>
      <c r="I80" s="17"/>
      <c r="J80" s="17"/>
    </row>
    <row r="81" spans="1:10" s="19" customFormat="1" ht="15.75" customHeight="1">
      <c r="A81" s="17"/>
      <c r="B81" s="17"/>
      <c r="C81" s="18"/>
      <c r="D81" s="18"/>
      <c r="E81" s="18"/>
      <c r="G81" s="17"/>
      <c r="H81" s="17"/>
      <c r="I81" s="17"/>
      <c r="J81" s="17"/>
    </row>
    <row r="82" spans="1:10" s="19" customFormat="1" ht="15.75" customHeight="1">
      <c r="A82" s="17"/>
      <c r="B82" s="17"/>
      <c r="C82" s="18"/>
      <c r="D82" s="18"/>
      <c r="E82" s="18"/>
      <c r="G82" s="17"/>
      <c r="H82" s="17"/>
      <c r="I82" s="17"/>
      <c r="J82" s="17"/>
    </row>
    <row r="83" spans="1:10" s="19" customFormat="1" ht="15.75" customHeight="1">
      <c r="A83" s="17"/>
      <c r="B83" s="17"/>
      <c r="C83" s="18"/>
      <c r="D83" s="18"/>
      <c r="E83" s="18"/>
      <c r="G83" s="17"/>
      <c r="H83" s="17"/>
      <c r="I83" s="17"/>
      <c r="J83" s="17"/>
    </row>
    <row r="84" spans="1:10" s="19" customFormat="1" ht="15.75" customHeight="1">
      <c r="A84" s="17"/>
      <c r="B84" s="17"/>
      <c r="C84" s="18"/>
      <c r="D84" s="18"/>
      <c r="E84" s="18"/>
      <c r="G84" s="17"/>
      <c r="H84" s="17"/>
      <c r="I84" s="17"/>
      <c r="J84" s="17"/>
    </row>
    <row r="85" spans="1:10" s="19" customFormat="1" ht="15.75" customHeight="1">
      <c r="A85" s="17"/>
      <c r="B85" s="17"/>
      <c r="C85" s="18"/>
      <c r="D85" s="18"/>
      <c r="E85" s="18"/>
      <c r="G85" s="17"/>
      <c r="H85" s="17"/>
      <c r="I85" s="17"/>
      <c r="J85" s="17"/>
    </row>
    <row r="86" spans="1:10" s="19" customFormat="1" ht="15.75" customHeight="1">
      <c r="A86" s="17"/>
      <c r="B86" s="17"/>
      <c r="C86" s="18"/>
      <c r="D86" s="18"/>
      <c r="E86" s="18"/>
      <c r="G86" s="17"/>
      <c r="H86" s="17"/>
      <c r="I86" s="17"/>
      <c r="J86" s="17"/>
    </row>
    <row r="87" spans="1:10" s="19" customFormat="1" ht="15.75" customHeight="1">
      <c r="A87" s="17"/>
      <c r="B87" s="17"/>
      <c r="C87" s="18"/>
      <c r="D87" s="18"/>
      <c r="E87" s="18"/>
      <c r="G87" s="17"/>
      <c r="H87" s="17"/>
      <c r="I87" s="17"/>
      <c r="J87" s="17"/>
    </row>
    <row r="88" spans="1:10" s="19" customFormat="1" ht="15.75" customHeight="1">
      <c r="A88" s="17"/>
      <c r="B88" s="17"/>
      <c r="C88" s="18"/>
      <c r="D88" s="18"/>
      <c r="E88" s="18"/>
      <c r="G88" s="17"/>
      <c r="H88" s="17"/>
      <c r="I88" s="17"/>
      <c r="J88" s="17"/>
    </row>
    <row r="89" spans="1:10" s="19" customFormat="1" ht="15.75" customHeight="1">
      <c r="A89" s="17"/>
      <c r="B89" s="17"/>
      <c r="C89" s="18"/>
      <c r="D89" s="18"/>
      <c r="E89" s="18"/>
      <c r="G89" s="17"/>
      <c r="H89" s="17"/>
      <c r="I89" s="17"/>
      <c r="J89" s="17"/>
    </row>
    <row r="90" spans="1:10" s="19" customFormat="1" ht="15.75" customHeight="1">
      <c r="A90" s="17"/>
      <c r="B90" s="17"/>
      <c r="C90" s="18"/>
      <c r="D90" s="18"/>
      <c r="E90" s="18"/>
      <c r="G90" s="17"/>
      <c r="H90" s="17"/>
      <c r="I90" s="17"/>
      <c r="J90" s="17"/>
    </row>
    <row r="91" spans="1:10" s="19" customFormat="1" ht="15.75" customHeight="1">
      <c r="A91" s="17"/>
      <c r="B91" s="17"/>
      <c r="C91" s="18"/>
      <c r="D91" s="18"/>
      <c r="E91" s="18"/>
      <c r="G91" s="17"/>
      <c r="H91" s="17"/>
      <c r="I91" s="17"/>
      <c r="J91" s="17"/>
    </row>
    <row r="92" spans="1:10" s="19" customFormat="1" ht="15.75" customHeight="1">
      <c r="A92" s="17"/>
      <c r="B92" s="17"/>
      <c r="C92" s="18"/>
      <c r="D92" s="18"/>
      <c r="E92" s="18"/>
      <c r="G92" s="17"/>
      <c r="H92" s="17"/>
      <c r="I92" s="17"/>
      <c r="J92" s="17"/>
    </row>
    <row r="93" spans="1:10" s="19" customFormat="1" ht="15.75" customHeight="1">
      <c r="A93" s="17"/>
      <c r="B93" s="17"/>
      <c r="C93" s="18"/>
      <c r="D93" s="18"/>
      <c r="E93" s="18"/>
      <c r="G93" s="17"/>
      <c r="H93" s="17"/>
      <c r="I93" s="17"/>
      <c r="J93" s="17"/>
    </row>
    <row r="94" spans="1:10" s="19" customFormat="1" ht="15.75" customHeight="1">
      <c r="A94" s="17"/>
      <c r="B94" s="17"/>
      <c r="C94" s="18"/>
      <c r="D94" s="18"/>
      <c r="E94" s="18"/>
      <c r="G94" s="17"/>
      <c r="H94" s="17"/>
      <c r="I94" s="17"/>
      <c r="J94" s="17"/>
    </row>
    <row r="95" spans="1:10" s="19" customFormat="1" ht="15.75" customHeight="1">
      <c r="A95" s="17"/>
      <c r="B95" s="17"/>
      <c r="C95" s="18"/>
      <c r="D95" s="18"/>
      <c r="E95" s="18"/>
      <c r="G95" s="17"/>
      <c r="H95" s="17"/>
      <c r="I95" s="17"/>
      <c r="J95" s="17"/>
    </row>
    <row r="96" spans="1:10" s="19" customFormat="1" ht="15.75" customHeight="1">
      <c r="A96" s="17"/>
      <c r="B96" s="17"/>
      <c r="C96" s="18"/>
      <c r="D96" s="18"/>
      <c r="E96" s="18"/>
      <c r="G96" s="17"/>
      <c r="H96" s="17"/>
      <c r="I96" s="17"/>
      <c r="J96" s="17"/>
    </row>
    <row r="97" spans="1:10" s="19" customFormat="1" ht="15.75" customHeight="1">
      <c r="A97" s="17"/>
      <c r="B97" s="17"/>
      <c r="C97" s="18"/>
      <c r="D97" s="18"/>
      <c r="E97" s="18"/>
      <c r="G97" s="17"/>
      <c r="H97" s="17"/>
      <c r="I97" s="17"/>
      <c r="J97" s="17"/>
    </row>
    <row r="98" spans="1:10" s="19" customFormat="1" ht="15.75" customHeight="1">
      <c r="A98" s="17"/>
      <c r="B98" s="17"/>
      <c r="C98" s="18"/>
      <c r="D98" s="18"/>
      <c r="E98" s="18"/>
      <c r="G98" s="17"/>
      <c r="H98" s="17"/>
      <c r="I98" s="17"/>
      <c r="J98" s="17"/>
    </row>
    <row r="99" spans="1:10" s="19" customFormat="1" ht="15.75" customHeight="1">
      <c r="A99" s="17"/>
      <c r="B99" s="17"/>
      <c r="C99" s="18"/>
      <c r="D99" s="18"/>
      <c r="E99" s="18"/>
      <c r="G99" s="17"/>
      <c r="H99" s="17"/>
      <c r="I99" s="17"/>
      <c r="J99" s="17"/>
    </row>
    <row r="100" spans="1:10" s="19" customFormat="1" ht="15.75" customHeight="1">
      <c r="A100" s="17"/>
      <c r="B100" s="17"/>
      <c r="C100" s="18"/>
      <c r="D100" s="18"/>
      <c r="E100" s="18"/>
      <c r="G100" s="17"/>
      <c r="H100" s="17"/>
      <c r="I100" s="17"/>
      <c r="J100" s="17"/>
    </row>
    <row r="101" spans="1:10" s="19" customFormat="1" ht="15.75" customHeight="1">
      <c r="A101" s="17"/>
      <c r="B101" s="17"/>
      <c r="C101" s="18"/>
      <c r="D101" s="18"/>
      <c r="E101" s="18"/>
      <c r="G101" s="17"/>
      <c r="H101" s="17"/>
      <c r="I101" s="17"/>
      <c r="J101" s="17"/>
    </row>
    <row r="102" spans="1:10" s="19" customFormat="1" ht="15.75" customHeight="1">
      <c r="A102" s="17"/>
      <c r="B102" s="17"/>
      <c r="C102" s="18"/>
      <c r="D102" s="18"/>
      <c r="E102" s="18"/>
      <c r="G102" s="17"/>
      <c r="H102" s="17"/>
      <c r="I102" s="17"/>
      <c r="J102" s="17"/>
    </row>
    <row r="103" spans="1:10" s="19" customFormat="1" ht="15.75" customHeight="1">
      <c r="A103" s="17"/>
      <c r="B103" s="17"/>
      <c r="C103" s="18"/>
      <c r="D103" s="18"/>
      <c r="E103" s="18"/>
      <c r="G103" s="17"/>
      <c r="H103" s="17"/>
      <c r="I103" s="17"/>
      <c r="J103" s="17"/>
    </row>
    <row r="104" spans="1:10" s="19" customFormat="1" ht="15.75" customHeight="1">
      <c r="A104" s="17"/>
      <c r="B104" s="17"/>
      <c r="C104" s="18"/>
      <c r="D104" s="18"/>
      <c r="E104" s="18"/>
      <c r="G104" s="17"/>
      <c r="H104" s="17"/>
      <c r="I104" s="17"/>
      <c r="J104" s="17"/>
    </row>
    <row r="105" spans="1:10" s="19" customFormat="1" ht="15.75" customHeight="1">
      <c r="A105" s="17"/>
      <c r="B105" s="17"/>
      <c r="C105" s="18"/>
      <c r="D105" s="18"/>
      <c r="E105" s="18"/>
      <c r="G105" s="17"/>
      <c r="H105" s="17"/>
      <c r="I105" s="17"/>
      <c r="J105" s="17"/>
    </row>
    <row r="106" spans="1:10" s="19" customFormat="1" ht="15.75" customHeight="1">
      <c r="A106" s="17"/>
      <c r="B106" s="17"/>
      <c r="C106" s="18"/>
      <c r="D106" s="18"/>
      <c r="E106" s="18"/>
      <c r="G106" s="17"/>
      <c r="H106" s="17"/>
      <c r="I106" s="17"/>
      <c r="J106" s="17"/>
    </row>
    <row r="107" spans="1:10" s="19" customFormat="1" ht="15.75" customHeight="1">
      <c r="A107" s="17"/>
      <c r="B107" s="17"/>
      <c r="C107" s="18"/>
      <c r="D107" s="18"/>
      <c r="E107" s="18"/>
      <c r="G107" s="17"/>
      <c r="H107" s="17"/>
      <c r="I107" s="17"/>
      <c r="J107" s="17"/>
    </row>
    <row r="108" spans="1:10" s="19" customFormat="1" ht="15.75" customHeight="1">
      <c r="A108" s="17"/>
      <c r="B108" s="17"/>
      <c r="C108" s="18"/>
      <c r="D108" s="18"/>
      <c r="E108" s="18"/>
      <c r="G108" s="17"/>
      <c r="H108" s="17"/>
      <c r="I108" s="17"/>
      <c r="J108" s="17"/>
    </row>
    <row r="109" spans="1:10" s="19" customFormat="1" ht="15.75" customHeight="1">
      <c r="A109" s="17"/>
      <c r="B109" s="17"/>
      <c r="C109" s="18"/>
      <c r="D109" s="18"/>
      <c r="E109" s="18"/>
      <c r="G109" s="17"/>
      <c r="H109" s="17"/>
      <c r="I109" s="17"/>
      <c r="J109" s="17"/>
    </row>
    <row r="110" spans="1:10" s="19" customFormat="1" ht="15.75" customHeight="1">
      <c r="A110" s="17"/>
      <c r="B110" s="17"/>
      <c r="C110" s="18"/>
      <c r="D110" s="18"/>
      <c r="E110" s="18"/>
      <c r="G110" s="17"/>
      <c r="H110" s="17"/>
      <c r="I110" s="17"/>
      <c r="J110" s="17"/>
    </row>
    <row r="111" spans="1:10" s="19" customFormat="1" ht="15.75" customHeight="1">
      <c r="A111" s="17"/>
      <c r="B111" s="17"/>
      <c r="C111" s="18"/>
      <c r="D111" s="18"/>
      <c r="E111" s="18"/>
      <c r="G111" s="17"/>
      <c r="H111" s="17"/>
      <c r="I111" s="17"/>
      <c r="J111" s="17"/>
    </row>
    <row r="112" spans="1:10" s="19" customFormat="1" ht="15.75" customHeight="1">
      <c r="A112" s="17"/>
      <c r="B112" s="17"/>
      <c r="C112" s="18"/>
      <c r="D112" s="18"/>
      <c r="E112" s="18"/>
      <c r="G112" s="17"/>
      <c r="H112" s="17"/>
      <c r="I112" s="17"/>
      <c r="J112" s="17"/>
    </row>
    <row r="113" spans="1:10" s="19" customFormat="1" ht="15.75" customHeight="1">
      <c r="A113" s="17"/>
      <c r="B113" s="17"/>
      <c r="C113" s="18"/>
      <c r="D113" s="18"/>
      <c r="E113" s="18"/>
      <c r="G113" s="17"/>
      <c r="H113" s="17"/>
      <c r="I113" s="17"/>
      <c r="J113" s="17"/>
    </row>
    <row r="114" spans="1:10" s="19" customFormat="1" ht="15.75" customHeight="1">
      <c r="A114" s="17"/>
      <c r="B114" s="17"/>
      <c r="C114" s="18"/>
      <c r="D114" s="18"/>
      <c r="E114" s="18"/>
      <c r="G114" s="17"/>
      <c r="H114" s="17"/>
      <c r="I114" s="17"/>
      <c r="J114" s="17"/>
    </row>
    <row r="115" spans="1:10" s="19" customFormat="1" ht="15.75" customHeight="1">
      <c r="A115" s="17"/>
      <c r="B115" s="17"/>
      <c r="C115" s="18"/>
      <c r="D115" s="18"/>
      <c r="E115" s="18"/>
      <c r="G115" s="17"/>
      <c r="H115" s="17"/>
      <c r="I115" s="17"/>
      <c r="J115" s="17"/>
    </row>
    <row r="116" spans="1:10" s="19" customFormat="1" ht="15.75" customHeight="1">
      <c r="A116" s="17"/>
      <c r="B116" s="17"/>
      <c r="C116" s="18"/>
      <c r="D116" s="18"/>
      <c r="E116" s="18"/>
      <c r="G116" s="17"/>
      <c r="H116" s="17"/>
      <c r="I116" s="17"/>
      <c r="J116" s="17"/>
    </row>
    <row r="117" spans="1:10" s="19" customFormat="1" ht="15.75" customHeight="1">
      <c r="A117" s="17"/>
      <c r="B117" s="17"/>
      <c r="C117" s="18"/>
      <c r="D117" s="18"/>
      <c r="E117" s="18"/>
      <c r="G117" s="17"/>
      <c r="H117" s="17"/>
      <c r="I117" s="17"/>
      <c r="J117" s="17"/>
    </row>
    <row r="118" spans="1:10" s="19" customFormat="1" ht="15.75" customHeight="1">
      <c r="A118" s="17"/>
      <c r="B118" s="17"/>
      <c r="C118" s="18"/>
      <c r="D118" s="18"/>
      <c r="E118" s="18"/>
      <c r="G118" s="17"/>
      <c r="H118" s="17"/>
      <c r="I118" s="17"/>
      <c r="J118" s="17"/>
    </row>
    <row r="119" spans="1:10" s="19" customFormat="1" ht="15.75" customHeight="1">
      <c r="A119" s="17"/>
      <c r="B119" s="17"/>
      <c r="C119" s="18"/>
      <c r="D119" s="18"/>
      <c r="E119" s="18"/>
      <c r="G119" s="17"/>
      <c r="H119" s="17"/>
      <c r="I119" s="17"/>
      <c r="J119" s="17"/>
    </row>
    <row r="120" spans="1:10" s="19" customFormat="1" ht="15.75" customHeight="1">
      <c r="A120" s="17"/>
      <c r="B120" s="17"/>
      <c r="C120" s="18"/>
      <c r="D120" s="18"/>
      <c r="E120" s="18"/>
      <c r="G120" s="17"/>
      <c r="H120" s="17"/>
      <c r="I120" s="17"/>
      <c r="J120" s="17"/>
    </row>
    <row r="121" spans="1:10" s="19" customFormat="1" ht="15.75" customHeight="1">
      <c r="A121" s="17"/>
      <c r="B121" s="17"/>
      <c r="C121" s="18"/>
      <c r="D121" s="18"/>
      <c r="E121" s="18"/>
      <c r="G121" s="17"/>
      <c r="H121" s="17"/>
      <c r="I121" s="17"/>
      <c r="J121" s="17"/>
    </row>
    <row r="122" spans="1:10" s="19" customFormat="1" ht="15.75" customHeight="1">
      <c r="A122" s="17"/>
      <c r="B122" s="17"/>
      <c r="C122" s="18"/>
      <c r="D122" s="18"/>
      <c r="E122" s="18"/>
      <c r="G122" s="17"/>
      <c r="H122" s="17"/>
      <c r="I122" s="17"/>
      <c r="J122" s="17"/>
    </row>
    <row r="123" spans="1:10" s="19" customFormat="1" ht="15.75" customHeight="1">
      <c r="A123" s="17"/>
      <c r="B123" s="17"/>
      <c r="C123" s="18"/>
      <c r="D123" s="18"/>
      <c r="E123" s="18"/>
      <c r="G123" s="17"/>
      <c r="H123" s="17"/>
      <c r="I123" s="17"/>
      <c r="J123" s="17"/>
    </row>
    <row r="124" spans="1:10" s="19" customFormat="1" ht="15.75" customHeight="1">
      <c r="A124" s="17"/>
      <c r="B124" s="17"/>
      <c r="C124" s="18"/>
      <c r="D124" s="18"/>
      <c r="E124" s="18"/>
      <c r="G124" s="17"/>
      <c r="H124" s="17"/>
      <c r="I124" s="17"/>
      <c r="J124" s="17"/>
    </row>
    <row r="125" spans="1:10" s="19" customFormat="1" ht="15.75" customHeight="1">
      <c r="A125" s="17"/>
      <c r="B125" s="17"/>
      <c r="C125" s="18"/>
      <c r="D125" s="18"/>
      <c r="E125" s="18"/>
      <c r="G125" s="17"/>
      <c r="H125" s="17"/>
      <c r="I125" s="17"/>
      <c r="J125" s="17"/>
    </row>
    <row r="126" spans="1:10" s="19" customFormat="1" ht="15.75" customHeight="1">
      <c r="A126" s="17"/>
      <c r="B126" s="17"/>
      <c r="C126" s="18"/>
      <c r="D126" s="18"/>
      <c r="E126" s="18"/>
      <c r="G126" s="17"/>
      <c r="H126" s="17"/>
      <c r="I126" s="17"/>
      <c r="J126" s="17"/>
    </row>
    <row r="127" spans="1:10" s="19" customFormat="1" ht="15.75" customHeight="1">
      <c r="A127" s="17"/>
      <c r="B127" s="17"/>
      <c r="C127" s="18"/>
      <c r="D127" s="18"/>
      <c r="E127" s="18"/>
      <c r="G127" s="17"/>
      <c r="H127" s="17"/>
      <c r="I127" s="17"/>
      <c r="J127" s="17"/>
    </row>
    <row r="128" spans="1:10" s="19" customFormat="1" ht="15.75" customHeight="1">
      <c r="A128" s="17"/>
      <c r="B128" s="17"/>
      <c r="C128" s="18"/>
      <c r="D128" s="18"/>
      <c r="E128" s="18"/>
      <c r="G128" s="17"/>
      <c r="H128" s="17"/>
      <c r="I128" s="17"/>
      <c r="J128" s="17"/>
    </row>
    <row r="129" spans="1:10" s="19" customFormat="1" ht="15.75" customHeight="1">
      <c r="A129" s="17"/>
      <c r="B129" s="17"/>
      <c r="C129" s="18"/>
      <c r="D129" s="18"/>
      <c r="E129" s="18"/>
      <c r="G129" s="17"/>
      <c r="H129" s="17"/>
      <c r="I129" s="17"/>
      <c r="J129" s="17"/>
    </row>
    <row r="130" spans="1:10" s="19" customFormat="1" ht="15.75" customHeight="1">
      <c r="A130" s="17"/>
      <c r="B130" s="17"/>
      <c r="C130" s="18"/>
      <c r="D130" s="18"/>
      <c r="E130" s="18"/>
      <c r="G130" s="17"/>
      <c r="H130" s="17"/>
      <c r="I130" s="17"/>
      <c r="J130" s="17"/>
    </row>
    <row r="131" spans="1:10" s="19" customFormat="1" ht="15.75" customHeight="1">
      <c r="A131" s="17"/>
      <c r="B131" s="17"/>
      <c r="C131" s="18"/>
      <c r="D131" s="18"/>
      <c r="E131" s="18"/>
      <c r="G131" s="17"/>
      <c r="H131" s="17"/>
      <c r="I131" s="17"/>
      <c r="J131" s="17"/>
    </row>
    <row r="132" spans="1:10" s="19" customFormat="1" ht="15.75" customHeight="1">
      <c r="A132" s="17"/>
      <c r="B132" s="17"/>
      <c r="C132" s="18"/>
      <c r="D132" s="18"/>
      <c r="E132" s="18"/>
      <c r="G132" s="17"/>
      <c r="H132" s="17"/>
      <c r="I132" s="17"/>
      <c r="J132" s="17"/>
    </row>
    <row r="133" spans="1:10" s="19" customFormat="1" ht="15.75" customHeight="1">
      <c r="A133" s="17"/>
      <c r="B133" s="17"/>
      <c r="C133" s="18"/>
      <c r="D133" s="18"/>
      <c r="E133" s="18"/>
      <c r="G133" s="17"/>
      <c r="H133" s="17"/>
      <c r="I133" s="17"/>
      <c r="J133" s="17"/>
    </row>
    <row r="134" spans="1:10" s="19" customFormat="1" ht="15.75" customHeight="1">
      <c r="A134" s="17"/>
      <c r="B134" s="17"/>
      <c r="C134" s="18"/>
      <c r="D134" s="18"/>
      <c r="E134" s="18"/>
      <c r="G134" s="17"/>
      <c r="H134" s="17"/>
      <c r="I134" s="17"/>
      <c r="J134" s="17"/>
    </row>
    <row r="135" spans="1:10" s="19" customFormat="1" ht="15.75" customHeight="1">
      <c r="A135" s="17"/>
      <c r="B135" s="17"/>
      <c r="C135" s="18"/>
      <c r="D135" s="18"/>
      <c r="E135" s="18"/>
      <c r="G135" s="17"/>
      <c r="H135" s="17"/>
      <c r="I135" s="17"/>
      <c r="J135" s="17"/>
    </row>
    <row r="136" spans="1:10" s="19" customFormat="1" ht="15.75" customHeight="1">
      <c r="A136" s="17"/>
      <c r="B136" s="17"/>
      <c r="C136" s="18"/>
      <c r="D136" s="18"/>
      <c r="E136" s="18"/>
      <c r="G136" s="17"/>
      <c r="H136" s="17"/>
      <c r="I136" s="17"/>
      <c r="J136" s="17"/>
    </row>
    <row r="137" spans="1:10" s="19" customFormat="1" ht="15.75" customHeight="1">
      <c r="A137" s="17"/>
      <c r="B137" s="17"/>
      <c r="C137" s="18"/>
      <c r="D137" s="18"/>
      <c r="E137" s="18"/>
      <c r="G137" s="17"/>
      <c r="H137" s="17"/>
      <c r="I137" s="17"/>
      <c r="J137" s="17"/>
    </row>
    <row r="138" spans="1:10" s="19" customFormat="1" ht="15.75" customHeight="1">
      <c r="A138" s="17"/>
      <c r="B138" s="17"/>
      <c r="C138" s="18"/>
      <c r="D138" s="18"/>
      <c r="E138" s="18"/>
      <c r="G138" s="17"/>
      <c r="H138" s="17"/>
      <c r="I138" s="17"/>
      <c r="J138" s="17"/>
    </row>
    <row r="139" spans="1:10" s="19" customFormat="1" ht="15.75" customHeight="1">
      <c r="A139" s="17"/>
      <c r="B139" s="17"/>
      <c r="C139" s="18"/>
      <c r="D139" s="18"/>
      <c r="E139" s="18"/>
      <c r="G139" s="17"/>
      <c r="H139" s="17"/>
      <c r="I139" s="17"/>
      <c r="J139" s="17"/>
    </row>
    <row r="140" spans="1:10" s="19" customFormat="1" ht="15.75" customHeight="1">
      <c r="A140" s="17"/>
      <c r="B140" s="17"/>
      <c r="C140" s="18"/>
      <c r="D140" s="18"/>
      <c r="E140" s="18"/>
      <c r="G140" s="17"/>
      <c r="H140" s="17"/>
      <c r="I140" s="17"/>
      <c r="J140" s="17"/>
    </row>
    <row r="141" spans="1:10" s="19" customFormat="1" ht="15.75" customHeight="1">
      <c r="A141" s="17"/>
      <c r="B141" s="17"/>
      <c r="C141" s="18"/>
      <c r="D141" s="18"/>
      <c r="E141" s="18"/>
      <c r="G141" s="17"/>
      <c r="H141" s="17"/>
      <c r="I141" s="17"/>
      <c r="J141" s="17"/>
    </row>
    <row r="142" spans="1:10" s="19" customFormat="1" ht="15.75" customHeight="1">
      <c r="A142" s="17"/>
      <c r="B142" s="17"/>
      <c r="C142" s="18"/>
      <c r="D142" s="18"/>
      <c r="E142" s="18"/>
      <c r="G142" s="17"/>
      <c r="H142" s="17"/>
      <c r="I142" s="17"/>
      <c r="J142" s="17"/>
    </row>
    <row r="143" spans="1:10" s="19" customFormat="1" ht="15.75" customHeight="1">
      <c r="A143" s="17"/>
      <c r="B143" s="17"/>
      <c r="C143" s="18"/>
      <c r="D143" s="18"/>
      <c r="E143" s="18"/>
      <c r="G143" s="17"/>
      <c r="H143" s="17"/>
      <c r="I143" s="17"/>
      <c r="J143" s="17"/>
    </row>
    <row r="144" spans="1:10" s="19" customFormat="1" ht="15.75" customHeight="1">
      <c r="A144" s="17"/>
      <c r="B144" s="17"/>
      <c r="C144" s="18"/>
      <c r="D144" s="18"/>
      <c r="E144" s="18"/>
      <c r="G144" s="17"/>
      <c r="H144" s="17"/>
      <c r="I144" s="17"/>
      <c r="J144" s="17"/>
    </row>
    <row r="145" spans="1:10" s="19" customFormat="1" ht="15.75" customHeight="1">
      <c r="A145" s="17"/>
      <c r="B145" s="17"/>
      <c r="C145" s="18"/>
      <c r="D145" s="18"/>
      <c r="E145" s="18"/>
      <c r="G145" s="17"/>
      <c r="H145" s="17"/>
      <c r="I145" s="17"/>
      <c r="J145" s="17"/>
    </row>
    <row r="146" spans="1:10" s="19" customFormat="1" ht="15.75" customHeight="1">
      <c r="A146" s="17"/>
      <c r="B146" s="17"/>
      <c r="C146" s="18"/>
      <c r="D146" s="18"/>
      <c r="E146" s="18"/>
      <c r="G146" s="17"/>
      <c r="H146" s="17"/>
      <c r="I146" s="17"/>
      <c r="J146" s="17"/>
    </row>
    <row r="147" spans="1:10" s="19" customFormat="1" ht="15.75" customHeight="1">
      <c r="A147" s="17"/>
      <c r="B147" s="17"/>
      <c r="C147" s="18"/>
      <c r="D147" s="18"/>
      <c r="E147" s="18"/>
      <c r="G147" s="17"/>
      <c r="H147" s="17"/>
      <c r="I147" s="17"/>
      <c r="J147" s="17"/>
    </row>
    <row r="148" spans="1:10" s="19" customFormat="1" ht="15.75" customHeight="1">
      <c r="A148" s="17"/>
      <c r="B148" s="17"/>
      <c r="C148" s="18"/>
      <c r="D148" s="18"/>
      <c r="E148" s="18"/>
      <c r="G148" s="17"/>
      <c r="H148" s="17"/>
      <c r="I148" s="17"/>
      <c r="J148" s="17"/>
    </row>
    <row r="149" spans="1:10" s="19" customFormat="1" ht="15.75" customHeight="1">
      <c r="A149" s="17"/>
      <c r="B149" s="17"/>
      <c r="C149" s="18"/>
      <c r="D149" s="18"/>
      <c r="E149" s="18"/>
      <c r="G149" s="17"/>
      <c r="H149" s="17"/>
      <c r="I149" s="17"/>
      <c r="J149" s="17"/>
    </row>
    <row r="150" spans="1:10" s="19" customFormat="1" ht="15.75" customHeight="1">
      <c r="A150" s="17"/>
      <c r="B150" s="17"/>
      <c r="C150" s="18"/>
      <c r="D150" s="18"/>
      <c r="E150" s="18"/>
      <c r="G150" s="17"/>
      <c r="H150" s="17"/>
      <c r="I150" s="17"/>
      <c r="J150" s="17"/>
    </row>
    <row r="151" spans="1:10" s="19" customFormat="1" ht="15.75" customHeight="1">
      <c r="A151" s="17"/>
      <c r="B151" s="17"/>
      <c r="C151" s="18"/>
      <c r="D151" s="18"/>
      <c r="E151" s="18"/>
      <c r="G151" s="17"/>
      <c r="H151" s="17"/>
      <c r="I151" s="17"/>
      <c r="J151" s="17"/>
    </row>
    <row r="152" spans="1:10" s="19" customFormat="1" ht="15.75" customHeight="1">
      <c r="A152" s="17"/>
      <c r="B152" s="17"/>
      <c r="C152" s="18"/>
      <c r="D152" s="18"/>
      <c r="E152" s="18"/>
      <c r="G152" s="17"/>
      <c r="H152" s="17"/>
      <c r="I152" s="17"/>
      <c r="J152" s="17"/>
    </row>
    <row r="153" spans="1:10" s="19" customFormat="1" ht="15.75" customHeight="1">
      <c r="A153" s="17"/>
      <c r="B153" s="17"/>
      <c r="C153" s="18"/>
      <c r="D153" s="18"/>
      <c r="E153" s="18"/>
      <c r="G153" s="17"/>
      <c r="H153" s="17"/>
      <c r="I153" s="17"/>
      <c r="J153" s="17"/>
    </row>
    <row r="154" spans="1:10" s="19" customFormat="1" ht="15.75" customHeight="1">
      <c r="A154" s="17"/>
      <c r="B154" s="17"/>
      <c r="C154" s="18"/>
      <c r="D154" s="18"/>
      <c r="E154" s="18"/>
      <c r="G154" s="17"/>
      <c r="H154" s="17"/>
      <c r="I154" s="17"/>
      <c r="J154" s="17"/>
    </row>
    <row r="155" spans="1:10" s="19" customFormat="1" ht="15.75" customHeight="1">
      <c r="A155" s="17"/>
      <c r="B155" s="17"/>
      <c r="C155" s="18"/>
      <c r="D155" s="18"/>
      <c r="E155" s="18"/>
      <c r="G155" s="17"/>
      <c r="H155" s="17"/>
      <c r="I155" s="17"/>
      <c r="J155" s="17"/>
    </row>
    <row r="156" spans="1:10" s="19" customFormat="1" ht="15.75" customHeight="1">
      <c r="A156" s="17"/>
      <c r="B156" s="17"/>
      <c r="C156" s="18"/>
      <c r="D156" s="18"/>
      <c r="E156" s="18"/>
      <c r="G156" s="17"/>
      <c r="H156" s="17"/>
      <c r="I156" s="17"/>
      <c r="J156" s="17"/>
    </row>
    <row r="157" spans="1:10" s="19" customFormat="1" ht="15.75" customHeight="1">
      <c r="A157" s="17"/>
      <c r="B157" s="17"/>
      <c r="C157" s="18"/>
      <c r="D157" s="18"/>
      <c r="E157" s="18"/>
      <c r="G157" s="17"/>
      <c r="H157" s="17"/>
      <c r="I157" s="17"/>
      <c r="J157" s="17"/>
    </row>
    <row r="158" spans="1:10" s="19" customFormat="1" ht="15.75" customHeight="1">
      <c r="A158" s="17"/>
      <c r="B158" s="17"/>
      <c r="C158" s="18"/>
      <c r="D158" s="18"/>
      <c r="E158" s="18"/>
      <c r="G158" s="17"/>
      <c r="H158" s="17"/>
      <c r="I158" s="17"/>
      <c r="J158" s="17"/>
    </row>
    <row r="159" spans="1:10" s="19" customFormat="1" ht="15.75" customHeight="1">
      <c r="A159" s="17"/>
      <c r="B159" s="17"/>
      <c r="C159" s="18"/>
      <c r="D159" s="18"/>
      <c r="E159" s="18"/>
      <c r="G159" s="17"/>
      <c r="H159" s="17"/>
      <c r="I159" s="17"/>
      <c r="J159" s="17"/>
    </row>
    <row r="160" spans="1:10" s="19" customFormat="1" ht="15.75" customHeight="1">
      <c r="A160" s="17"/>
      <c r="B160" s="17"/>
      <c r="C160" s="18"/>
      <c r="D160" s="18"/>
      <c r="E160" s="18"/>
      <c r="G160" s="17"/>
      <c r="H160" s="17"/>
      <c r="I160" s="17"/>
      <c r="J160" s="17"/>
    </row>
    <row r="161" spans="1:10" s="19" customFormat="1" ht="15.75" customHeight="1">
      <c r="A161" s="17"/>
      <c r="B161" s="17"/>
      <c r="C161" s="18"/>
      <c r="D161" s="18"/>
      <c r="E161" s="18"/>
      <c r="G161" s="17"/>
      <c r="H161" s="17"/>
      <c r="I161" s="17"/>
      <c r="J161" s="17"/>
    </row>
    <row r="162" spans="1:10" s="19" customFormat="1" ht="15.75" customHeight="1">
      <c r="A162" s="17"/>
      <c r="B162" s="17"/>
      <c r="C162" s="18"/>
      <c r="D162" s="18"/>
      <c r="E162" s="18"/>
      <c r="G162" s="17"/>
      <c r="H162" s="17"/>
      <c r="I162" s="17"/>
      <c r="J162" s="17"/>
    </row>
    <row r="163" spans="1:10" s="19" customFormat="1" ht="15.75" customHeight="1">
      <c r="A163" s="17"/>
      <c r="B163" s="17"/>
      <c r="C163" s="18"/>
      <c r="D163" s="18"/>
      <c r="E163" s="18"/>
      <c r="G163" s="17"/>
      <c r="H163" s="17"/>
      <c r="I163" s="17"/>
      <c r="J163" s="17"/>
    </row>
    <row r="164" spans="1:10" s="19" customFormat="1" ht="15.75" customHeight="1">
      <c r="A164" s="17"/>
      <c r="B164" s="17"/>
      <c r="C164" s="18"/>
      <c r="D164" s="18"/>
      <c r="E164" s="18"/>
      <c r="G164" s="17"/>
      <c r="H164" s="17"/>
      <c r="I164" s="17"/>
      <c r="J164" s="17"/>
    </row>
    <row r="165" spans="1:10" s="19" customFormat="1" ht="15.75" customHeight="1">
      <c r="A165" s="17"/>
      <c r="B165" s="17"/>
      <c r="C165" s="18"/>
      <c r="D165" s="18"/>
      <c r="E165" s="18"/>
      <c r="G165" s="17"/>
      <c r="H165" s="17"/>
      <c r="I165" s="17"/>
      <c r="J165" s="17"/>
    </row>
    <row r="166" spans="1:10" s="19" customFormat="1" ht="15.75" customHeight="1">
      <c r="A166" s="17"/>
      <c r="B166" s="17"/>
      <c r="C166" s="18"/>
      <c r="D166" s="18"/>
      <c r="E166" s="18"/>
      <c r="G166" s="17"/>
      <c r="H166" s="17"/>
      <c r="I166" s="17"/>
      <c r="J166" s="17"/>
    </row>
    <row r="167" spans="1:10" s="19" customFormat="1" ht="15.75" customHeight="1">
      <c r="A167" s="17"/>
      <c r="B167" s="17"/>
      <c r="C167" s="18"/>
      <c r="D167" s="18"/>
      <c r="E167" s="18"/>
      <c r="G167" s="17"/>
      <c r="H167" s="17"/>
      <c r="I167" s="17"/>
      <c r="J167" s="17"/>
    </row>
    <row r="168" spans="1:10" s="19" customFormat="1" ht="15.75" customHeight="1">
      <c r="A168" s="17"/>
      <c r="B168" s="17"/>
      <c r="C168" s="18"/>
      <c r="D168" s="18"/>
      <c r="E168" s="18"/>
      <c r="G168" s="17"/>
      <c r="H168" s="17"/>
      <c r="I168" s="17"/>
      <c r="J168" s="17"/>
    </row>
    <row r="169" spans="1:10" s="19" customFormat="1" ht="15.75" customHeight="1">
      <c r="A169" s="17"/>
      <c r="B169" s="17"/>
      <c r="C169" s="18"/>
      <c r="D169" s="18"/>
      <c r="E169" s="18"/>
      <c r="G169" s="17"/>
      <c r="H169" s="17"/>
      <c r="I169" s="17"/>
      <c r="J169" s="17"/>
    </row>
    <row r="170" spans="1:10" s="19" customFormat="1" ht="15.75" customHeight="1">
      <c r="A170" s="17"/>
      <c r="B170" s="17"/>
      <c r="C170" s="18"/>
      <c r="D170" s="18"/>
      <c r="E170" s="18"/>
      <c r="G170" s="17"/>
      <c r="H170" s="17"/>
      <c r="I170" s="17"/>
      <c r="J170" s="17"/>
    </row>
    <row r="171" spans="1:10" s="19" customFormat="1" ht="15.75" customHeight="1">
      <c r="A171" s="17"/>
      <c r="B171" s="17"/>
      <c r="C171" s="18"/>
      <c r="D171" s="18"/>
      <c r="E171" s="18"/>
      <c r="G171" s="17"/>
      <c r="H171" s="17"/>
      <c r="I171" s="17"/>
      <c r="J171" s="17"/>
    </row>
    <row r="172" spans="1:10" s="19" customFormat="1" ht="15.75" customHeight="1">
      <c r="A172" s="17"/>
      <c r="B172" s="17"/>
      <c r="C172" s="18"/>
      <c r="D172" s="18"/>
      <c r="E172" s="18"/>
      <c r="G172" s="17"/>
      <c r="H172" s="17"/>
      <c r="I172" s="17"/>
      <c r="J172" s="17"/>
    </row>
    <row r="173" spans="1:10" s="19" customFormat="1" ht="15.75" customHeight="1">
      <c r="A173" s="17"/>
      <c r="B173" s="17"/>
      <c r="C173" s="18"/>
      <c r="D173" s="18"/>
      <c r="E173" s="18"/>
      <c r="G173" s="17"/>
      <c r="H173" s="17"/>
      <c r="I173" s="17"/>
      <c r="J173" s="17"/>
    </row>
    <row r="174" spans="1:10" s="19" customFormat="1" ht="15.75" customHeight="1">
      <c r="A174" s="17"/>
      <c r="B174" s="17"/>
      <c r="C174" s="18"/>
      <c r="D174" s="18"/>
      <c r="E174" s="18"/>
      <c r="G174" s="17"/>
      <c r="H174" s="17"/>
      <c r="I174" s="17"/>
      <c r="J174" s="17"/>
    </row>
    <row r="175" spans="1:10" s="19" customFormat="1" ht="15.75" customHeight="1">
      <c r="A175" s="17"/>
      <c r="B175" s="17"/>
      <c r="C175" s="18"/>
      <c r="D175" s="18"/>
      <c r="E175" s="18"/>
      <c r="G175" s="17"/>
      <c r="H175" s="17"/>
      <c r="I175" s="17"/>
      <c r="J175" s="17"/>
    </row>
    <row r="176" spans="1:10" s="19" customFormat="1" ht="15.75" customHeight="1">
      <c r="A176" s="17"/>
      <c r="B176" s="17"/>
      <c r="C176" s="18"/>
      <c r="D176" s="18"/>
      <c r="E176" s="18"/>
      <c r="G176" s="17"/>
      <c r="H176" s="17"/>
      <c r="I176" s="17"/>
      <c r="J176" s="17"/>
    </row>
    <row r="177" spans="1:10" s="19" customFormat="1" ht="15.75" customHeight="1">
      <c r="A177" s="17"/>
      <c r="B177" s="17"/>
      <c r="C177" s="18"/>
      <c r="D177" s="18"/>
      <c r="E177" s="18"/>
      <c r="G177" s="17"/>
      <c r="H177" s="17"/>
      <c r="I177" s="17"/>
      <c r="J177" s="17"/>
    </row>
    <row r="178" spans="1:10" s="19" customFormat="1" ht="15.75" customHeight="1">
      <c r="A178" s="17"/>
      <c r="B178" s="17"/>
      <c r="C178" s="18"/>
      <c r="D178" s="18"/>
      <c r="E178" s="18"/>
      <c r="G178" s="17"/>
      <c r="H178" s="17"/>
      <c r="I178" s="17"/>
      <c r="J178" s="17"/>
    </row>
    <row r="179" spans="1:10" s="19" customFormat="1" ht="15.75" customHeight="1">
      <c r="A179" s="17"/>
      <c r="B179" s="17"/>
      <c r="C179" s="18"/>
      <c r="D179" s="18"/>
      <c r="E179" s="18"/>
      <c r="G179" s="17"/>
      <c r="H179" s="17"/>
      <c r="I179" s="17"/>
      <c r="J179" s="17"/>
    </row>
    <row r="180" spans="1:10" s="19" customFormat="1" ht="15.75" customHeight="1">
      <c r="A180" s="17"/>
      <c r="B180" s="17"/>
      <c r="C180" s="18"/>
      <c r="D180" s="18"/>
      <c r="E180" s="18"/>
      <c r="G180" s="17"/>
      <c r="H180" s="17"/>
      <c r="I180" s="17"/>
      <c r="J180" s="17"/>
    </row>
    <row r="181" spans="1:10" s="19" customFormat="1" ht="15.75" customHeight="1">
      <c r="A181" s="17"/>
      <c r="B181" s="17"/>
      <c r="C181" s="18"/>
      <c r="D181" s="18"/>
      <c r="E181" s="18"/>
      <c r="G181" s="17"/>
      <c r="H181" s="17"/>
      <c r="I181" s="17"/>
      <c r="J181" s="17"/>
    </row>
    <row r="182" spans="1:10" s="19" customFormat="1" ht="15.75" customHeight="1">
      <c r="A182" s="17"/>
      <c r="B182" s="17"/>
      <c r="C182" s="18"/>
      <c r="D182" s="18"/>
      <c r="E182" s="18"/>
      <c r="G182" s="17"/>
      <c r="H182" s="17"/>
      <c r="I182" s="17"/>
      <c r="J182" s="17"/>
    </row>
    <row r="183" spans="1:10" s="19" customFormat="1" ht="15.75" customHeight="1">
      <c r="A183" s="17"/>
      <c r="B183" s="17"/>
      <c r="C183" s="18"/>
      <c r="D183" s="18"/>
      <c r="E183" s="18"/>
      <c r="G183" s="17"/>
      <c r="H183" s="17"/>
      <c r="I183" s="17"/>
      <c r="J183" s="17"/>
    </row>
    <row r="184" spans="1:10" s="19" customFormat="1" ht="15.75" customHeight="1">
      <c r="A184" s="17"/>
      <c r="B184" s="17"/>
      <c r="C184" s="18"/>
      <c r="D184" s="18"/>
      <c r="E184" s="18"/>
      <c r="G184" s="17"/>
      <c r="H184" s="17"/>
      <c r="I184" s="17"/>
      <c r="J184" s="17"/>
    </row>
    <row r="185" spans="1:10" s="19" customFormat="1" ht="15.75" customHeight="1">
      <c r="A185" s="17"/>
      <c r="B185" s="17"/>
      <c r="C185" s="18"/>
      <c r="D185" s="18"/>
      <c r="E185" s="18"/>
      <c r="G185" s="17"/>
      <c r="H185" s="17"/>
      <c r="I185" s="17"/>
      <c r="J185" s="17"/>
    </row>
    <row r="186" spans="1:10" s="19" customFormat="1" ht="15.75" customHeight="1">
      <c r="A186" s="17"/>
      <c r="B186" s="17"/>
      <c r="C186" s="18"/>
      <c r="D186" s="18"/>
      <c r="E186" s="18"/>
      <c r="G186" s="17"/>
      <c r="H186" s="17"/>
      <c r="I186" s="17"/>
      <c r="J186" s="17"/>
    </row>
    <row r="187" spans="1:10" s="19" customFormat="1" ht="15.75" customHeight="1">
      <c r="A187" s="17"/>
      <c r="B187" s="17"/>
      <c r="C187" s="18"/>
      <c r="D187" s="18"/>
      <c r="E187" s="18"/>
      <c r="G187" s="17"/>
      <c r="H187" s="17"/>
      <c r="I187" s="17"/>
      <c r="J187" s="17"/>
    </row>
    <row r="188" spans="1:10" s="19" customFormat="1" ht="15.75" customHeight="1">
      <c r="A188" s="17"/>
      <c r="B188" s="17"/>
      <c r="C188" s="18"/>
      <c r="D188" s="18"/>
      <c r="E188" s="18"/>
      <c r="G188" s="17"/>
      <c r="H188" s="17"/>
      <c r="I188" s="17"/>
      <c r="J188" s="17"/>
    </row>
    <row r="189" spans="1:10" s="19" customFormat="1" ht="15.75" customHeight="1">
      <c r="A189" s="17"/>
      <c r="B189" s="17"/>
      <c r="C189" s="18"/>
      <c r="D189" s="18"/>
      <c r="E189" s="18"/>
      <c r="G189" s="17"/>
      <c r="H189" s="17"/>
      <c r="I189" s="17"/>
      <c r="J189" s="17"/>
    </row>
    <row r="190" spans="1:10" s="19" customFormat="1" ht="15.75" customHeight="1">
      <c r="A190" s="17"/>
      <c r="B190" s="17"/>
      <c r="C190" s="18"/>
      <c r="D190" s="18"/>
      <c r="E190" s="18"/>
      <c r="G190" s="17"/>
      <c r="H190" s="17"/>
      <c r="I190" s="17"/>
      <c r="J190" s="17"/>
    </row>
    <row r="191" spans="1:10" s="19" customFormat="1" ht="15.75" customHeight="1">
      <c r="A191" s="17"/>
      <c r="B191" s="17"/>
      <c r="C191" s="18"/>
      <c r="D191" s="18"/>
      <c r="E191" s="18"/>
      <c r="G191" s="17"/>
      <c r="H191" s="17"/>
      <c r="I191" s="17"/>
      <c r="J191" s="17"/>
    </row>
    <row r="192" spans="1:10" s="19" customFormat="1" ht="15.75" customHeight="1">
      <c r="A192" s="17"/>
      <c r="B192" s="17"/>
      <c r="C192" s="18"/>
      <c r="D192" s="18"/>
      <c r="E192" s="18"/>
      <c r="G192" s="17"/>
      <c r="H192" s="17"/>
      <c r="I192" s="17"/>
      <c r="J192" s="17"/>
    </row>
    <row r="193" spans="1:10" s="19" customFormat="1" ht="15.75" customHeight="1">
      <c r="A193" s="17"/>
      <c r="B193" s="17"/>
      <c r="C193" s="18"/>
      <c r="D193" s="18"/>
      <c r="E193" s="18"/>
      <c r="G193" s="17"/>
      <c r="H193" s="17"/>
      <c r="I193" s="17"/>
      <c r="J193" s="17"/>
    </row>
    <row r="194" spans="1:10" s="19" customFormat="1" ht="15.75" customHeight="1">
      <c r="A194" s="17"/>
      <c r="B194" s="17"/>
      <c r="C194" s="18"/>
      <c r="D194" s="18"/>
      <c r="E194" s="18"/>
      <c r="G194" s="17"/>
      <c r="H194" s="17"/>
      <c r="I194" s="17"/>
      <c r="J194" s="17"/>
    </row>
    <row r="195" spans="1:10" s="19" customFormat="1" ht="15.75" customHeight="1">
      <c r="A195" s="17"/>
      <c r="B195" s="17"/>
      <c r="C195" s="18"/>
      <c r="D195" s="18"/>
      <c r="E195" s="18"/>
      <c r="G195" s="17"/>
      <c r="H195" s="17"/>
      <c r="I195" s="17"/>
      <c r="J195" s="17"/>
    </row>
    <row r="196" spans="1:10" s="19" customFormat="1" ht="15.75" customHeight="1">
      <c r="A196" s="17"/>
      <c r="B196" s="17"/>
      <c r="C196" s="18"/>
      <c r="D196" s="18"/>
      <c r="E196" s="18"/>
      <c r="G196" s="17"/>
      <c r="H196" s="17"/>
      <c r="I196" s="17"/>
      <c r="J196" s="17"/>
    </row>
    <row r="197" spans="1:10" s="19" customFormat="1" ht="15.75" customHeight="1">
      <c r="A197" s="17"/>
      <c r="B197" s="17"/>
      <c r="C197" s="18"/>
      <c r="D197" s="18"/>
      <c r="E197" s="18"/>
      <c r="G197" s="17"/>
      <c r="H197" s="17"/>
      <c r="I197" s="17"/>
      <c r="J197" s="17"/>
    </row>
    <row r="198" spans="1:10" s="19" customFormat="1" ht="15.75" customHeight="1">
      <c r="A198" s="17"/>
      <c r="B198" s="17"/>
      <c r="C198" s="18"/>
      <c r="D198" s="18"/>
      <c r="E198" s="18"/>
      <c r="G198" s="17"/>
      <c r="H198" s="17"/>
      <c r="I198" s="17"/>
      <c r="J198" s="17"/>
    </row>
    <row r="199" spans="1:10" s="19" customFormat="1" ht="15.75" customHeight="1">
      <c r="A199" s="17"/>
      <c r="B199" s="17"/>
      <c r="C199" s="18"/>
      <c r="D199" s="18"/>
      <c r="E199" s="18"/>
      <c r="G199" s="17"/>
      <c r="H199" s="17"/>
      <c r="I199" s="17"/>
      <c r="J199" s="17"/>
    </row>
    <row r="200" spans="1:10" s="19" customFormat="1" ht="15.75" customHeight="1">
      <c r="A200" s="17"/>
      <c r="B200" s="17"/>
      <c r="C200" s="18"/>
      <c r="D200" s="18"/>
      <c r="E200" s="18"/>
      <c r="G200" s="17"/>
      <c r="H200" s="17"/>
      <c r="I200" s="17"/>
      <c r="J200" s="17"/>
    </row>
    <row r="201" spans="1:10" s="19" customFormat="1" ht="15.75" customHeight="1">
      <c r="A201" s="17"/>
      <c r="B201" s="17"/>
      <c r="C201" s="18"/>
      <c r="D201" s="18"/>
      <c r="E201" s="18"/>
      <c r="G201" s="17"/>
      <c r="H201" s="17"/>
      <c r="I201" s="17"/>
      <c r="J201" s="17"/>
    </row>
    <row r="202" spans="1:10" s="19" customFormat="1" ht="15.75" customHeight="1">
      <c r="A202" s="17"/>
      <c r="B202" s="17"/>
      <c r="C202" s="18"/>
      <c r="D202" s="18"/>
      <c r="E202" s="18"/>
      <c r="G202" s="17"/>
      <c r="H202" s="17"/>
      <c r="I202" s="17"/>
      <c r="J202" s="17"/>
    </row>
    <row r="203" spans="1:10" s="19" customFormat="1" ht="15.75" customHeight="1">
      <c r="A203" s="17"/>
      <c r="B203" s="17"/>
      <c r="C203" s="18"/>
      <c r="D203" s="18"/>
      <c r="E203" s="18"/>
      <c r="G203" s="17"/>
      <c r="H203" s="17"/>
      <c r="I203" s="17"/>
      <c r="J203" s="17"/>
    </row>
    <row r="204" spans="1:10" s="19" customFormat="1" ht="15.75" customHeight="1">
      <c r="A204" s="17"/>
      <c r="B204" s="17"/>
      <c r="C204" s="18"/>
      <c r="D204" s="18"/>
      <c r="E204" s="18"/>
      <c r="G204" s="17"/>
      <c r="H204" s="17"/>
      <c r="I204" s="17"/>
      <c r="J204" s="17"/>
    </row>
    <row r="205" spans="1:10" s="19" customFormat="1" ht="15.75" customHeight="1">
      <c r="A205" s="17"/>
      <c r="B205" s="17"/>
      <c r="C205" s="18"/>
      <c r="D205" s="18"/>
      <c r="E205" s="18"/>
      <c r="G205" s="17"/>
      <c r="H205" s="17"/>
      <c r="I205" s="17"/>
      <c r="J205" s="17"/>
    </row>
    <row r="206" spans="1:10" s="19" customFormat="1" ht="15.75" customHeight="1">
      <c r="A206" s="17"/>
      <c r="B206" s="17"/>
      <c r="C206" s="18"/>
      <c r="D206" s="18"/>
      <c r="E206" s="18"/>
      <c r="G206" s="17"/>
      <c r="H206" s="17"/>
      <c r="I206" s="17"/>
      <c r="J206" s="17"/>
    </row>
    <row r="207" spans="1:10" s="19" customFormat="1" ht="15.75" customHeight="1">
      <c r="A207" s="17"/>
      <c r="B207" s="17"/>
      <c r="C207" s="18"/>
      <c r="D207" s="18"/>
      <c r="E207" s="18"/>
      <c r="G207" s="17"/>
      <c r="H207" s="17"/>
      <c r="I207" s="17"/>
      <c r="J207" s="17"/>
    </row>
    <row r="208" spans="1:10" s="19" customFormat="1" ht="15.75" customHeight="1">
      <c r="A208" s="17"/>
      <c r="B208" s="17"/>
      <c r="C208" s="18"/>
      <c r="D208" s="18"/>
      <c r="E208" s="18"/>
      <c r="G208" s="17"/>
      <c r="H208" s="17"/>
      <c r="I208" s="17"/>
      <c r="J208" s="17"/>
    </row>
    <row r="209" spans="1:10" s="19" customFormat="1" ht="15.75" customHeight="1">
      <c r="A209" s="17"/>
      <c r="B209" s="17"/>
      <c r="C209" s="18"/>
      <c r="D209" s="18"/>
      <c r="E209" s="18"/>
      <c r="G209" s="17"/>
      <c r="H209" s="17"/>
      <c r="I209" s="17"/>
      <c r="J209" s="17"/>
    </row>
    <row r="210" spans="1:10" s="19" customFormat="1" ht="15.75" customHeight="1">
      <c r="A210" s="17"/>
      <c r="B210" s="17"/>
      <c r="C210" s="18"/>
      <c r="D210" s="18"/>
      <c r="E210" s="18"/>
      <c r="G210" s="17"/>
      <c r="H210" s="17"/>
      <c r="I210" s="17"/>
      <c r="J210" s="17"/>
    </row>
    <row r="211" spans="1:10" s="19" customFormat="1" ht="15.75" customHeight="1">
      <c r="A211" s="17"/>
      <c r="B211" s="17"/>
      <c r="C211" s="18"/>
      <c r="D211" s="18"/>
      <c r="E211" s="18"/>
      <c r="G211" s="17"/>
      <c r="H211" s="17"/>
      <c r="I211" s="17"/>
      <c r="J211" s="17"/>
    </row>
    <row r="212" spans="1:10" s="19" customFormat="1" ht="15.75" customHeight="1">
      <c r="A212" s="17"/>
      <c r="B212" s="17"/>
      <c r="C212" s="18"/>
      <c r="D212" s="18"/>
      <c r="E212" s="18"/>
      <c r="G212" s="17"/>
      <c r="H212" s="17"/>
      <c r="I212" s="17"/>
      <c r="J212" s="17"/>
    </row>
    <row r="213" spans="1:10" s="19" customFormat="1" ht="15.75" customHeight="1">
      <c r="A213" s="17"/>
      <c r="B213" s="17"/>
      <c r="C213" s="18"/>
      <c r="D213" s="18"/>
      <c r="E213" s="18"/>
      <c r="G213" s="17"/>
      <c r="H213" s="17"/>
      <c r="I213" s="17"/>
      <c r="J213" s="17"/>
    </row>
    <row r="214" spans="1:10" s="19" customFormat="1" ht="15.75" customHeight="1">
      <c r="A214" s="17"/>
      <c r="B214" s="17"/>
      <c r="C214" s="18"/>
      <c r="D214" s="18"/>
      <c r="E214" s="18"/>
      <c r="G214" s="17"/>
      <c r="H214" s="17"/>
      <c r="I214" s="17"/>
      <c r="J214" s="17"/>
    </row>
    <row r="215" spans="1:10" s="19" customFormat="1" ht="15.75" customHeight="1">
      <c r="A215" s="17"/>
      <c r="B215" s="17"/>
      <c r="C215" s="18"/>
      <c r="D215" s="18"/>
      <c r="E215" s="18"/>
      <c r="G215" s="17"/>
      <c r="H215" s="17"/>
      <c r="I215" s="17"/>
      <c r="J215" s="17"/>
    </row>
    <row r="216" spans="1:10" s="19" customFormat="1" ht="15.75" customHeight="1">
      <c r="A216" s="17"/>
      <c r="B216" s="17"/>
      <c r="C216" s="18"/>
      <c r="D216" s="18"/>
      <c r="E216" s="18"/>
      <c r="G216" s="17"/>
      <c r="H216" s="17"/>
      <c r="I216" s="17"/>
      <c r="J216" s="17"/>
    </row>
    <row r="217" spans="1:10" s="19" customFormat="1" ht="15.75" customHeight="1">
      <c r="A217" s="17"/>
      <c r="B217" s="17"/>
      <c r="C217" s="18"/>
      <c r="D217" s="18"/>
      <c r="E217" s="18"/>
      <c r="G217" s="17"/>
      <c r="H217" s="17"/>
      <c r="I217" s="17"/>
      <c r="J217" s="17"/>
    </row>
    <row r="218" spans="1:10" s="19" customFormat="1" ht="15.75" customHeight="1">
      <c r="A218" s="17"/>
      <c r="B218" s="17"/>
      <c r="C218" s="18"/>
      <c r="D218" s="18"/>
      <c r="E218" s="18"/>
      <c r="G218" s="17"/>
      <c r="H218" s="17"/>
      <c r="I218" s="17"/>
      <c r="J218" s="17"/>
    </row>
    <row r="219" spans="1:10" s="19" customFormat="1" ht="15.75" customHeight="1">
      <c r="A219" s="17"/>
      <c r="B219" s="17"/>
      <c r="C219" s="18"/>
      <c r="D219" s="18"/>
      <c r="E219" s="18"/>
      <c r="G219" s="17"/>
      <c r="H219" s="17"/>
      <c r="I219" s="17"/>
      <c r="J219" s="17"/>
    </row>
    <row r="220" spans="1:10" s="19" customFormat="1" ht="15.75" customHeight="1">
      <c r="A220" s="17"/>
      <c r="B220" s="17"/>
      <c r="C220" s="18"/>
      <c r="D220" s="18"/>
      <c r="E220" s="18"/>
      <c r="G220" s="17"/>
      <c r="H220" s="17"/>
      <c r="I220" s="17"/>
      <c r="J220" s="17"/>
    </row>
    <row r="221" spans="1:10" s="19" customFormat="1" ht="15.75" customHeight="1">
      <c r="A221" s="17"/>
      <c r="B221" s="17"/>
      <c r="C221" s="18"/>
      <c r="D221" s="18"/>
      <c r="E221" s="18"/>
      <c r="G221" s="17"/>
      <c r="H221" s="17"/>
      <c r="I221" s="17"/>
      <c r="J221" s="17"/>
    </row>
    <row r="222" spans="1:10" s="19" customFormat="1" ht="15.75" customHeight="1">
      <c r="A222" s="17"/>
      <c r="B222" s="17"/>
      <c r="C222" s="18"/>
      <c r="D222" s="18"/>
      <c r="E222" s="18"/>
      <c r="G222" s="17"/>
      <c r="H222" s="17"/>
      <c r="I222" s="17"/>
      <c r="J222" s="17"/>
    </row>
    <row r="223" spans="1:10" s="19" customFormat="1" ht="15.75" customHeight="1">
      <c r="A223" s="17"/>
      <c r="B223" s="17"/>
      <c r="C223" s="18"/>
      <c r="D223" s="18"/>
      <c r="E223" s="18"/>
      <c r="G223" s="17"/>
      <c r="H223" s="17"/>
      <c r="I223" s="17"/>
      <c r="J223" s="17"/>
    </row>
    <row r="224" spans="1:10" s="19" customFormat="1" ht="15.75" customHeight="1">
      <c r="A224" s="17"/>
      <c r="B224" s="17"/>
      <c r="C224" s="18"/>
      <c r="D224" s="18"/>
      <c r="E224" s="18"/>
      <c r="G224" s="17"/>
      <c r="H224" s="17"/>
      <c r="I224" s="17"/>
      <c r="J224" s="17"/>
    </row>
    <row r="225" spans="1:10" s="19" customFormat="1" ht="15.75" customHeight="1">
      <c r="A225" s="17"/>
      <c r="B225" s="17"/>
      <c r="C225" s="18"/>
      <c r="D225" s="18"/>
      <c r="E225" s="18"/>
      <c r="G225" s="17"/>
      <c r="H225" s="17"/>
      <c r="I225" s="17"/>
      <c r="J225" s="17"/>
    </row>
    <row r="226" spans="1:10" s="19" customFormat="1" ht="15.75" customHeight="1">
      <c r="A226" s="17"/>
      <c r="B226" s="17"/>
      <c r="C226" s="18"/>
      <c r="D226" s="18"/>
      <c r="E226" s="18"/>
      <c r="G226" s="17"/>
      <c r="H226" s="17"/>
      <c r="I226" s="17"/>
      <c r="J226" s="17"/>
    </row>
    <row r="227" spans="1:10" s="19" customFormat="1" ht="15.75" customHeight="1">
      <c r="A227" s="17"/>
      <c r="B227" s="17"/>
      <c r="C227" s="18"/>
      <c r="D227" s="18"/>
      <c r="E227" s="18"/>
      <c r="G227" s="17"/>
      <c r="H227" s="17"/>
      <c r="I227" s="17"/>
      <c r="J227" s="17"/>
    </row>
    <row r="228" spans="1:10" s="19" customFormat="1" ht="15.75" customHeight="1">
      <c r="A228" s="17"/>
      <c r="B228" s="17"/>
      <c r="C228" s="18"/>
      <c r="D228" s="18"/>
      <c r="E228" s="18"/>
      <c r="G228" s="17"/>
      <c r="H228" s="17"/>
      <c r="I228" s="17"/>
      <c r="J228" s="17"/>
    </row>
    <row r="229" spans="1:10" s="19" customFormat="1" ht="15.75" customHeight="1">
      <c r="A229" s="17"/>
      <c r="B229" s="17"/>
      <c r="C229" s="18"/>
      <c r="D229" s="18"/>
      <c r="E229" s="18"/>
      <c r="G229" s="17"/>
      <c r="H229" s="17"/>
      <c r="I229" s="17"/>
      <c r="J229" s="17"/>
    </row>
    <row r="230" spans="1:10" s="19" customFormat="1" ht="15.75" customHeight="1">
      <c r="A230" s="17"/>
      <c r="B230" s="17"/>
      <c r="C230" s="18"/>
      <c r="D230" s="18"/>
      <c r="E230" s="18"/>
      <c r="G230" s="17"/>
      <c r="H230" s="17"/>
      <c r="I230" s="17"/>
      <c r="J230" s="17"/>
    </row>
    <row r="231" spans="1:10" s="19" customFormat="1" ht="15.75" customHeight="1">
      <c r="A231" s="17"/>
      <c r="B231" s="17"/>
      <c r="C231" s="18"/>
      <c r="D231" s="18"/>
      <c r="E231" s="18"/>
      <c r="G231" s="17"/>
      <c r="H231" s="17"/>
      <c r="I231" s="17"/>
      <c r="J231" s="17"/>
    </row>
    <row r="232" spans="1:10" s="19" customFormat="1" ht="15.75" customHeight="1">
      <c r="A232" s="17"/>
      <c r="B232" s="17"/>
      <c r="C232" s="18"/>
      <c r="D232" s="18"/>
      <c r="E232" s="18"/>
      <c r="G232" s="17"/>
      <c r="H232" s="17"/>
      <c r="I232" s="17"/>
      <c r="J232" s="17"/>
    </row>
    <row r="233" spans="1:10" s="19" customFormat="1" ht="15.75" customHeight="1">
      <c r="A233" s="17"/>
      <c r="B233" s="17"/>
      <c r="C233" s="18"/>
      <c r="D233" s="18"/>
      <c r="E233" s="18"/>
      <c r="G233" s="17"/>
      <c r="H233" s="17"/>
      <c r="I233" s="17"/>
      <c r="J233" s="17"/>
    </row>
    <row r="234" spans="1:10" s="19" customFormat="1" ht="15.75" customHeight="1">
      <c r="A234" s="17"/>
      <c r="B234" s="17"/>
      <c r="C234" s="18"/>
      <c r="D234" s="18"/>
      <c r="E234" s="18"/>
      <c r="G234" s="17"/>
      <c r="H234" s="17"/>
      <c r="I234" s="17"/>
      <c r="J234" s="17"/>
    </row>
    <row r="235" spans="1:10" s="19" customFormat="1" ht="15.75" customHeight="1">
      <c r="A235" s="17"/>
      <c r="B235" s="17"/>
      <c r="C235" s="18"/>
      <c r="D235" s="18"/>
      <c r="E235" s="18"/>
      <c r="G235" s="17"/>
      <c r="H235" s="17"/>
      <c r="I235" s="17"/>
      <c r="J235" s="17"/>
    </row>
    <row r="236" spans="1:10" s="19" customFormat="1" ht="15.75" customHeight="1">
      <c r="A236" s="17"/>
      <c r="B236" s="17"/>
      <c r="C236" s="18"/>
      <c r="D236" s="18"/>
      <c r="E236" s="18"/>
      <c r="G236" s="17"/>
      <c r="H236" s="17"/>
      <c r="I236" s="17"/>
      <c r="J236" s="17"/>
    </row>
    <row r="237" spans="1:10" s="19" customFormat="1" ht="15.75" customHeight="1">
      <c r="A237" s="17"/>
      <c r="B237" s="17"/>
      <c r="C237" s="18"/>
      <c r="D237" s="18"/>
      <c r="E237" s="18"/>
      <c r="G237" s="17"/>
      <c r="H237" s="17"/>
      <c r="I237" s="17"/>
      <c r="J237" s="17"/>
    </row>
    <row r="238" spans="1:10" s="19" customFormat="1" ht="15.75" customHeight="1">
      <c r="A238" s="17"/>
      <c r="B238" s="17"/>
      <c r="C238" s="18"/>
      <c r="D238" s="18"/>
      <c r="E238" s="18"/>
      <c r="G238" s="17"/>
      <c r="H238" s="17"/>
      <c r="I238" s="17"/>
      <c r="J238" s="17"/>
    </row>
    <row r="239" spans="1:10" s="19" customFormat="1" ht="15.75" customHeight="1">
      <c r="A239" s="17"/>
      <c r="B239" s="17"/>
      <c r="C239" s="18"/>
      <c r="D239" s="18"/>
      <c r="E239" s="18"/>
      <c r="G239" s="17"/>
      <c r="H239" s="17"/>
      <c r="I239" s="17"/>
      <c r="J239" s="17"/>
    </row>
    <row r="240" spans="1:10" s="19" customFormat="1" ht="15.75" customHeight="1">
      <c r="A240" s="17"/>
      <c r="B240" s="17"/>
      <c r="C240" s="18"/>
      <c r="D240" s="18"/>
      <c r="E240" s="18"/>
      <c r="G240" s="17"/>
      <c r="H240" s="17"/>
      <c r="I240" s="17"/>
      <c r="J240" s="17"/>
    </row>
    <row r="241" spans="1:10" s="19" customFormat="1" ht="15.75" customHeight="1">
      <c r="A241" s="17"/>
      <c r="B241" s="17"/>
      <c r="C241" s="18"/>
      <c r="D241" s="18"/>
      <c r="E241" s="18"/>
      <c r="G241" s="17"/>
      <c r="H241" s="17"/>
      <c r="I241" s="17"/>
      <c r="J241" s="17"/>
    </row>
    <row r="242" spans="1:10" s="19" customFormat="1" ht="15.75" customHeight="1">
      <c r="A242" s="17"/>
      <c r="B242" s="17"/>
      <c r="C242" s="18"/>
      <c r="D242" s="18"/>
      <c r="E242" s="18"/>
      <c r="G242" s="17"/>
      <c r="H242" s="17"/>
      <c r="I242" s="17"/>
      <c r="J242" s="17"/>
    </row>
    <row r="243" spans="1:10" s="19" customFormat="1" ht="15.75" customHeight="1">
      <c r="A243" s="17"/>
      <c r="B243" s="17"/>
      <c r="C243" s="18"/>
      <c r="D243" s="18"/>
      <c r="E243" s="18"/>
      <c r="G243" s="17"/>
      <c r="H243" s="17"/>
      <c r="I243" s="17"/>
      <c r="J243" s="17"/>
    </row>
    <row r="244" spans="1:10" s="19" customFormat="1" ht="15.75" customHeight="1">
      <c r="A244" s="17"/>
      <c r="B244" s="17"/>
      <c r="C244" s="18"/>
      <c r="D244" s="18"/>
      <c r="E244" s="18"/>
      <c r="G244" s="17"/>
      <c r="H244" s="17"/>
      <c r="I244" s="17"/>
      <c r="J244" s="17"/>
    </row>
    <row r="245" spans="1:10" s="19" customFormat="1" ht="15.75" customHeight="1">
      <c r="A245" s="17"/>
      <c r="B245" s="17"/>
      <c r="C245" s="18"/>
      <c r="D245" s="18"/>
      <c r="E245" s="18"/>
      <c r="G245" s="17"/>
      <c r="H245" s="17"/>
      <c r="I245" s="17"/>
      <c r="J245" s="17"/>
    </row>
    <row r="246" spans="1:10" s="19" customFormat="1" ht="15.75" customHeight="1">
      <c r="A246" s="17"/>
      <c r="B246" s="17"/>
      <c r="C246" s="18"/>
      <c r="D246" s="18"/>
      <c r="E246" s="18"/>
      <c r="G246" s="17"/>
      <c r="H246" s="17"/>
      <c r="I246" s="17"/>
      <c r="J246" s="17"/>
    </row>
    <row r="247" spans="1:10" s="19" customFormat="1" ht="15.75" customHeight="1">
      <c r="A247" s="17"/>
      <c r="B247" s="17"/>
      <c r="C247" s="18"/>
      <c r="D247" s="18"/>
      <c r="E247" s="18"/>
      <c r="G247" s="17"/>
      <c r="H247" s="17"/>
      <c r="I247" s="17"/>
      <c r="J247" s="17"/>
    </row>
    <row r="248" spans="1:10" s="19" customFormat="1" ht="15.75" customHeight="1">
      <c r="A248" s="17"/>
      <c r="B248" s="17"/>
      <c r="C248" s="18"/>
      <c r="D248" s="18"/>
      <c r="E248" s="18"/>
      <c r="G248" s="17"/>
      <c r="H248" s="17"/>
      <c r="I248" s="17"/>
      <c r="J248" s="17"/>
    </row>
    <row r="249" spans="1:10" s="19" customFormat="1" ht="15.75" customHeight="1">
      <c r="A249" s="17"/>
      <c r="B249" s="17"/>
      <c r="C249" s="18"/>
      <c r="D249" s="18"/>
      <c r="E249" s="18"/>
      <c r="G249" s="17"/>
      <c r="H249" s="17"/>
      <c r="I249" s="17"/>
      <c r="J249" s="17"/>
    </row>
    <row r="250" spans="1:10" s="19" customFormat="1" ht="15.75" customHeight="1">
      <c r="A250" s="17"/>
      <c r="B250" s="17"/>
      <c r="C250" s="18"/>
      <c r="D250" s="18"/>
      <c r="E250" s="18"/>
      <c r="G250" s="17"/>
      <c r="H250" s="17"/>
      <c r="I250" s="17"/>
      <c r="J250" s="17"/>
    </row>
    <row r="251" spans="1:10" s="19" customFormat="1" ht="15.75" customHeight="1">
      <c r="A251" s="17"/>
      <c r="B251" s="17"/>
      <c r="C251" s="18"/>
      <c r="D251" s="18"/>
      <c r="E251" s="18"/>
      <c r="G251" s="17"/>
      <c r="H251" s="17"/>
      <c r="I251" s="17"/>
      <c r="J251" s="17"/>
    </row>
    <row r="252" spans="1:10" s="19" customFormat="1" ht="15.75" customHeight="1">
      <c r="A252" s="17"/>
      <c r="B252" s="17"/>
      <c r="C252" s="18"/>
      <c r="D252" s="18"/>
      <c r="E252" s="18"/>
      <c r="G252" s="17"/>
      <c r="H252" s="17"/>
      <c r="I252" s="17"/>
      <c r="J252" s="17"/>
    </row>
    <row r="253" spans="1:10" s="19" customFormat="1" ht="15.75" customHeight="1">
      <c r="A253" s="17"/>
      <c r="B253" s="17"/>
      <c r="C253" s="18"/>
      <c r="D253" s="18"/>
      <c r="E253" s="18"/>
      <c r="G253" s="17"/>
      <c r="H253" s="17"/>
      <c r="I253" s="17"/>
      <c r="J253" s="17"/>
    </row>
    <row r="254" spans="1:10" s="19" customFormat="1" ht="15.75" customHeight="1">
      <c r="A254" s="17"/>
      <c r="B254" s="17"/>
      <c r="C254" s="18"/>
      <c r="D254" s="18"/>
      <c r="E254" s="18"/>
      <c r="G254" s="17"/>
      <c r="H254" s="17"/>
      <c r="I254" s="17"/>
      <c r="J254" s="17"/>
    </row>
    <row r="255" spans="1:10" s="19" customFormat="1" ht="15.75" customHeight="1">
      <c r="A255" s="17"/>
      <c r="B255" s="17"/>
      <c r="C255" s="18"/>
      <c r="D255" s="18"/>
      <c r="E255" s="18"/>
      <c r="G255" s="17"/>
      <c r="H255" s="17"/>
      <c r="I255" s="17"/>
      <c r="J255" s="17"/>
    </row>
    <row r="256" spans="1:10" s="19" customFormat="1" ht="15.75" customHeight="1">
      <c r="A256" s="17"/>
      <c r="B256" s="17"/>
      <c r="C256" s="18"/>
      <c r="D256" s="18"/>
      <c r="E256" s="18"/>
      <c r="G256" s="17"/>
      <c r="H256" s="17"/>
      <c r="I256" s="17"/>
      <c r="J256" s="17"/>
    </row>
    <row r="257" spans="1:10" s="19" customFormat="1" ht="15.75" customHeight="1">
      <c r="A257" s="17"/>
      <c r="B257" s="17"/>
      <c r="C257" s="18"/>
      <c r="D257" s="18"/>
      <c r="E257" s="18"/>
      <c r="G257" s="17"/>
      <c r="H257" s="17"/>
      <c r="I257" s="17"/>
      <c r="J257" s="17"/>
    </row>
    <row r="258" spans="1:10" s="19" customFormat="1" ht="15.75" customHeight="1">
      <c r="A258" s="17"/>
      <c r="B258" s="17"/>
      <c r="C258" s="18"/>
      <c r="D258" s="18"/>
      <c r="E258" s="18"/>
      <c r="G258" s="17"/>
      <c r="H258" s="17"/>
      <c r="I258" s="17"/>
      <c r="J258" s="17"/>
    </row>
    <row r="259" spans="1:10" s="19" customFormat="1" ht="15.75" customHeight="1">
      <c r="A259" s="17"/>
      <c r="B259" s="17"/>
      <c r="C259" s="18"/>
      <c r="D259" s="18"/>
      <c r="E259" s="18"/>
      <c r="G259" s="17"/>
      <c r="H259" s="17"/>
      <c r="I259" s="17"/>
      <c r="J259" s="17"/>
    </row>
    <row r="260" spans="1:10" s="19" customFormat="1" ht="15.75" customHeight="1">
      <c r="A260" s="17"/>
      <c r="B260" s="17"/>
      <c r="C260" s="18"/>
      <c r="D260" s="18"/>
      <c r="E260" s="18"/>
      <c r="G260" s="17"/>
      <c r="H260" s="17"/>
      <c r="I260" s="17"/>
      <c r="J260" s="17"/>
    </row>
    <row r="261" spans="1:10" s="19" customFormat="1" ht="15.75" customHeight="1">
      <c r="A261" s="17"/>
      <c r="B261" s="17"/>
      <c r="C261" s="18"/>
      <c r="D261" s="18"/>
      <c r="E261" s="18"/>
      <c r="G261" s="17"/>
      <c r="H261" s="17"/>
      <c r="I261" s="17"/>
      <c r="J261" s="17"/>
    </row>
    <row r="262" spans="1:10" s="19" customFormat="1" ht="15.75" customHeight="1">
      <c r="A262" s="17"/>
      <c r="B262" s="17"/>
      <c r="C262" s="18"/>
      <c r="D262" s="18"/>
      <c r="E262" s="18"/>
      <c r="G262" s="17"/>
      <c r="H262" s="17"/>
      <c r="I262" s="17"/>
      <c r="J262" s="17"/>
    </row>
    <row r="263" spans="1:10" s="19" customFormat="1" ht="15.75" customHeight="1">
      <c r="A263" s="17"/>
      <c r="B263" s="17"/>
      <c r="C263" s="18"/>
      <c r="D263" s="18"/>
      <c r="E263" s="18"/>
      <c r="G263" s="17"/>
      <c r="H263" s="17"/>
      <c r="I263" s="17"/>
      <c r="J263" s="17"/>
    </row>
    <row r="264" spans="1:10" s="19" customFormat="1" ht="15.75" customHeight="1">
      <c r="A264" s="17"/>
      <c r="B264" s="17"/>
      <c r="C264" s="18"/>
      <c r="D264" s="18"/>
      <c r="E264" s="18"/>
      <c r="G264" s="17"/>
      <c r="H264" s="17"/>
      <c r="I264" s="17"/>
      <c r="J264" s="17"/>
    </row>
    <row r="265" spans="1:10" s="19" customFormat="1" ht="15.75" customHeight="1">
      <c r="A265" s="17"/>
      <c r="B265" s="17"/>
      <c r="C265" s="18"/>
      <c r="D265" s="18"/>
      <c r="E265" s="18"/>
      <c r="G265" s="17"/>
      <c r="H265" s="17"/>
      <c r="I265" s="17"/>
      <c r="J265" s="17"/>
    </row>
    <row r="266" spans="1:10" s="19" customFormat="1" ht="15.75" customHeight="1">
      <c r="A266" s="17"/>
      <c r="B266" s="17"/>
      <c r="C266" s="18"/>
      <c r="D266" s="18"/>
      <c r="E266" s="18"/>
      <c r="G266" s="17"/>
      <c r="H266" s="17"/>
      <c r="I266" s="17"/>
      <c r="J266" s="17"/>
    </row>
    <row r="267" spans="1:10" s="19" customFormat="1" ht="15.75" customHeight="1">
      <c r="A267" s="17"/>
      <c r="B267" s="17"/>
      <c r="C267" s="18"/>
      <c r="D267" s="18"/>
      <c r="E267" s="18"/>
      <c r="G267" s="17"/>
      <c r="H267" s="17"/>
      <c r="I267" s="17"/>
      <c r="J267" s="17"/>
    </row>
    <row r="268" spans="1:10" s="19" customFormat="1" ht="15.75" customHeight="1">
      <c r="A268" s="17"/>
      <c r="B268" s="17"/>
      <c r="C268" s="18"/>
      <c r="D268" s="18"/>
      <c r="E268" s="18"/>
      <c r="G268" s="17"/>
      <c r="H268" s="17"/>
      <c r="I268" s="17"/>
      <c r="J268" s="17"/>
    </row>
    <row r="269" spans="1:10" s="19" customFormat="1" ht="15.75" customHeight="1">
      <c r="A269" s="17"/>
      <c r="B269" s="17"/>
      <c r="C269" s="18"/>
      <c r="D269" s="18"/>
      <c r="E269" s="18"/>
      <c r="G269" s="17"/>
      <c r="H269" s="17"/>
      <c r="I269" s="17"/>
      <c r="J269" s="17"/>
    </row>
    <row r="270" spans="1:10" s="19" customFormat="1" ht="15.75" customHeight="1">
      <c r="A270" s="17"/>
      <c r="B270" s="17"/>
      <c r="C270" s="18"/>
      <c r="D270" s="18"/>
      <c r="E270" s="18"/>
      <c r="G270" s="17"/>
      <c r="H270" s="17"/>
      <c r="I270" s="17"/>
      <c r="J270" s="17"/>
    </row>
    <row r="271" spans="1:10" s="19" customFormat="1" ht="15.75" customHeight="1">
      <c r="A271" s="17"/>
      <c r="B271" s="17"/>
      <c r="C271" s="18"/>
      <c r="D271" s="18"/>
      <c r="E271" s="18"/>
      <c r="G271" s="17"/>
      <c r="H271" s="17"/>
      <c r="I271" s="17"/>
      <c r="J271" s="17"/>
    </row>
    <row r="272" spans="1:10" s="19" customFormat="1" ht="15.75" customHeight="1">
      <c r="A272" s="17"/>
      <c r="B272" s="17"/>
      <c r="C272" s="18"/>
      <c r="D272" s="18"/>
      <c r="E272" s="18"/>
      <c r="G272" s="17"/>
      <c r="H272" s="17"/>
      <c r="I272" s="17"/>
      <c r="J272" s="17"/>
    </row>
    <row r="273" spans="1:10" s="19" customFormat="1" ht="15.75" customHeight="1">
      <c r="A273" s="17"/>
      <c r="B273" s="17"/>
      <c r="C273" s="18"/>
      <c r="D273" s="18"/>
      <c r="E273" s="18"/>
      <c r="G273" s="17"/>
      <c r="H273" s="17"/>
      <c r="I273" s="17"/>
      <c r="J273" s="17"/>
    </row>
    <row r="274" spans="1:10" s="19" customFormat="1" ht="15.75" customHeight="1">
      <c r="A274" s="17"/>
      <c r="B274" s="17"/>
      <c r="C274" s="18"/>
      <c r="D274" s="18"/>
      <c r="E274" s="18"/>
      <c r="G274" s="17"/>
      <c r="H274" s="17"/>
      <c r="I274" s="17"/>
      <c r="J274" s="17"/>
    </row>
    <row r="275" spans="1:10" s="19" customFormat="1" ht="15.75" customHeight="1">
      <c r="A275" s="17"/>
      <c r="B275" s="17"/>
      <c r="C275" s="18"/>
      <c r="D275" s="18"/>
      <c r="E275" s="18"/>
      <c r="G275" s="17"/>
      <c r="H275" s="17"/>
      <c r="I275" s="17"/>
      <c r="J275" s="17"/>
    </row>
    <row r="276" spans="1:10" s="19" customFormat="1" ht="15.75" customHeight="1">
      <c r="A276" s="17"/>
      <c r="B276" s="17"/>
      <c r="C276" s="18"/>
      <c r="D276" s="18"/>
      <c r="E276" s="18"/>
      <c r="G276" s="17"/>
      <c r="H276" s="17"/>
      <c r="I276" s="17"/>
      <c r="J276" s="17"/>
    </row>
    <row r="277" spans="1:10" s="19" customFormat="1" ht="15.75" customHeight="1">
      <c r="A277" s="17"/>
      <c r="B277" s="17"/>
      <c r="C277" s="18"/>
      <c r="D277" s="18"/>
      <c r="E277" s="18"/>
      <c r="G277" s="17"/>
      <c r="H277" s="17"/>
      <c r="I277" s="17"/>
      <c r="J277" s="17"/>
    </row>
    <row r="278" spans="1:10" s="19" customFormat="1" ht="15.75" customHeight="1">
      <c r="A278" s="17"/>
      <c r="B278" s="17"/>
      <c r="C278" s="18"/>
      <c r="D278" s="18"/>
      <c r="E278" s="18"/>
      <c r="G278" s="17"/>
      <c r="H278" s="17"/>
      <c r="I278" s="17"/>
      <c r="J278" s="17"/>
    </row>
    <row r="279" spans="1:10" s="19" customFormat="1" ht="15.75" customHeight="1">
      <c r="A279" s="17"/>
      <c r="B279" s="17"/>
      <c r="C279" s="18"/>
      <c r="D279" s="18"/>
      <c r="E279" s="18"/>
      <c r="G279" s="17"/>
      <c r="H279" s="17"/>
      <c r="I279" s="17"/>
      <c r="J279" s="17"/>
    </row>
    <row r="280" spans="1:10" s="19" customFormat="1" ht="15.75" customHeight="1">
      <c r="A280" s="17"/>
      <c r="B280" s="17"/>
      <c r="C280" s="18"/>
      <c r="D280" s="18"/>
      <c r="E280" s="18"/>
      <c r="G280" s="17"/>
      <c r="H280" s="17"/>
      <c r="I280" s="17"/>
      <c r="J280" s="17"/>
    </row>
    <row r="281" spans="1:10" s="19" customFormat="1" ht="15.75" customHeight="1">
      <c r="A281" s="17"/>
      <c r="B281" s="17"/>
      <c r="C281" s="18"/>
      <c r="D281" s="18"/>
      <c r="E281" s="18"/>
      <c r="G281" s="17"/>
      <c r="H281" s="17"/>
      <c r="I281" s="17"/>
      <c r="J281" s="17"/>
    </row>
    <row r="282" spans="1:10" s="19" customFormat="1" ht="15.75" customHeight="1">
      <c r="A282" s="17"/>
      <c r="B282" s="17"/>
      <c r="C282" s="18"/>
      <c r="D282" s="18"/>
      <c r="E282" s="18"/>
      <c r="G282" s="17"/>
      <c r="H282" s="17"/>
      <c r="I282" s="17"/>
      <c r="J282" s="17"/>
    </row>
    <row r="283" spans="1:10" s="19" customFormat="1" ht="15.75" customHeight="1">
      <c r="A283" s="17"/>
      <c r="B283" s="17"/>
      <c r="C283" s="18"/>
      <c r="D283" s="18"/>
      <c r="E283" s="18"/>
      <c r="G283" s="17"/>
      <c r="H283" s="17"/>
      <c r="I283" s="17"/>
      <c r="J283" s="17"/>
    </row>
    <row r="284" spans="1:10" s="19" customFormat="1" ht="15.75" customHeight="1">
      <c r="A284" s="17"/>
      <c r="B284" s="17"/>
      <c r="C284" s="18"/>
      <c r="D284" s="18"/>
      <c r="E284" s="18"/>
      <c r="G284" s="17"/>
      <c r="H284" s="17"/>
      <c r="I284" s="17"/>
      <c r="J284" s="17"/>
    </row>
    <row r="285" spans="1:10" s="19" customFormat="1" ht="15.75" customHeight="1">
      <c r="A285" s="17"/>
      <c r="B285" s="17"/>
      <c r="C285" s="18"/>
      <c r="D285" s="18"/>
      <c r="E285" s="18"/>
      <c r="G285" s="17"/>
      <c r="H285" s="17"/>
      <c r="I285" s="17"/>
      <c r="J285" s="17"/>
    </row>
    <row r="286" spans="1:10" s="19" customFormat="1" ht="15.75" customHeight="1">
      <c r="A286" s="17"/>
      <c r="B286" s="17"/>
      <c r="C286" s="18"/>
      <c r="D286" s="18"/>
      <c r="E286" s="18"/>
      <c r="G286" s="17"/>
      <c r="H286" s="17"/>
      <c r="I286" s="17"/>
      <c r="J286" s="17"/>
    </row>
    <row r="287" spans="1:10" s="19" customFormat="1" ht="15.75" customHeight="1">
      <c r="A287" s="17"/>
      <c r="B287" s="17"/>
      <c r="C287" s="18"/>
      <c r="D287" s="18"/>
      <c r="E287" s="18"/>
      <c r="G287" s="17"/>
      <c r="H287" s="17"/>
      <c r="I287" s="17"/>
      <c r="J287" s="17"/>
    </row>
    <row r="288" spans="1:10" s="19" customFormat="1" ht="15.75" customHeight="1">
      <c r="A288" s="17"/>
      <c r="B288" s="17"/>
      <c r="C288" s="18"/>
      <c r="D288" s="18"/>
      <c r="E288" s="18"/>
      <c r="G288" s="17"/>
      <c r="H288" s="17"/>
      <c r="I288" s="17"/>
      <c r="J288" s="17"/>
    </row>
    <row r="289" spans="1:10" s="19" customFormat="1" ht="15.75" customHeight="1">
      <c r="A289" s="17"/>
      <c r="B289" s="17"/>
      <c r="C289" s="18"/>
      <c r="D289" s="18"/>
      <c r="E289" s="18"/>
      <c r="G289" s="17"/>
      <c r="H289" s="17"/>
      <c r="I289" s="17"/>
      <c r="J289" s="17"/>
    </row>
    <row r="290" spans="1:10" s="19" customFormat="1" ht="15.75" customHeight="1">
      <c r="A290" s="17"/>
      <c r="B290" s="17"/>
      <c r="C290" s="18"/>
      <c r="D290" s="18"/>
      <c r="E290" s="18"/>
      <c r="G290" s="17"/>
      <c r="H290" s="17"/>
      <c r="I290" s="17"/>
      <c r="J290" s="17"/>
    </row>
    <row r="291" spans="1:10" s="19" customFormat="1" ht="15.75" customHeight="1">
      <c r="A291" s="17"/>
      <c r="B291" s="17"/>
      <c r="C291" s="18"/>
      <c r="D291" s="18"/>
      <c r="E291" s="18"/>
      <c r="G291" s="17"/>
      <c r="H291" s="17"/>
      <c r="I291" s="17"/>
      <c r="J291" s="17"/>
    </row>
    <row r="292" spans="1:10" s="19" customFormat="1" ht="15.75" customHeight="1">
      <c r="A292" s="17"/>
      <c r="B292" s="17"/>
      <c r="C292" s="18"/>
      <c r="D292" s="18"/>
      <c r="E292" s="18"/>
      <c r="G292" s="17"/>
      <c r="H292" s="17"/>
      <c r="I292" s="17"/>
      <c r="J292" s="17"/>
    </row>
    <row r="293" spans="1:10" s="19" customFormat="1" ht="15.75" customHeight="1">
      <c r="A293" s="17"/>
      <c r="B293" s="17"/>
      <c r="C293" s="18"/>
      <c r="D293" s="18"/>
      <c r="E293" s="18"/>
      <c r="G293" s="17"/>
      <c r="H293" s="17"/>
      <c r="I293" s="17"/>
      <c r="J293" s="17"/>
    </row>
    <row r="294" spans="1:10" s="19" customFormat="1" ht="15.75" customHeight="1">
      <c r="A294" s="17"/>
      <c r="B294" s="17"/>
      <c r="C294" s="18"/>
      <c r="D294" s="18"/>
      <c r="E294" s="18"/>
      <c r="G294" s="17"/>
      <c r="H294" s="17"/>
      <c r="I294" s="17"/>
      <c r="J294" s="17"/>
    </row>
    <row r="295" spans="1:10" s="19" customFormat="1" ht="15.75" customHeight="1">
      <c r="A295" s="17"/>
      <c r="B295" s="17"/>
      <c r="C295" s="18"/>
      <c r="D295" s="18"/>
      <c r="E295" s="18"/>
      <c r="G295" s="17"/>
      <c r="H295" s="17"/>
      <c r="I295" s="17"/>
      <c r="J295" s="17"/>
    </row>
    <row r="296" spans="1:10" s="19" customFormat="1" ht="15.75" customHeight="1">
      <c r="A296" s="17"/>
      <c r="B296" s="17"/>
      <c r="C296" s="18"/>
      <c r="D296" s="18"/>
      <c r="E296" s="18"/>
      <c r="G296" s="17"/>
      <c r="H296" s="17"/>
      <c r="I296" s="17"/>
      <c r="J296" s="17"/>
    </row>
    <row r="297" spans="1:10" s="19" customFormat="1" ht="15.75" customHeight="1">
      <c r="A297" s="17"/>
      <c r="B297" s="17"/>
      <c r="C297" s="18"/>
      <c r="D297" s="18"/>
      <c r="E297" s="18"/>
      <c r="G297" s="17"/>
      <c r="H297" s="17"/>
      <c r="I297" s="17"/>
      <c r="J297" s="17"/>
    </row>
    <row r="298" spans="1:10" s="19" customFormat="1" ht="15.75" customHeight="1">
      <c r="A298" s="17"/>
      <c r="B298" s="17"/>
      <c r="C298" s="18"/>
      <c r="D298" s="18"/>
      <c r="E298" s="18"/>
      <c r="G298" s="17"/>
      <c r="H298" s="17"/>
      <c r="I298" s="17"/>
      <c r="J298" s="17"/>
    </row>
    <row r="299" spans="1:10" s="19" customFormat="1" ht="15.75" customHeight="1">
      <c r="A299" s="17"/>
      <c r="B299" s="17"/>
      <c r="C299" s="18"/>
      <c r="D299" s="18"/>
      <c r="E299" s="18"/>
      <c r="G299" s="17"/>
      <c r="H299" s="17"/>
      <c r="I299" s="17"/>
      <c r="J299" s="17"/>
    </row>
    <row r="300" spans="1:10" s="19" customFormat="1" ht="15.75" customHeight="1">
      <c r="A300" s="17"/>
      <c r="B300" s="17"/>
      <c r="C300" s="18"/>
      <c r="D300" s="18"/>
      <c r="E300" s="18"/>
      <c r="G300" s="17"/>
      <c r="H300" s="17"/>
      <c r="I300" s="17"/>
      <c r="J300" s="17"/>
    </row>
    <row r="301" spans="1:10" s="19" customFormat="1" ht="15.75" customHeight="1">
      <c r="A301" s="17"/>
      <c r="B301" s="17"/>
      <c r="C301" s="18"/>
      <c r="D301" s="18"/>
      <c r="E301" s="18"/>
      <c r="G301" s="17"/>
      <c r="H301" s="17"/>
      <c r="I301" s="17"/>
      <c r="J301" s="17"/>
    </row>
    <row r="302" spans="1:10" s="19" customFormat="1" ht="15.75" customHeight="1">
      <c r="A302" s="17"/>
      <c r="B302" s="17"/>
      <c r="C302" s="18"/>
      <c r="D302" s="18"/>
      <c r="E302" s="18"/>
      <c r="G302" s="17"/>
      <c r="H302" s="17"/>
      <c r="I302" s="17"/>
      <c r="J302" s="17"/>
    </row>
    <row r="303" spans="1:10" s="19" customFormat="1" ht="15.75" customHeight="1">
      <c r="A303" s="17"/>
      <c r="B303" s="17"/>
      <c r="C303" s="18"/>
      <c r="D303" s="18"/>
      <c r="E303" s="18"/>
      <c r="G303" s="17"/>
      <c r="H303" s="17"/>
      <c r="I303" s="17"/>
      <c r="J303" s="17"/>
    </row>
    <row r="304" spans="1:10" s="19" customFormat="1" ht="15.75" customHeight="1">
      <c r="A304" s="17"/>
      <c r="B304" s="17"/>
      <c r="C304" s="18"/>
      <c r="D304" s="18"/>
      <c r="E304" s="18"/>
      <c r="G304" s="17"/>
      <c r="H304" s="17"/>
      <c r="I304" s="17"/>
      <c r="J304" s="17"/>
    </row>
    <row r="305" spans="1:10" s="19" customFormat="1" ht="15.75" customHeight="1">
      <c r="A305" s="17"/>
      <c r="B305" s="17"/>
      <c r="C305" s="18"/>
      <c r="D305" s="18"/>
      <c r="E305" s="18"/>
      <c r="G305" s="17"/>
      <c r="H305" s="17"/>
      <c r="I305" s="17"/>
      <c r="J305" s="17"/>
    </row>
    <row r="306" spans="1:10" s="19" customFormat="1" ht="15.75" customHeight="1">
      <c r="A306" s="17"/>
      <c r="B306" s="17"/>
      <c r="C306" s="18"/>
      <c r="D306" s="18"/>
      <c r="E306" s="18"/>
      <c r="G306" s="17"/>
      <c r="H306" s="17"/>
      <c r="I306" s="17"/>
      <c r="J306" s="17"/>
    </row>
    <row r="307" spans="1:10" s="19" customFormat="1" ht="15.75" customHeight="1">
      <c r="A307" s="17"/>
      <c r="B307" s="17"/>
      <c r="C307" s="18"/>
      <c r="D307" s="18"/>
      <c r="E307" s="18"/>
      <c r="G307" s="17"/>
      <c r="H307" s="17"/>
      <c r="I307" s="17"/>
      <c r="J307" s="17"/>
    </row>
    <row r="308" spans="1:10" s="19" customFormat="1" ht="15.75" customHeight="1">
      <c r="A308" s="17"/>
      <c r="B308" s="17"/>
      <c r="C308" s="18"/>
      <c r="D308" s="18"/>
      <c r="E308" s="18"/>
      <c r="G308" s="17"/>
      <c r="H308" s="17"/>
      <c r="I308" s="17"/>
      <c r="J308" s="17"/>
    </row>
    <row r="309" spans="1:10" s="19" customFormat="1" ht="15.75" customHeight="1">
      <c r="A309" s="17"/>
      <c r="B309" s="17"/>
      <c r="C309" s="18"/>
      <c r="D309" s="18"/>
      <c r="E309" s="18"/>
      <c r="G309" s="17"/>
      <c r="H309" s="17"/>
      <c r="I309" s="17"/>
      <c r="J309" s="17"/>
    </row>
    <row r="310" spans="1:10" s="19" customFormat="1" ht="15.75" customHeight="1">
      <c r="A310" s="17"/>
      <c r="B310" s="17"/>
      <c r="C310" s="18"/>
      <c r="D310" s="18"/>
      <c r="E310" s="18"/>
      <c r="G310" s="17"/>
      <c r="H310" s="17"/>
      <c r="I310" s="17"/>
      <c r="J310" s="17"/>
    </row>
    <row r="311" spans="1:10" s="19" customFormat="1" ht="15.75" customHeight="1">
      <c r="A311" s="17"/>
      <c r="B311" s="17"/>
      <c r="C311" s="18"/>
      <c r="D311" s="18"/>
      <c r="E311" s="18"/>
      <c r="G311" s="17"/>
      <c r="H311" s="17"/>
      <c r="I311" s="17"/>
      <c r="J311" s="17"/>
    </row>
    <row r="312" spans="1:10" s="19" customFormat="1" ht="15.75" customHeight="1">
      <c r="A312" s="17"/>
      <c r="B312" s="17"/>
      <c r="C312" s="18"/>
      <c r="D312" s="18"/>
      <c r="E312" s="18"/>
      <c r="G312" s="17"/>
      <c r="H312" s="17"/>
      <c r="I312" s="17"/>
      <c r="J312" s="17"/>
    </row>
    <row r="313" spans="1:10" s="19" customFormat="1" ht="15.75" customHeight="1">
      <c r="A313" s="17"/>
      <c r="B313" s="17"/>
      <c r="C313" s="18"/>
      <c r="D313" s="18"/>
      <c r="E313" s="18"/>
      <c r="G313" s="17"/>
      <c r="H313" s="17"/>
      <c r="I313" s="17"/>
      <c r="J313" s="17"/>
    </row>
    <row r="314" spans="1:10" s="19" customFormat="1" ht="15.75" customHeight="1">
      <c r="A314" s="17"/>
      <c r="B314" s="17"/>
      <c r="C314" s="18"/>
      <c r="D314" s="18"/>
      <c r="E314" s="18"/>
      <c r="G314" s="17"/>
      <c r="H314" s="17"/>
      <c r="I314" s="17"/>
      <c r="J314" s="17"/>
    </row>
    <row r="315" spans="1:10" s="19" customFormat="1" ht="15.75" customHeight="1">
      <c r="A315" s="17"/>
      <c r="B315" s="17"/>
      <c r="C315" s="18"/>
      <c r="D315" s="18"/>
      <c r="E315" s="18"/>
      <c r="G315" s="17"/>
      <c r="H315" s="17"/>
      <c r="I315" s="17"/>
      <c r="J315" s="17"/>
    </row>
    <row r="316" spans="1:10" s="19" customFormat="1" ht="15.75" customHeight="1">
      <c r="A316" s="17"/>
      <c r="B316" s="17"/>
      <c r="C316" s="18"/>
      <c r="D316" s="18"/>
      <c r="E316" s="18"/>
      <c r="G316" s="17"/>
      <c r="H316" s="17"/>
      <c r="I316" s="17"/>
      <c r="J316" s="17"/>
    </row>
    <row r="317" spans="1:10" s="19" customFormat="1" ht="15.75" customHeight="1">
      <c r="A317" s="17"/>
      <c r="B317" s="17"/>
      <c r="C317" s="18"/>
      <c r="D317" s="18"/>
      <c r="E317" s="18"/>
      <c r="G317" s="17"/>
      <c r="H317" s="17"/>
      <c r="I317" s="17"/>
      <c r="J317" s="17"/>
    </row>
    <row r="318" spans="1:10" s="19" customFormat="1" ht="15.75" customHeight="1">
      <c r="A318" s="17"/>
      <c r="B318" s="17"/>
      <c r="C318" s="18"/>
      <c r="D318" s="18"/>
      <c r="E318" s="18"/>
      <c r="G318" s="17"/>
      <c r="H318" s="17"/>
      <c r="I318" s="17"/>
      <c r="J318" s="17"/>
    </row>
    <row r="319" spans="1:10" s="19" customFormat="1" ht="15.75" customHeight="1">
      <c r="A319" s="17"/>
      <c r="B319" s="17"/>
      <c r="C319" s="18"/>
      <c r="D319" s="18"/>
      <c r="E319" s="18"/>
      <c r="G319" s="17"/>
      <c r="H319" s="17"/>
      <c r="I319" s="17"/>
      <c r="J319" s="17"/>
    </row>
    <row r="320" spans="1:10" s="19" customFormat="1" ht="15.75" customHeight="1">
      <c r="A320" s="17"/>
      <c r="B320" s="17"/>
      <c r="C320" s="18"/>
      <c r="D320" s="18"/>
      <c r="E320" s="18"/>
      <c r="G320" s="17"/>
      <c r="H320" s="17"/>
      <c r="I320" s="17"/>
      <c r="J320" s="17"/>
    </row>
    <row r="321" spans="1:10" s="19" customFormat="1" ht="15.75" customHeight="1">
      <c r="A321" s="17"/>
      <c r="B321" s="17"/>
      <c r="C321" s="18"/>
      <c r="D321" s="18"/>
      <c r="E321" s="18"/>
      <c r="G321" s="17"/>
      <c r="H321" s="17"/>
      <c r="I321" s="17"/>
      <c r="J321" s="17"/>
    </row>
    <row r="322" spans="1:10" s="19" customFormat="1" ht="15.75" customHeight="1">
      <c r="A322" s="17"/>
      <c r="B322" s="17"/>
      <c r="C322" s="18"/>
      <c r="D322" s="18"/>
      <c r="E322" s="18"/>
      <c r="G322" s="17"/>
      <c r="H322" s="17"/>
      <c r="I322" s="17"/>
      <c r="J322" s="17"/>
    </row>
    <row r="323" spans="1:10" s="19" customFormat="1" ht="15.75" customHeight="1">
      <c r="A323" s="17"/>
      <c r="B323" s="17"/>
      <c r="C323" s="18"/>
      <c r="D323" s="18"/>
      <c r="E323" s="18"/>
      <c r="G323" s="17"/>
      <c r="H323" s="17"/>
      <c r="I323" s="17"/>
      <c r="J323" s="17"/>
    </row>
    <row r="324" spans="1:10" s="19" customFormat="1" ht="15.75" customHeight="1">
      <c r="A324" s="17"/>
      <c r="B324" s="17"/>
      <c r="C324" s="18"/>
      <c r="D324" s="18"/>
      <c r="E324" s="18"/>
      <c r="G324" s="17"/>
      <c r="H324" s="17"/>
      <c r="I324" s="17"/>
      <c r="J324" s="17"/>
    </row>
    <row r="325" spans="1:10" s="19" customFormat="1" ht="15.75" customHeight="1">
      <c r="A325" s="17"/>
      <c r="B325" s="17"/>
      <c r="C325" s="18"/>
      <c r="D325" s="18"/>
      <c r="E325" s="18"/>
      <c r="G325" s="17"/>
      <c r="H325" s="17"/>
      <c r="I325" s="17"/>
      <c r="J325" s="17"/>
    </row>
    <row r="326" spans="1:10" s="19" customFormat="1" ht="15.75" customHeight="1">
      <c r="A326" s="17"/>
      <c r="B326" s="17"/>
      <c r="C326" s="18"/>
      <c r="D326" s="18"/>
      <c r="E326" s="18"/>
      <c r="G326" s="17"/>
      <c r="H326" s="17"/>
      <c r="I326" s="17"/>
      <c r="J326" s="17"/>
    </row>
    <row r="327" spans="1:10" s="19" customFormat="1" ht="15.75" customHeight="1">
      <c r="A327" s="17"/>
      <c r="B327" s="17"/>
      <c r="C327" s="18"/>
      <c r="D327" s="18"/>
      <c r="E327" s="18"/>
      <c r="G327" s="17"/>
      <c r="H327" s="17"/>
      <c r="I327" s="17"/>
      <c r="J327" s="17"/>
    </row>
    <row r="328" spans="1:10" s="19" customFormat="1" ht="15.75" customHeight="1">
      <c r="A328" s="17"/>
      <c r="B328" s="17"/>
      <c r="C328" s="18"/>
      <c r="D328" s="18"/>
      <c r="E328" s="18"/>
      <c r="G328" s="17"/>
      <c r="H328" s="17"/>
      <c r="I328" s="17"/>
      <c r="J328" s="17"/>
    </row>
    <row r="329" spans="1:10" s="19" customFormat="1" ht="15.75" customHeight="1">
      <c r="A329" s="17"/>
      <c r="B329" s="17"/>
      <c r="C329" s="18"/>
      <c r="D329" s="18"/>
      <c r="E329" s="18"/>
      <c r="G329" s="17"/>
      <c r="H329" s="17"/>
      <c r="I329" s="17"/>
      <c r="J329" s="17"/>
    </row>
    <row r="330" spans="1:10" s="19" customFormat="1" ht="15.75" customHeight="1">
      <c r="A330" s="17"/>
      <c r="B330" s="17"/>
      <c r="C330" s="18"/>
      <c r="D330" s="18"/>
      <c r="E330" s="18"/>
      <c r="G330" s="17"/>
      <c r="H330" s="17"/>
      <c r="I330" s="17"/>
      <c r="J330" s="17"/>
    </row>
    <row r="331" spans="1:10" s="19" customFormat="1" ht="15.75" customHeight="1">
      <c r="A331" s="17"/>
      <c r="B331" s="17"/>
      <c r="C331" s="18"/>
      <c r="D331" s="18"/>
      <c r="E331" s="18"/>
      <c r="G331" s="17"/>
      <c r="H331" s="17"/>
      <c r="I331" s="17"/>
      <c r="J331" s="17"/>
    </row>
    <row r="332" spans="1:10" s="19" customFormat="1" ht="15.75" customHeight="1">
      <c r="A332" s="17"/>
      <c r="B332" s="17"/>
      <c r="C332" s="18"/>
      <c r="D332" s="18"/>
      <c r="E332" s="18"/>
      <c r="G332" s="17"/>
      <c r="H332" s="17"/>
      <c r="I332" s="17"/>
      <c r="J332" s="17"/>
    </row>
    <row r="333" spans="1:10" s="19" customFormat="1" ht="15.75" customHeight="1">
      <c r="A333" s="17"/>
      <c r="B333" s="17"/>
      <c r="C333" s="18"/>
      <c r="D333" s="18"/>
      <c r="E333" s="18"/>
      <c r="G333" s="17"/>
      <c r="H333" s="17"/>
      <c r="I333" s="17"/>
      <c r="J333" s="17"/>
    </row>
    <row r="334" spans="1:10" s="19" customFormat="1" ht="15.75" customHeight="1">
      <c r="A334" s="17"/>
      <c r="B334" s="17"/>
      <c r="C334" s="18"/>
      <c r="D334" s="18"/>
      <c r="E334" s="18"/>
      <c r="G334" s="17"/>
      <c r="H334" s="17"/>
      <c r="I334" s="17"/>
      <c r="J334" s="17"/>
    </row>
    <row r="335" spans="1:10" s="19" customFormat="1" ht="15.75" customHeight="1">
      <c r="A335" s="17"/>
      <c r="B335" s="17"/>
      <c r="C335" s="18"/>
      <c r="D335" s="18"/>
      <c r="E335" s="18"/>
      <c r="G335" s="17"/>
      <c r="H335" s="17"/>
      <c r="I335" s="17"/>
      <c r="J335" s="17"/>
    </row>
    <row r="336" spans="1:10" s="19" customFormat="1" ht="15.75" customHeight="1">
      <c r="A336" s="17"/>
      <c r="B336" s="17"/>
      <c r="C336" s="18"/>
      <c r="D336" s="18"/>
      <c r="E336" s="18"/>
      <c r="G336" s="17"/>
      <c r="H336" s="17"/>
      <c r="I336" s="17"/>
      <c r="J336" s="17"/>
    </row>
    <row r="337" spans="1:10" s="19" customFormat="1" ht="15.75" customHeight="1">
      <c r="A337" s="17"/>
      <c r="B337" s="17"/>
      <c r="C337" s="18"/>
      <c r="D337" s="18"/>
      <c r="E337" s="18"/>
      <c r="G337" s="17"/>
      <c r="H337" s="17"/>
      <c r="I337" s="17"/>
      <c r="J337" s="17"/>
    </row>
    <row r="338" spans="1:10" s="19" customFormat="1" ht="15.75" customHeight="1">
      <c r="A338" s="17"/>
      <c r="B338" s="17"/>
      <c r="C338" s="18"/>
      <c r="D338" s="18"/>
      <c r="E338" s="18"/>
      <c r="G338" s="17"/>
      <c r="H338" s="17"/>
      <c r="I338" s="17"/>
      <c r="J338" s="17"/>
    </row>
    <row r="339" spans="1:10" s="19" customFormat="1" ht="15.75" customHeight="1">
      <c r="A339" s="17"/>
      <c r="B339" s="17"/>
      <c r="C339" s="18"/>
      <c r="D339" s="18"/>
      <c r="E339" s="18"/>
      <c r="G339" s="17"/>
      <c r="H339" s="17"/>
      <c r="I339" s="17"/>
      <c r="J339" s="17"/>
    </row>
    <row r="340" spans="1:10" s="19" customFormat="1" ht="15.75" customHeight="1">
      <c r="A340" s="17"/>
      <c r="B340" s="17"/>
      <c r="C340" s="18"/>
      <c r="D340" s="18"/>
      <c r="E340" s="18"/>
      <c r="G340" s="17"/>
      <c r="H340" s="17"/>
      <c r="I340" s="17"/>
      <c r="J340" s="17"/>
    </row>
    <row r="341" spans="1:10" s="19" customFormat="1" ht="15.75" customHeight="1">
      <c r="A341" s="17"/>
      <c r="B341" s="17"/>
      <c r="C341" s="18"/>
      <c r="D341" s="18"/>
      <c r="E341" s="18"/>
      <c r="G341" s="17"/>
      <c r="H341" s="17"/>
      <c r="I341" s="17"/>
      <c r="J341" s="17"/>
    </row>
    <row r="342" spans="1:10" s="19" customFormat="1" ht="15.75" customHeight="1">
      <c r="A342" s="17"/>
      <c r="B342" s="17"/>
      <c r="C342" s="18"/>
      <c r="D342" s="18"/>
      <c r="E342" s="18"/>
      <c r="G342" s="17"/>
      <c r="H342" s="17"/>
      <c r="I342" s="17"/>
      <c r="J342" s="17"/>
    </row>
    <row r="343" spans="1:10" s="19" customFormat="1" ht="15.75" customHeight="1">
      <c r="A343" s="17"/>
      <c r="B343" s="17"/>
      <c r="C343" s="18"/>
      <c r="D343" s="18"/>
      <c r="E343" s="18"/>
      <c r="G343" s="17"/>
      <c r="H343" s="17"/>
      <c r="I343" s="17"/>
      <c r="J343" s="17"/>
    </row>
    <row r="344" spans="1:10" s="19" customFormat="1" ht="15.75" customHeight="1">
      <c r="A344" s="17"/>
      <c r="B344" s="17"/>
      <c r="C344" s="18"/>
      <c r="D344" s="18"/>
      <c r="E344" s="18"/>
      <c r="G344" s="17"/>
      <c r="H344" s="17"/>
      <c r="I344" s="17"/>
      <c r="J344" s="17"/>
    </row>
    <row r="345" spans="1:10" s="19" customFormat="1" ht="15.75" customHeight="1">
      <c r="A345" s="17"/>
      <c r="B345" s="17"/>
      <c r="C345" s="18"/>
      <c r="D345" s="18"/>
      <c r="E345" s="18"/>
      <c r="G345" s="17"/>
      <c r="H345" s="17"/>
      <c r="I345" s="17"/>
      <c r="J345" s="17"/>
    </row>
    <row r="346" spans="1:10" s="19" customFormat="1" ht="15.75" customHeight="1">
      <c r="A346" s="17"/>
      <c r="B346" s="17"/>
      <c r="C346" s="18"/>
      <c r="D346" s="18"/>
      <c r="E346" s="18"/>
      <c r="G346" s="17"/>
      <c r="H346" s="17"/>
      <c r="I346" s="17"/>
      <c r="J346" s="17"/>
    </row>
    <row r="347" spans="1:10" s="19" customFormat="1" ht="15.75" customHeight="1">
      <c r="A347" s="17"/>
      <c r="B347" s="17"/>
      <c r="C347" s="18"/>
      <c r="D347" s="18"/>
      <c r="E347" s="18"/>
      <c r="G347" s="17"/>
      <c r="H347" s="17"/>
      <c r="I347" s="17"/>
      <c r="J347" s="17"/>
    </row>
    <row r="348" spans="1:10" s="19" customFormat="1" ht="15.75" customHeight="1">
      <c r="A348" s="17"/>
      <c r="B348" s="17"/>
      <c r="C348" s="18"/>
      <c r="D348" s="18"/>
      <c r="E348" s="18"/>
      <c r="G348" s="17"/>
      <c r="H348" s="17"/>
      <c r="I348" s="17"/>
      <c r="J348" s="17"/>
    </row>
    <row r="349" spans="1:10" s="19" customFormat="1" ht="15.75" customHeight="1">
      <c r="A349" s="17"/>
      <c r="B349" s="17"/>
      <c r="C349" s="18"/>
      <c r="D349" s="18"/>
      <c r="E349" s="18"/>
      <c r="G349" s="17"/>
      <c r="H349" s="17"/>
      <c r="I349" s="17"/>
      <c r="J349" s="17"/>
    </row>
    <row r="350" spans="1:10" s="19" customFormat="1" ht="15.75" customHeight="1">
      <c r="A350" s="17"/>
      <c r="B350" s="17"/>
      <c r="C350" s="18"/>
      <c r="D350" s="18"/>
      <c r="E350" s="18"/>
      <c r="G350" s="17"/>
      <c r="H350" s="17"/>
      <c r="I350" s="17"/>
      <c r="J350" s="17"/>
    </row>
    <row r="351" spans="1:10" s="19" customFormat="1" ht="15.75" customHeight="1">
      <c r="A351" s="17"/>
      <c r="B351" s="17"/>
      <c r="C351" s="18"/>
      <c r="D351" s="18"/>
      <c r="E351" s="18"/>
      <c r="G351" s="17"/>
      <c r="H351" s="17"/>
      <c r="I351" s="17"/>
      <c r="J351" s="17"/>
    </row>
    <row r="352" spans="1:10" s="19" customFormat="1" ht="15.75" customHeight="1">
      <c r="A352" s="17"/>
      <c r="B352" s="17"/>
      <c r="C352" s="18"/>
      <c r="D352" s="18"/>
      <c r="E352" s="18"/>
      <c r="G352" s="17"/>
      <c r="H352" s="17"/>
      <c r="I352" s="17"/>
      <c r="J352" s="17"/>
    </row>
    <row r="353" spans="1:10" s="19" customFormat="1" ht="15.75" customHeight="1">
      <c r="A353" s="17"/>
      <c r="B353" s="17"/>
      <c r="C353" s="18"/>
      <c r="D353" s="18"/>
      <c r="E353" s="18"/>
      <c r="G353" s="17"/>
      <c r="H353" s="17"/>
      <c r="I353" s="17"/>
      <c r="J353" s="17"/>
    </row>
    <row r="354" spans="1:10" s="19" customFormat="1" ht="15.75" customHeight="1">
      <c r="A354" s="17"/>
      <c r="B354" s="17"/>
      <c r="C354" s="18"/>
      <c r="D354" s="18"/>
      <c r="E354" s="18"/>
      <c r="G354" s="17"/>
      <c r="H354" s="17"/>
      <c r="I354" s="17"/>
      <c r="J354" s="17"/>
    </row>
    <row r="355" spans="1:10" s="19" customFormat="1" ht="15.75" customHeight="1">
      <c r="A355" s="17"/>
      <c r="B355" s="17"/>
      <c r="C355" s="18"/>
      <c r="D355" s="18"/>
      <c r="E355" s="18"/>
      <c r="G355" s="17"/>
      <c r="H355" s="17"/>
      <c r="I355" s="17"/>
      <c r="J355" s="17"/>
    </row>
    <row r="356" spans="1:10" s="19" customFormat="1" ht="15.75" customHeight="1">
      <c r="A356" s="17"/>
      <c r="B356" s="17"/>
      <c r="C356" s="18"/>
      <c r="D356" s="18"/>
      <c r="E356" s="18"/>
      <c r="G356" s="17"/>
      <c r="H356" s="17"/>
      <c r="I356" s="17"/>
      <c r="J356" s="17"/>
    </row>
    <row r="357" spans="1:10" s="19" customFormat="1" ht="15.75" customHeight="1">
      <c r="A357" s="17"/>
      <c r="B357" s="17"/>
      <c r="C357" s="18"/>
      <c r="D357" s="18"/>
      <c r="E357" s="18"/>
      <c r="G357" s="17"/>
      <c r="H357" s="17"/>
      <c r="I357" s="17"/>
      <c r="J357" s="17"/>
    </row>
    <row r="358" spans="1:10" s="19" customFormat="1" ht="15.75" customHeight="1">
      <c r="A358" s="17"/>
      <c r="B358" s="17"/>
      <c r="C358" s="18"/>
      <c r="D358" s="18"/>
      <c r="E358" s="18"/>
      <c r="G358" s="17"/>
      <c r="H358" s="17"/>
      <c r="I358" s="17"/>
      <c r="J358" s="17"/>
    </row>
    <row r="359" spans="1:10" s="19" customFormat="1" ht="15.75" customHeight="1">
      <c r="A359" s="17"/>
      <c r="B359" s="17"/>
      <c r="C359" s="18"/>
      <c r="D359" s="18"/>
      <c r="E359" s="18"/>
      <c r="G359" s="17"/>
      <c r="H359" s="17"/>
      <c r="I359" s="17"/>
      <c r="J359" s="17"/>
    </row>
    <row r="360" spans="1:10" s="19" customFormat="1" ht="15.75" customHeight="1">
      <c r="A360" s="17"/>
      <c r="B360" s="17"/>
      <c r="C360" s="18"/>
      <c r="D360" s="18"/>
      <c r="E360" s="18"/>
      <c r="G360" s="17"/>
      <c r="H360" s="17"/>
      <c r="I360" s="17"/>
      <c r="J360" s="17"/>
    </row>
    <row r="361" spans="1:10" s="19" customFormat="1" ht="15.75" customHeight="1">
      <c r="A361" s="17"/>
      <c r="B361" s="17"/>
      <c r="C361" s="18"/>
      <c r="D361" s="18"/>
      <c r="E361" s="18"/>
      <c r="G361" s="17"/>
      <c r="H361" s="17"/>
      <c r="I361" s="17"/>
      <c r="J361" s="17"/>
    </row>
    <row r="362" spans="1:10" s="19" customFormat="1" ht="15.75" customHeight="1">
      <c r="A362" s="17"/>
      <c r="B362" s="17"/>
      <c r="C362" s="18"/>
      <c r="D362" s="18"/>
      <c r="E362" s="18"/>
      <c r="G362" s="17"/>
      <c r="H362" s="17"/>
      <c r="I362" s="17"/>
      <c r="J362" s="17"/>
    </row>
    <row r="363" spans="1:10" s="19" customFormat="1" ht="15.75" customHeight="1">
      <c r="A363" s="17"/>
      <c r="B363" s="17"/>
      <c r="C363" s="18"/>
      <c r="D363" s="18"/>
      <c r="E363" s="18"/>
      <c r="G363" s="17"/>
      <c r="H363" s="17"/>
      <c r="I363" s="17"/>
      <c r="J363" s="17"/>
    </row>
    <row r="364" spans="1:10" s="19" customFormat="1" ht="15.75" customHeight="1">
      <c r="A364" s="17"/>
      <c r="B364" s="17"/>
      <c r="C364" s="18"/>
      <c r="D364" s="18"/>
      <c r="E364" s="18"/>
      <c r="G364" s="17"/>
      <c r="H364" s="17"/>
      <c r="I364" s="17"/>
      <c r="J364" s="17"/>
    </row>
    <row r="365" spans="1:10" s="19" customFormat="1" ht="15.75" customHeight="1">
      <c r="A365" s="17"/>
      <c r="B365" s="17"/>
      <c r="C365" s="18"/>
      <c r="D365" s="18"/>
      <c r="E365" s="18"/>
      <c r="G365" s="17"/>
      <c r="H365" s="17"/>
      <c r="I365" s="17"/>
      <c r="J365" s="17"/>
    </row>
    <row r="366" spans="1:10" s="19" customFormat="1" ht="15.75" customHeight="1">
      <c r="A366" s="17"/>
      <c r="B366" s="17"/>
      <c r="C366" s="18"/>
      <c r="D366" s="18"/>
      <c r="E366" s="18"/>
      <c r="G366" s="17"/>
      <c r="H366" s="17"/>
      <c r="I366" s="17"/>
      <c r="J366" s="17"/>
    </row>
    <row r="367" spans="1:10" s="19" customFormat="1" ht="15.75" customHeight="1">
      <c r="A367" s="17"/>
      <c r="B367" s="17"/>
      <c r="C367" s="18"/>
      <c r="D367" s="18"/>
      <c r="E367" s="18"/>
      <c r="G367" s="17"/>
      <c r="H367" s="17"/>
      <c r="I367" s="17"/>
      <c r="J367" s="17"/>
    </row>
    <row r="368" spans="1:10" s="19" customFormat="1" ht="15.75" customHeight="1">
      <c r="A368" s="17"/>
      <c r="B368" s="17"/>
      <c r="C368" s="18"/>
      <c r="D368" s="18"/>
      <c r="E368" s="18"/>
      <c r="G368" s="17"/>
      <c r="H368" s="17"/>
      <c r="I368" s="17"/>
      <c r="J368" s="17"/>
    </row>
    <row r="369" spans="1:10" s="19" customFormat="1" ht="15.75" customHeight="1">
      <c r="A369" s="17"/>
      <c r="B369" s="17"/>
      <c r="C369" s="18"/>
      <c r="D369" s="18"/>
      <c r="E369" s="18"/>
      <c r="G369" s="17"/>
      <c r="H369" s="17"/>
      <c r="I369" s="17"/>
      <c r="J369" s="17"/>
    </row>
    <row r="370" spans="1:10" s="19" customFormat="1" ht="15.75" customHeight="1">
      <c r="A370" s="17"/>
      <c r="B370" s="17"/>
      <c r="C370" s="18"/>
      <c r="D370" s="18"/>
      <c r="E370" s="18"/>
      <c r="G370" s="17"/>
      <c r="H370" s="17"/>
      <c r="I370" s="17"/>
      <c r="J370" s="17"/>
    </row>
    <row r="371" spans="1:10" s="19" customFormat="1" ht="15.75" customHeight="1">
      <c r="A371" s="17"/>
      <c r="B371" s="17"/>
      <c r="C371" s="18"/>
      <c r="D371" s="18"/>
      <c r="E371" s="18"/>
      <c r="G371" s="17"/>
      <c r="H371" s="17"/>
      <c r="I371" s="17"/>
      <c r="J371" s="17"/>
    </row>
    <row r="372" spans="1:10" s="19" customFormat="1" ht="15.75" customHeight="1">
      <c r="A372" s="17"/>
      <c r="B372" s="17"/>
      <c r="C372" s="18"/>
      <c r="D372" s="18"/>
      <c r="E372" s="18"/>
      <c r="G372" s="17"/>
      <c r="H372" s="17"/>
      <c r="I372" s="17"/>
      <c r="J372" s="17"/>
    </row>
    <row r="373" spans="1:10" s="19" customFormat="1" ht="15.75" customHeight="1">
      <c r="A373" s="17"/>
      <c r="B373" s="17"/>
      <c r="C373" s="18"/>
      <c r="D373" s="18"/>
      <c r="E373" s="18"/>
      <c r="G373" s="17"/>
      <c r="H373" s="17"/>
      <c r="I373" s="17"/>
      <c r="J373" s="17"/>
    </row>
    <row r="374" spans="1:10" s="19" customFormat="1" ht="15.75" customHeight="1">
      <c r="A374" s="17"/>
      <c r="B374" s="17"/>
      <c r="C374" s="18"/>
      <c r="D374" s="18"/>
      <c r="E374" s="18"/>
      <c r="G374" s="17"/>
      <c r="H374" s="17"/>
      <c r="I374" s="17"/>
      <c r="J374" s="17"/>
    </row>
    <row r="375" spans="1:10" s="19" customFormat="1" ht="15.75" customHeight="1">
      <c r="A375" s="17"/>
      <c r="B375" s="17"/>
      <c r="C375" s="18"/>
      <c r="D375" s="18"/>
      <c r="E375" s="18"/>
      <c r="G375" s="17"/>
      <c r="H375" s="17"/>
      <c r="I375" s="17"/>
      <c r="J375" s="17"/>
    </row>
    <row r="376" spans="1:10" s="19" customFormat="1" ht="15.75" customHeight="1">
      <c r="A376" s="17"/>
      <c r="B376" s="17"/>
      <c r="C376" s="18"/>
      <c r="D376" s="18"/>
      <c r="E376" s="18"/>
      <c r="G376" s="17"/>
      <c r="H376" s="17"/>
      <c r="I376" s="17"/>
      <c r="J376" s="17"/>
    </row>
    <row r="377" spans="1:10" s="19" customFormat="1" ht="15.75" customHeight="1">
      <c r="A377" s="17"/>
      <c r="B377" s="17"/>
      <c r="C377" s="18"/>
      <c r="D377" s="18"/>
      <c r="E377" s="18"/>
      <c r="G377" s="17"/>
      <c r="H377" s="17"/>
      <c r="I377" s="17"/>
      <c r="J377" s="17"/>
    </row>
    <row r="378" spans="1:10" s="19" customFormat="1" ht="15.75" customHeight="1">
      <c r="A378" s="17"/>
      <c r="B378" s="17"/>
      <c r="C378" s="18"/>
      <c r="D378" s="18"/>
      <c r="E378" s="18"/>
      <c r="G378" s="17"/>
      <c r="H378" s="17"/>
      <c r="I378" s="17"/>
      <c r="J378" s="17"/>
    </row>
    <row r="379" spans="1:10" s="19" customFormat="1" ht="15.75" customHeight="1">
      <c r="A379" s="17"/>
      <c r="B379" s="17"/>
      <c r="C379" s="18"/>
      <c r="D379" s="18"/>
      <c r="E379" s="18"/>
      <c r="G379" s="17"/>
      <c r="H379" s="17"/>
      <c r="I379" s="17"/>
      <c r="J379" s="17"/>
    </row>
    <row r="380" spans="1:10" s="19" customFormat="1" ht="15.75" customHeight="1">
      <c r="A380" s="17"/>
      <c r="B380" s="17"/>
      <c r="C380" s="18"/>
      <c r="D380" s="18"/>
      <c r="E380" s="18"/>
      <c r="G380" s="17"/>
      <c r="H380" s="17"/>
      <c r="I380" s="17"/>
      <c r="J380" s="17"/>
    </row>
    <row r="381" spans="1:10" s="19" customFormat="1" ht="15.75" customHeight="1">
      <c r="A381" s="17"/>
      <c r="B381" s="17"/>
      <c r="C381" s="18"/>
      <c r="D381" s="18"/>
      <c r="E381" s="18"/>
      <c r="G381" s="17"/>
      <c r="H381" s="17"/>
      <c r="I381" s="17"/>
      <c r="J381" s="17"/>
    </row>
    <row r="382" spans="1:10" s="19" customFormat="1" ht="15.75" customHeight="1">
      <c r="A382" s="17"/>
      <c r="B382" s="17"/>
      <c r="C382" s="18"/>
      <c r="D382" s="18"/>
      <c r="E382" s="18"/>
      <c r="G382" s="17"/>
      <c r="H382" s="17"/>
      <c r="I382" s="17"/>
      <c r="J382" s="17"/>
    </row>
    <row r="383" spans="1:10" s="19" customFormat="1" ht="15.75" customHeight="1">
      <c r="A383" s="17"/>
      <c r="B383" s="17"/>
      <c r="C383" s="18"/>
      <c r="D383" s="18"/>
      <c r="E383" s="18"/>
      <c r="G383" s="17"/>
      <c r="H383" s="17"/>
      <c r="I383" s="17"/>
      <c r="J383" s="17"/>
    </row>
    <row r="384" spans="1:10" s="19" customFormat="1" ht="15.75" customHeight="1">
      <c r="A384" s="17"/>
      <c r="B384" s="17"/>
      <c r="C384" s="18"/>
      <c r="D384" s="18"/>
      <c r="E384" s="18"/>
      <c r="G384" s="17"/>
      <c r="H384" s="17"/>
      <c r="I384" s="17"/>
      <c r="J384" s="17"/>
    </row>
    <row r="385" spans="1:10" s="19" customFormat="1" ht="15.75" customHeight="1">
      <c r="A385" s="17"/>
      <c r="B385" s="17"/>
      <c r="C385" s="18"/>
      <c r="D385" s="18"/>
      <c r="E385" s="18"/>
      <c r="G385" s="17"/>
      <c r="H385" s="17"/>
      <c r="I385" s="17"/>
      <c r="J385" s="17"/>
    </row>
    <row r="386" spans="1:10" s="19" customFormat="1" ht="15.75" customHeight="1">
      <c r="A386" s="17"/>
      <c r="B386" s="17"/>
      <c r="C386" s="18"/>
      <c r="D386" s="18"/>
      <c r="E386" s="18"/>
      <c r="G386" s="17"/>
      <c r="H386" s="17"/>
      <c r="I386" s="17"/>
      <c r="J386" s="17"/>
    </row>
    <row r="387" spans="1:10" s="19" customFormat="1" ht="15.75" customHeight="1">
      <c r="A387" s="17"/>
      <c r="B387" s="17"/>
      <c r="C387" s="18"/>
      <c r="D387" s="18"/>
      <c r="E387" s="18"/>
      <c r="G387" s="17"/>
      <c r="H387" s="17"/>
      <c r="I387" s="17"/>
      <c r="J387" s="17"/>
    </row>
    <row r="388" spans="1:10" s="19" customFormat="1" ht="15.75" customHeight="1">
      <c r="A388" s="17"/>
      <c r="B388" s="17"/>
      <c r="C388" s="18"/>
      <c r="D388" s="18"/>
      <c r="E388" s="18"/>
      <c r="G388" s="17"/>
      <c r="H388" s="17"/>
      <c r="I388" s="17"/>
      <c r="J388" s="17"/>
    </row>
    <row r="389" spans="1:10" s="19" customFormat="1" ht="15.75" customHeight="1">
      <c r="A389" s="17"/>
      <c r="B389" s="17"/>
      <c r="C389" s="18"/>
      <c r="D389" s="18"/>
      <c r="E389" s="18"/>
      <c r="G389" s="17"/>
      <c r="H389" s="17"/>
      <c r="I389" s="17"/>
      <c r="J389" s="17"/>
    </row>
    <row r="390" spans="1:10" s="19" customFormat="1" ht="15.75" customHeight="1">
      <c r="A390" s="17"/>
      <c r="B390" s="17"/>
      <c r="C390" s="18"/>
      <c r="D390" s="18"/>
      <c r="E390" s="18"/>
      <c r="G390" s="17"/>
      <c r="H390" s="17"/>
      <c r="I390" s="17"/>
      <c r="J390" s="17"/>
    </row>
    <row r="391" spans="1:10" s="19" customFormat="1" ht="15.75" customHeight="1">
      <c r="A391" s="17"/>
      <c r="B391" s="17"/>
      <c r="C391" s="18"/>
      <c r="D391" s="18"/>
      <c r="E391" s="18"/>
      <c r="G391" s="17"/>
      <c r="H391" s="17"/>
      <c r="I391" s="17"/>
      <c r="J391" s="17"/>
    </row>
    <row r="392" spans="1:10" s="19" customFormat="1" ht="15.75" customHeight="1">
      <c r="A392" s="17"/>
      <c r="B392" s="17"/>
      <c r="C392" s="18"/>
      <c r="D392" s="18"/>
      <c r="E392" s="18"/>
      <c r="G392" s="17"/>
      <c r="H392" s="17"/>
      <c r="I392" s="17"/>
      <c r="J392" s="17"/>
    </row>
    <row r="393" spans="1:10" s="19" customFormat="1" ht="15.75" customHeight="1">
      <c r="A393" s="17"/>
      <c r="B393" s="17"/>
      <c r="C393" s="18"/>
      <c r="D393" s="18"/>
      <c r="E393" s="18"/>
      <c r="G393" s="17"/>
      <c r="H393" s="17"/>
      <c r="I393" s="17"/>
      <c r="J393" s="17"/>
    </row>
    <row r="394" spans="1:10" s="19" customFormat="1" ht="15.75" customHeight="1">
      <c r="A394" s="17"/>
      <c r="B394" s="17"/>
      <c r="C394" s="18"/>
      <c r="D394" s="18"/>
      <c r="E394" s="18"/>
      <c r="G394" s="17"/>
      <c r="H394" s="17"/>
      <c r="I394" s="17"/>
      <c r="J394" s="17"/>
    </row>
    <row r="395" spans="1:10" s="19" customFormat="1" ht="15.75" customHeight="1">
      <c r="A395" s="17"/>
      <c r="B395" s="17"/>
      <c r="C395" s="18"/>
      <c r="D395" s="18"/>
      <c r="E395" s="18"/>
      <c r="G395" s="17"/>
      <c r="H395" s="17"/>
      <c r="I395" s="17"/>
      <c r="J395" s="17"/>
    </row>
    <row r="396" spans="1:10" s="19" customFormat="1" ht="15.75" customHeight="1">
      <c r="A396" s="17"/>
      <c r="B396" s="17"/>
      <c r="C396" s="18"/>
      <c r="D396" s="18"/>
      <c r="E396" s="18"/>
      <c r="G396" s="17"/>
      <c r="H396" s="17"/>
      <c r="I396" s="17"/>
      <c r="J396" s="17"/>
    </row>
    <row r="397" spans="1:10" s="19" customFormat="1" ht="15.75" customHeight="1">
      <c r="A397" s="17"/>
      <c r="B397" s="17"/>
      <c r="C397" s="18"/>
      <c r="D397" s="18"/>
      <c r="E397" s="18"/>
      <c r="G397" s="17"/>
      <c r="H397" s="17"/>
      <c r="I397" s="17"/>
      <c r="J397" s="17"/>
    </row>
    <row r="398" spans="1:10" s="19" customFormat="1" ht="15.75" customHeight="1">
      <c r="A398" s="17"/>
      <c r="B398" s="17"/>
      <c r="C398" s="18"/>
      <c r="D398" s="18"/>
      <c r="E398" s="18"/>
      <c r="G398" s="17"/>
      <c r="H398" s="17"/>
      <c r="I398" s="17"/>
      <c r="J398" s="17"/>
    </row>
    <row r="399" spans="1:10" s="19" customFormat="1" ht="15.75" customHeight="1">
      <c r="A399" s="17"/>
      <c r="B399" s="17"/>
      <c r="C399" s="18"/>
      <c r="D399" s="18"/>
      <c r="E399" s="18"/>
      <c r="G399" s="17"/>
      <c r="H399" s="17"/>
      <c r="I399" s="17"/>
      <c r="J399" s="17"/>
    </row>
    <row r="400" spans="1:10" s="19" customFormat="1" ht="15.75" customHeight="1">
      <c r="A400" s="17"/>
      <c r="B400" s="17"/>
      <c r="C400" s="18"/>
      <c r="D400" s="18"/>
      <c r="E400" s="18"/>
      <c r="G400" s="17"/>
      <c r="H400" s="17"/>
      <c r="I400" s="17"/>
      <c r="J400" s="17"/>
    </row>
    <row r="401" spans="1:10" s="19" customFormat="1" ht="15.75" customHeight="1">
      <c r="A401" s="17"/>
      <c r="B401" s="17"/>
      <c r="C401" s="18"/>
      <c r="D401" s="18"/>
      <c r="E401" s="18"/>
      <c r="G401" s="17"/>
      <c r="H401" s="17"/>
      <c r="I401" s="17"/>
      <c r="J401" s="17"/>
    </row>
    <row r="402" spans="1:10" s="19" customFormat="1" ht="15.75" customHeight="1">
      <c r="A402" s="17"/>
      <c r="B402" s="17"/>
      <c r="C402" s="18"/>
      <c r="D402" s="18"/>
      <c r="E402" s="18"/>
      <c r="G402" s="17"/>
      <c r="H402" s="17"/>
      <c r="I402" s="17"/>
      <c r="J402" s="17"/>
    </row>
    <row r="403" spans="1:10" s="19" customFormat="1" ht="15.75" customHeight="1">
      <c r="A403" s="17"/>
      <c r="B403" s="17"/>
      <c r="C403" s="18"/>
      <c r="D403" s="18"/>
      <c r="E403" s="18"/>
      <c r="G403" s="17"/>
      <c r="H403" s="17"/>
      <c r="I403" s="17"/>
      <c r="J403" s="17"/>
    </row>
    <row r="404" spans="1:10" s="19" customFormat="1" ht="15.75" customHeight="1">
      <c r="A404" s="17"/>
      <c r="B404" s="17"/>
      <c r="C404" s="18"/>
      <c r="D404" s="18"/>
      <c r="E404" s="18"/>
      <c r="G404" s="17"/>
      <c r="H404" s="17"/>
      <c r="I404" s="17"/>
      <c r="J404" s="17"/>
    </row>
    <row r="405" spans="1:10" s="19" customFormat="1" ht="15.75" customHeight="1">
      <c r="A405" s="17"/>
      <c r="B405" s="17"/>
      <c r="C405" s="18"/>
      <c r="D405" s="18"/>
      <c r="E405" s="18"/>
      <c r="G405" s="17"/>
      <c r="H405" s="17"/>
      <c r="I405" s="17"/>
      <c r="J405" s="17"/>
    </row>
    <row r="406" spans="1:10" s="19" customFormat="1" ht="15.75" customHeight="1">
      <c r="A406" s="17"/>
      <c r="B406" s="17"/>
      <c r="C406" s="18"/>
      <c r="D406" s="18"/>
      <c r="E406" s="18"/>
      <c r="G406" s="17"/>
      <c r="H406" s="17"/>
      <c r="I406" s="17"/>
      <c r="J406" s="17"/>
    </row>
    <row r="407" spans="1:10" s="19" customFormat="1" ht="15.75" customHeight="1">
      <c r="A407" s="17"/>
      <c r="B407" s="17"/>
      <c r="C407" s="18"/>
      <c r="D407" s="18"/>
      <c r="E407" s="18"/>
      <c r="G407" s="17"/>
      <c r="H407" s="17"/>
      <c r="I407" s="17"/>
      <c r="J407" s="17"/>
    </row>
    <row r="408" spans="1:10" s="19" customFormat="1" ht="15.75" customHeight="1">
      <c r="A408" s="17"/>
      <c r="B408" s="17"/>
      <c r="C408" s="18"/>
      <c r="D408" s="18"/>
      <c r="E408" s="18"/>
      <c r="G408" s="17"/>
      <c r="H408" s="17"/>
      <c r="I408" s="17"/>
      <c r="J408" s="17"/>
    </row>
    <row r="409" spans="1:10" s="19" customFormat="1" ht="15.75" customHeight="1">
      <c r="A409" s="17"/>
      <c r="B409" s="17"/>
      <c r="C409" s="18"/>
      <c r="D409" s="18"/>
      <c r="E409" s="18"/>
      <c r="G409" s="17"/>
      <c r="H409" s="17"/>
      <c r="I409" s="17"/>
      <c r="J409" s="17"/>
    </row>
    <row r="410" spans="1:10" s="19" customFormat="1" ht="15.75" customHeight="1">
      <c r="A410" s="17"/>
      <c r="B410" s="17"/>
      <c r="C410" s="18"/>
      <c r="D410" s="18"/>
      <c r="E410" s="18"/>
      <c r="G410" s="17"/>
      <c r="H410" s="17"/>
      <c r="I410" s="17"/>
      <c r="J410" s="17"/>
    </row>
    <row r="411" spans="1:10" s="19" customFormat="1" ht="15.75" customHeight="1">
      <c r="A411" s="17"/>
      <c r="B411" s="17"/>
      <c r="C411" s="18"/>
      <c r="D411" s="18"/>
      <c r="E411" s="18"/>
      <c r="G411" s="17"/>
      <c r="H411" s="17"/>
      <c r="I411" s="17"/>
      <c r="J411" s="17"/>
    </row>
    <row r="412" spans="1:10" s="19" customFormat="1" ht="15.75" customHeight="1">
      <c r="A412" s="17"/>
      <c r="B412" s="17"/>
      <c r="C412" s="18"/>
      <c r="D412" s="18"/>
      <c r="E412" s="18"/>
      <c r="G412" s="17"/>
      <c r="H412" s="17"/>
      <c r="I412" s="17"/>
      <c r="J412" s="17"/>
    </row>
    <row r="413" spans="1:10" s="19" customFormat="1" ht="15.75" customHeight="1">
      <c r="A413" s="17"/>
      <c r="B413" s="17"/>
      <c r="C413" s="18"/>
      <c r="D413" s="18"/>
      <c r="E413" s="18"/>
      <c r="G413" s="17"/>
      <c r="H413" s="17"/>
      <c r="I413" s="17"/>
      <c r="J413" s="17"/>
    </row>
    <row r="414" spans="1:10" s="19" customFormat="1" ht="15.75" customHeight="1">
      <c r="A414" s="17"/>
      <c r="B414" s="17"/>
      <c r="C414" s="18"/>
      <c r="D414" s="18"/>
      <c r="E414" s="18"/>
      <c r="G414" s="17"/>
      <c r="H414" s="17"/>
      <c r="I414" s="17"/>
      <c r="J414" s="17"/>
    </row>
    <row r="415" spans="1:10" s="19" customFormat="1" ht="15.75" customHeight="1">
      <c r="A415" s="17"/>
      <c r="B415" s="17"/>
      <c r="C415" s="18"/>
      <c r="D415" s="18"/>
      <c r="E415" s="18"/>
      <c r="G415" s="17"/>
      <c r="H415" s="17"/>
      <c r="I415" s="17"/>
      <c r="J415" s="17"/>
    </row>
    <row r="416" spans="1:10" s="19" customFormat="1" ht="15.75" customHeight="1">
      <c r="A416" s="17"/>
      <c r="B416" s="17"/>
      <c r="C416" s="18"/>
      <c r="D416" s="18"/>
      <c r="E416" s="18"/>
      <c r="G416" s="17"/>
      <c r="H416" s="17"/>
      <c r="I416" s="17"/>
      <c r="J416" s="17"/>
    </row>
    <row r="417" spans="1:10" s="19" customFormat="1" ht="15.75" customHeight="1">
      <c r="A417" s="17"/>
      <c r="B417" s="17"/>
      <c r="C417" s="18"/>
      <c r="D417" s="18"/>
      <c r="E417" s="18"/>
      <c r="G417" s="17"/>
      <c r="H417" s="17"/>
      <c r="I417" s="17"/>
      <c r="J417" s="17"/>
    </row>
    <row r="418" spans="1:10" s="19" customFormat="1" ht="15.75" customHeight="1">
      <c r="A418" s="17"/>
      <c r="B418" s="17"/>
      <c r="C418" s="18"/>
      <c r="D418" s="18"/>
      <c r="E418" s="18"/>
      <c r="G418" s="17"/>
      <c r="H418" s="17"/>
      <c r="I418" s="17"/>
      <c r="J418" s="17"/>
    </row>
    <row r="419" spans="1:10" s="19" customFormat="1" ht="15.75" customHeight="1">
      <c r="A419" s="17"/>
      <c r="B419" s="17"/>
      <c r="C419" s="18"/>
      <c r="D419" s="18"/>
      <c r="E419" s="18"/>
      <c r="G419" s="17"/>
      <c r="H419" s="17"/>
      <c r="I419" s="17"/>
      <c r="J419" s="17"/>
    </row>
    <row r="420" spans="1:10" s="19" customFormat="1" ht="15.75" customHeight="1">
      <c r="A420" s="17"/>
      <c r="B420" s="17"/>
      <c r="C420" s="18"/>
      <c r="D420" s="18"/>
      <c r="E420" s="18"/>
      <c r="G420" s="17"/>
      <c r="H420" s="17"/>
      <c r="I420" s="17"/>
      <c r="J420" s="17"/>
    </row>
    <row r="421" spans="1:10" s="19" customFormat="1" ht="15.75" customHeight="1">
      <c r="A421" s="17"/>
      <c r="B421" s="17"/>
      <c r="C421" s="18"/>
      <c r="D421" s="18"/>
      <c r="E421" s="18"/>
      <c r="G421" s="17"/>
      <c r="H421" s="17"/>
      <c r="I421" s="17"/>
      <c r="J421" s="17"/>
    </row>
    <row r="422" spans="1:10" s="19" customFormat="1" ht="15.75" customHeight="1">
      <c r="A422" s="17"/>
      <c r="B422" s="17"/>
      <c r="C422" s="18"/>
      <c r="D422" s="18"/>
      <c r="E422" s="18"/>
      <c r="G422" s="17"/>
      <c r="H422" s="17"/>
      <c r="I422" s="17"/>
      <c r="J422" s="17"/>
    </row>
    <row r="423" spans="1:10" s="19" customFormat="1" ht="15.75" customHeight="1">
      <c r="A423" s="17"/>
      <c r="B423" s="17"/>
      <c r="C423" s="18"/>
      <c r="D423" s="18"/>
      <c r="E423" s="18"/>
      <c r="G423" s="17"/>
      <c r="H423" s="17"/>
      <c r="I423" s="17"/>
      <c r="J423" s="17"/>
    </row>
    <row r="424" spans="1:10" s="19" customFormat="1" ht="15.75" customHeight="1">
      <c r="A424" s="17"/>
      <c r="B424" s="17"/>
      <c r="C424" s="18"/>
      <c r="D424" s="18"/>
      <c r="E424" s="18"/>
      <c r="G424" s="17"/>
      <c r="H424" s="17"/>
      <c r="I424" s="17"/>
      <c r="J424" s="17"/>
    </row>
    <row r="425" spans="1:10" s="19" customFormat="1" ht="15.75" customHeight="1">
      <c r="A425" s="17"/>
      <c r="B425" s="17"/>
      <c r="C425" s="18"/>
      <c r="D425" s="18"/>
      <c r="E425" s="18"/>
      <c r="G425" s="17"/>
      <c r="H425" s="17"/>
      <c r="I425" s="17"/>
      <c r="J425" s="17"/>
    </row>
    <row r="426" spans="1:10" s="19" customFormat="1" ht="15.75" customHeight="1">
      <c r="A426" s="17"/>
      <c r="B426" s="17"/>
      <c r="C426" s="18"/>
      <c r="D426" s="18"/>
      <c r="E426" s="18"/>
      <c r="G426" s="17"/>
      <c r="H426" s="17"/>
      <c r="I426" s="17"/>
      <c r="J426" s="17"/>
    </row>
    <row r="427" spans="1:10" s="19" customFormat="1" ht="15.75" customHeight="1">
      <c r="A427" s="17"/>
      <c r="B427" s="17"/>
      <c r="C427" s="18"/>
      <c r="D427" s="18"/>
      <c r="E427" s="18"/>
      <c r="G427" s="17"/>
      <c r="H427" s="17"/>
      <c r="I427" s="17"/>
      <c r="J427" s="17"/>
    </row>
    <row r="428" spans="1:10" s="19" customFormat="1" ht="15.75" customHeight="1">
      <c r="A428" s="17"/>
      <c r="B428" s="17"/>
      <c r="C428" s="18"/>
      <c r="D428" s="18"/>
      <c r="E428" s="18"/>
      <c r="G428" s="17"/>
      <c r="H428" s="17"/>
      <c r="I428" s="17"/>
      <c r="J428" s="17"/>
    </row>
    <row r="429" spans="1:10" s="19" customFormat="1" ht="15.75" customHeight="1">
      <c r="A429" s="17"/>
      <c r="B429" s="17"/>
      <c r="C429" s="18"/>
      <c r="D429" s="18"/>
      <c r="E429" s="18"/>
      <c r="G429" s="17"/>
      <c r="H429" s="17"/>
      <c r="I429" s="17"/>
      <c r="J429" s="17"/>
    </row>
    <row r="430" spans="1:10" s="19" customFormat="1" ht="15.75" customHeight="1">
      <c r="A430" s="17"/>
      <c r="B430" s="17"/>
      <c r="C430" s="18"/>
      <c r="D430" s="18"/>
      <c r="E430" s="18"/>
      <c r="G430" s="17"/>
      <c r="H430" s="17"/>
      <c r="I430" s="17"/>
      <c r="J430" s="17"/>
    </row>
    <row r="431" spans="1:10" s="19" customFormat="1" ht="15.75" customHeight="1">
      <c r="A431" s="17"/>
      <c r="B431" s="17"/>
      <c r="C431" s="18"/>
      <c r="D431" s="18"/>
      <c r="E431" s="18"/>
      <c r="G431" s="17"/>
      <c r="H431" s="17"/>
      <c r="I431" s="17"/>
      <c r="J431" s="17"/>
    </row>
    <row r="432" spans="1:10" s="19" customFormat="1" ht="15.75" customHeight="1">
      <c r="A432" s="17"/>
      <c r="B432" s="17"/>
      <c r="C432" s="18"/>
      <c r="D432" s="18"/>
      <c r="E432" s="18"/>
      <c r="G432" s="17"/>
      <c r="H432" s="17"/>
      <c r="I432" s="17"/>
      <c r="J432" s="17"/>
    </row>
    <row r="433" spans="1:10" s="19" customFormat="1" ht="15.75" customHeight="1">
      <c r="A433" s="17"/>
      <c r="B433" s="17"/>
      <c r="C433" s="18"/>
      <c r="D433" s="18"/>
      <c r="E433" s="18"/>
      <c r="G433" s="17"/>
      <c r="H433" s="17"/>
      <c r="I433" s="17"/>
      <c r="J433" s="17"/>
    </row>
    <row r="434" spans="1:10" s="19" customFormat="1" ht="15.75" customHeight="1">
      <c r="A434" s="17"/>
      <c r="B434" s="17"/>
      <c r="C434" s="18"/>
      <c r="D434" s="18"/>
      <c r="E434" s="18"/>
      <c r="G434" s="17"/>
      <c r="H434" s="17"/>
      <c r="I434" s="17"/>
      <c r="J434" s="17"/>
    </row>
    <row r="435" spans="1:10" s="19" customFormat="1" ht="15.75" customHeight="1">
      <c r="A435" s="17"/>
      <c r="B435" s="17"/>
      <c r="C435" s="18"/>
      <c r="D435" s="18"/>
      <c r="E435" s="18"/>
      <c r="G435" s="17"/>
      <c r="H435" s="17"/>
      <c r="I435" s="17"/>
      <c r="J435" s="17"/>
    </row>
    <row r="436" spans="1:10" s="19" customFormat="1" ht="15.75" customHeight="1">
      <c r="A436" s="17"/>
      <c r="B436" s="17"/>
      <c r="C436" s="18"/>
      <c r="D436" s="18"/>
      <c r="E436" s="18"/>
      <c r="G436" s="17"/>
      <c r="H436" s="17"/>
      <c r="I436" s="17"/>
      <c r="J436" s="17"/>
    </row>
    <row r="437" spans="1:10" s="19" customFormat="1" ht="15.75" customHeight="1">
      <c r="A437" s="17"/>
      <c r="B437" s="17"/>
      <c r="C437" s="18"/>
      <c r="D437" s="18"/>
      <c r="E437" s="18"/>
      <c r="G437" s="17"/>
      <c r="H437" s="17"/>
      <c r="I437" s="17"/>
      <c r="J437" s="17"/>
    </row>
    <row r="438" spans="1:10" s="19" customFormat="1" ht="15.75" customHeight="1">
      <c r="A438" s="17"/>
      <c r="B438" s="17"/>
      <c r="C438" s="18"/>
      <c r="D438" s="18"/>
      <c r="E438" s="18"/>
      <c r="G438" s="17"/>
      <c r="H438" s="17"/>
      <c r="I438" s="17"/>
      <c r="J438" s="17"/>
    </row>
    <row r="439" spans="1:10" s="19" customFormat="1" ht="15.75" customHeight="1">
      <c r="A439" s="17"/>
      <c r="B439" s="17"/>
      <c r="C439" s="18"/>
      <c r="D439" s="18"/>
      <c r="E439" s="18"/>
      <c r="G439" s="17"/>
      <c r="H439" s="17"/>
      <c r="I439" s="17"/>
      <c r="J439" s="17"/>
    </row>
    <row r="440" spans="1:10" s="19" customFormat="1" ht="15.75" customHeight="1">
      <c r="A440" s="17"/>
      <c r="B440" s="17"/>
      <c r="C440" s="18"/>
      <c r="D440" s="18"/>
      <c r="E440" s="18"/>
      <c r="G440" s="17"/>
      <c r="H440" s="17"/>
      <c r="I440" s="17"/>
      <c r="J440" s="17"/>
    </row>
    <row r="441" spans="1:10" s="19" customFormat="1" ht="15.75" customHeight="1">
      <c r="A441" s="17"/>
      <c r="B441" s="17"/>
      <c r="C441" s="18"/>
      <c r="D441" s="18"/>
      <c r="E441" s="18"/>
      <c r="G441" s="17"/>
      <c r="H441" s="17"/>
      <c r="I441" s="17"/>
      <c r="J441" s="17"/>
    </row>
    <row r="442" spans="1:10" s="19" customFormat="1" ht="15.75" customHeight="1">
      <c r="A442" s="17"/>
      <c r="B442" s="17"/>
      <c r="C442" s="18"/>
      <c r="D442" s="18"/>
      <c r="E442" s="18"/>
      <c r="G442" s="17"/>
      <c r="H442" s="17"/>
      <c r="I442" s="17"/>
      <c r="J442" s="17"/>
    </row>
    <row r="443" spans="1:10" s="19" customFormat="1" ht="15.75" customHeight="1">
      <c r="A443" s="17"/>
      <c r="B443" s="17"/>
      <c r="C443" s="18"/>
      <c r="D443" s="18"/>
      <c r="E443" s="18"/>
      <c r="G443" s="17"/>
      <c r="H443" s="17"/>
      <c r="I443" s="17"/>
      <c r="J443" s="17"/>
    </row>
    <row r="444" spans="1:10" s="19" customFormat="1" ht="15.75" customHeight="1">
      <c r="A444" s="17"/>
      <c r="B444" s="17"/>
      <c r="C444" s="18"/>
      <c r="D444" s="18"/>
      <c r="E444" s="18"/>
      <c r="G444" s="17"/>
      <c r="H444" s="17"/>
      <c r="I444" s="17"/>
      <c r="J444" s="17"/>
    </row>
    <row r="445" spans="1:10" s="19" customFormat="1" ht="15.75" customHeight="1">
      <c r="A445" s="17"/>
      <c r="B445" s="17"/>
      <c r="C445" s="18"/>
      <c r="D445" s="18"/>
      <c r="E445" s="18"/>
      <c r="G445" s="17"/>
      <c r="H445" s="17"/>
      <c r="I445" s="17"/>
      <c r="J445" s="17"/>
    </row>
    <row r="446" spans="1:10" s="19" customFormat="1" ht="15.75" customHeight="1">
      <c r="A446" s="17"/>
      <c r="B446" s="17"/>
      <c r="C446" s="18"/>
      <c r="D446" s="18"/>
      <c r="E446" s="18"/>
      <c r="G446" s="17"/>
      <c r="H446" s="17"/>
      <c r="I446" s="17"/>
      <c r="J446" s="17"/>
    </row>
    <row r="447" spans="1:10" s="19" customFormat="1" ht="15.75" customHeight="1">
      <c r="A447" s="17"/>
      <c r="B447" s="17"/>
      <c r="C447" s="18"/>
      <c r="D447" s="18"/>
      <c r="E447" s="18"/>
      <c r="G447" s="17"/>
      <c r="H447" s="17"/>
      <c r="I447" s="17"/>
      <c r="J447" s="17"/>
    </row>
    <row r="448" spans="1:10" s="19" customFormat="1" ht="15.75" customHeight="1">
      <c r="A448" s="17"/>
      <c r="B448" s="17"/>
      <c r="C448" s="18"/>
      <c r="D448" s="18"/>
      <c r="E448" s="18"/>
      <c r="G448" s="17"/>
      <c r="H448" s="17"/>
      <c r="I448" s="17"/>
      <c r="J448" s="17"/>
    </row>
    <row r="449" spans="1:10" s="19" customFormat="1" ht="15.75" customHeight="1">
      <c r="A449" s="17"/>
      <c r="B449" s="17"/>
      <c r="C449" s="18"/>
      <c r="D449" s="18"/>
      <c r="E449" s="18"/>
      <c r="G449" s="17"/>
      <c r="H449" s="17"/>
      <c r="I449" s="17"/>
      <c r="J449" s="17"/>
    </row>
    <row r="450" spans="1:10" s="19" customFormat="1" ht="15.75" customHeight="1">
      <c r="A450" s="17"/>
      <c r="B450" s="17"/>
      <c r="C450" s="18"/>
      <c r="D450" s="18"/>
      <c r="E450" s="18"/>
      <c r="G450" s="17"/>
      <c r="H450" s="17"/>
      <c r="I450" s="17"/>
      <c r="J450" s="17"/>
    </row>
    <row r="451" spans="1:10" s="19" customFormat="1" ht="15.75" customHeight="1">
      <c r="A451" s="17"/>
      <c r="B451" s="17"/>
      <c r="C451" s="18"/>
      <c r="D451" s="18"/>
      <c r="E451" s="18"/>
      <c r="G451" s="17"/>
      <c r="H451" s="17"/>
      <c r="I451" s="17"/>
      <c r="J451" s="17"/>
    </row>
    <row r="452" spans="1:10" s="19" customFormat="1" ht="15.75" customHeight="1">
      <c r="A452" s="17"/>
      <c r="B452" s="17"/>
      <c r="C452" s="18"/>
      <c r="D452" s="18"/>
      <c r="E452" s="18"/>
      <c r="G452" s="17"/>
      <c r="H452" s="17"/>
      <c r="I452" s="17"/>
      <c r="J452" s="17"/>
    </row>
    <row r="453" spans="1:10" s="19" customFormat="1" ht="15.75" customHeight="1">
      <c r="A453" s="17"/>
      <c r="B453" s="17"/>
      <c r="C453" s="18"/>
      <c r="D453" s="18"/>
      <c r="E453" s="18"/>
      <c r="G453" s="17"/>
      <c r="H453" s="17"/>
      <c r="I453" s="17"/>
      <c r="J453" s="17"/>
    </row>
    <row r="454" spans="1:10" s="19" customFormat="1" ht="15.75" customHeight="1">
      <c r="A454" s="17"/>
      <c r="B454" s="17"/>
      <c r="C454" s="18"/>
      <c r="D454" s="18"/>
      <c r="E454" s="18"/>
      <c r="G454" s="17"/>
      <c r="H454" s="17"/>
      <c r="I454" s="17"/>
      <c r="J454" s="17"/>
    </row>
    <row r="455" spans="1:10" s="19" customFormat="1" ht="15.75" customHeight="1">
      <c r="A455" s="17"/>
      <c r="B455" s="17"/>
      <c r="C455" s="18"/>
      <c r="D455" s="18"/>
      <c r="E455" s="18"/>
      <c r="G455" s="17"/>
      <c r="H455" s="17"/>
      <c r="I455" s="17"/>
      <c r="J455" s="17"/>
    </row>
    <row r="456" spans="1:10" s="19" customFormat="1" ht="15.75" customHeight="1">
      <c r="A456" s="17"/>
      <c r="B456" s="17"/>
      <c r="C456" s="18"/>
      <c r="D456" s="18"/>
      <c r="E456" s="18"/>
      <c r="G456" s="17"/>
      <c r="H456" s="17"/>
      <c r="I456" s="17"/>
      <c r="J456" s="17"/>
    </row>
    <row r="457" spans="1:10" s="19" customFormat="1" ht="15.75" customHeight="1">
      <c r="A457" s="17"/>
      <c r="B457" s="17"/>
      <c r="C457" s="18"/>
      <c r="D457" s="18"/>
      <c r="E457" s="18"/>
      <c r="G457" s="17"/>
      <c r="H457" s="17"/>
      <c r="I457" s="17"/>
      <c r="J457" s="17"/>
    </row>
    <row r="458" spans="1:10" s="19" customFormat="1" ht="15.75" customHeight="1">
      <c r="A458" s="17"/>
      <c r="B458" s="17"/>
      <c r="C458" s="18"/>
      <c r="D458" s="18"/>
      <c r="E458" s="18"/>
      <c r="G458" s="17"/>
      <c r="H458" s="17"/>
      <c r="I458" s="17"/>
      <c r="J458" s="17"/>
    </row>
    <row r="459" spans="1:10" s="19" customFormat="1" ht="15.75" customHeight="1">
      <c r="A459" s="17"/>
      <c r="B459" s="17"/>
      <c r="C459" s="18"/>
      <c r="D459" s="18"/>
      <c r="E459" s="18"/>
      <c r="G459" s="17"/>
      <c r="H459" s="17"/>
      <c r="I459" s="17"/>
      <c r="J459" s="17"/>
    </row>
    <row r="460" spans="1:10" s="19" customFormat="1" ht="15.75" customHeight="1">
      <c r="A460" s="17"/>
      <c r="B460" s="17"/>
      <c r="C460" s="18"/>
      <c r="D460" s="18"/>
      <c r="E460" s="18"/>
      <c r="G460" s="17"/>
      <c r="H460" s="17"/>
      <c r="I460" s="17"/>
      <c r="J460" s="17"/>
    </row>
    <row r="461" spans="1:10" s="19" customFormat="1" ht="15.75" customHeight="1">
      <c r="A461" s="17"/>
      <c r="B461" s="17"/>
      <c r="C461" s="18"/>
      <c r="D461" s="18"/>
      <c r="E461" s="18"/>
      <c r="G461" s="17"/>
      <c r="H461" s="17"/>
      <c r="I461" s="17"/>
      <c r="J461" s="17"/>
    </row>
    <row r="462" spans="1:10" s="19" customFormat="1" ht="15.75" customHeight="1">
      <c r="A462" s="17"/>
      <c r="B462" s="17"/>
      <c r="C462" s="18"/>
      <c r="D462" s="18"/>
      <c r="E462" s="18"/>
      <c r="G462" s="17"/>
      <c r="H462" s="17"/>
      <c r="I462" s="17"/>
      <c r="J462" s="17"/>
    </row>
    <row r="463" spans="1:10" s="19" customFormat="1" ht="15.75" customHeight="1">
      <c r="A463" s="17"/>
      <c r="B463" s="17"/>
      <c r="C463" s="18"/>
      <c r="D463" s="18"/>
      <c r="E463" s="18"/>
      <c r="G463" s="17"/>
      <c r="H463" s="17"/>
      <c r="I463" s="17"/>
      <c r="J463" s="17"/>
    </row>
    <row r="464" spans="1:10" s="19" customFormat="1" ht="15.75" customHeight="1">
      <c r="A464" s="17"/>
      <c r="B464" s="17"/>
      <c r="C464" s="18"/>
      <c r="D464" s="18"/>
      <c r="E464" s="18"/>
      <c r="G464" s="17"/>
      <c r="H464" s="17"/>
      <c r="I464" s="17"/>
      <c r="J464" s="17"/>
    </row>
    <row r="465" spans="1:10" s="19" customFormat="1" ht="15.75" customHeight="1">
      <c r="A465" s="17"/>
      <c r="B465" s="17"/>
      <c r="C465" s="18"/>
      <c r="D465" s="18"/>
      <c r="E465" s="18"/>
      <c r="G465" s="17"/>
      <c r="H465" s="17"/>
      <c r="I465" s="17"/>
      <c r="J465" s="17"/>
    </row>
    <row r="466" spans="1:10" s="19" customFormat="1" ht="15.75" customHeight="1">
      <c r="A466" s="17"/>
      <c r="B466" s="17"/>
      <c r="C466" s="18"/>
      <c r="D466" s="18"/>
      <c r="E466" s="18"/>
      <c r="G466" s="17"/>
      <c r="H466" s="17"/>
      <c r="I466" s="17"/>
      <c r="J466" s="17"/>
    </row>
    <row r="467" spans="1:10" s="19" customFormat="1" ht="15.75" customHeight="1">
      <c r="A467" s="17"/>
      <c r="B467" s="17"/>
      <c r="C467" s="18"/>
      <c r="D467" s="18"/>
      <c r="E467" s="18"/>
      <c r="G467" s="17"/>
      <c r="H467" s="17"/>
      <c r="I467" s="17"/>
      <c r="J467" s="17"/>
    </row>
    <row r="468" spans="1:10" s="19" customFormat="1" ht="15.75" customHeight="1">
      <c r="A468" s="17"/>
      <c r="B468" s="17"/>
      <c r="C468" s="18"/>
      <c r="D468" s="18"/>
      <c r="E468" s="18"/>
      <c r="G468" s="17"/>
      <c r="H468" s="17"/>
      <c r="I468" s="17"/>
      <c r="J468" s="17"/>
    </row>
    <row r="469" spans="1:10" s="19" customFormat="1" ht="15.75" customHeight="1">
      <c r="A469" s="17"/>
      <c r="B469" s="17"/>
      <c r="C469" s="18"/>
      <c r="D469" s="18"/>
      <c r="E469" s="18"/>
      <c r="G469" s="17"/>
      <c r="H469" s="17"/>
      <c r="I469" s="17"/>
      <c r="J469" s="17"/>
    </row>
    <row r="470" spans="1:10" s="19" customFormat="1" ht="15.75" customHeight="1">
      <c r="A470" s="17"/>
      <c r="B470" s="17"/>
      <c r="C470" s="18"/>
      <c r="D470" s="18"/>
      <c r="E470" s="18"/>
      <c r="G470" s="17"/>
      <c r="H470" s="17"/>
      <c r="I470" s="17"/>
      <c r="J470" s="17"/>
    </row>
    <row r="471" spans="1:10" s="19" customFormat="1" ht="15.75" customHeight="1">
      <c r="A471" s="17"/>
      <c r="B471" s="17"/>
      <c r="C471" s="18"/>
      <c r="D471" s="18"/>
      <c r="E471" s="18"/>
      <c r="G471" s="17"/>
      <c r="H471" s="17"/>
      <c r="I471" s="17"/>
      <c r="J471" s="17"/>
    </row>
    <row r="472" spans="1:10" s="19" customFormat="1" ht="15.75" customHeight="1">
      <c r="A472" s="17"/>
      <c r="B472" s="17"/>
      <c r="C472" s="18"/>
      <c r="D472" s="18"/>
      <c r="E472" s="18"/>
      <c r="G472" s="17"/>
      <c r="H472" s="17"/>
      <c r="I472" s="17"/>
      <c r="J472" s="17"/>
    </row>
    <row r="473" spans="1:10" s="19" customFormat="1" ht="15.75" customHeight="1">
      <c r="A473" s="17"/>
      <c r="B473" s="17"/>
      <c r="C473" s="18"/>
      <c r="D473" s="18"/>
      <c r="E473" s="18"/>
      <c r="G473" s="17"/>
      <c r="H473" s="17"/>
      <c r="I473" s="17"/>
      <c r="J473" s="17"/>
    </row>
    <row r="474" spans="1:10" s="19" customFormat="1" ht="15.75" customHeight="1">
      <c r="A474" s="17"/>
      <c r="B474" s="17"/>
      <c r="C474" s="18"/>
      <c r="D474" s="18"/>
      <c r="E474" s="18"/>
      <c r="G474" s="17"/>
      <c r="H474" s="17"/>
      <c r="I474" s="17"/>
      <c r="J474" s="17"/>
    </row>
    <row r="475" spans="1:10" s="19" customFormat="1" ht="15.75" customHeight="1">
      <c r="A475" s="17"/>
      <c r="B475" s="17"/>
      <c r="C475" s="18"/>
      <c r="D475" s="18"/>
      <c r="E475" s="18"/>
      <c r="G475" s="17"/>
      <c r="H475" s="17"/>
      <c r="I475" s="17"/>
      <c r="J475" s="17"/>
    </row>
    <row r="476" spans="1:10" s="19" customFormat="1" ht="15.75" customHeight="1">
      <c r="A476" s="17"/>
      <c r="B476" s="17"/>
      <c r="C476" s="18"/>
      <c r="D476" s="18"/>
      <c r="E476" s="18"/>
      <c r="G476" s="17"/>
      <c r="H476" s="17"/>
      <c r="I476" s="17"/>
      <c r="J476" s="17"/>
    </row>
    <row r="477" spans="1:10" s="19" customFormat="1" ht="15.75" customHeight="1">
      <c r="A477" s="17"/>
      <c r="B477" s="17"/>
      <c r="C477" s="18"/>
      <c r="D477" s="18"/>
      <c r="E477" s="18"/>
      <c r="G477" s="17"/>
      <c r="H477" s="17"/>
      <c r="I477" s="17"/>
      <c r="J477" s="17"/>
    </row>
    <row r="478" spans="1:10" s="19" customFormat="1" ht="15.75" customHeight="1">
      <c r="A478" s="17"/>
      <c r="B478" s="17"/>
      <c r="C478" s="18"/>
      <c r="D478" s="18"/>
      <c r="E478" s="18"/>
      <c r="G478" s="17"/>
      <c r="H478" s="17"/>
      <c r="I478" s="17"/>
      <c r="J478" s="17"/>
    </row>
    <row r="479" spans="1:10" s="19" customFormat="1" ht="15.75" customHeight="1">
      <c r="A479" s="17"/>
      <c r="B479" s="17"/>
      <c r="C479" s="18"/>
      <c r="D479" s="18"/>
      <c r="E479" s="18"/>
      <c r="G479" s="17"/>
      <c r="H479" s="17"/>
      <c r="I479" s="17"/>
      <c r="J479" s="17"/>
    </row>
    <row r="480" spans="1:10" s="19" customFormat="1" ht="15.75" customHeight="1">
      <c r="A480" s="17"/>
      <c r="B480" s="17"/>
      <c r="C480" s="18"/>
      <c r="D480" s="18"/>
      <c r="E480" s="18"/>
      <c r="G480" s="17"/>
      <c r="H480" s="17"/>
      <c r="I480" s="17"/>
      <c r="J480" s="17"/>
    </row>
    <row r="481" spans="1:10" s="19" customFormat="1" ht="15.75" customHeight="1">
      <c r="A481" s="17"/>
      <c r="B481" s="17"/>
      <c r="C481" s="18"/>
      <c r="D481" s="18"/>
      <c r="E481" s="18"/>
      <c r="G481" s="17"/>
      <c r="H481" s="17"/>
      <c r="I481" s="17"/>
      <c r="J481" s="17"/>
    </row>
    <row r="482" spans="1:10" s="19" customFormat="1" ht="15.75" customHeight="1">
      <c r="A482" s="17"/>
      <c r="B482" s="17"/>
      <c r="C482" s="18"/>
      <c r="D482" s="18"/>
      <c r="E482" s="18"/>
      <c r="G482" s="17"/>
      <c r="H482" s="17"/>
      <c r="I482" s="17"/>
      <c r="J482" s="17"/>
    </row>
    <row r="483" spans="1:10" s="19" customFormat="1" ht="15.75" customHeight="1">
      <c r="A483" s="17"/>
      <c r="B483" s="17"/>
      <c r="C483" s="18"/>
      <c r="D483" s="18"/>
      <c r="E483" s="18"/>
      <c r="G483" s="17"/>
      <c r="H483" s="17"/>
      <c r="I483" s="17"/>
      <c r="J483" s="17"/>
    </row>
    <row r="484" spans="1:10" s="19" customFormat="1" ht="15.75" customHeight="1">
      <c r="A484" s="17"/>
      <c r="B484" s="17"/>
      <c r="C484" s="18"/>
      <c r="D484" s="18"/>
      <c r="E484" s="18"/>
      <c r="G484" s="17"/>
      <c r="H484" s="17"/>
      <c r="I484" s="17"/>
      <c r="J484" s="17"/>
    </row>
    <row r="485" spans="1:10" s="19" customFormat="1" ht="15.75" customHeight="1">
      <c r="A485" s="17"/>
      <c r="B485" s="17"/>
      <c r="C485" s="18"/>
      <c r="D485" s="18"/>
      <c r="E485" s="18"/>
      <c r="G485" s="17"/>
      <c r="H485" s="17"/>
      <c r="I485" s="17"/>
      <c r="J485" s="17"/>
    </row>
    <row r="486" spans="1:10" s="19" customFormat="1" ht="15.75" customHeight="1">
      <c r="A486" s="17"/>
      <c r="B486" s="17"/>
      <c r="C486" s="18"/>
      <c r="D486" s="18"/>
      <c r="E486" s="18"/>
      <c r="G486" s="17"/>
      <c r="H486" s="17"/>
      <c r="I486" s="17"/>
      <c r="J486" s="17"/>
    </row>
    <row r="487" spans="1:10" s="19" customFormat="1" ht="15.75" customHeight="1">
      <c r="A487" s="17"/>
      <c r="B487" s="17"/>
      <c r="C487" s="18"/>
      <c r="D487" s="18"/>
      <c r="E487" s="18"/>
      <c r="G487" s="17"/>
      <c r="H487" s="17"/>
      <c r="I487" s="17"/>
      <c r="J487" s="17"/>
    </row>
    <row r="488" spans="1:10" s="19" customFormat="1" ht="15.75" customHeight="1">
      <c r="A488" s="17"/>
      <c r="B488" s="17"/>
      <c r="C488" s="18"/>
      <c r="D488" s="18"/>
      <c r="E488" s="18"/>
      <c r="G488" s="17"/>
      <c r="H488" s="17"/>
      <c r="I488" s="17"/>
      <c r="J488" s="17"/>
    </row>
    <row r="489" spans="1:10" s="19" customFormat="1" ht="15.75" customHeight="1">
      <c r="A489" s="17"/>
      <c r="B489" s="17"/>
      <c r="C489" s="18"/>
      <c r="D489" s="18"/>
      <c r="E489" s="18"/>
      <c r="G489" s="17"/>
      <c r="H489" s="17"/>
      <c r="I489" s="17"/>
      <c r="J489" s="17"/>
    </row>
    <row r="490" spans="1:10" s="19" customFormat="1" ht="15.75" customHeight="1">
      <c r="A490" s="17"/>
      <c r="B490" s="17"/>
      <c r="C490" s="18"/>
      <c r="D490" s="18"/>
      <c r="E490" s="18"/>
      <c r="G490" s="17"/>
      <c r="H490" s="17"/>
      <c r="I490" s="17"/>
      <c r="J490" s="17"/>
    </row>
    <row r="491" spans="1:10" s="19" customFormat="1" ht="15.75" customHeight="1">
      <c r="A491" s="17"/>
      <c r="B491" s="17"/>
      <c r="C491" s="18"/>
      <c r="D491" s="18"/>
      <c r="E491" s="18"/>
      <c r="G491" s="17"/>
      <c r="H491" s="17"/>
      <c r="I491" s="17"/>
      <c r="J491" s="17"/>
    </row>
    <row r="492" spans="1:10" s="19" customFormat="1" ht="15.75" customHeight="1">
      <c r="A492" s="17"/>
      <c r="B492" s="17"/>
      <c r="C492" s="18"/>
      <c r="D492" s="18"/>
      <c r="E492" s="18"/>
      <c r="G492" s="17"/>
      <c r="H492" s="17"/>
      <c r="I492" s="17"/>
      <c r="J492" s="17"/>
    </row>
    <row r="493" spans="1:10" s="19" customFormat="1" ht="15.75" customHeight="1">
      <c r="A493" s="17"/>
      <c r="B493" s="17"/>
      <c r="C493" s="18"/>
      <c r="D493" s="18"/>
      <c r="E493" s="18"/>
      <c r="G493" s="17"/>
      <c r="H493" s="17"/>
      <c r="I493" s="17"/>
      <c r="J493" s="17"/>
    </row>
    <row r="494" spans="1:10" s="19" customFormat="1" ht="15.75" customHeight="1">
      <c r="A494" s="17"/>
      <c r="B494" s="17"/>
      <c r="C494" s="18"/>
      <c r="D494" s="18"/>
      <c r="E494" s="18"/>
      <c r="G494" s="17"/>
      <c r="H494" s="17"/>
      <c r="I494" s="17"/>
      <c r="J494" s="17"/>
    </row>
    <row r="495" spans="1:10" s="19" customFormat="1" ht="15.75" customHeight="1">
      <c r="A495" s="17"/>
      <c r="B495" s="17"/>
      <c r="C495" s="18"/>
      <c r="D495" s="18"/>
      <c r="E495" s="18"/>
      <c r="G495" s="17"/>
      <c r="H495" s="17"/>
      <c r="I495" s="17"/>
      <c r="J495" s="17"/>
    </row>
    <row r="496" spans="1:10" s="19" customFormat="1" ht="15.75" customHeight="1">
      <c r="A496" s="17"/>
      <c r="B496" s="17"/>
      <c r="C496" s="18"/>
      <c r="D496" s="18"/>
      <c r="E496" s="18"/>
      <c r="G496" s="17"/>
      <c r="H496" s="17"/>
      <c r="I496" s="17"/>
      <c r="J496" s="17"/>
    </row>
    <row r="497" spans="1:10" s="19" customFormat="1" ht="15.75" customHeight="1">
      <c r="A497" s="17"/>
      <c r="B497" s="17"/>
      <c r="C497" s="18"/>
      <c r="D497" s="18"/>
      <c r="E497" s="18"/>
      <c r="G497" s="17"/>
      <c r="H497" s="17"/>
      <c r="I497" s="17"/>
      <c r="J497" s="17"/>
    </row>
    <row r="498" spans="1:10" s="19" customFormat="1" ht="15.75" customHeight="1">
      <c r="A498" s="17"/>
      <c r="B498" s="17"/>
      <c r="C498" s="18"/>
      <c r="D498" s="18"/>
      <c r="E498" s="18"/>
      <c r="G498" s="17"/>
      <c r="H498" s="17"/>
      <c r="I498" s="17"/>
      <c r="J498" s="17"/>
    </row>
    <row r="499" spans="1:10" s="19" customFormat="1" ht="15.75" customHeight="1">
      <c r="A499" s="17"/>
      <c r="B499" s="17"/>
      <c r="C499" s="18"/>
      <c r="D499" s="18"/>
      <c r="E499" s="18"/>
      <c r="G499" s="17"/>
      <c r="H499" s="17"/>
      <c r="I499" s="17"/>
      <c r="J499" s="17"/>
    </row>
    <row r="500" spans="1:10" s="19" customFormat="1" ht="15.75" customHeight="1">
      <c r="A500" s="17"/>
      <c r="B500" s="17"/>
      <c r="C500" s="18"/>
      <c r="D500" s="18"/>
      <c r="E500" s="18"/>
      <c r="G500" s="17"/>
      <c r="H500" s="17"/>
      <c r="I500" s="17"/>
      <c r="J500" s="17"/>
    </row>
    <row r="501" spans="1:10" s="19" customFormat="1" ht="15.75" customHeight="1">
      <c r="A501" s="17"/>
      <c r="B501" s="17"/>
      <c r="C501" s="18"/>
      <c r="D501" s="18"/>
      <c r="E501" s="18"/>
      <c r="G501" s="17"/>
      <c r="H501" s="17"/>
      <c r="I501" s="17"/>
      <c r="J501" s="17"/>
    </row>
    <row r="502" spans="1:10" s="19" customFormat="1" ht="15.75" customHeight="1">
      <c r="A502" s="17"/>
      <c r="B502" s="17"/>
      <c r="C502" s="18"/>
      <c r="D502" s="18"/>
      <c r="E502" s="18"/>
      <c r="G502" s="17"/>
      <c r="H502" s="17"/>
      <c r="I502" s="17"/>
      <c r="J502" s="17"/>
    </row>
    <row r="503" spans="1:10" s="19" customFormat="1" ht="15.75" customHeight="1">
      <c r="A503" s="17"/>
      <c r="B503" s="17"/>
      <c r="C503" s="18"/>
      <c r="D503" s="18"/>
      <c r="E503" s="18"/>
      <c r="G503" s="17"/>
      <c r="H503" s="17"/>
      <c r="I503" s="17"/>
      <c r="J503" s="17"/>
    </row>
    <row r="504" spans="1:10" s="19" customFormat="1" ht="15.75" customHeight="1">
      <c r="A504" s="17"/>
      <c r="B504" s="17"/>
      <c r="C504" s="18"/>
      <c r="D504" s="18"/>
      <c r="E504" s="18"/>
      <c r="G504" s="17"/>
      <c r="H504" s="17"/>
      <c r="I504" s="17"/>
      <c r="J504" s="17"/>
    </row>
    <row r="505" spans="1:10" s="19" customFormat="1" ht="15.75" customHeight="1">
      <c r="A505" s="17"/>
      <c r="B505" s="17"/>
      <c r="C505" s="18"/>
      <c r="D505" s="18"/>
      <c r="E505" s="18"/>
      <c r="G505" s="17"/>
      <c r="H505" s="17"/>
      <c r="I505" s="17"/>
      <c r="J505" s="17"/>
    </row>
    <row r="506" spans="1:10" s="19" customFormat="1" ht="15.75" customHeight="1">
      <c r="A506" s="17"/>
      <c r="B506" s="17"/>
      <c r="C506" s="18"/>
      <c r="D506" s="18"/>
      <c r="E506" s="18"/>
      <c r="G506" s="17"/>
      <c r="H506" s="17"/>
      <c r="I506" s="17"/>
      <c r="J506" s="17"/>
    </row>
    <row r="507" spans="1:10" s="19" customFormat="1" ht="15.75" customHeight="1">
      <c r="A507" s="17"/>
      <c r="B507" s="17"/>
      <c r="C507" s="18"/>
      <c r="D507" s="18"/>
      <c r="E507" s="18"/>
      <c r="G507" s="17"/>
      <c r="H507" s="17"/>
      <c r="I507" s="17"/>
      <c r="J507" s="17"/>
    </row>
    <row r="508" spans="1:10" s="19" customFormat="1" ht="15.75" customHeight="1">
      <c r="A508" s="17"/>
      <c r="B508" s="17"/>
      <c r="C508" s="18"/>
      <c r="D508" s="18"/>
      <c r="E508" s="18"/>
      <c r="G508" s="17"/>
      <c r="H508" s="17"/>
      <c r="I508" s="17"/>
      <c r="J508" s="17"/>
    </row>
    <row r="509" spans="1:10" s="19" customFormat="1" ht="15.75" customHeight="1">
      <c r="A509" s="17"/>
      <c r="B509" s="17"/>
      <c r="C509" s="18"/>
      <c r="D509" s="18"/>
      <c r="E509" s="18"/>
      <c r="G509" s="17"/>
      <c r="H509" s="17"/>
      <c r="I509" s="17"/>
      <c r="J509" s="17"/>
    </row>
    <row r="510" spans="1:10" s="19" customFormat="1" ht="15.75" customHeight="1">
      <c r="A510" s="17"/>
      <c r="B510" s="17"/>
      <c r="C510" s="18"/>
      <c r="D510" s="18"/>
      <c r="E510" s="18"/>
      <c r="G510" s="17"/>
      <c r="H510" s="17"/>
      <c r="I510" s="17"/>
      <c r="J510" s="17"/>
    </row>
    <row r="511" spans="1:10" s="19" customFormat="1" ht="15.75" customHeight="1">
      <c r="A511" s="17"/>
      <c r="B511" s="17"/>
      <c r="C511" s="18"/>
      <c r="D511" s="18"/>
      <c r="E511" s="18"/>
      <c r="G511" s="17"/>
      <c r="H511" s="17"/>
      <c r="I511" s="17"/>
      <c r="J511" s="17"/>
    </row>
    <row r="512" spans="1:10" s="19" customFormat="1" ht="15.75" customHeight="1">
      <c r="A512" s="17"/>
      <c r="B512" s="17"/>
      <c r="C512" s="18"/>
      <c r="D512" s="18"/>
      <c r="E512" s="18"/>
      <c r="G512" s="17"/>
      <c r="H512" s="17"/>
      <c r="I512" s="17"/>
      <c r="J512" s="17"/>
    </row>
    <row r="513" spans="1:10" s="19" customFormat="1" ht="15.75" customHeight="1">
      <c r="A513" s="17"/>
      <c r="B513" s="17"/>
      <c r="C513" s="18"/>
      <c r="D513" s="18"/>
      <c r="E513" s="18"/>
      <c r="G513" s="17"/>
      <c r="H513" s="17"/>
      <c r="I513" s="17"/>
      <c r="J513" s="17"/>
    </row>
    <row r="514" spans="1:10" s="19" customFormat="1" ht="15.75" customHeight="1">
      <c r="A514" s="17"/>
      <c r="B514" s="17"/>
      <c r="C514" s="18"/>
      <c r="D514" s="18"/>
      <c r="E514" s="18"/>
      <c r="G514" s="17"/>
      <c r="H514" s="17"/>
      <c r="I514" s="17"/>
      <c r="J514" s="17"/>
    </row>
    <row r="515" spans="1:10" s="19" customFormat="1" ht="15.75" customHeight="1">
      <c r="A515" s="17"/>
      <c r="B515" s="17"/>
      <c r="C515" s="18"/>
      <c r="D515" s="18"/>
      <c r="E515" s="18"/>
      <c r="G515" s="17"/>
      <c r="H515" s="17"/>
      <c r="I515" s="17"/>
      <c r="J515" s="17"/>
    </row>
    <row r="516" spans="1:10" s="19" customFormat="1" ht="15.75" customHeight="1">
      <c r="A516" s="17"/>
      <c r="B516" s="17"/>
      <c r="C516" s="18"/>
      <c r="D516" s="18"/>
      <c r="E516" s="18"/>
      <c r="G516" s="17"/>
      <c r="H516" s="17"/>
      <c r="I516" s="17"/>
      <c r="J516" s="17"/>
    </row>
    <row r="517" spans="1:10" s="19" customFormat="1" ht="15.75" customHeight="1">
      <c r="A517" s="17"/>
      <c r="B517" s="17"/>
      <c r="C517" s="18"/>
      <c r="D517" s="18"/>
      <c r="E517" s="18"/>
      <c r="G517" s="17"/>
      <c r="H517" s="17"/>
      <c r="I517" s="17"/>
      <c r="J517" s="17"/>
    </row>
    <row r="518" spans="1:10" s="19" customFormat="1" ht="15.75" customHeight="1">
      <c r="A518" s="17"/>
      <c r="B518" s="17"/>
      <c r="C518" s="18"/>
      <c r="D518" s="18"/>
      <c r="E518" s="18"/>
      <c r="G518" s="17"/>
      <c r="H518" s="17"/>
      <c r="I518" s="17"/>
      <c r="J518" s="17"/>
    </row>
    <row r="519" spans="1:10" s="19" customFormat="1" ht="15.75" customHeight="1">
      <c r="A519" s="17"/>
      <c r="B519" s="17"/>
      <c r="C519" s="18"/>
      <c r="D519" s="18"/>
      <c r="E519" s="18"/>
      <c r="G519" s="17"/>
      <c r="H519" s="17"/>
      <c r="I519" s="17"/>
      <c r="J519" s="17"/>
    </row>
    <row r="520" spans="1:10" s="19" customFormat="1" ht="15.75" customHeight="1">
      <c r="A520" s="17"/>
      <c r="B520" s="17"/>
      <c r="C520" s="18"/>
      <c r="D520" s="18"/>
      <c r="E520" s="18"/>
      <c r="G520" s="17"/>
      <c r="H520" s="17"/>
      <c r="I520" s="17"/>
      <c r="J520" s="17"/>
    </row>
    <row r="521" spans="1:10" s="19" customFormat="1" ht="15.75" customHeight="1">
      <c r="A521" s="17"/>
      <c r="B521" s="17"/>
      <c r="C521" s="18"/>
      <c r="D521" s="18"/>
      <c r="E521" s="18"/>
      <c r="G521" s="17"/>
      <c r="H521" s="17"/>
      <c r="I521" s="17"/>
      <c r="J521" s="17"/>
    </row>
    <row r="522" spans="1:10" s="19" customFormat="1" ht="15.75" customHeight="1">
      <c r="A522" s="17"/>
      <c r="B522" s="17"/>
      <c r="C522" s="18"/>
      <c r="D522" s="18"/>
      <c r="E522" s="18"/>
      <c r="G522" s="17"/>
      <c r="H522" s="17"/>
      <c r="I522" s="17"/>
      <c r="J522" s="17"/>
    </row>
    <row r="523" spans="1:10" s="19" customFormat="1" ht="15.75" customHeight="1">
      <c r="A523" s="17"/>
      <c r="B523" s="17"/>
      <c r="C523" s="18"/>
      <c r="D523" s="18"/>
      <c r="E523" s="18"/>
      <c r="G523" s="17"/>
      <c r="H523" s="17"/>
      <c r="I523" s="17"/>
      <c r="J523" s="17"/>
    </row>
    <row r="524" spans="1:10" s="19" customFormat="1" ht="15.75" customHeight="1">
      <c r="A524" s="17"/>
      <c r="B524" s="17"/>
      <c r="C524" s="18"/>
      <c r="D524" s="18"/>
      <c r="E524" s="18"/>
      <c r="G524" s="17"/>
      <c r="H524" s="17"/>
      <c r="I524" s="17"/>
      <c r="J524" s="17"/>
    </row>
    <row r="525" spans="1:10" s="19" customFormat="1" ht="15.75" customHeight="1">
      <c r="A525" s="17"/>
      <c r="B525" s="17"/>
      <c r="C525" s="18"/>
      <c r="D525" s="18"/>
      <c r="E525" s="18"/>
      <c r="G525" s="17"/>
      <c r="H525" s="17"/>
      <c r="I525" s="17"/>
      <c r="J525" s="17"/>
    </row>
    <row r="526" spans="1:10" s="19" customFormat="1" ht="15.75" customHeight="1">
      <c r="A526" s="17"/>
      <c r="B526" s="17"/>
      <c r="C526" s="18"/>
      <c r="D526" s="18"/>
      <c r="E526" s="18"/>
      <c r="G526" s="17"/>
      <c r="H526" s="17"/>
      <c r="I526" s="17"/>
      <c r="J526" s="17"/>
    </row>
    <row r="527" spans="1:10" s="19" customFormat="1" ht="15.75" customHeight="1">
      <c r="A527" s="17"/>
      <c r="B527" s="17"/>
      <c r="C527" s="18"/>
      <c r="D527" s="18"/>
      <c r="E527" s="18"/>
      <c r="G527" s="17"/>
      <c r="H527" s="17"/>
      <c r="I527" s="17"/>
      <c r="J527" s="17"/>
    </row>
    <row r="528" spans="1:10" s="19" customFormat="1" ht="15.75" customHeight="1">
      <c r="A528" s="17"/>
      <c r="B528" s="17"/>
      <c r="C528" s="18"/>
      <c r="D528" s="18"/>
      <c r="E528" s="18"/>
      <c r="G528" s="17"/>
      <c r="H528" s="17"/>
      <c r="I528" s="17"/>
      <c r="J528" s="17"/>
    </row>
    <row r="529" spans="1:10" s="19" customFormat="1" ht="15.75" customHeight="1">
      <c r="A529" s="17"/>
      <c r="B529" s="17"/>
      <c r="C529" s="18"/>
      <c r="D529" s="18"/>
      <c r="E529" s="18"/>
      <c r="G529" s="17"/>
      <c r="H529" s="17"/>
      <c r="I529" s="17"/>
      <c r="J529" s="17"/>
    </row>
    <row r="530" spans="1:10" s="19" customFormat="1" ht="15.75" customHeight="1">
      <c r="A530" s="17"/>
      <c r="B530" s="17"/>
      <c r="C530" s="18"/>
      <c r="D530" s="18"/>
      <c r="E530" s="18"/>
      <c r="G530" s="17"/>
      <c r="H530" s="17"/>
      <c r="I530" s="17"/>
      <c r="J530" s="17"/>
    </row>
    <row r="531" spans="1:10" s="19" customFormat="1" ht="15.75" customHeight="1">
      <c r="A531" s="17"/>
      <c r="B531" s="17"/>
      <c r="C531" s="18"/>
      <c r="D531" s="18"/>
      <c r="E531" s="18"/>
      <c r="G531" s="17"/>
      <c r="H531" s="17"/>
      <c r="I531" s="17"/>
      <c r="J531" s="17"/>
    </row>
    <row r="532" spans="1:10" s="19" customFormat="1" ht="15.75" customHeight="1">
      <c r="A532" s="17"/>
      <c r="B532" s="17"/>
      <c r="C532" s="18"/>
      <c r="D532" s="18"/>
      <c r="E532" s="18"/>
      <c r="G532" s="17"/>
      <c r="H532" s="17"/>
      <c r="I532" s="17"/>
      <c r="J532" s="17"/>
    </row>
    <row r="533" spans="1:10" s="19" customFormat="1" ht="15.75" customHeight="1">
      <c r="A533" s="17"/>
      <c r="B533" s="17"/>
      <c r="C533" s="18"/>
      <c r="D533" s="18"/>
      <c r="E533" s="18"/>
      <c r="G533" s="17"/>
      <c r="H533" s="17"/>
      <c r="I533" s="17"/>
      <c r="J533" s="17"/>
    </row>
    <row r="534" spans="1:10" s="19" customFormat="1" ht="15.75" customHeight="1">
      <c r="A534" s="17"/>
      <c r="B534" s="17"/>
      <c r="C534" s="18"/>
      <c r="D534" s="18"/>
      <c r="E534" s="18"/>
      <c r="G534" s="17"/>
      <c r="H534" s="17"/>
      <c r="I534" s="17"/>
      <c r="J534" s="17"/>
    </row>
    <row r="535" spans="1:10" s="19" customFormat="1" ht="15.75" customHeight="1">
      <c r="A535" s="17"/>
      <c r="B535" s="17"/>
      <c r="C535" s="18"/>
      <c r="D535" s="18"/>
      <c r="E535" s="18"/>
      <c r="G535" s="17"/>
      <c r="H535" s="17"/>
      <c r="I535" s="17"/>
      <c r="J535" s="17"/>
    </row>
    <row r="536" spans="1:10" s="19" customFormat="1" ht="15.75" customHeight="1">
      <c r="A536" s="17"/>
      <c r="B536" s="17"/>
      <c r="C536" s="18"/>
      <c r="D536" s="18"/>
      <c r="E536" s="18"/>
      <c r="G536" s="17"/>
      <c r="H536" s="17"/>
      <c r="I536" s="17"/>
      <c r="J536" s="17"/>
    </row>
    <row r="537" spans="1:10" s="19" customFormat="1" ht="15.75" customHeight="1">
      <c r="A537" s="17"/>
      <c r="B537" s="17"/>
      <c r="C537" s="18"/>
      <c r="D537" s="18"/>
      <c r="E537" s="18"/>
      <c r="G537" s="17"/>
      <c r="H537" s="17"/>
      <c r="I537" s="17"/>
      <c r="J537" s="17"/>
    </row>
    <row r="538" spans="1:10" s="19" customFormat="1" ht="15.75" customHeight="1">
      <c r="A538" s="17"/>
      <c r="B538" s="17"/>
      <c r="C538" s="18"/>
      <c r="D538" s="18"/>
      <c r="E538" s="18"/>
      <c r="G538" s="17"/>
      <c r="H538" s="17"/>
      <c r="I538" s="17"/>
      <c r="J538" s="17"/>
    </row>
    <row r="539" spans="1:10" s="19" customFormat="1" ht="15.75" customHeight="1">
      <c r="A539" s="17"/>
      <c r="B539" s="17"/>
      <c r="C539" s="18"/>
      <c r="D539" s="18"/>
      <c r="E539" s="18"/>
      <c r="G539" s="17"/>
      <c r="H539" s="17"/>
      <c r="I539" s="17"/>
      <c r="J539" s="17"/>
    </row>
    <row r="540" spans="1:10" s="19" customFormat="1" ht="15.75" customHeight="1">
      <c r="A540" s="17"/>
      <c r="B540" s="17"/>
      <c r="C540" s="18"/>
      <c r="D540" s="18"/>
      <c r="E540" s="18"/>
      <c r="G540" s="17"/>
      <c r="H540" s="17"/>
      <c r="I540" s="17"/>
      <c r="J540" s="17"/>
    </row>
    <row r="541" spans="1:10" s="19" customFormat="1" ht="15.75" customHeight="1">
      <c r="A541" s="17"/>
      <c r="B541" s="17"/>
      <c r="C541" s="18"/>
      <c r="D541" s="18"/>
      <c r="E541" s="18"/>
      <c r="G541" s="17"/>
      <c r="H541" s="17"/>
      <c r="I541" s="17"/>
      <c r="J541" s="17"/>
    </row>
    <row r="542" spans="1:10" s="19" customFormat="1" ht="15.75" customHeight="1">
      <c r="A542" s="17"/>
      <c r="B542" s="17"/>
      <c r="C542" s="18"/>
      <c r="D542" s="18"/>
      <c r="E542" s="18"/>
      <c r="G542" s="17"/>
      <c r="H542" s="17"/>
      <c r="I542" s="17"/>
      <c r="J542" s="17"/>
    </row>
    <row r="543" spans="1:10" s="19" customFormat="1" ht="15.75" customHeight="1">
      <c r="A543" s="17"/>
      <c r="B543" s="17"/>
      <c r="C543" s="18"/>
      <c r="D543" s="18"/>
      <c r="E543" s="18"/>
      <c r="G543" s="17"/>
      <c r="H543" s="17"/>
      <c r="I543" s="17"/>
      <c r="J543" s="17"/>
    </row>
    <row r="544" spans="1:10" s="19" customFormat="1" ht="15.75" customHeight="1">
      <c r="A544" s="17"/>
      <c r="B544" s="17"/>
      <c r="C544" s="18"/>
      <c r="D544" s="18"/>
      <c r="E544" s="18"/>
      <c r="G544" s="17"/>
      <c r="H544" s="17"/>
      <c r="I544" s="17"/>
      <c r="J544" s="17"/>
    </row>
    <row r="545" spans="1:10" s="19" customFormat="1" ht="15.75" customHeight="1">
      <c r="A545" s="17"/>
      <c r="B545" s="17"/>
      <c r="C545" s="18"/>
      <c r="D545" s="18"/>
      <c r="E545" s="18"/>
      <c r="G545" s="17"/>
      <c r="H545" s="17"/>
      <c r="I545" s="17"/>
      <c r="J545" s="17"/>
    </row>
    <row r="546" spans="1:10" s="19" customFormat="1" ht="15.75" customHeight="1">
      <c r="A546" s="17"/>
      <c r="B546" s="17"/>
      <c r="C546" s="18"/>
      <c r="D546" s="18"/>
      <c r="E546" s="18"/>
      <c r="G546" s="17"/>
      <c r="H546" s="17"/>
      <c r="I546" s="17"/>
      <c r="J546" s="17"/>
    </row>
    <row r="547" spans="1:10" s="19" customFormat="1" ht="15.75" customHeight="1">
      <c r="A547" s="17"/>
      <c r="B547" s="17"/>
      <c r="C547" s="18"/>
      <c r="D547" s="18"/>
      <c r="E547" s="18"/>
      <c r="G547" s="17"/>
      <c r="H547" s="17"/>
      <c r="I547" s="17"/>
      <c r="J547" s="17"/>
    </row>
    <row r="548" spans="1:10" s="19" customFormat="1" ht="15.75" customHeight="1">
      <c r="A548" s="17"/>
      <c r="B548" s="17"/>
      <c r="C548" s="18"/>
      <c r="D548" s="18"/>
      <c r="E548" s="18"/>
      <c r="G548" s="17"/>
      <c r="H548" s="17"/>
      <c r="I548" s="17"/>
      <c r="J548" s="17"/>
    </row>
    <row r="549" spans="1:10" s="19" customFormat="1" ht="15.75" customHeight="1">
      <c r="A549" s="17"/>
      <c r="B549" s="17"/>
      <c r="C549" s="18"/>
      <c r="D549" s="18"/>
      <c r="E549" s="18"/>
      <c r="G549" s="17"/>
      <c r="H549" s="17"/>
      <c r="I549" s="17"/>
      <c r="J549" s="17"/>
    </row>
    <row r="550" spans="1:10" s="19" customFormat="1" ht="15.75" customHeight="1">
      <c r="A550" s="17"/>
      <c r="B550" s="17"/>
      <c r="C550" s="18"/>
      <c r="D550" s="18"/>
      <c r="E550" s="18"/>
      <c r="G550" s="17"/>
      <c r="H550" s="17"/>
      <c r="I550" s="17"/>
      <c r="J550" s="17"/>
    </row>
    <row r="551" spans="1:10" s="19" customFormat="1" ht="15.75" customHeight="1">
      <c r="A551" s="17"/>
      <c r="B551" s="17"/>
      <c r="C551" s="18"/>
      <c r="D551" s="18"/>
      <c r="E551" s="18"/>
      <c r="G551" s="17"/>
      <c r="H551" s="17"/>
      <c r="I551" s="17"/>
      <c r="J551" s="17"/>
    </row>
    <row r="552" spans="1:10" s="19" customFormat="1" ht="15.75" customHeight="1">
      <c r="A552" s="17"/>
      <c r="B552" s="17"/>
      <c r="C552" s="18"/>
      <c r="D552" s="18"/>
      <c r="E552" s="18"/>
      <c r="G552" s="17"/>
      <c r="H552" s="17"/>
      <c r="I552" s="17"/>
      <c r="J552" s="17"/>
    </row>
    <row r="553" spans="1:10" s="19" customFormat="1" ht="15.75" customHeight="1">
      <c r="A553" s="17"/>
      <c r="B553" s="17"/>
      <c r="C553" s="18"/>
      <c r="D553" s="18"/>
      <c r="E553" s="18"/>
      <c r="G553" s="17"/>
      <c r="H553" s="17"/>
      <c r="I553" s="17"/>
      <c r="J553" s="17"/>
    </row>
    <row r="554" spans="1:10" s="19" customFormat="1" ht="15.75" customHeight="1">
      <c r="A554" s="17"/>
      <c r="B554" s="17"/>
      <c r="C554" s="18"/>
      <c r="D554" s="18"/>
      <c r="E554" s="18"/>
      <c r="G554" s="17"/>
      <c r="H554" s="17"/>
      <c r="I554" s="17"/>
      <c r="J554" s="17"/>
    </row>
    <row r="555" spans="1:10" s="19" customFormat="1" ht="15.75" customHeight="1">
      <c r="A555" s="17"/>
      <c r="B555" s="17"/>
      <c r="C555" s="18"/>
      <c r="D555" s="18"/>
      <c r="E555" s="18"/>
      <c r="G555" s="17"/>
      <c r="H555" s="17"/>
      <c r="I555" s="17"/>
      <c r="J555" s="17"/>
    </row>
    <row r="556" spans="1:10" s="19" customFormat="1" ht="15.75" customHeight="1">
      <c r="A556" s="17"/>
      <c r="B556" s="17"/>
      <c r="C556" s="18"/>
      <c r="D556" s="18"/>
      <c r="E556" s="18"/>
      <c r="G556" s="17"/>
      <c r="H556" s="17"/>
      <c r="I556" s="17"/>
      <c r="J556" s="17"/>
    </row>
    <row r="557" spans="1:10" s="19" customFormat="1" ht="15.75" customHeight="1">
      <c r="A557" s="17"/>
      <c r="B557" s="17"/>
      <c r="C557" s="18"/>
      <c r="D557" s="18"/>
      <c r="E557" s="18"/>
      <c r="G557" s="17"/>
      <c r="H557" s="17"/>
      <c r="I557" s="17"/>
      <c r="J557" s="17"/>
    </row>
    <row r="558" spans="1:10" s="19" customFormat="1" ht="15.75" customHeight="1">
      <c r="A558" s="17"/>
      <c r="B558" s="17"/>
      <c r="C558" s="18"/>
      <c r="D558" s="18"/>
      <c r="E558" s="18"/>
      <c r="G558" s="17"/>
      <c r="H558" s="17"/>
      <c r="I558" s="17"/>
      <c r="J558" s="17"/>
    </row>
    <row r="559" spans="1:10" s="19" customFormat="1" ht="15.75" customHeight="1">
      <c r="A559" s="17"/>
      <c r="B559" s="17"/>
      <c r="C559" s="18"/>
      <c r="D559" s="18"/>
      <c r="E559" s="18"/>
      <c r="G559" s="17"/>
      <c r="H559" s="17"/>
      <c r="I559" s="17"/>
      <c r="J559" s="17"/>
    </row>
    <row r="560" spans="1:10" s="19" customFormat="1" ht="15.75" customHeight="1">
      <c r="A560" s="17"/>
      <c r="B560" s="17"/>
      <c r="C560" s="18"/>
      <c r="D560" s="18"/>
      <c r="E560" s="18"/>
      <c r="G560" s="17"/>
      <c r="H560" s="17"/>
      <c r="I560" s="17"/>
      <c r="J560" s="17"/>
    </row>
    <row r="561" spans="1:10" s="19" customFormat="1" ht="15.75" customHeight="1">
      <c r="A561" s="17"/>
      <c r="B561" s="17"/>
      <c r="C561" s="18"/>
      <c r="D561" s="18"/>
      <c r="E561" s="18"/>
      <c r="G561" s="17"/>
      <c r="H561" s="17"/>
      <c r="I561" s="17"/>
      <c r="J561" s="17"/>
    </row>
    <row r="562" spans="1:10" s="19" customFormat="1" ht="15.75" customHeight="1">
      <c r="A562" s="17"/>
      <c r="B562" s="17"/>
      <c r="C562" s="18"/>
      <c r="D562" s="18"/>
      <c r="E562" s="18"/>
      <c r="G562" s="17"/>
      <c r="H562" s="17"/>
      <c r="I562" s="17"/>
      <c r="J562" s="17"/>
    </row>
    <row r="563" spans="1:10" s="19" customFormat="1" ht="15.75" customHeight="1">
      <c r="A563" s="17"/>
      <c r="B563" s="17"/>
      <c r="C563" s="18"/>
      <c r="D563" s="18"/>
      <c r="E563" s="18"/>
      <c r="G563" s="17"/>
      <c r="H563" s="17"/>
      <c r="I563" s="17"/>
      <c r="J563" s="17"/>
    </row>
    <row r="564" spans="1:10" s="19" customFormat="1" ht="15.75" customHeight="1">
      <c r="A564" s="17"/>
      <c r="B564" s="17"/>
      <c r="C564" s="18"/>
      <c r="D564" s="18"/>
      <c r="E564" s="18"/>
      <c r="G564" s="17"/>
      <c r="H564" s="17"/>
      <c r="I564" s="17"/>
      <c r="J564" s="17"/>
    </row>
    <row r="565" spans="1:10" s="19" customFormat="1" ht="15.75" customHeight="1">
      <c r="A565" s="17"/>
      <c r="B565" s="17"/>
      <c r="C565" s="18"/>
      <c r="D565" s="18"/>
      <c r="E565" s="18"/>
      <c r="G565" s="17"/>
      <c r="H565" s="17"/>
      <c r="I565" s="17"/>
      <c r="J565" s="17"/>
    </row>
    <row r="566" spans="1:10" s="19" customFormat="1" ht="15.75" customHeight="1">
      <c r="A566" s="17"/>
      <c r="B566" s="17"/>
      <c r="C566" s="18"/>
      <c r="D566" s="18"/>
      <c r="E566" s="18"/>
      <c r="G566" s="17"/>
      <c r="H566" s="17"/>
      <c r="I566" s="17"/>
      <c r="J566" s="17"/>
    </row>
    <row r="567" spans="1:10" s="19" customFormat="1" ht="15.75" customHeight="1">
      <c r="A567" s="17"/>
      <c r="B567" s="17"/>
      <c r="C567" s="18"/>
      <c r="D567" s="18"/>
      <c r="E567" s="18"/>
      <c r="G567" s="17"/>
      <c r="H567" s="17"/>
      <c r="I567" s="17"/>
      <c r="J567" s="17"/>
    </row>
    <row r="568" spans="1:10" s="19" customFormat="1" ht="15.75" customHeight="1">
      <c r="A568" s="17"/>
      <c r="B568" s="17"/>
      <c r="C568" s="18"/>
      <c r="D568" s="18"/>
      <c r="E568" s="18"/>
      <c r="G568" s="17"/>
      <c r="H568" s="17"/>
      <c r="I568" s="17"/>
      <c r="J568" s="17"/>
    </row>
    <row r="569" spans="1:10" s="19" customFormat="1" ht="15.75" customHeight="1">
      <c r="A569" s="17"/>
      <c r="B569" s="17"/>
      <c r="C569" s="18"/>
      <c r="D569" s="18"/>
      <c r="E569" s="18"/>
      <c r="G569" s="17"/>
      <c r="H569" s="17"/>
      <c r="I569" s="17"/>
      <c r="J569" s="17"/>
    </row>
    <row r="570" spans="1:10" s="19" customFormat="1" ht="15.75" customHeight="1">
      <c r="A570" s="17"/>
      <c r="B570" s="17"/>
      <c r="C570" s="18"/>
      <c r="D570" s="18"/>
      <c r="E570" s="18"/>
      <c r="G570" s="17"/>
      <c r="H570" s="17"/>
      <c r="I570" s="17"/>
      <c r="J570" s="17"/>
    </row>
    <row r="571" spans="1:10" s="19" customFormat="1" ht="15.75" customHeight="1">
      <c r="A571" s="17"/>
      <c r="B571" s="17"/>
      <c r="C571" s="18"/>
      <c r="D571" s="18"/>
      <c r="E571" s="18"/>
      <c r="G571" s="17"/>
      <c r="H571" s="17"/>
      <c r="I571" s="17"/>
      <c r="J571" s="17"/>
    </row>
    <row r="572" spans="1:10" s="19" customFormat="1" ht="15.75" customHeight="1">
      <c r="A572" s="17"/>
      <c r="B572" s="17"/>
      <c r="C572" s="18"/>
      <c r="D572" s="18"/>
      <c r="E572" s="18"/>
      <c r="G572" s="17"/>
      <c r="H572" s="17"/>
      <c r="I572" s="17"/>
      <c r="J572" s="17"/>
    </row>
    <row r="573" spans="1:10" s="19" customFormat="1" ht="15.75" customHeight="1">
      <c r="A573" s="17"/>
      <c r="B573" s="17"/>
      <c r="C573" s="18"/>
      <c r="D573" s="18"/>
      <c r="E573" s="18"/>
      <c r="G573" s="17"/>
      <c r="H573" s="17"/>
      <c r="I573" s="17"/>
      <c r="J573" s="17"/>
    </row>
    <row r="574" spans="1:10" s="19" customFormat="1" ht="15.75" customHeight="1">
      <c r="A574" s="17"/>
      <c r="B574" s="17"/>
      <c r="C574" s="18"/>
      <c r="D574" s="18"/>
      <c r="E574" s="18"/>
      <c r="G574" s="17"/>
      <c r="H574" s="17"/>
      <c r="I574" s="17"/>
      <c r="J574" s="17"/>
    </row>
    <row r="575" spans="1:10" s="19" customFormat="1" ht="15.75" customHeight="1">
      <c r="A575" s="17"/>
      <c r="B575" s="17"/>
      <c r="C575" s="18"/>
      <c r="D575" s="18"/>
      <c r="E575" s="18"/>
      <c r="G575" s="17"/>
      <c r="H575" s="17"/>
      <c r="I575" s="17"/>
      <c r="J575" s="17"/>
    </row>
    <row r="576" spans="1:10" s="19" customFormat="1" ht="15.75" customHeight="1">
      <c r="A576" s="17"/>
      <c r="B576" s="17"/>
      <c r="C576" s="18"/>
      <c r="D576" s="18"/>
      <c r="E576" s="18"/>
      <c r="G576" s="17"/>
      <c r="H576" s="17"/>
      <c r="I576" s="17"/>
      <c r="J576" s="17"/>
    </row>
    <row r="577" spans="1:10" s="19" customFormat="1" ht="15.75" customHeight="1">
      <c r="A577" s="17"/>
      <c r="B577" s="17"/>
      <c r="C577" s="18"/>
      <c r="D577" s="18"/>
      <c r="E577" s="18"/>
      <c r="G577" s="17"/>
      <c r="H577" s="17"/>
      <c r="I577" s="17"/>
      <c r="J577" s="17"/>
    </row>
    <row r="578" spans="1:10" s="19" customFormat="1" ht="15.75" customHeight="1">
      <c r="A578" s="17"/>
      <c r="B578" s="17"/>
      <c r="C578" s="18"/>
      <c r="D578" s="18"/>
      <c r="E578" s="18"/>
      <c r="G578" s="17"/>
      <c r="H578" s="17"/>
      <c r="I578" s="17"/>
      <c r="J578" s="17"/>
    </row>
    <row r="579" spans="1:10" s="19" customFormat="1" ht="15.75" customHeight="1">
      <c r="A579" s="17"/>
      <c r="B579" s="17"/>
      <c r="C579" s="18"/>
      <c r="D579" s="18"/>
      <c r="E579" s="18"/>
      <c r="G579" s="17"/>
      <c r="H579" s="17"/>
      <c r="I579" s="17"/>
      <c r="J579" s="17"/>
    </row>
    <row r="580" spans="1:10" s="19" customFormat="1" ht="15.75" customHeight="1">
      <c r="A580" s="17"/>
      <c r="B580" s="17"/>
      <c r="C580" s="18"/>
      <c r="D580" s="18"/>
      <c r="E580" s="18"/>
      <c r="G580" s="17"/>
      <c r="H580" s="17"/>
      <c r="I580" s="17"/>
      <c r="J580" s="17"/>
    </row>
    <row r="581" spans="1:10" s="19" customFormat="1" ht="15.75" customHeight="1">
      <c r="A581" s="17"/>
      <c r="B581" s="17"/>
      <c r="C581" s="18"/>
      <c r="D581" s="18"/>
      <c r="E581" s="18"/>
      <c r="G581" s="17"/>
      <c r="H581" s="17"/>
      <c r="I581" s="17"/>
      <c r="J581" s="17"/>
    </row>
    <row r="582" spans="1:10" s="19" customFormat="1" ht="15.75" customHeight="1">
      <c r="A582" s="17"/>
      <c r="B582" s="17"/>
      <c r="C582" s="18"/>
      <c r="D582" s="18"/>
      <c r="E582" s="18"/>
      <c r="G582" s="17"/>
      <c r="H582" s="17"/>
      <c r="I582" s="17"/>
      <c r="J582" s="17"/>
    </row>
    <row r="583" spans="1:10" s="19" customFormat="1" ht="15.75" customHeight="1">
      <c r="A583" s="17"/>
      <c r="B583" s="17"/>
      <c r="C583" s="18"/>
      <c r="D583" s="18"/>
      <c r="E583" s="18"/>
      <c r="G583" s="17"/>
      <c r="H583" s="17"/>
      <c r="I583" s="17"/>
      <c r="J583" s="17"/>
    </row>
    <row r="584" spans="1:10" s="19" customFormat="1" ht="15.75" customHeight="1">
      <c r="A584" s="17"/>
      <c r="B584" s="17"/>
      <c r="C584" s="18"/>
      <c r="D584" s="18"/>
      <c r="E584" s="18"/>
      <c r="G584" s="17"/>
      <c r="H584" s="17"/>
      <c r="I584" s="17"/>
      <c r="J584" s="17"/>
    </row>
    <row r="585" spans="1:10" s="19" customFormat="1" ht="15.75" customHeight="1">
      <c r="A585" s="17"/>
      <c r="B585" s="17"/>
      <c r="C585" s="18"/>
      <c r="D585" s="18"/>
      <c r="E585" s="18"/>
      <c r="G585" s="17"/>
      <c r="H585" s="17"/>
      <c r="I585" s="17"/>
      <c r="J585" s="17"/>
    </row>
    <row r="586" spans="1:10" s="19" customFormat="1" ht="15.75" customHeight="1">
      <c r="A586" s="17"/>
      <c r="B586" s="17"/>
      <c r="C586" s="18"/>
      <c r="D586" s="18"/>
      <c r="E586" s="18"/>
      <c r="G586" s="17"/>
      <c r="H586" s="17"/>
      <c r="I586" s="17"/>
      <c r="J586" s="17"/>
    </row>
    <row r="587" spans="1:10" s="19" customFormat="1" ht="15.75" customHeight="1">
      <c r="A587" s="17"/>
      <c r="B587" s="17"/>
      <c r="C587" s="18"/>
      <c r="D587" s="18"/>
      <c r="E587" s="18"/>
      <c r="G587" s="17"/>
      <c r="H587" s="17"/>
      <c r="I587" s="17"/>
      <c r="J587" s="17"/>
    </row>
    <row r="588" spans="1:10" s="19" customFormat="1" ht="15.75" customHeight="1">
      <c r="A588" s="17"/>
      <c r="B588" s="17"/>
      <c r="C588" s="18"/>
      <c r="D588" s="18"/>
      <c r="E588" s="18"/>
      <c r="G588" s="17"/>
      <c r="H588" s="17"/>
      <c r="I588" s="17"/>
      <c r="J588" s="17"/>
    </row>
    <row r="589" spans="1:10" s="19" customFormat="1" ht="15.75" customHeight="1">
      <c r="A589" s="17"/>
      <c r="B589" s="17"/>
      <c r="C589" s="18"/>
      <c r="D589" s="18"/>
      <c r="E589" s="18"/>
      <c r="G589" s="17"/>
      <c r="H589" s="17"/>
      <c r="I589" s="17"/>
      <c r="J589" s="17"/>
    </row>
    <row r="590" spans="1:10" s="19" customFormat="1" ht="15.75" customHeight="1">
      <c r="A590" s="17"/>
      <c r="B590" s="17"/>
      <c r="C590" s="18"/>
      <c r="D590" s="18"/>
      <c r="E590" s="18"/>
      <c r="G590" s="17"/>
      <c r="H590" s="17"/>
      <c r="I590" s="17"/>
      <c r="J590" s="17"/>
    </row>
    <row r="591" spans="1:10" s="19" customFormat="1" ht="15.75" customHeight="1">
      <c r="A591" s="17"/>
      <c r="B591" s="17"/>
      <c r="C591" s="18"/>
      <c r="D591" s="18"/>
      <c r="E591" s="18"/>
      <c r="G591" s="17"/>
      <c r="H591" s="17"/>
      <c r="I591" s="17"/>
      <c r="J591" s="17"/>
    </row>
    <row r="592" spans="1:10" s="19" customFormat="1" ht="15.75" customHeight="1">
      <c r="A592" s="17"/>
      <c r="B592" s="17"/>
      <c r="C592" s="18"/>
      <c r="D592" s="18"/>
      <c r="E592" s="18"/>
      <c r="G592" s="17"/>
      <c r="H592" s="17"/>
      <c r="I592" s="17"/>
      <c r="J592" s="17"/>
    </row>
    <row r="593" spans="1:10" s="19" customFormat="1" ht="15.75" customHeight="1">
      <c r="A593" s="17"/>
      <c r="B593" s="17"/>
      <c r="C593" s="18"/>
      <c r="D593" s="18"/>
      <c r="E593" s="18"/>
      <c r="G593" s="17"/>
      <c r="H593" s="17"/>
      <c r="I593" s="17"/>
      <c r="J593" s="17"/>
    </row>
    <row r="594" spans="1:10" s="19" customFormat="1" ht="15.75" customHeight="1">
      <c r="A594" s="17"/>
      <c r="B594" s="17"/>
      <c r="C594" s="18"/>
      <c r="D594" s="18"/>
      <c r="E594" s="18"/>
      <c r="G594" s="17"/>
      <c r="H594" s="17"/>
      <c r="I594" s="17"/>
      <c r="J594" s="17"/>
    </row>
    <row r="595" spans="1:10" s="19" customFormat="1" ht="15.75" customHeight="1">
      <c r="A595" s="17"/>
      <c r="B595" s="17"/>
      <c r="C595" s="18"/>
      <c r="D595" s="18"/>
      <c r="E595" s="18"/>
      <c r="G595" s="17"/>
      <c r="H595" s="17"/>
      <c r="I595" s="17"/>
      <c r="J595" s="17"/>
    </row>
    <row r="596" spans="1:10" s="19" customFormat="1" ht="15.75" customHeight="1">
      <c r="A596" s="17"/>
      <c r="B596" s="17"/>
      <c r="C596" s="18"/>
      <c r="D596" s="18"/>
      <c r="E596" s="18"/>
      <c r="G596" s="17"/>
      <c r="H596" s="17"/>
      <c r="I596" s="17"/>
      <c r="J596" s="17"/>
    </row>
    <row r="597" spans="1:10" s="19" customFormat="1" ht="15.75" customHeight="1">
      <c r="A597" s="17"/>
      <c r="B597" s="17"/>
      <c r="C597" s="18"/>
      <c r="D597" s="18"/>
      <c r="E597" s="18"/>
      <c r="G597" s="17"/>
      <c r="H597" s="17"/>
      <c r="I597" s="17"/>
      <c r="J597" s="17"/>
    </row>
    <row r="598" spans="1:10" s="19" customFormat="1" ht="15.75" customHeight="1">
      <c r="A598" s="17"/>
      <c r="B598" s="17"/>
      <c r="C598" s="18"/>
      <c r="D598" s="18"/>
      <c r="E598" s="18"/>
      <c r="G598" s="17"/>
      <c r="H598" s="17"/>
      <c r="I598" s="17"/>
      <c r="J598" s="17"/>
    </row>
    <row r="599" spans="1:10" s="19" customFormat="1" ht="15.75" customHeight="1">
      <c r="A599" s="17"/>
      <c r="B599" s="17"/>
      <c r="C599" s="18"/>
      <c r="D599" s="18"/>
      <c r="E599" s="18"/>
      <c r="G599" s="17"/>
      <c r="H599" s="17"/>
      <c r="I599" s="17"/>
      <c r="J599" s="17"/>
    </row>
    <row r="600" spans="1:10" s="19" customFormat="1" ht="15.75" customHeight="1">
      <c r="A600" s="17"/>
      <c r="B600" s="17"/>
      <c r="C600" s="18"/>
      <c r="D600" s="18"/>
      <c r="E600" s="18"/>
      <c r="G600" s="17"/>
      <c r="H600" s="17"/>
      <c r="I600" s="17"/>
      <c r="J600" s="17"/>
    </row>
    <row r="601" spans="1:10" s="19" customFormat="1" ht="15.75" customHeight="1">
      <c r="A601" s="17"/>
      <c r="B601" s="17"/>
      <c r="C601" s="18"/>
      <c r="D601" s="18"/>
      <c r="E601" s="18"/>
      <c r="G601" s="17"/>
      <c r="H601" s="17"/>
      <c r="I601" s="17"/>
      <c r="J601" s="17"/>
    </row>
    <row r="602" spans="1:10" s="19" customFormat="1" ht="15.75" customHeight="1">
      <c r="A602" s="17"/>
      <c r="B602" s="17"/>
      <c r="C602" s="18"/>
      <c r="D602" s="18"/>
      <c r="E602" s="18"/>
      <c r="G602" s="17"/>
      <c r="H602" s="17"/>
      <c r="I602" s="17"/>
      <c r="J602" s="17"/>
    </row>
    <row r="603" spans="1:10" s="19" customFormat="1" ht="15.75" customHeight="1">
      <c r="A603" s="17"/>
      <c r="B603" s="17"/>
      <c r="C603" s="18"/>
      <c r="D603" s="18"/>
      <c r="E603" s="18"/>
      <c r="G603" s="17"/>
      <c r="H603" s="17"/>
      <c r="I603" s="17"/>
      <c r="J603" s="17"/>
    </row>
    <row r="604" spans="1:10" s="19" customFormat="1" ht="15.75" customHeight="1">
      <c r="A604" s="17"/>
      <c r="B604" s="17"/>
      <c r="C604" s="18"/>
      <c r="D604" s="18"/>
      <c r="E604" s="18"/>
      <c r="G604" s="17"/>
      <c r="H604" s="17"/>
      <c r="I604" s="17"/>
      <c r="J604" s="17"/>
    </row>
    <row r="605" spans="1:10" s="19" customFormat="1" ht="15.75" customHeight="1">
      <c r="A605" s="17"/>
      <c r="B605" s="17"/>
      <c r="C605" s="18"/>
      <c r="D605" s="18"/>
      <c r="E605" s="18"/>
      <c r="G605" s="17"/>
      <c r="H605" s="17"/>
      <c r="I605" s="17"/>
      <c r="J605" s="17"/>
    </row>
    <row r="606" spans="1:10" s="19" customFormat="1" ht="15.75" customHeight="1">
      <c r="A606" s="17"/>
      <c r="B606" s="17"/>
      <c r="C606" s="18"/>
      <c r="D606" s="18"/>
      <c r="E606" s="18"/>
      <c r="G606" s="17"/>
      <c r="H606" s="17"/>
      <c r="I606" s="17"/>
      <c r="J606" s="17"/>
    </row>
    <row r="607" spans="1:10" s="19" customFormat="1" ht="15.75" customHeight="1">
      <c r="A607" s="17"/>
      <c r="B607" s="17"/>
      <c r="C607" s="18"/>
      <c r="D607" s="18"/>
      <c r="E607" s="18"/>
      <c r="G607" s="17"/>
      <c r="H607" s="17"/>
      <c r="I607" s="17"/>
      <c r="J607" s="17"/>
    </row>
    <row r="608" spans="1:10" s="19" customFormat="1" ht="15.75" customHeight="1">
      <c r="A608" s="17"/>
      <c r="B608" s="17"/>
      <c r="C608" s="18"/>
      <c r="D608" s="18"/>
      <c r="E608" s="18"/>
      <c r="G608" s="17"/>
      <c r="H608" s="17"/>
      <c r="I608" s="17"/>
      <c r="J608" s="17"/>
    </row>
    <row r="609" spans="1:10" s="19" customFormat="1" ht="15.75" customHeight="1">
      <c r="A609" s="17"/>
      <c r="B609" s="17"/>
      <c r="C609" s="18"/>
      <c r="D609" s="18"/>
      <c r="E609" s="18"/>
      <c r="G609" s="17"/>
      <c r="H609" s="17"/>
      <c r="I609" s="17"/>
      <c r="J609" s="17"/>
    </row>
    <row r="610" spans="1:10" s="19" customFormat="1" ht="15.75" customHeight="1">
      <c r="A610" s="17"/>
      <c r="B610" s="17"/>
      <c r="C610" s="18"/>
      <c r="D610" s="18"/>
      <c r="E610" s="18"/>
      <c r="G610" s="17"/>
      <c r="H610" s="17"/>
      <c r="I610" s="17"/>
      <c r="J610" s="17"/>
    </row>
    <row r="611" spans="1:10" s="19" customFormat="1" ht="15.75" customHeight="1">
      <c r="A611" s="17"/>
      <c r="B611" s="17"/>
      <c r="C611" s="18"/>
      <c r="D611" s="18"/>
      <c r="E611" s="18"/>
      <c r="G611" s="17"/>
      <c r="H611" s="17"/>
      <c r="I611" s="17"/>
      <c r="J611" s="17"/>
    </row>
    <row r="612" spans="1:10" s="19" customFormat="1" ht="15.75" customHeight="1">
      <c r="A612" s="17"/>
      <c r="B612" s="17"/>
      <c r="C612" s="18"/>
      <c r="D612" s="18"/>
      <c r="E612" s="18"/>
      <c r="G612" s="17"/>
      <c r="H612" s="17"/>
      <c r="I612" s="17"/>
      <c r="J612" s="17"/>
    </row>
    <row r="613" spans="1:10" s="19" customFormat="1" ht="15.75" customHeight="1">
      <c r="A613" s="17"/>
      <c r="B613" s="17"/>
      <c r="C613" s="18"/>
      <c r="D613" s="18"/>
      <c r="E613" s="18"/>
      <c r="G613" s="17"/>
      <c r="H613" s="17"/>
      <c r="I613" s="17"/>
      <c r="J613" s="17"/>
    </row>
    <row r="614" spans="1:10" s="19" customFormat="1" ht="15.75" customHeight="1">
      <c r="A614" s="17"/>
      <c r="B614" s="17"/>
      <c r="C614" s="18"/>
      <c r="D614" s="18"/>
      <c r="E614" s="18"/>
      <c r="G614" s="17"/>
      <c r="H614" s="17"/>
      <c r="I614" s="17"/>
      <c r="J614" s="17"/>
    </row>
    <row r="615" spans="1:10" s="19" customFormat="1" ht="15.75" customHeight="1">
      <c r="A615" s="17"/>
      <c r="B615" s="17"/>
      <c r="C615" s="18"/>
      <c r="D615" s="18"/>
      <c r="E615" s="18"/>
      <c r="G615" s="17"/>
      <c r="H615" s="17"/>
      <c r="I615" s="17"/>
      <c r="J615" s="17"/>
    </row>
    <row r="616" spans="1:10" s="19" customFormat="1" ht="15.75" customHeight="1">
      <c r="A616" s="17"/>
      <c r="B616" s="17"/>
      <c r="C616" s="18"/>
      <c r="D616" s="18"/>
      <c r="E616" s="18"/>
      <c r="G616" s="17"/>
      <c r="H616" s="17"/>
      <c r="I616" s="17"/>
      <c r="J616" s="17"/>
    </row>
    <row r="617" spans="1:10" s="19" customFormat="1" ht="15.75" customHeight="1">
      <c r="A617" s="17"/>
      <c r="B617" s="17"/>
      <c r="C617" s="18"/>
      <c r="D617" s="18"/>
      <c r="E617" s="18"/>
      <c r="G617" s="17"/>
      <c r="H617" s="17"/>
      <c r="I617" s="17"/>
      <c r="J617" s="17"/>
    </row>
    <row r="618" spans="1:10" s="19" customFormat="1" ht="15.75" customHeight="1">
      <c r="A618" s="17"/>
      <c r="B618" s="17"/>
      <c r="C618" s="18"/>
      <c r="D618" s="18"/>
      <c r="E618" s="18"/>
      <c r="G618" s="17"/>
      <c r="H618" s="17"/>
      <c r="I618" s="17"/>
      <c r="J618" s="17"/>
    </row>
    <row r="619" spans="1:10" s="19" customFormat="1" ht="15.75" customHeight="1">
      <c r="A619" s="17"/>
      <c r="B619" s="17"/>
      <c r="C619" s="18"/>
      <c r="D619" s="18"/>
      <c r="E619" s="18"/>
      <c r="G619" s="17"/>
      <c r="H619" s="17"/>
      <c r="I619" s="17"/>
      <c r="J619" s="17"/>
    </row>
    <row r="620" spans="1:10" s="19" customFormat="1" ht="15.75" customHeight="1">
      <c r="A620" s="17"/>
      <c r="B620" s="17"/>
      <c r="C620" s="18"/>
      <c r="D620" s="18"/>
      <c r="E620" s="18"/>
      <c r="G620" s="17"/>
      <c r="H620" s="17"/>
      <c r="I620" s="17"/>
      <c r="J620" s="17"/>
    </row>
    <row r="621" spans="1:10" s="19" customFormat="1" ht="15.75" customHeight="1">
      <c r="A621" s="17"/>
      <c r="B621" s="17"/>
      <c r="C621" s="18"/>
      <c r="D621" s="18"/>
      <c r="E621" s="18"/>
      <c r="G621" s="17"/>
      <c r="H621" s="17"/>
      <c r="I621" s="17"/>
      <c r="J621" s="17"/>
    </row>
    <row r="622" spans="1:10" s="19" customFormat="1" ht="15.75" customHeight="1">
      <c r="A622" s="17"/>
      <c r="B622" s="17"/>
      <c r="C622" s="18"/>
      <c r="D622" s="18"/>
      <c r="E622" s="18"/>
      <c r="G622" s="17"/>
      <c r="H622" s="17"/>
      <c r="I622" s="17"/>
      <c r="J622" s="17"/>
    </row>
    <row r="623" spans="1:10" s="19" customFormat="1" ht="15.75" customHeight="1">
      <c r="A623" s="17"/>
      <c r="B623" s="17"/>
      <c r="C623" s="18"/>
      <c r="D623" s="18"/>
      <c r="E623" s="18"/>
      <c r="G623" s="17"/>
      <c r="H623" s="17"/>
      <c r="I623" s="17"/>
      <c r="J623" s="17"/>
    </row>
    <row r="624" spans="1:10" s="19" customFormat="1" ht="15.75" customHeight="1">
      <c r="A624" s="17"/>
      <c r="B624" s="17"/>
      <c r="C624" s="18"/>
      <c r="D624" s="18"/>
      <c r="E624" s="18"/>
      <c r="G624" s="17"/>
      <c r="H624" s="17"/>
      <c r="I624" s="17"/>
      <c r="J624" s="17"/>
    </row>
    <row r="625" spans="1:10" s="19" customFormat="1" ht="15.75" customHeight="1">
      <c r="A625" s="17"/>
      <c r="B625" s="17"/>
      <c r="C625" s="18"/>
      <c r="D625" s="18"/>
      <c r="E625" s="18"/>
      <c r="G625" s="17"/>
      <c r="H625" s="17"/>
      <c r="I625" s="17"/>
      <c r="J625" s="17"/>
    </row>
    <row r="626" spans="1:10" s="19" customFormat="1" ht="15.75" customHeight="1">
      <c r="A626" s="17"/>
      <c r="B626" s="17"/>
      <c r="C626" s="18"/>
      <c r="D626" s="18"/>
      <c r="E626" s="18"/>
      <c r="G626" s="17"/>
      <c r="H626" s="17"/>
      <c r="I626" s="17"/>
      <c r="J626" s="17"/>
    </row>
    <row r="627" spans="1:10" s="19" customFormat="1" ht="15.75" customHeight="1">
      <c r="A627" s="17"/>
      <c r="B627" s="17"/>
      <c r="C627" s="18"/>
      <c r="D627" s="18"/>
      <c r="E627" s="18"/>
      <c r="G627" s="17"/>
      <c r="H627" s="17"/>
      <c r="I627" s="17"/>
      <c r="J627" s="17"/>
    </row>
    <row r="628" spans="1:10" s="19" customFormat="1" ht="15.75" customHeight="1">
      <c r="A628" s="17"/>
      <c r="B628" s="17"/>
      <c r="C628" s="18"/>
      <c r="D628" s="18"/>
      <c r="E628" s="18"/>
      <c r="G628" s="17"/>
      <c r="H628" s="17"/>
      <c r="I628" s="17"/>
      <c r="J628" s="17"/>
    </row>
    <row r="629" spans="1:10" s="19" customFormat="1" ht="15.75" customHeight="1">
      <c r="A629" s="17"/>
      <c r="B629" s="17"/>
      <c r="C629" s="18"/>
      <c r="D629" s="18"/>
      <c r="E629" s="18"/>
      <c r="G629" s="17"/>
      <c r="H629" s="17"/>
      <c r="I629" s="17"/>
      <c r="J629" s="17"/>
    </row>
    <row r="630" spans="1:10" s="19" customFormat="1" ht="15.75" customHeight="1">
      <c r="A630" s="17"/>
      <c r="B630" s="17"/>
      <c r="C630" s="18"/>
      <c r="D630" s="18"/>
      <c r="E630" s="18"/>
      <c r="G630" s="17"/>
      <c r="H630" s="17"/>
      <c r="I630" s="17"/>
      <c r="J630" s="17"/>
    </row>
    <row r="631" spans="1:10" s="19" customFormat="1" ht="15.75" customHeight="1">
      <c r="A631" s="17"/>
      <c r="B631" s="17"/>
      <c r="C631" s="18"/>
      <c r="D631" s="18"/>
      <c r="E631" s="18"/>
      <c r="G631" s="17"/>
      <c r="H631" s="17"/>
      <c r="I631" s="17"/>
      <c r="J631" s="17"/>
    </row>
    <row r="632" spans="1:10" s="19" customFormat="1" ht="15.75" customHeight="1">
      <c r="A632" s="17"/>
      <c r="B632" s="17"/>
      <c r="C632" s="18"/>
      <c r="D632" s="18"/>
      <c r="E632" s="18"/>
      <c r="G632" s="17"/>
      <c r="H632" s="17"/>
      <c r="I632" s="17"/>
      <c r="J632" s="17"/>
    </row>
    <row r="633" spans="1:10" s="19" customFormat="1" ht="15.75" customHeight="1">
      <c r="A633" s="17"/>
      <c r="B633" s="17"/>
      <c r="C633" s="18"/>
      <c r="D633" s="18"/>
      <c r="E633" s="18"/>
      <c r="G633" s="17"/>
      <c r="H633" s="17"/>
      <c r="I633" s="17"/>
      <c r="J633" s="17"/>
    </row>
    <row r="634" spans="1:10" s="19" customFormat="1" ht="15.75" customHeight="1">
      <c r="A634" s="17"/>
      <c r="B634" s="17"/>
      <c r="C634" s="18"/>
      <c r="D634" s="18"/>
      <c r="E634" s="18"/>
      <c r="G634" s="17"/>
      <c r="H634" s="17"/>
      <c r="I634" s="17"/>
      <c r="J634" s="17"/>
    </row>
    <row r="635" spans="1:10" s="19" customFormat="1" ht="15.75" customHeight="1">
      <c r="A635" s="17"/>
      <c r="B635" s="17"/>
      <c r="C635" s="18"/>
      <c r="D635" s="18"/>
      <c r="E635" s="18"/>
      <c r="G635" s="17"/>
      <c r="H635" s="17"/>
      <c r="I635" s="17"/>
      <c r="J635" s="17"/>
    </row>
    <row r="636" spans="1:10" s="19" customFormat="1" ht="15.75" customHeight="1">
      <c r="A636" s="17"/>
      <c r="B636" s="17"/>
      <c r="C636" s="18"/>
      <c r="D636" s="18"/>
      <c r="E636" s="18"/>
      <c r="G636" s="17"/>
      <c r="H636" s="17"/>
      <c r="I636" s="17"/>
      <c r="J636" s="17"/>
    </row>
    <row r="637" spans="1:10" s="19" customFormat="1" ht="15.75" customHeight="1">
      <c r="A637" s="17"/>
      <c r="B637" s="17"/>
      <c r="C637" s="18"/>
      <c r="D637" s="18"/>
      <c r="E637" s="18"/>
      <c r="G637" s="17"/>
      <c r="H637" s="17"/>
      <c r="I637" s="17"/>
      <c r="J637" s="17"/>
    </row>
    <row r="638" spans="1:10" s="19" customFormat="1" ht="15.75" customHeight="1">
      <c r="A638" s="17"/>
      <c r="B638" s="17"/>
      <c r="C638" s="18"/>
      <c r="D638" s="18"/>
      <c r="E638" s="18"/>
      <c r="G638" s="17"/>
      <c r="H638" s="17"/>
      <c r="I638" s="17"/>
      <c r="J638" s="17"/>
    </row>
    <row r="639" spans="1:10" s="19" customFormat="1" ht="15.75" customHeight="1">
      <c r="A639" s="17"/>
      <c r="B639" s="17"/>
      <c r="C639" s="18"/>
      <c r="D639" s="18"/>
      <c r="E639" s="18"/>
      <c r="G639" s="17"/>
      <c r="H639" s="17"/>
      <c r="I639" s="17"/>
      <c r="J639" s="17"/>
    </row>
    <row r="640" spans="1:10" s="19" customFormat="1" ht="15.75" customHeight="1">
      <c r="A640" s="17"/>
      <c r="B640" s="17"/>
      <c r="C640" s="18"/>
      <c r="D640" s="18"/>
      <c r="E640" s="18"/>
      <c r="G640" s="17"/>
      <c r="H640" s="17"/>
      <c r="I640" s="17"/>
      <c r="J640" s="17"/>
    </row>
    <row r="641" spans="1:10" s="19" customFormat="1" ht="15.75" customHeight="1">
      <c r="A641" s="17"/>
      <c r="B641" s="17"/>
      <c r="C641" s="18"/>
      <c r="D641" s="18"/>
      <c r="E641" s="18"/>
      <c r="G641" s="17"/>
      <c r="H641" s="17"/>
      <c r="I641" s="17"/>
      <c r="J641" s="17"/>
    </row>
    <row r="642" spans="1:10" s="19" customFormat="1" ht="15.75" customHeight="1">
      <c r="A642" s="17"/>
      <c r="B642" s="17"/>
      <c r="C642" s="18"/>
      <c r="D642" s="18"/>
      <c r="E642" s="18"/>
      <c r="G642" s="17"/>
      <c r="H642" s="17"/>
      <c r="I642" s="17"/>
      <c r="J642" s="17"/>
    </row>
    <row r="643" spans="1:10" s="19" customFormat="1" ht="15.75" customHeight="1">
      <c r="A643" s="17"/>
      <c r="B643" s="17"/>
      <c r="C643" s="18"/>
      <c r="D643" s="18"/>
      <c r="E643" s="18"/>
      <c r="G643" s="17"/>
      <c r="H643" s="17"/>
      <c r="I643" s="17"/>
      <c r="J643" s="17"/>
    </row>
    <row r="644" spans="1:10" s="19" customFormat="1" ht="15.75" customHeight="1">
      <c r="A644" s="17"/>
      <c r="B644" s="17"/>
      <c r="C644" s="18"/>
      <c r="D644" s="18"/>
      <c r="E644" s="18"/>
      <c r="G644" s="17"/>
      <c r="H644" s="17"/>
      <c r="I644" s="17"/>
      <c r="J644" s="17"/>
    </row>
    <row r="645" spans="1:10" s="19" customFormat="1" ht="15.75" customHeight="1">
      <c r="A645" s="17"/>
      <c r="B645" s="17"/>
      <c r="C645" s="18"/>
      <c r="D645" s="18"/>
      <c r="E645" s="18"/>
      <c r="G645" s="17"/>
      <c r="H645" s="17"/>
      <c r="I645" s="17"/>
      <c r="J645" s="17"/>
    </row>
    <row r="646" spans="1:10" s="19" customFormat="1" ht="15.75" customHeight="1">
      <c r="A646" s="17"/>
      <c r="B646" s="17"/>
      <c r="C646" s="18"/>
      <c r="D646" s="18"/>
      <c r="E646" s="18"/>
      <c r="G646" s="17"/>
      <c r="H646" s="17"/>
      <c r="I646" s="17"/>
      <c r="J646" s="17"/>
    </row>
    <row r="647" spans="1:10" s="19" customFormat="1" ht="15.75" customHeight="1">
      <c r="A647" s="17"/>
      <c r="B647" s="17"/>
      <c r="C647" s="18"/>
      <c r="D647" s="18"/>
      <c r="E647" s="18"/>
      <c r="G647" s="17"/>
      <c r="H647" s="17"/>
      <c r="I647" s="17"/>
      <c r="J647" s="17"/>
    </row>
    <row r="648" spans="1:10" s="19" customFormat="1" ht="15.75" customHeight="1">
      <c r="A648" s="17"/>
      <c r="B648" s="17"/>
      <c r="C648" s="18"/>
      <c r="D648" s="18"/>
      <c r="E648" s="18"/>
      <c r="G648" s="17"/>
      <c r="H648" s="17"/>
      <c r="I648" s="17"/>
      <c r="J648" s="17"/>
    </row>
    <row r="649" spans="1:10" s="19" customFormat="1" ht="15.75" customHeight="1">
      <c r="A649" s="17"/>
      <c r="B649" s="17"/>
      <c r="C649" s="18"/>
      <c r="D649" s="18"/>
      <c r="E649" s="18"/>
      <c r="G649" s="17"/>
      <c r="H649" s="17"/>
      <c r="I649" s="17"/>
      <c r="J649" s="17"/>
    </row>
    <row r="650" spans="1:10" s="19" customFormat="1" ht="15.75" customHeight="1">
      <c r="A650" s="17"/>
      <c r="B650" s="17"/>
      <c r="C650" s="18"/>
      <c r="D650" s="18"/>
      <c r="E650" s="18"/>
      <c r="G650" s="17"/>
      <c r="H650" s="17"/>
      <c r="I650" s="17"/>
      <c r="J650" s="17"/>
    </row>
    <row r="651" spans="1:10" s="19" customFormat="1" ht="15.75" customHeight="1">
      <c r="A651" s="17"/>
      <c r="B651" s="17"/>
      <c r="C651" s="18"/>
      <c r="D651" s="18"/>
      <c r="E651" s="18"/>
      <c r="G651" s="17"/>
      <c r="H651" s="17"/>
      <c r="I651" s="17"/>
      <c r="J651" s="17"/>
    </row>
    <row r="652" spans="1:10" s="19" customFormat="1" ht="15.75" customHeight="1">
      <c r="A652" s="17"/>
      <c r="B652" s="17"/>
      <c r="C652" s="18"/>
      <c r="D652" s="18"/>
      <c r="E652" s="18"/>
      <c r="G652" s="17"/>
      <c r="H652" s="17"/>
      <c r="I652" s="17"/>
      <c r="J652" s="17"/>
    </row>
    <row r="653" spans="1:10" s="19" customFormat="1" ht="15.75" customHeight="1">
      <c r="A653" s="17"/>
      <c r="B653" s="17"/>
      <c r="C653" s="18"/>
      <c r="D653" s="18"/>
      <c r="E653" s="18"/>
      <c r="G653" s="17"/>
      <c r="H653" s="17"/>
      <c r="I653" s="17"/>
      <c r="J653" s="17"/>
    </row>
    <row r="654" spans="1:10" s="19" customFormat="1" ht="15.75" customHeight="1">
      <c r="A654" s="17"/>
      <c r="B654" s="17"/>
      <c r="C654" s="18"/>
      <c r="D654" s="18"/>
      <c r="E654" s="18"/>
      <c r="G654" s="17"/>
      <c r="H654" s="17"/>
      <c r="I654" s="17"/>
      <c r="J654" s="17"/>
    </row>
    <row r="655" spans="1:10" s="19" customFormat="1" ht="15.75" customHeight="1">
      <c r="A655" s="17"/>
      <c r="B655" s="17"/>
      <c r="C655" s="18"/>
      <c r="D655" s="18"/>
      <c r="E655" s="18"/>
      <c r="G655" s="17"/>
      <c r="H655" s="17"/>
      <c r="I655" s="17"/>
      <c r="J655" s="17"/>
    </row>
    <row r="656" spans="1:10" s="19" customFormat="1" ht="15.75" customHeight="1">
      <c r="A656" s="17"/>
      <c r="B656" s="17"/>
      <c r="C656" s="18"/>
      <c r="D656" s="18"/>
      <c r="E656" s="18"/>
      <c r="G656" s="17"/>
      <c r="H656" s="17"/>
      <c r="I656" s="17"/>
      <c r="J656" s="17"/>
    </row>
    <row r="657" spans="1:10" s="19" customFormat="1" ht="15.75" customHeight="1">
      <c r="A657" s="17"/>
      <c r="B657" s="17"/>
      <c r="C657" s="18"/>
      <c r="D657" s="18"/>
      <c r="E657" s="18"/>
      <c r="G657" s="17"/>
      <c r="H657" s="17"/>
      <c r="I657" s="17"/>
      <c r="J657" s="17"/>
    </row>
    <row r="658" spans="1:10" s="19" customFormat="1" ht="15.75" customHeight="1">
      <c r="A658" s="17"/>
      <c r="B658" s="17"/>
      <c r="C658" s="18"/>
      <c r="D658" s="18"/>
      <c r="E658" s="18"/>
      <c r="G658" s="17"/>
      <c r="H658" s="17"/>
      <c r="I658" s="17"/>
      <c r="J658" s="17"/>
    </row>
    <row r="659" spans="1:10" s="19" customFormat="1" ht="15.75" customHeight="1">
      <c r="A659" s="17"/>
      <c r="B659" s="17"/>
      <c r="C659" s="18"/>
      <c r="D659" s="18"/>
      <c r="E659" s="18"/>
      <c r="G659" s="17"/>
      <c r="H659" s="17"/>
      <c r="I659" s="17"/>
      <c r="J659" s="17"/>
    </row>
    <row r="660" spans="1:10" s="19" customFormat="1" ht="15.75" customHeight="1">
      <c r="A660" s="17"/>
      <c r="B660" s="17"/>
      <c r="C660" s="18"/>
      <c r="D660" s="18"/>
      <c r="E660" s="18"/>
      <c r="G660" s="17"/>
      <c r="H660" s="17"/>
      <c r="I660" s="17"/>
      <c r="J660" s="17"/>
    </row>
    <row r="661" spans="1:10" s="19" customFormat="1" ht="15.75" customHeight="1">
      <c r="A661" s="17"/>
      <c r="B661" s="17"/>
      <c r="C661" s="18"/>
      <c r="D661" s="18"/>
      <c r="E661" s="18"/>
      <c r="G661" s="17"/>
      <c r="H661" s="17"/>
      <c r="I661" s="17"/>
      <c r="J661" s="17"/>
    </row>
    <row r="662" spans="1:10" s="19" customFormat="1" ht="15.75" customHeight="1">
      <c r="A662" s="17"/>
      <c r="B662" s="17"/>
      <c r="C662" s="18"/>
      <c r="D662" s="18"/>
      <c r="E662" s="18"/>
      <c r="G662" s="17"/>
      <c r="H662" s="17"/>
      <c r="I662" s="17"/>
      <c r="J662" s="17"/>
    </row>
    <row r="663" spans="1:10" s="19" customFormat="1" ht="15.75" customHeight="1">
      <c r="A663" s="17"/>
      <c r="B663" s="17"/>
      <c r="C663" s="18"/>
      <c r="D663" s="18"/>
      <c r="E663" s="18"/>
      <c r="G663" s="17"/>
      <c r="H663" s="17"/>
      <c r="I663" s="17"/>
      <c r="J663" s="17"/>
    </row>
    <row r="664" spans="1:10" s="19" customFormat="1" ht="15.75" customHeight="1">
      <c r="A664" s="17"/>
      <c r="B664" s="17"/>
      <c r="C664" s="18"/>
      <c r="D664" s="18"/>
      <c r="E664" s="18"/>
      <c r="G664" s="17"/>
      <c r="H664" s="17"/>
      <c r="I664" s="17"/>
      <c r="J664" s="17"/>
    </row>
    <row r="665" spans="1:10" s="19" customFormat="1" ht="15.75" customHeight="1">
      <c r="A665" s="17"/>
      <c r="B665" s="17"/>
      <c r="C665" s="18"/>
      <c r="D665" s="18"/>
      <c r="E665" s="18"/>
      <c r="G665" s="17"/>
      <c r="H665" s="17"/>
      <c r="I665" s="17"/>
      <c r="J665" s="17"/>
    </row>
    <row r="666" spans="1:10" s="19" customFormat="1" ht="15.75" customHeight="1">
      <c r="A666" s="17"/>
      <c r="B666" s="17"/>
      <c r="C666" s="18"/>
      <c r="D666" s="18"/>
      <c r="E666" s="18"/>
      <c r="G666" s="17"/>
      <c r="H666" s="17"/>
      <c r="I666" s="17"/>
      <c r="J666" s="17"/>
    </row>
    <row r="667" spans="1:10" s="19" customFormat="1" ht="15.75" customHeight="1">
      <c r="A667" s="17"/>
      <c r="B667" s="17"/>
      <c r="C667" s="18"/>
      <c r="D667" s="18"/>
      <c r="E667" s="18"/>
      <c r="G667" s="17"/>
      <c r="H667" s="17"/>
      <c r="I667" s="17"/>
      <c r="J667" s="17"/>
    </row>
    <row r="668" spans="1:10" s="19" customFormat="1" ht="15.75" customHeight="1">
      <c r="A668" s="17"/>
      <c r="B668" s="17"/>
      <c r="C668" s="18"/>
      <c r="D668" s="18"/>
      <c r="E668" s="18"/>
      <c r="G668" s="17"/>
      <c r="H668" s="17"/>
      <c r="I668" s="17"/>
      <c r="J668" s="17"/>
    </row>
    <row r="669" spans="1:10" s="19" customFormat="1" ht="15.75" customHeight="1">
      <c r="A669" s="17"/>
      <c r="B669" s="17"/>
      <c r="C669" s="18"/>
      <c r="D669" s="18"/>
      <c r="E669" s="18"/>
      <c r="G669" s="17"/>
      <c r="H669" s="17"/>
      <c r="I669" s="17"/>
      <c r="J669" s="17"/>
    </row>
    <row r="670" spans="1:10" s="19" customFormat="1" ht="15.75" customHeight="1">
      <c r="A670" s="17"/>
      <c r="B670" s="17"/>
      <c r="C670" s="18"/>
      <c r="D670" s="18"/>
      <c r="E670" s="18"/>
      <c r="G670" s="17"/>
      <c r="H670" s="17"/>
      <c r="I670" s="17"/>
      <c r="J670" s="17"/>
    </row>
    <row r="671" spans="1:10" s="19" customFormat="1" ht="15.75" customHeight="1">
      <c r="A671" s="17"/>
      <c r="B671" s="17"/>
      <c r="C671" s="18"/>
      <c r="D671" s="18"/>
      <c r="E671" s="18"/>
      <c r="G671" s="17"/>
      <c r="H671" s="17"/>
      <c r="I671" s="17"/>
      <c r="J671" s="17"/>
    </row>
    <row r="672" spans="1:10" s="19" customFormat="1" ht="15.75" customHeight="1">
      <c r="A672" s="17"/>
      <c r="B672" s="17"/>
      <c r="C672" s="18"/>
      <c r="D672" s="18"/>
      <c r="E672" s="18"/>
      <c r="G672" s="17"/>
      <c r="H672" s="17"/>
      <c r="I672" s="17"/>
      <c r="J672" s="17"/>
    </row>
    <row r="673" spans="1:10" s="19" customFormat="1" ht="15.75" customHeight="1">
      <c r="A673" s="17"/>
      <c r="B673" s="17"/>
      <c r="C673" s="18"/>
      <c r="D673" s="18"/>
      <c r="E673" s="18"/>
      <c r="G673" s="17"/>
      <c r="H673" s="17"/>
      <c r="I673" s="17"/>
      <c r="J673" s="17"/>
    </row>
    <row r="674" spans="1:10" s="19" customFormat="1" ht="15.75" customHeight="1">
      <c r="A674" s="17"/>
      <c r="B674" s="17"/>
      <c r="C674" s="18"/>
      <c r="D674" s="18"/>
      <c r="E674" s="18"/>
      <c r="G674" s="17"/>
      <c r="H674" s="17"/>
      <c r="I674" s="17"/>
      <c r="J674" s="17"/>
    </row>
    <row r="675" spans="1:10" s="19" customFormat="1" ht="15.75" customHeight="1">
      <c r="A675" s="17"/>
      <c r="B675" s="17"/>
      <c r="C675" s="18"/>
      <c r="D675" s="18"/>
      <c r="E675" s="18"/>
      <c r="G675" s="17"/>
      <c r="H675" s="17"/>
      <c r="I675" s="17"/>
      <c r="J675" s="17"/>
    </row>
    <row r="676" spans="1:10" s="19" customFormat="1" ht="15.75" customHeight="1">
      <c r="A676" s="17"/>
      <c r="B676" s="17"/>
      <c r="C676" s="18"/>
      <c r="D676" s="18"/>
      <c r="E676" s="18"/>
      <c r="G676" s="17"/>
      <c r="H676" s="17"/>
      <c r="I676" s="17"/>
      <c r="J676" s="17"/>
    </row>
    <row r="677" spans="1:10" s="19" customFormat="1" ht="15.75" customHeight="1">
      <c r="A677" s="17"/>
      <c r="B677" s="17"/>
      <c r="C677" s="18"/>
      <c r="D677" s="18"/>
      <c r="E677" s="18"/>
      <c r="G677" s="17"/>
      <c r="H677" s="17"/>
      <c r="I677" s="17"/>
      <c r="J677" s="17"/>
    </row>
    <row r="678" spans="1:10" s="19" customFormat="1" ht="15.75" customHeight="1">
      <c r="A678" s="17"/>
      <c r="B678" s="17"/>
      <c r="C678" s="18"/>
      <c r="D678" s="18"/>
      <c r="E678" s="18"/>
      <c r="G678" s="17"/>
      <c r="H678" s="17"/>
      <c r="I678" s="17"/>
      <c r="J678" s="17"/>
    </row>
    <row r="679" spans="1:10" s="19" customFormat="1" ht="15.75" customHeight="1">
      <c r="A679" s="17"/>
      <c r="B679" s="17"/>
      <c r="C679" s="18"/>
      <c r="D679" s="18"/>
      <c r="E679" s="18"/>
      <c r="G679" s="17"/>
      <c r="H679" s="17"/>
      <c r="I679" s="17"/>
      <c r="J679" s="17"/>
    </row>
    <row r="680" spans="1:10" s="19" customFormat="1" ht="15.75" customHeight="1">
      <c r="A680" s="17"/>
      <c r="B680" s="17"/>
      <c r="C680" s="18"/>
      <c r="D680" s="18"/>
      <c r="E680" s="18"/>
      <c r="G680" s="17"/>
      <c r="H680" s="17"/>
      <c r="I680" s="17"/>
      <c r="J680" s="17"/>
    </row>
    <row r="681" spans="1:10" s="19" customFormat="1" ht="15.75" customHeight="1">
      <c r="A681" s="17"/>
      <c r="B681" s="17"/>
      <c r="C681" s="18"/>
      <c r="D681" s="18"/>
      <c r="E681" s="18"/>
      <c r="G681" s="17"/>
      <c r="H681" s="17"/>
      <c r="I681" s="17"/>
      <c r="J681" s="17"/>
    </row>
    <row r="682" spans="1:10" s="19" customFormat="1" ht="15.75" customHeight="1">
      <c r="A682" s="17"/>
      <c r="B682" s="17"/>
      <c r="C682" s="18"/>
      <c r="D682" s="18"/>
      <c r="E682" s="18"/>
      <c r="G682" s="17"/>
      <c r="H682" s="17"/>
      <c r="I682" s="17"/>
      <c r="J682" s="17"/>
    </row>
    <row r="683" spans="1:10" s="19" customFormat="1" ht="15.75" customHeight="1">
      <c r="A683" s="17"/>
      <c r="B683" s="17"/>
      <c r="C683" s="18"/>
      <c r="D683" s="18"/>
      <c r="E683" s="18"/>
      <c r="G683" s="17"/>
      <c r="H683" s="17"/>
      <c r="I683" s="17"/>
      <c r="J683" s="17"/>
    </row>
    <row r="684" spans="1:10" s="19" customFormat="1" ht="15.75" customHeight="1">
      <c r="A684" s="17"/>
      <c r="B684" s="17"/>
      <c r="C684" s="18"/>
      <c r="D684" s="18"/>
      <c r="E684" s="18"/>
      <c r="G684" s="17"/>
      <c r="H684" s="17"/>
      <c r="I684" s="17"/>
      <c r="J684" s="17"/>
    </row>
    <row r="685" spans="1:10" s="19" customFormat="1" ht="15.75" customHeight="1">
      <c r="A685" s="17"/>
      <c r="B685" s="17"/>
      <c r="C685" s="18"/>
      <c r="D685" s="18"/>
      <c r="E685" s="18"/>
      <c r="G685" s="17"/>
      <c r="H685" s="17"/>
      <c r="I685" s="17"/>
      <c r="J685" s="17"/>
    </row>
    <row r="686" spans="1:10" s="19" customFormat="1" ht="15.75" customHeight="1">
      <c r="A686" s="17"/>
      <c r="B686" s="17"/>
      <c r="C686" s="18"/>
      <c r="D686" s="18"/>
      <c r="E686" s="18"/>
      <c r="G686" s="17"/>
      <c r="H686" s="17"/>
      <c r="I686" s="17"/>
      <c r="J686" s="17"/>
    </row>
    <row r="687" spans="1:10" s="19" customFormat="1" ht="15.75" customHeight="1">
      <c r="A687" s="17"/>
      <c r="B687" s="17"/>
      <c r="C687" s="18"/>
      <c r="D687" s="18"/>
      <c r="E687" s="18"/>
      <c r="G687" s="17"/>
      <c r="H687" s="17"/>
      <c r="I687" s="17"/>
      <c r="J687" s="17"/>
    </row>
    <row r="688" spans="1:10" s="19" customFormat="1" ht="15.75" customHeight="1">
      <c r="A688" s="17"/>
      <c r="B688" s="17"/>
      <c r="C688" s="18"/>
      <c r="D688" s="18"/>
      <c r="E688" s="18"/>
      <c r="G688" s="17"/>
      <c r="H688" s="17"/>
      <c r="I688" s="17"/>
      <c r="J688" s="17"/>
    </row>
    <row r="689" spans="1:10" s="19" customFormat="1" ht="15.75" customHeight="1">
      <c r="A689" s="17"/>
      <c r="B689" s="17"/>
      <c r="C689" s="18"/>
      <c r="D689" s="18"/>
      <c r="E689" s="18"/>
      <c r="G689" s="17"/>
      <c r="H689" s="17"/>
      <c r="I689" s="17"/>
      <c r="J689" s="17"/>
    </row>
    <row r="690" spans="1:10" s="19" customFormat="1" ht="15.75" customHeight="1">
      <c r="A690" s="17"/>
      <c r="B690" s="17"/>
      <c r="C690" s="18"/>
      <c r="D690" s="18"/>
      <c r="E690" s="18"/>
      <c r="G690" s="17"/>
      <c r="H690" s="17"/>
      <c r="I690" s="17"/>
      <c r="J690" s="17"/>
    </row>
    <row r="691" spans="1:10" s="19" customFormat="1" ht="15.75" customHeight="1">
      <c r="A691" s="17"/>
      <c r="B691" s="17"/>
      <c r="C691" s="18"/>
      <c r="D691" s="18"/>
      <c r="E691" s="18"/>
      <c r="G691" s="17"/>
      <c r="H691" s="17"/>
      <c r="I691" s="17"/>
      <c r="J691" s="17"/>
    </row>
    <row r="692" spans="1:10" s="19" customFormat="1" ht="15.75" customHeight="1">
      <c r="A692" s="17"/>
      <c r="B692" s="17"/>
      <c r="C692" s="18"/>
      <c r="D692" s="18"/>
      <c r="E692" s="18"/>
      <c r="G692" s="17"/>
      <c r="H692" s="17"/>
      <c r="I692" s="17"/>
      <c r="J692" s="17"/>
    </row>
    <row r="693" spans="1:10" s="19" customFormat="1" ht="15.75" customHeight="1">
      <c r="A693" s="17"/>
      <c r="B693" s="17"/>
      <c r="C693" s="18"/>
      <c r="D693" s="18"/>
      <c r="E693" s="18"/>
      <c r="G693" s="17"/>
      <c r="H693" s="17"/>
      <c r="I693" s="17"/>
      <c r="J693" s="17"/>
    </row>
    <row r="694" spans="1:10" s="19" customFormat="1" ht="15.75" customHeight="1">
      <c r="A694" s="17"/>
      <c r="B694" s="17"/>
      <c r="C694" s="18"/>
      <c r="D694" s="18"/>
      <c r="E694" s="18"/>
      <c r="G694" s="17"/>
      <c r="H694" s="17"/>
      <c r="I694" s="17"/>
      <c r="J694" s="17"/>
    </row>
    <row r="695" spans="1:10" s="19" customFormat="1" ht="15.75" customHeight="1">
      <c r="A695" s="17"/>
      <c r="B695" s="17"/>
      <c r="C695" s="18"/>
      <c r="D695" s="18"/>
      <c r="E695" s="18"/>
      <c r="G695" s="17"/>
      <c r="H695" s="17"/>
      <c r="I695" s="17"/>
      <c r="J695" s="17"/>
    </row>
    <row r="696" spans="1:10" s="19" customFormat="1" ht="15.75" customHeight="1">
      <c r="A696" s="17"/>
      <c r="B696" s="17"/>
      <c r="C696" s="18"/>
      <c r="D696" s="18"/>
      <c r="E696" s="18"/>
      <c r="G696" s="17"/>
      <c r="H696" s="17"/>
      <c r="I696" s="17"/>
      <c r="J696" s="17"/>
    </row>
    <row r="697" spans="1:10" s="19" customFormat="1" ht="15.75" customHeight="1">
      <c r="A697" s="17"/>
      <c r="B697" s="17"/>
      <c r="C697" s="18"/>
      <c r="D697" s="18"/>
      <c r="E697" s="18"/>
      <c r="G697" s="17"/>
      <c r="H697" s="17"/>
      <c r="I697" s="17"/>
      <c r="J697" s="17"/>
    </row>
    <row r="698" spans="1:10" s="19" customFormat="1" ht="15.75" customHeight="1">
      <c r="A698" s="17"/>
      <c r="B698" s="17"/>
      <c r="C698" s="18"/>
      <c r="D698" s="18"/>
      <c r="E698" s="18"/>
      <c r="G698" s="17"/>
      <c r="H698" s="17"/>
      <c r="I698" s="17"/>
      <c r="J698" s="17"/>
    </row>
    <row r="699" spans="1:10" s="19" customFormat="1" ht="15.75" customHeight="1">
      <c r="A699" s="17"/>
      <c r="B699" s="17"/>
      <c r="C699" s="18"/>
      <c r="D699" s="18"/>
      <c r="E699" s="18"/>
      <c r="G699" s="17"/>
      <c r="H699" s="17"/>
      <c r="I699" s="17"/>
      <c r="J699" s="17"/>
    </row>
    <row r="700" spans="1:10" s="19" customFormat="1" ht="15.75" customHeight="1">
      <c r="A700" s="17"/>
      <c r="B700" s="17"/>
      <c r="C700" s="18"/>
      <c r="D700" s="18"/>
      <c r="E700" s="18"/>
      <c r="G700" s="17"/>
      <c r="H700" s="17"/>
      <c r="I700" s="17"/>
      <c r="J700" s="17"/>
    </row>
    <row r="701" spans="1:10" s="19" customFormat="1" ht="15.75" customHeight="1">
      <c r="A701" s="17"/>
      <c r="B701" s="17"/>
      <c r="C701" s="18"/>
      <c r="D701" s="18"/>
      <c r="E701" s="18"/>
      <c r="G701" s="17"/>
      <c r="H701" s="17"/>
      <c r="I701" s="17"/>
      <c r="J701" s="17"/>
    </row>
    <row r="702" spans="1:10" s="19" customFormat="1" ht="15.75" customHeight="1">
      <c r="A702" s="17"/>
      <c r="B702" s="17"/>
      <c r="C702" s="18"/>
      <c r="D702" s="18"/>
      <c r="E702" s="18"/>
      <c r="G702" s="17"/>
      <c r="H702" s="17"/>
      <c r="I702" s="17"/>
      <c r="J702" s="17"/>
    </row>
    <row r="703" spans="1:10" s="19" customFormat="1" ht="15.75" customHeight="1">
      <c r="A703" s="17"/>
      <c r="B703" s="17"/>
      <c r="C703" s="18"/>
      <c r="D703" s="18"/>
      <c r="E703" s="18"/>
      <c r="G703" s="17"/>
      <c r="H703" s="17"/>
      <c r="I703" s="17"/>
      <c r="J703" s="17"/>
    </row>
    <row r="704" spans="1:10" s="19" customFormat="1" ht="15.75" customHeight="1">
      <c r="A704" s="17"/>
      <c r="B704" s="17"/>
      <c r="C704" s="18"/>
      <c r="D704" s="18"/>
      <c r="E704" s="18"/>
      <c r="G704" s="17"/>
      <c r="H704" s="17"/>
      <c r="I704" s="17"/>
      <c r="J704" s="17"/>
    </row>
    <row r="705" spans="1:10" s="19" customFormat="1" ht="15.75" customHeight="1">
      <c r="A705" s="17"/>
      <c r="B705" s="17"/>
      <c r="C705" s="18"/>
      <c r="D705" s="18"/>
      <c r="E705" s="18"/>
      <c r="G705" s="17"/>
      <c r="H705" s="17"/>
      <c r="I705" s="17"/>
      <c r="J705" s="17"/>
    </row>
    <row r="706" spans="1:10" s="19" customFormat="1" ht="15.75" customHeight="1">
      <c r="A706" s="17"/>
      <c r="B706" s="17"/>
      <c r="C706" s="18"/>
      <c r="D706" s="18"/>
      <c r="E706" s="18"/>
      <c r="G706" s="17"/>
      <c r="H706" s="17"/>
      <c r="I706" s="17"/>
      <c r="J706" s="17"/>
    </row>
    <row r="707" spans="1:10" s="19" customFormat="1" ht="15.75" customHeight="1">
      <c r="A707" s="17"/>
      <c r="B707" s="17"/>
      <c r="C707" s="18"/>
      <c r="D707" s="18"/>
      <c r="E707" s="18"/>
      <c r="G707" s="17"/>
      <c r="H707" s="17"/>
      <c r="I707" s="17"/>
      <c r="J707" s="17"/>
    </row>
    <row r="708" spans="1:10" s="19" customFormat="1" ht="15.75" customHeight="1">
      <c r="A708" s="17"/>
      <c r="B708" s="17"/>
      <c r="C708" s="18"/>
      <c r="D708" s="18"/>
      <c r="E708" s="18"/>
      <c r="G708" s="17"/>
      <c r="H708" s="17"/>
      <c r="I708" s="17"/>
      <c r="J708" s="17"/>
    </row>
    <row r="709" spans="1:10" s="19" customFormat="1" ht="15.75" customHeight="1">
      <c r="A709" s="17"/>
      <c r="B709" s="17"/>
      <c r="C709" s="18"/>
      <c r="D709" s="18"/>
      <c r="E709" s="18"/>
      <c r="G709" s="17"/>
      <c r="H709" s="17"/>
      <c r="I709" s="17"/>
      <c r="J709" s="17"/>
    </row>
    <row r="710" spans="1:10" s="19" customFormat="1" ht="15.75" customHeight="1">
      <c r="A710" s="17"/>
      <c r="B710" s="17"/>
      <c r="C710" s="18"/>
      <c r="D710" s="18"/>
      <c r="E710" s="18"/>
      <c r="G710" s="17"/>
      <c r="H710" s="17"/>
      <c r="I710" s="17"/>
      <c r="J710" s="17"/>
    </row>
    <row r="711" spans="1:10" s="19" customFormat="1" ht="15.75" customHeight="1">
      <c r="A711" s="17"/>
      <c r="B711" s="17"/>
      <c r="C711" s="18"/>
      <c r="D711" s="18"/>
      <c r="E711" s="18"/>
      <c r="G711" s="17"/>
      <c r="H711" s="17"/>
      <c r="I711" s="17"/>
      <c r="J711" s="17"/>
    </row>
    <row r="712" spans="1:10" s="19" customFormat="1" ht="15.75" customHeight="1">
      <c r="A712" s="17"/>
      <c r="B712" s="17"/>
      <c r="C712" s="18"/>
      <c r="D712" s="18"/>
      <c r="E712" s="18"/>
      <c r="G712" s="17"/>
      <c r="H712" s="17"/>
      <c r="I712" s="17"/>
      <c r="J712" s="17"/>
    </row>
    <row r="713" spans="1:10" s="19" customFormat="1" ht="15.75" customHeight="1">
      <c r="A713" s="17"/>
      <c r="B713" s="17"/>
      <c r="C713" s="18"/>
      <c r="D713" s="18"/>
      <c r="E713" s="18"/>
      <c r="G713" s="17"/>
      <c r="H713" s="17"/>
      <c r="I713" s="17"/>
      <c r="J713" s="17"/>
    </row>
    <row r="714" spans="1:10" s="19" customFormat="1" ht="15.75" customHeight="1">
      <c r="A714" s="17"/>
      <c r="B714" s="17"/>
      <c r="C714" s="18"/>
      <c r="D714" s="18"/>
      <c r="E714" s="18"/>
      <c r="G714" s="17"/>
      <c r="H714" s="17"/>
      <c r="I714" s="17"/>
      <c r="J714" s="17"/>
    </row>
    <row r="715" spans="1:10" s="19" customFormat="1" ht="15.75" customHeight="1">
      <c r="A715" s="17"/>
      <c r="B715" s="17"/>
      <c r="C715" s="18"/>
      <c r="D715" s="18"/>
      <c r="E715" s="18"/>
      <c r="G715" s="17"/>
      <c r="H715" s="17"/>
      <c r="I715" s="17"/>
      <c r="J715" s="17"/>
    </row>
    <row r="716" spans="1:10" s="19" customFormat="1" ht="15.75" customHeight="1">
      <c r="A716" s="17"/>
      <c r="B716" s="17"/>
      <c r="C716" s="18"/>
      <c r="D716" s="18"/>
      <c r="E716" s="18"/>
      <c r="G716" s="17"/>
      <c r="H716" s="17"/>
      <c r="I716" s="17"/>
      <c r="J716" s="17"/>
    </row>
    <row r="717" spans="1:10" s="19" customFormat="1" ht="15.75" customHeight="1">
      <c r="A717" s="17"/>
      <c r="B717" s="17"/>
      <c r="C717" s="18"/>
      <c r="D717" s="18"/>
      <c r="E717" s="18"/>
      <c r="G717" s="17"/>
      <c r="H717" s="17"/>
      <c r="I717" s="17"/>
      <c r="J717" s="17"/>
    </row>
    <row r="718" spans="1:10" s="19" customFormat="1" ht="15.75" customHeight="1">
      <c r="A718" s="17"/>
      <c r="B718" s="17"/>
      <c r="C718" s="18"/>
      <c r="D718" s="18"/>
      <c r="E718" s="18"/>
      <c r="G718" s="17"/>
      <c r="H718" s="17"/>
      <c r="I718" s="17"/>
      <c r="J718" s="17"/>
    </row>
    <row r="719" spans="1:10" s="19" customFormat="1" ht="15.75" customHeight="1">
      <c r="A719" s="17"/>
      <c r="B719" s="17"/>
      <c r="C719" s="18"/>
      <c r="D719" s="18"/>
      <c r="E719" s="18"/>
      <c r="G719" s="17"/>
      <c r="H719" s="17"/>
      <c r="I719" s="17"/>
      <c r="J719" s="17"/>
    </row>
    <row r="720" spans="1:10" s="19" customFormat="1" ht="15.75" customHeight="1">
      <c r="A720" s="17"/>
      <c r="B720" s="17"/>
      <c r="C720" s="18"/>
      <c r="D720" s="18"/>
      <c r="E720" s="18"/>
      <c r="G720" s="17"/>
      <c r="H720" s="17"/>
      <c r="I720" s="17"/>
      <c r="J720" s="17"/>
    </row>
    <row r="721" spans="1:10" s="19" customFormat="1" ht="15.75" customHeight="1">
      <c r="A721" s="17"/>
      <c r="B721" s="17"/>
      <c r="C721" s="18"/>
      <c r="D721" s="18"/>
      <c r="E721" s="18"/>
      <c r="G721" s="17"/>
      <c r="H721" s="17"/>
      <c r="I721" s="17"/>
      <c r="J721" s="17"/>
    </row>
    <row r="722" spans="1:10" s="19" customFormat="1" ht="15.75" customHeight="1">
      <c r="A722" s="17"/>
      <c r="B722" s="17"/>
      <c r="C722" s="18"/>
      <c r="D722" s="18"/>
      <c r="E722" s="18"/>
      <c r="G722" s="17"/>
      <c r="H722" s="17"/>
      <c r="I722" s="17"/>
      <c r="J722" s="17"/>
    </row>
    <row r="723" spans="1:10" s="19" customFormat="1" ht="15.75" customHeight="1">
      <c r="A723" s="17"/>
      <c r="B723" s="17"/>
      <c r="C723" s="18"/>
      <c r="D723" s="18"/>
      <c r="E723" s="18"/>
      <c r="G723" s="17"/>
      <c r="H723" s="17"/>
      <c r="I723" s="17"/>
      <c r="J723" s="17"/>
    </row>
    <row r="724" spans="1:10" s="19" customFormat="1" ht="15.75" customHeight="1">
      <c r="A724" s="17"/>
      <c r="B724" s="17"/>
      <c r="C724" s="18"/>
      <c r="D724" s="18"/>
      <c r="E724" s="18"/>
      <c r="G724" s="17"/>
      <c r="H724" s="17"/>
      <c r="I724" s="17"/>
      <c r="J724" s="17"/>
    </row>
    <row r="725" spans="1:10" s="19" customFormat="1" ht="15.75" customHeight="1">
      <c r="A725" s="17"/>
      <c r="B725" s="17"/>
      <c r="C725" s="18"/>
      <c r="D725" s="18"/>
      <c r="E725" s="18"/>
      <c r="G725" s="17"/>
      <c r="H725" s="17"/>
      <c r="I725" s="17"/>
      <c r="J725" s="17"/>
    </row>
    <row r="726" spans="1:10" s="19" customFormat="1" ht="15.75" customHeight="1">
      <c r="A726" s="17"/>
      <c r="B726" s="17"/>
      <c r="C726" s="18"/>
      <c r="D726" s="18"/>
      <c r="E726" s="18"/>
      <c r="G726" s="17"/>
      <c r="H726" s="17"/>
      <c r="I726" s="17"/>
      <c r="J726" s="17"/>
    </row>
    <row r="727" spans="1:10" s="19" customFormat="1" ht="15.75" customHeight="1">
      <c r="A727" s="17"/>
      <c r="B727" s="17"/>
      <c r="C727" s="18"/>
      <c r="D727" s="18"/>
      <c r="E727" s="18"/>
      <c r="G727" s="17"/>
      <c r="H727" s="17"/>
      <c r="I727" s="17"/>
      <c r="J727" s="17"/>
    </row>
    <row r="728" spans="1:10" s="19" customFormat="1" ht="15.75" customHeight="1">
      <c r="A728" s="17"/>
      <c r="B728" s="17"/>
      <c r="C728" s="18"/>
      <c r="D728" s="18"/>
      <c r="E728" s="18"/>
      <c r="G728" s="17"/>
      <c r="H728" s="17"/>
      <c r="I728" s="17"/>
      <c r="J728" s="17"/>
    </row>
    <row r="729" spans="1:10" s="19" customFormat="1" ht="15.75" customHeight="1">
      <c r="A729" s="17"/>
      <c r="B729" s="17"/>
      <c r="C729" s="18"/>
      <c r="D729" s="18"/>
      <c r="E729" s="18"/>
      <c r="G729" s="17"/>
      <c r="H729" s="17"/>
      <c r="I729" s="17"/>
      <c r="J729" s="17"/>
    </row>
    <row r="730" spans="1:10" s="19" customFormat="1" ht="15.75" customHeight="1">
      <c r="A730" s="17"/>
      <c r="B730" s="17"/>
      <c r="C730" s="18"/>
      <c r="D730" s="18"/>
      <c r="E730" s="18"/>
      <c r="G730" s="17"/>
      <c r="H730" s="17"/>
      <c r="I730" s="17"/>
      <c r="J730" s="17"/>
    </row>
    <row r="731" spans="1:10" s="19" customFormat="1" ht="15.75" customHeight="1">
      <c r="A731" s="17"/>
      <c r="B731" s="17"/>
      <c r="C731" s="18"/>
      <c r="D731" s="18"/>
      <c r="E731" s="18"/>
      <c r="G731" s="17"/>
      <c r="H731" s="17"/>
      <c r="I731" s="17"/>
      <c r="J731" s="17"/>
    </row>
    <row r="732" spans="1:10" s="19" customFormat="1" ht="15.75" customHeight="1">
      <c r="A732" s="17"/>
      <c r="B732" s="17"/>
      <c r="C732" s="18"/>
      <c r="D732" s="18"/>
      <c r="E732" s="18"/>
      <c r="G732" s="17"/>
      <c r="H732" s="17"/>
      <c r="I732" s="17"/>
      <c r="J732" s="17"/>
    </row>
    <row r="733" spans="1:10" s="19" customFormat="1" ht="15.75" customHeight="1">
      <c r="A733" s="17"/>
      <c r="B733" s="17"/>
      <c r="C733" s="18"/>
      <c r="D733" s="18"/>
      <c r="E733" s="18"/>
      <c r="G733" s="17"/>
      <c r="H733" s="17"/>
      <c r="I733" s="17"/>
      <c r="J733" s="17"/>
    </row>
    <row r="734" spans="1:10" s="19" customFormat="1" ht="15.75" customHeight="1">
      <c r="A734" s="17"/>
      <c r="B734" s="17"/>
      <c r="C734" s="18"/>
      <c r="D734" s="18"/>
      <c r="E734" s="18"/>
      <c r="G734" s="17"/>
      <c r="H734" s="17"/>
      <c r="I734" s="17"/>
      <c r="J734" s="17"/>
    </row>
    <row r="735" spans="1:10" s="19" customFormat="1" ht="15.75" customHeight="1">
      <c r="A735" s="17"/>
      <c r="B735" s="17"/>
      <c r="C735" s="18"/>
      <c r="D735" s="18"/>
      <c r="E735" s="18"/>
      <c r="G735" s="17"/>
      <c r="H735" s="17"/>
      <c r="I735" s="17"/>
      <c r="J735" s="17"/>
    </row>
    <row r="736" spans="1:10" s="19" customFormat="1" ht="15.75" customHeight="1">
      <c r="A736" s="17"/>
      <c r="B736" s="17"/>
      <c r="C736" s="18"/>
      <c r="D736" s="18"/>
      <c r="E736" s="18"/>
      <c r="G736" s="17"/>
      <c r="H736" s="17"/>
      <c r="I736" s="17"/>
      <c r="J736" s="17"/>
    </row>
    <row r="737" spans="1:10" s="19" customFormat="1" ht="15.75" customHeight="1">
      <c r="A737" s="17"/>
      <c r="B737" s="17"/>
      <c r="C737" s="18"/>
      <c r="D737" s="18"/>
      <c r="E737" s="18"/>
      <c r="G737" s="17"/>
      <c r="H737" s="17"/>
      <c r="I737" s="17"/>
      <c r="J737" s="17"/>
    </row>
    <row r="738" spans="1:10" s="19" customFormat="1" ht="15.75" customHeight="1">
      <c r="A738" s="17"/>
      <c r="B738" s="17"/>
      <c r="C738" s="18"/>
      <c r="D738" s="18"/>
      <c r="E738" s="18"/>
      <c r="G738" s="17"/>
      <c r="H738" s="17"/>
      <c r="I738" s="17"/>
      <c r="J738" s="17"/>
    </row>
    <row r="739" spans="1:10" s="19" customFormat="1" ht="15.75" customHeight="1">
      <c r="A739" s="17"/>
      <c r="B739" s="17"/>
      <c r="C739" s="18"/>
      <c r="D739" s="18"/>
      <c r="E739" s="18"/>
      <c r="G739" s="17"/>
      <c r="H739" s="17"/>
      <c r="I739" s="17"/>
      <c r="J739" s="17"/>
    </row>
    <row r="740" spans="1:10" s="19" customFormat="1" ht="15.75" customHeight="1">
      <c r="A740" s="17"/>
      <c r="B740" s="17"/>
      <c r="C740" s="18"/>
      <c r="D740" s="18"/>
      <c r="E740" s="18"/>
      <c r="G740" s="17"/>
      <c r="H740" s="17"/>
      <c r="I740" s="17"/>
      <c r="J740" s="17"/>
    </row>
    <row r="741" spans="1:10" s="19" customFormat="1" ht="15.75" customHeight="1">
      <c r="A741" s="17"/>
      <c r="B741" s="17"/>
      <c r="C741" s="18"/>
      <c r="D741" s="18"/>
      <c r="E741" s="18"/>
      <c r="G741" s="17"/>
      <c r="H741" s="17"/>
      <c r="I741" s="17"/>
      <c r="J741" s="17"/>
    </row>
    <row r="742" spans="1:10" s="19" customFormat="1" ht="15.75" customHeight="1">
      <c r="A742" s="17"/>
      <c r="B742" s="17"/>
      <c r="C742" s="18"/>
      <c r="D742" s="18"/>
      <c r="E742" s="18"/>
      <c r="G742" s="17"/>
      <c r="H742" s="17"/>
      <c r="I742" s="17"/>
      <c r="J742" s="17"/>
    </row>
    <row r="743" spans="1:10" s="19" customFormat="1" ht="15.75" customHeight="1">
      <c r="A743" s="17"/>
      <c r="B743" s="17"/>
      <c r="C743" s="18"/>
      <c r="D743" s="18"/>
      <c r="E743" s="18"/>
      <c r="G743" s="17"/>
      <c r="H743" s="17"/>
      <c r="I743" s="17"/>
      <c r="J743" s="17"/>
    </row>
    <row r="744" spans="1:10" s="19" customFormat="1" ht="15.75" customHeight="1">
      <c r="A744" s="17"/>
      <c r="B744" s="17"/>
      <c r="C744" s="18"/>
      <c r="D744" s="18"/>
      <c r="E744" s="18"/>
      <c r="G744" s="17"/>
      <c r="H744" s="17"/>
      <c r="I744" s="17"/>
      <c r="J744" s="17"/>
    </row>
    <row r="745" spans="1:10" s="19" customFormat="1" ht="15.75" customHeight="1">
      <c r="A745" s="17"/>
      <c r="B745" s="17"/>
      <c r="C745" s="18"/>
      <c r="D745" s="18"/>
      <c r="E745" s="18"/>
      <c r="G745" s="17"/>
      <c r="H745" s="17"/>
      <c r="I745" s="17"/>
      <c r="J745" s="17"/>
    </row>
    <row r="746" spans="1:10" s="19" customFormat="1" ht="15.75" customHeight="1">
      <c r="A746" s="17"/>
      <c r="B746" s="17"/>
      <c r="C746" s="18"/>
      <c r="D746" s="18"/>
      <c r="E746" s="18"/>
      <c r="G746" s="17"/>
      <c r="H746" s="17"/>
      <c r="I746" s="17"/>
      <c r="J746" s="17"/>
    </row>
    <row r="747" spans="1:10" s="19" customFormat="1" ht="15.75" customHeight="1">
      <c r="A747" s="17"/>
      <c r="B747" s="17"/>
      <c r="C747" s="18"/>
      <c r="D747" s="18"/>
      <c r="E747" s="18"/>
      <c r="G747" s="17"/>
      <c r="H747" s="17"/>
      <c r="I747" s="17"/>
      <c r="J747" s="17"/>
    </row>
    <row r="748" spans="1:10" s="19" customFormat="1" ht="15.75" customHeight="1">
      <c r="A748" s="17"/>
      <c r="B748" s="17"/>
      <c r="C748" s="18"/>
      <c r="D748" s="18"/>
      <c r="E748" s="18"/>
      <c r="G748" s="17"/>
      <c r="H748" s="17"/>
      <c r="I748" s="17"/>
      <c r="J748" s="17"/>
    </row>
    <row r="749" spans="1:10" s="19" customFormat="1" ht="15.75" customHeight="1">
      <c r="A749" s="17"/>
      <c r="B749" s="17"/>
      <c r="C749" s="18"/>
      <c r="D749" s="18"/>
      <c r="E749" s="18"/>
      <c r="G749" s="17"/>
      <c r="H749" s="17"/>
      <c r="I749" s="17"/>
      <c r="J749" s="17"/>
    </row>
    <row r="750" spans="1:10" s="19" customFormat="1" ht="15.75" customHeight="1">
      <c r="A750" s="17"/>
      <c r="B750" s="17"/>
      <c r="C750" s="18"/>
      <c r="D750" s="18"/>
      <c r="E750" s="18"/>
      <c r="G750" s="17"/>
      <c r="H750" s="17"/>
      <c r="I750" s="17"/>
      <c r="J750" s="17"/>
    </row>
    <row r="751" spans="1:10" s="19" customFormat="1" ht="15.75" customHeight="1">
      <c r="A751" s="17"/>
      <c r="B751" s="17"/>
      <c r="C751" s="18"/>
      <c r="D751" s="18"/>
      <c r="E751" s="18"/>
      <c r="G751" s="17"/>
      <c r="H751" s="17"/>
      <c r="I751" s="17"/>
      <c r="J751" s="17"/>
    </row>
    <row r="752" spans="1:10" s="19" customFormat="1" ht="15.75" customHeight="1">
      <c r="A752" s="17"/>
      <c r="B752" s="17"/>
      <c r="C752" s="18"/>
      <c r="D752" s="18"/>
      <c r="E752" s="18"/>
      <c r="G752" s="17"/>
      <c r="H752" s="17"/>
      <c r="I752" s="17"/>
      <c r="J752" s="17"/>
    </row>
    <row r="753" spans="1:10" s="19" customFormat="1" ht="15.75" customHeight="1">
      <c r="A753" s="17"/>
      <c r="B753" s="17"/>
      <c r="C753" s="18"/>
      <c r="D753" s="18"/>
      <c r="E753" s="18"/>
      <c r="G753" s="17"/>
      <c r="H753" s="17"/>
      <c r="I753" s="17"/>
      <c r="J753" s="17"/>
    </row>
    <row r="754" spans="1:10" s="19" customFormat="1" ht="15.75" customHeight="1">
      <c r="A754" s="17"/>
      <c r="B754" s="17"/>
      <c r="C754" s="18"/>
      <c r="D754" s="18"/>
      <c r="E754" s="18"/>
      <c r="G754" s="17"/>
      <c r="H754" s="17"/>
      <c r="I754" s="17"/>
      <c r="J754" s="17"/>
    </row>
    <row r="755" spans="1:10" s="19" customFormat="1" ht="15.75" customHeight="1">
      <c r="A755" s="17"/>
      <c r="B755" s="17"/>
      <c r="C755" s="18"/>
      <c r="D755" s="18"/>
      <c r="E755" s="18"/>
      <c r="G755" s="17"/>
      <c r="H755" s="17"/>
      <c r="I755" s="17"/>
      <c r="J755" s="17"/>
    </row>
    <row r="756" spans="1:10" s="19" customFormat="1" ht="15.75" customHeight="1">
      <c r="A756" s="17"/>
      <c r="B756" s="17"/>
      <c r="C756" s="18"/>
      <c r="D756" s="18"/>
      <c r="E756" s="18"/>
      <c r="G756" s="17"/>
      <c r="H756" s="17"/>
      <c r="I756" s="17"/>
      <c r="J756" s="17"/>
    </row>
    <row r="757" spans="1:10" s="19" customFormat="1" ht="15.75" customHeight="1">
      <c r="A757" s="17"/>
      <c r="B757" s="17"/>
      <c r="C757" s="18"/>
      <c r="D757" s="18"/>
      <c r="E757" s="18"/>
      <c r="G757" s="17"/>
      <c r="H757" s="17"/>
      <c r="I757" s="17"/>
      <c r="J757" s="17"/>
    </row>
    <row r="758" spans="1:10" s="19" customFormat="1" ht="15.75" customHeight="1">
      <c r="A758" s="17"/>
      <c r="B758" s="17"/>
      <c r="C758" s="18"/>
      <c r="D758" s="18"/>
      <c r="E758" s="18"/>
      <c r="G758" s="17"/>
      <c r="H758" s="17"/>
      <c r="I758" s="17"/>
      <c r="J758" s="17"/>
    </row>
    <row r="759" spans="1:10" s="19" customFormat="1" ht="15.75" customHeight="1">
      <c r="A759" s="17"/>
      <c r="B759" s="17"/>
      <c r="C759" s="18"/>
      <c r="D759" s="18"/>
      <c r="E759" s="18"/>
      <c r="G759" s="17"/>
      <c r="H759" s="17"/>
      <c r="I759" s="17"/>
      <c r="J759" s="17"/>
    </row>
    <row r="760" spans="1:10" s="19" customFormat="1" ht="15.75" customHeight="1">
      <c r="A760" s="17"/>
      <c r="B760" s="17"/>
      <c r="C760" s="18"/>
      <c r="D760" s="18"/>
      <c r="E760" s="18"/>
      <c r="G760" s="17"/>
      <c r="H760" s="17"/>
      <c r="I760" s="17"/>
      <c r="J760" s="17"/>
    </row>
    <row r="761" spans="1:10" s="19" customFormat="1" ht="15.75" customHeight="1">
      <c r="A761" s="17"/>
      <c r="B761" s="17"/>
      <c r="C761" s="18"/>
      <c r="D761" s="18"/>
      <c r="E761" s="18"/>
      <c r="G761" s="17"/>
      <c r="H761" s="17"/>
      <c r="I761" s="17"/>
      <c r="J761" s="17"/>
    </row>
    <row r="762" spans="1:10" s="19" customFormat="1" ht="15.75" customHeight="1">
      <c r="A762" s="17"/>
      <c r="B762" s="17"/>
      <c r="C762" s="18"/>
      <c r="D762" s="18"/>
      <c r="E762" s="18"/>
      <c r="G762" s="17"/>
      <c r="H762" s="17"/>
      <c r="I762" s="17"/>
      <c r="J762" s="17"/>
    </row>
    <row r="763" spans="1:10" s="19" customFormat="1" ht="15.75" customHeight="1">
      <c r="A763" s="17"/>
      <c r="B763" s="17"/>
      <c r="C763" s="18"/>
      <c r="D763" s="18"/>
      <c r="E763" s="18"/>
      <c r="G763" s="17"/>
      <c r="H763" s="17"/>
      <c r="I763" s="17"/>
      <c r="J763" s="17"/>
    </row>
    <row r="764" spans="1:10" s="19" customFormat="1" ht="15.75" customHeight="1">
      <c r="A764" s="17"/>
      <c r="B764" s="17"/>
      <c r="C764" s="18"/>
      <c r="D764" s="18"/>
      <c r="E764" s="18"/>
      <c r="G764" s="17"/>
      <c r="H764" s="17"/>
      <c r="I764" s="17"/>
      <c r="J764" s="17"/>
    </row>
    <row r="765" spans="1:10" s="19" customFormat="1" ht="15.75" customHeight="1">
      <c r="A765" s="17"/>
      <c r="B765" s="17"/>
      <c r="C765" s="18"/>
      <c r="D765" s="18"/>
      <c r="E765" s="18"/>
      <c r="G765" s="17"/>
      <c r="H765" s="17"/>
      <c r="I765" s="17"/>
      <c r="J765" s="17"/>
    </row>
    <row r="766" spans="1:10" s="19" customFormat="1" ht="15.75" customHeight="1">
      <c r="A766" s="17"/>
      <c r="B766" s="17"/>
      <c r="C766" s="18"/>
      <c r="D766" s="18"/>
      <c r="E766" s="18"/>
      <c r="G766" s="17"/>
      <c r="H766" s="17"/>
      <c r="I766" s="17"/>
      <c r="J766" s="17"/>
    </row>
    <row r="767" spans="1:10" s="19" customFormat="1" ht="15.75" customHeight="1">
      <c r="A767" s="17"/>
      <c r="B767" s="17"/>
      <c r="C767" s="18"/>
      <c r="D767" s="18"/>
      <c r="E767" s="18"/>
      <c r="G767" s="17"/>
      <c r="H767" s="17"/>
      <c r="I767" s="17"/>
      <c r="J767" s="17"/>
    </row>
    <row r="768" spans="1:10" s="19" customFormat="1" ht="15.75" customHeight="1">
      <c r="A768" s="17"/>
      <c r="B768" s="17"/>
      <c r="C768" s="18"/>
      <c r="D768" s="18"/>
      <c r="E768" s="18"/>
      <c r="G768" s="17"/>
      <c r="H768" s="17"/>
      <c r="I768" s="17"/>
      <c r="J768" s="17"/>
    </row>
    <row r="769" spans="1:10" s="19" customFormat="1" ht="15.75" customHeight="1">
      <c r="A769" s="17"/>
      <c r="B769" s="17"/>
      <c r="C769" s="18"/>
      <c r="D769" s="18"/>
      <c r="E769" s="18"/>
      <c r="G769" s="17"/>
      <c r="H769" s="17"/>
      <c r="I769" s="17"/>
      <c r="J769" s="17"/>
    </row>
    <row r="770" spans="1:10" s="19" customFormat="1" ht="15.75" customHeight="1">
      <c r="A770" s="17"/>
      <c r="B770" s="17"/>
      <c r="C770" s="18"/>
      <c r="D770" s="18"/>
      <c r="E770" s="18"/>
      <c r="G770" s="17"/>
      <c r="H770" s="17"/>
      <c r="I770" s="17"/>
      <c r="J770" s="17"/>
    </row>
    <row r="771" spans="1:10" s="19" customFormat="1" ht="15.75" customHeight="1">
      <c r="A771" s="17"/>
      <c r="B771" s="17"/>
      <c r="C771" s="18"/>
      <c r="D771" s="18"/>
      <c r="E771" s="18"/>
      <c r="G771" s="17"/>
      <c r="H771" s="17"/>
      <c r="I771" s="17"/>
      <c r="J771" s="17"/>
    </row>
    <row r="772" spans="1:10" s="19" customFormat="1" ht="15.75" customHeight="1">
      <c r="A772" s="17"/>
      <c r="B772" s="17"/>
      <c r="C772" s="18"/>
      <c r="D772" s="18"/>
      <c r="E772" s="18"/>
      <c r="G772" s="17"/>
      <c r="H772" s="17"/>
      <c r="I772" s="17"/>
      <c r="J772" s="17"/>
    </row>
    <row r="773" spans="1:10" s="19" customFormat="1" ht="15.75" customHeight="1">
      <c r="A773" s="17"/>
      <c r="B773" s="17"/>
      <c r="C773" s="18"/>
      <c r="D773" s="18"/>
      <c r="E773" s="18"/>
      <c r="G773" s="17"/>
      <c r="H773" s="17"/>
      <c r="I773" s="17"/>
      <c r="J773" s="17"/>
    </row>
    <row r="774" spans="1:10" s="19" customFormat="1" ht="15.75" customHeight="1">
      <c r="A774" s="17"/>
      <c r="B774" s="17"/>
      <c r="C774" s="18"/>
      <c r="D774" s="18"/>
      <c r="E774" s="18"/>
      <c r="G774" s="17"/>
      <c r="H774" s="17"/>
      <c r="I774" s="17"/>
      <c r="J774" s="17"/>
    </row>
    <row r="775" spans="1:10" s="19" customFormat="1" ht="15.75" customHeight="1">
      <c r="A775" s="17"/>
      <c r="B775" s="17"/>
      <c r="C775" s="18"/>
      <c r="D775" s="18"/>
      <c r="E775" s="18"/>
      <c r="G775" s="17"/>
      <c r="H775" s="17"/>
      <c r="I775" s="17"/>
      <c r="J775" s="17"/>
    </row>
    <row r="776" spans="1:10" s="19" customFormat="1" ht="15.75" customHeight="1">
      <c r="A776" s="17"/>
      <c r="B776" s="17"/>
      <c r="C776" s="18"/>
      <c r="D776" s="18"/>
      <c r="E776" s="18"/>
      <c r="G776" s="17"/>
      <c r="H776" s="17"/>
      <c r="I776" s="17"/>
      <c r="J776" s="17"/>
    </row>
    <row r="777" spans="1:10" s="19" customFormat="1" ht="15.75" customHeight="1">
      <c r="A777" s="17"/>
      <c r="B777" s="17"/>
      <c r="C777" s="18"/>
      <c r="D777" s="18"/>
      <c r="E777" s="18"/>
      <c r="G777" s="17"/>
      <c r="H777" s="17"/>
      <c r="I777" s="17"/>
      <c r="J777" s="17"/>
    </row>
    <row r="778" spans="1:10" s="19" customFormat="1" ht="15.75" customHeight="1">
      <c r="A778" s="17"/>
      <c r="B778" s="17"/>
      <c r="C778" s="18"/>
      <c r="D778" s="18"/>
      <c r="E778" s="18"/>
      <c r="G778" s="17"/>
      <c r="H778" s="17"/>
      <c r="I778" s="17"/>
      <c r="J778" s="17"/>
    </row>
    <row r="779" spans="1:10" s="19" customFormat="1" ht="15.75" customHeight="1">
      <c r="A779" s="17"/>
      <c r="B779" s="17"/>
      <c r="C779" s="18"/>
      <c r="D779" s="18"/>
      <c r="E779" s="18"/>
      <c r="G779" s="17"/>
      <c r="H779" s="17"/>
      <c r="I779" s="17"/>
      <c r="J779" s="17"/>
    </row>
    <row r="780" spans="1:10" s="19" customFormat="1" ht="15.75" customHeight="1">
      <c r="A780" s="17"/>
      <c r="B780" s="17"/>
      <c r="C780" s="18"/>
      <c r="D780" s="18"/>
      <c r="E780" s="18"/>
      <c r="G780" s="17"/>
      <c r="H780" s="17"/>
      <c r="I780" s="17"/>
      <c r="J780" s="17"/>
    </row>
    <row r="781" spans="1:10" s="19" customFormat="1" ht="15.75" customHeight="1">
      <c r="A781" s="17"/>
      <c r="B781" s="17"/>
      <c r="C781" s="18"/>
      <c r="D781" s="18"/>
      <c r="E781" s="18"/>
      <c r="G781" s="17"/>
      <c r="H781" s="17"/>
      <c r="I781" s="17"/>
      <c r="J781" s="17"/>
    </row>
    <row r="782" spans="1:10" s="19" customFormat="1" ht="15.75" customHeight="1">
      <c r="A782" s="17"/>
      <c r="B782" s="17"/>
      <c r="C782" s="18"/>
      <c r="D782" s="18"/>
      <c r="E782" s="18"/>
      <c r="G782" s="17"/>
      <c r="H782" s="17"/>
      <c r="I782" s="17"/>
      <c r="J782" s="17"/>
    </row>
    <row r="783" spans="1:10" s="19" customFormat="1" ht="15.75" customHeight="1">
      <c r="A783" s="17"/>
      <c r="B783" s="17"/>
      <c r="C783" s="18"/>
      <c r="D783" s="18"/>
      <c r="E783" s="18"/>
      <c r="G783" s="17"/>
      <c r="H783" s="17"/>
      <c r="I783" s="17"/>
      <c r="J783" s="17"/>
    </row>
    <row r="784" spans="1:10" s="19" customFormat="1" ht="15.75" customHeight="1">
      <c r="A784" s="17"/>
      <c r="B784" s="17"/>
      <c r="C784" s="18"/>
      <c r="D784" s="18"/>
      <c r="E784" s="18"/>
      <c r="G784" s="17"/>
      <c r="H784" s="17"/>
      <c r="I784" s="17"/>
      <c r="J784" s="17"/>
    </row>
    <row r="785" spans="1:10" s="19" customFormat="1" ht="15.75" customHeight="1">
      <c r="A785" s="17"/>
      <c r="B785" s="17"/>
      <c r="C785" s="18"/>
      <c r="D785" s="18"/>
      <c r="E785" s="18"/>
      <c r="G785" s="17"/>
      <c r="H785" s="17"/>
      <c r="I785" s="17"/>
      <c r="J785" s="17"/>
    </row>
    <row r="786" spans="1:10" s="19" customFormat="1" ht="15.75" customHeight="1">
      <c r="A786" s="17"/>
      <c r="B786" s="17"/>
      <c r="C786" s="18"/>
      <c r="D786" s="18"/>
      <c r="E786" s="18"/>
      <c r="G786" s="17"/>
      <c r="H786" s="17"/>
      <c r="I786" s="17"/>
      <c r="J786" s="17"/>
    </row>
    <row r="787" spans="1:10" s="19" customFormat="1" ht="15.75" customHeight="1">
      <c r="A787" s="17"/>
      <c r="B787" s="17"/>
      <c r="C787" s="18"/>
      <c r="D787" s="18"/>
      <c r="E787" s="18"/>
      <c r="G787" s="17"/>
      <c r="H787" s="17"/>
      <c r="I787" s="17"/>
      <c r="J787" s="17"/>
    </row>
    <row r="788" spans="1:10" s="19" customFormat="1" ht="15.75" customHeight="1">
      <c r="A788" s="17"/>
      <c r="B788" s="17"/>
      <c r="C788" s="18"/>
      <c r="D788" s="18"/>
      <c r="E788" s="18"/>
      <c r="G788" s="17"/>
      <c r="H788" s="17"/>
      <c r="I788" s="17"/>
      <c r="J788" s="17"/>
    </row>
    <row r="789" spans="1:10" s="19" customFormat="1" ht="15.75" customHeight="1">
      <c r="A789" s="17"/>
      <c r="B789" s="17"/>
      <c r="C789" s="18"/>
      <c r="D789" s="18"/>
      <c r="E789" s="18"/>
      <c r="G789" s="17"/>
      <c r="H789" s="17"/>
      <c r="I789" s="17"/>
      <c r="J789" s="17"/>
    </row>
    <row r="790" spans="1:10" s="19" customFormat="1" ht="15.75" customHeight="1">
      <c r="A790" s="17"/>
      <c r="B790" s="17"/>
      <c r="C790" s="18"/>
      <c r="D790" s="18"/>
      <c r="E790" s="18"/>
      <c r="G790" s="17"/>
      <c r="H790" s="17"/>
      <c r="I790" s="17"/>
      <c r="J790" s="17"/>
    </row>
    <row r="791" spans="1:10" s="19" customFormat="1" ht="15.75" customHeight="1">
      <c r="A791" s="17"/>
      <c r="B791" s="17"/>
      <c r="C791" s="18"/>
      <c r="D791" s="18"/>
      <c r="E791" s="18"/>
      <c r="G791" s="17"/>
      <c r="H791" s="17"/>
      <c r="I791" s="17"/>
      <c r="J791" s="17"/>
    </row>
    <row r="792" spans="1:10" s="19" customFormat="1" ht="15.75" customHeight="1">
      <c r="A792" s="17"/>
      <c r="B792" s="17"/>
      <c r="C792" s="18"/>
      <c r="D792" s="18"/>
      <c r="E792" s="18"/>
      <c r="G792" s="17"/>
      <c r="H792" s="17"/>
      <c r="I792" s="17"/>
      <c r="J792" s="17"/>
    </row>
    <row r="793" spans="1:10" s="19" customFormat="1" ht="15.75" customHeight="1">
      <c r="A793" s="17"/>
      <c r="B793" s="17"/>
      <c r="C793" s="18"/>
      <c r="D793" s="18"/>
      <c r="E793" s="18"/>
      <c r="G793" s="17"/>
      <c r="H793" s="17"/>
      <c r="I793" s="17"/>
      <c r="J793" s="17"/>
    </row>
    <row r="794" spans="1:10" s="19" customFormat="1" ht="15.75" customHeight="1">
      <c r="A794" s="17"/>
      <c r="B794" s="17"/>
      <c r="C794" s="18"/>
      <c r="D794" s="18"/>
      <c r="E794" s="18"/>
      <c r="G794" s="17"/>
      <c r="H794" s="17"/>
      <c r="I794" s="17"/>
      <c r="J794" s="17"/>
    </row>
    <row r="795" spans="1:10" s="19" customFormat="1" ht="15.75" customHeight="1">
      <c r="A795" s="17"/>
      <c r="B795" s="17"/>
      <c r="C795" s="18"/>
      <c r="D795" s="18"/>
      <c r="E795" s="18"/>
      <c r="G795" s="17"/>
      <c r="H795" s="17"/>
      <c r="I795" s="17"/>
      <c r="J795" s="17"/>
    </row>
    <row r="796" spans="1:10" s="19" customFormat="1" ht="15.75" customHeight="1">
      <c r="A796" s="17"/>
      <c r="B796" s="17"/>
      <c r="C796" s="18"/>
      <c r="D796" s="18"/>
      <c r="E796" s="18"/>
      <c r="G796" s="17"/>
      <c r="H796" s="17"/>
      <c r="I796" s="17"/>
      <c r="J796" s="17"/>
    </row>
    <row r="797" spans="1:10" s="19" customFormat="1" ht="15.75" customHeight="1">
      <c r="A797" s="17"/>
      <c r="B797" s="17"/>
      <c r="C797" s="18"/>
      <c r="D797" s="18"/>
      <c r="E797" s="18"/>
      <c r="G797" s="17"/>
      <c r="H797" s="17"/>
      <c r="I797" s="17"/>
      <c r="J797" s="17"/>
    </row>
    <row r="798" spans="1:10" s="19" customFormat="1" ht="15.75" customHeight="1">
      <c r="A798" s="17"/>
      <c r="B798" s="17"/>
      <c r="C798" s="18"/>
      <c r="D798" s="18"/>
      <c r="E798" s="18"/>
      <c r="G798" s="17"/>
      <c r="H798" s="17"/>
      <c r="I798" s="17"/>
      <c r="J798" s="17"/>
    </row>
    <row r="799" spans="1:10" s="19" customFormat="1" ht="15.75" customHeight="1">
      <c r="A799" s="17"/>
      <c r="B799" s="17"/>
      <c r="C799" s="18"/>
      <c r="D799" s="18"/>
      <c r="E799" s="18"/>
      <c r="G799" s="17"/>
      <c r="H799" s="17"/>
      <c r="I799" s="17"/>
      <c r="J799" s="17"/>
    </row>
    <row r="800" spans="1:10" s="19" customFormat="1" ht="15.75" customHeight="1">
      <c r="A800" s="17"/>
      <c r="B800" s="17"/>
      <c r="C800" s="18"/>
      <c r="D800" s="18"/>
      <c r="E800" s="18"/>
      <c r="G800" s="17"/>
      <c r="H800" s="17"/>
      <c r="I800" s="17"/>
      <c r="J800" s="17"/>
    </row>
    <row r="801" spans="1:10" s="19" customFormat="1" ht="15.75" customHeight="1">
      <c r="A801" s="17"/>
      <c r="B801" s="17"/>
      <c r="C801" s="18"/>
      <c r="D801" s="18"/>
      <c r="E801" s="18"/>
      <c r="G801" s="17"/>
      <c r="H801" s="17"/>
      <c r="I801" s="17"/>
      <c r="J801" s="17"/>
    </row>
    <row r="802" spans="1:10" s="19" customFormat="1" ht="15.75" customHeight="1">
      <c r="A802" s="17"/>
      <c r="B802" s="17"/>
      <c r="C802" s="18"/>
      <c r="D802" s="18"/>
      <c r="E802" s="18"/>
      <c r="G802" s="17"/>
      <c r="H802" s="17"/>
      <c r="I802" s="17"/>
      <c r="J802" s="17"/>
    </row>
    <row r="803" spans="1:10" s="19" customFormat="1" ht="15.75" customHeight="1">
      <c r="A803" s="17"/>
      <c r="B803" s="17"/>
      <c r="C803" s="18"/>
      <c r="D803" s="18"/>
      <c r="E803" s="18"/>
      <c r="G803" s="17"/>
      <c r="H803" s="17"/>
      <c r="I803" s="17"/>
      <c r="J803" s="17"/>
    </row>
    <row r="804" spans="1:10" s="19" customFormat="1" ht="15.75" customHeight="1">
      <c r="A804" s="17"/>
      <c r="B804" s="17"/>
      <c r="C804" s="18"/>
      <c r="D804" s="18"/>
      <c r="E804" s="18"/>
      <c r="G804" s="17"/>
      <c r="H804" s="17"/>
      <c r="I804" s="17"/>
      <c r="J804" s="17"/>
    </row>
    <row r="805" spans="1:10" s="19" customFormat="1" ht="15.75" customHeight="1">
      <c r="A805" s="17"/>
      <c r="B805" s="17"/>
      <c r="C805" s="18"/>
      <c r="D805" s="18"/>
      <c r="E805" s="18"/>
      <c r="G805" s="17"/>
      <c r="H805" s="17"/>
      <c r="I805" s="17"/>
      <c r="J805" s="17"/>
    </row>
    <row r="806" spans="1:10" s="19" customFormat="1" ht="15.75" customHeight="1">
      <c r="A806" s="17"/>
      <c r="B806" s="17"/>
      <c r="C806" s="18"/>
      <c r="D806" s="18"/>
      <c r="E806" s="18"/>
      <c r="G806" s="17"/>
      <c r="H806" s="17"/>
      <c r="I806" s="17"/>
      <c r="J806" s="17"/>
    </row>
    <row r="807" spans="1:10" s="19" customFormat="1" ht="15.75" customHeight="1">
      <c r="A807" s="17"/>
      <c r="B807" s="17"/>
      <c r="C807" s="18"/>
      <c r="D807" s="18"/>
      <c r="E807" s="18"/>
      <c r="G807" s="17"/>
      <c r="H807" s="17"/>
      <c r="I807" s="17"/>
      <c r="J807" s="17"/>
    </row>
    <row r="808" spans="1:10" s="19" customFormat="1" ht="15.75" customHeight="1">
      <c r="A808" s="17"/>
      <c r="B808" s="17"/>
      <c r="C808" s="18"/>
      <c r="D808" s="18"/>
      <c r="E808" s="18"/>
      <c r="G808" s="17"/>
      <c r="H808" s="17"/>
      <c r="I808" s="17"/>
      <c r="J808" s="17"/>
    </row>
    <row r="809" spans="1:10" s="19" customFormat="1" ht="15.75" customHeight="1">
      <c r="A809" s="17"/>
      <c r="B809" s="17"/>
      <c r="C809" s="18"/>
      <c r="D809" s="18"/>
      <c r="E809" s="18"/>
      <c r="G809" s="17"/>
      <c r="H809" s="17"/>
      <c r="I809" s="17"/>
      <c r="J809" s="17"/>
    </row>
    <row r="810" spans="1:10" s="19" customFormat="1" ht="15.75" customHeight="1">
      <c r="A810" s="17"/>
      <c r="B810" s="17"/>
      <c r="C810" s="18"/>
      <c r="D810" s="18"/>
      <c r="E810" s="18"/>
      <c r="G810" s="17"/>
      <c r="H810" s="17"/>
      <c r="I810" s="17"/>
      <c r="J810" s="17"/>
    </row>
    <row r="811" spans="1:10" s="19" customFormat="1" ht="15.75" customHeight="1">
      <c r="A811" s="17"/>
      <c r="B811" s="17"/>
      <c r="C811" s="18"/>
      <c r="D811" s="18"/>
      <c r="E811" s="18"/>
      <c r="G811" s="17"/>
      <c r="H811" s="17"/>
      <c r="I811" s="17"/>
      <c r="J811" s="17"/>
    </row>
    <row r="812" spans="1:10" s="19" customFormat="1" ht="15.75" customHeight="1">
      <c r="A812" s="17"/>
      <c r="B812" s="17"/>
      <c r="C812" s="18"/>
      <c r="D812" s="18"/>
      <c r="E812" s="18"/>
      <c r="G812" s="17"/>
      <c r="H812" s="17"/>
      <c r="I812" s="17"/>
      <c r="J812" s="17"/>
    </row>
    <row r="813" spans="1:10" s="19" customFormat="1" ht="15.75" customHeight="1">
      <c r="A813" s="17"/>
      <c r="B813" s="17"/>
      <c r="C813" s="18"/>
      <c r="D813" s="18"/>
      <c r="E813" s="18"/>
      <c r="G813" s="17"/>
      <c r="H813" s="17"/>
      <c r="I813" s="17"/>
      <c r="J813" s="17"/>
    </row>
    <row r="814" spans="1:10" s="19" customFormat="1" ht="15.75" customHeight="1">
      <c r="A814" s="17"/>
      <c r="B814" s="17"/>
      <c r="C814" s="18"/>
      <c r="D814" s="18"/>
      <c r="E814" s="18"/>
      <c r="G814" s="17"/>
      <c r="H814" s="17"/>
      <c r="I814" s="17"/>
      <c r="J814" s="17"/>
    </row>
    <row r="815" spans="1:10" s="19" customFormat="1" ht="15.75" customHeight="1">
      <c r="A815" s="17"/>
      <c r="B815" s="17"/>
      <c r="C815" s="18"/>
      <c r="D815" s="18"/>
      <c r="E815" s="18"/>
      <c r="G815" s="17"/>
      <c r="H815" s="17"/>
      <c r="I815" s="17"/>
      <c r="J815" s="17"/>
    </row>
    <row r="816" spans="1:10" s="19" customFormat="1" ht="15.75" customHeight="1">
      <c r="A816" s="17"/>
      <c r="B816" s="17"/>
      <c r="C816" s="18"/>
      <c r="D816" s="18"/>
      <c r="E816" s="18"/>
      <c r="G816" s="17"/>
      <c r="H816" s="17"/>
      <c r="I816" s="17"/>
      <c r="J816" s="17"/>
    </row>
    <row r="817" spans="1:10" s="19" customFormat="1" ht="15.75" customHeight="1">
      <c r="A817" s="17"/>
      <c r="B817" s="17"/>
      <c r="C817" s="18"/>
      <c r="D817" s="18"/>
      <c r="E817" s="18"/>
      <c r="G817" s="17"/>
      <c r="H817" s="17"/>
      <c r="I817" s="17"/>
      <c r="J817" s="17"/>
    </row>
    <row r="818" spans="1:10" s="19" customFormat="1" ht="15.75" customHeight="1">
      <c r="A818" s="17"/>
      <c r="B818" s="17"/>
      <c r="C818" s="18"/>
      <c r="D818" s="18"/>
      <c r="E818" s="18"/>
      <c r="G818" s="17"/>
      <c r="H818" s="17"/>
      <c r="I818" s="17"/>
      <c r="J818" s="17"/>
    </row>
    <row r="819" spans="1:10" s="19" customFormat="1" ht="15.75" customHeight="1">
      <c r="A819" s="17"/>
      <c r="B819" s="17"/>
      <c r="C819" s="18"/>
      <c r="D819" s="18"/>
      <c r="E819" s="18"/>
      <c r="G819" s="17"/>
      <c r="H819" s="17"/>
      <c r="I819" s="17"/>
      <c r="J819" s="17"/>
    </row>
    <row r="820" spans="1:10" s="19" customFormat="1" ht="15.75" customHeight="1">
      <c r="A820" s="17"/>
      <c r="B820" s="17"/>
      <c r="C820" s="18"/>
      <c r="D820" s="18"/>
      <c r="E820" s="18"/>
      <c r="G820" s="17"/>
      <c r="H820" s="17"/>
      <c r="I820" s="17"/>
      <c r="J820" s="17"/>
    </row>
    <row r="821" spans="1:10" s="19" customFormat="1" ht="15.75" customHeight="1">
      <c r="A821" s="17"/>
      <c r="B821" s="17"/>
      <c r="C821" s="18"/>
      <c r="D821" s="18"/>
      <c r="E821" s="18"/>
      <c r="G821" s="17"/>
      <c r="H821" s="17"/>
      <c r="I821" s="17"/>
      <c r="J821" s="17"/>
    </row>
    <row r="822" spans="1:10" s="19" customFormat="1" ht="15.75" customHeight="1">
      <c r="A822" s="17"/>
      <c r="B822" s="17"/>
      <c r="C822" s="18"/>
      <c r="D822" s="18"/>
      <c r="E822" s="18"/>
      <c r="G822" s="17"/>
      <c r="H822" s="17"/>
      <c r="I822" s="17"/>
      <c r="J822" s="17"/>
    </row>
    <row r="823" spans="1:10" s="19" customFormat="1" ht="15.75" customHeight="1">
      <c r="A823" s="17"/>
      <c r="B823" s="17"/>
      <c r="C823" s="18"/>
      <c r="D823" s="18"/>
      <c r="E823" s="18"/>
      <c r="G823" s="17"/>
      <c r="H823" s="17"/>
      <c r="I823" s="17"/>
      <c r="J823" s="17"/>
    </row>
    <row r="824" spans="1:10" s="19" customFormat="1" ht="15.75" customHeight="1">
      <c r="A824" s="17"/>
      <c r="B824" s="17"/>
      <c r="C824" s="18"/>
      <c r="D824" s="18"/>
      <c r="E824" s="18"/>
      <c r="G824" s="17"/>
      <c r="H824" s="17"/>
      <c r="I824" s="17"/>
      <c r="J824" s="17"/>
    </row>
    <row r="825" spans="1:10" s="19" customFormat="1" ht="15.75" customHeight="1">
      <c r="A825" s="17"/>
      <c r="B825" s="17"/>
      <c r="C825" s="18"/>
      <c r="D825" s="18"/>
      <c r="E825" s="18"/>
      <c r="G825" s="17"/>
      <c r="H825" s="17"/>
      <c r="I825" s="17"/>
      <c r="J825" s="17"/>
    </row>
    <row r="826" spans="1:10" s="19" customFormat="1" ht="15.75" customHeight="1">
      <c r="A826" s="17"/>
      <c r="B826" s="17"/>
      <c r="C826" s="18"/>
      <c r="D826" s="18"/>
      <c r="E826" s="18"/>
      <c r="G826" s="17"/>
      <c r="H826" s="17"/>
      <c r="I826" s="17"/>
      <c r="J826" s="17"/>
    </row>
    <row r="827" spans="1:10" s="19" customFormat="1" ht="15.75" customHeight="1">
      <c r="A827" s="17"/>
      <c r="B827" s="17"/>
      <c r="C827" s="18"/>
      <c r="D827" s="18"/>
      <c r="E827" s="18"/>
      <c r="G827" s="17"/>
      <c r="H827" s="17"/>
      <c r="I827" s="17"/>
      <c r="J827" s="17"/>
    </row>
    <row r="828" spans="1:10" s="19" customFormat="1" ht="15.75" customHeight="1">
      <c r="A828" s="17"/>
      <c r="B828" s="17"/>
      <c r="C828" s="18"/>
      <c r="D828" s="18"/>
      <c r="E828" s="18"/>
      <c r="G828" s="17"/>
      <c r="H828" s="17"/>
      <c r="I828" s="17"/>
      <c r="J828" s="17"/>
    </row>
    <row r="829" spans="1:10" s="19" customFormat="1" ht="15.75" customHeight="1">
      <c r="A829" s="17"/>
      <c r="B829" s="17"/>
      <c r="C829" s="18"/>
      <c r="D829" s="18"/>
      <c r="E829" s="18"/>
      <c r="G829" s="17"/>
      <c r="H829" s="17"/>
      <c r="I829" s="17"/>
      <c r="J829" s="17"/>
    </row>
    <row r="830" spans="1:10" s="19" customFormat="1" ht="15.75" customHeight="1">
      <c r="A830" s="17"/>
      <c r="B830" s="17"/>
      <c r="C830" s="18"/>
      <c r="D830" s="18"/>
      <c r="E830" s="18"/>
      <c r="G830" s="17"/>
      <c r="H830" s="17"/>
      <c r="I830" s="17"/>
      <c r="J830" s="17"/>
    </row>
    <row r="831" spans="1:10" s="19" customFormat="1" ht="15.75" customHeight="1">
      <c r="A831" s="17"/>
      <c r="B831" s="17"/>
      <c r="C831" s="18"/>
      <c r="D831" s="18"/>
      <c r="E831" s="18"/>
      <c r="G831" s="17"/>
      <c r="H831" s="17"/>
      <c r="I831" s="17"/>
      <c r="J831" s="17"/>
    </row>
    <row r="832" spans="1:10" s="19" customFormat="1" ht="15.75" customHeight="1">
      <c r="A832" s="17"/>
      <c r="B832" s="17"/>
      <c r="C832" s="18"/>
      <c r="D832" s="18"/>
      <c r="E832" s="18"/>
      <c r="G832" s="17"/>
      <c r="H832" s="17"/>
      <c r="I832" s="17"/>
      <c r="J832" s="17"/>
    </row>
    <row r="833" spans="1:10" s="19" customFormat="1" ht="15.75" customHeight="1">
      <c r="A833" s="17"/>
      <c r="B833" s="17"/>
      <c r="C833" s="18"/>
      <c r="D833" s="18"/>
      <c r="E833" s="18"/>
      <c r="G833" s="17"/>
      <c r="H833" s="17"/>
      <c r="I833" s="17"/>
      <c r="J833" s="17"/>
    </row>
    <row r="834" spans="1:10" s="19" customFormat="1" ht="15.75" customHeight="1">
      <c r="A834" s="17"/>
      <c r="B834" s="17"/>
      <c r="C834" s="18"/>
      <c r="D834" s="18"/>
      <c r="E834" s="18"/>
      <c r="G834" s="17"/>
      <c r="H834" s="17"/>
      <c r="I834" s="17"/>
      <c r="J834" s="17"/>
    </row>
    <row r="835" spans="1:10" s="19" customFormat="1" ht="15.75" customHeight="1">
      <c r="A835" s="17"/>
      <c r="B835" s="17"/>
      <c r="C835" s="18"/>
      <c r="D835" s="18"/>
      <c r="E835" s="18"/>
      <c r="G835" s="17"/>
      <c r="H835" s="17"/>
      <c r="I835" s="17"/>
      <c r="J835" s="17"/>
    </row>
    <row r="836" spans="1:10" s="19" customFormat="1" ht="15.75" customHeight="1">
      <c r="A836" s="17"/>
      <c r="B836" s="17"/>
      <c r="C836" s="18"/>
      <c r="D836" s="18"/>
      <c r="E836" s="18"/>
      <c r="G836" s="17"/>
      <c r="H836" s="17"/>
      <c r="I836" s="17"/>
      <c r="J836" s="17"/>
    </row>
    <row r="837" spans="1:10" s="19" customFormat="1" ht="15.75" customHeight="1">
      <c r="A837" s="17"/>
      <c r="B837" s="17"/>
      <c r="C837" s="18"/>
      <c r="D837" s="18"/>
      <c r="E837" s="18"/>
      <c r="G837" s="17"/>
      <c r="H837" s="17"/>
      <c r="I837" s="17"/>
      <c r="J837" s="17"/>
    </row>
    <row r="838" spans="1:10" s="19" customFormat="1" ht="15.75" customHeight="1">
      <c r="A838" s="17"/>
      <c r="B838" s="17"/>
      <c r="C838" s="18"/>
      <c r="D838" s="18"/>
      <c r="E838" s="18"/>
      <c r="G838" s="17"/>
      <c r="H838" s="17"/>
      <c r="I838" s="17"/>
      <c r="J838" s="17"/>
    </row>
    <row r="839" spans="1:10" s="19" customFormat="1" ht="15.75" customHeight="1">
      <c r="A839" s="17"/>
      <c r="B839" s="17"/>
      <c r="C839" s="18"/>
      <c r="D839" s="18"/>
      <c r="E839" s="18"/>
      <c r="G839" s="17"/>
      <c r="H839" s="17"/>
      <c r="I839" s="17"/>
      <c r="J839" s="17"/>
    </row>
    <row r="840" spans="1:10" s="19" customFormat="1" ht="15.75" customHeight="1">
      <c r="A840" s="17"/>
      <c r="B840" s="17"/>
      <c r="C840" s="18"/>
      <c r="D840" s="18"/>
      <c r="E840" s="18"/>
      <c r="G840" s="17"/>
      <c r="H840" s="17"/>
      <c r="I840" s="17"/>
      <c r="J840" s="17"/>
    </row>
    <row r="841" spans="1:10" s="19" customFormat="1" ht="15.75" customHeight="1">
      <c r="A841" s="17"/>
      <c r="B841" s="17"/>
      <c r="C841" s="18"/>
      <c r="D841" s="18"/>
      <c r="E841" s="18"/>
      <c r="G841" s="17"/>
      <c r="H841" s="17"/>
      <c r="I841" s="17"/>
      <c r="J841" s="17"/>
    </row>
    <row r="842" spans="1:10" s="19" customFormat="1" ht="15.75" customHeight="1">
      <c r="A842" s="17"/>
      <c r="B842" s="17"/>
      <c r="C842" s="18"/>
      <c r="D842" s="18"/>
      <c r="E842" s="18"/>
      <c r="G842" s="17"/>
      <c r="H842" s="17"/>
      <c r="I842" s="17"/>
      <c r="J842" s="17"/>
    </row>
    <row r="843" spans="1:10" s="19" customFormat="1" ht="15.75" customHeight="1">
      <c r="A843" s="17"/>
      <c r="B843" s="17"/>
      <c r="C843" s="18"/>
      <c r="D843" s="18"/>
      <c r="E843" s="18"/>
      <c r="G843" s="17"/>
      <c r="H843" s="17"/>
      <c r="I843" s="17"/>
      <c r="J843" s="17"/>
    </row>
    <row r="844" spans="1:10" s="19" customFormat="1" ht="15.75" customHeight="1">
      <c r="A844" s="17"/>
      <c r="B844" s="17"/>
      <c r="C844" s="18"/>
      <c r="D844" s="18"/>
      <c r="E844" s="18"/>
      <c r="G844" s="17"/>
      <c r="H844" s="17"/>
      <c r="I844" s="17"/>
      <c r="J844" s="17"/>
    </row>
    <row r="845" spans="1:10" s="19" customFormat="1" ht="15.75" customHeight="1">
      <c r="A845" s="17"/>
      <c r="B845" s="17"/>
      <c r="C845" s="18"/>
      <c r="D845" s="18"/>
      <c r="E845" s="18"/>
      <c r="G845" s="17"/>
      <c r="H845" s="17"/>
      <c r="I845" s="17"/>
      <c r="J845" s="17"/>
    </row>
    <row r="846" spans="1:10" s="19" customFormat="1" ht="15.75" customHeight="1">
      <c r="A846" s="17"/>
      <c r="B846" s="17"/>
      <c r="C846" s="18"/>
      <c r="D846" s="18"/>
      <c r="E846" s="18"/>
      <c r="G846" s="17"/>
      <c r="H846" s="17"/>
      <c r="I846" s="17"/>
      <c r="J846" s="17"/>
    </row>
    <row r="847" spans="1:10" s="19" customFormat="1" ht="15.75" customHeight="1">
      <c r="A847" s="17"/>
      <c r="B847" s="17"/>
      <c r="C847" s="18"/>
      <c r="D847" s="18"/>
      <c r="E847" s="18"/>
      <c r="G847" s="17"/>
      <c r="H847" s="17"/>
      <c r="I847" s="17"/>
      <c r="J847" s="17"/>
    </row>
    <row r="848" spans="1:10" s="19" customFormat="1" ht="15.75" customHeight="1">
      <c r="A848" s="17"/>
      <c r="B848" s="17"/>
      <c r="C848" s="18"/>
      <c r="D848" s="18"/>
      <c r="E848" s="18"/>
      <c r="G848" s="17"/>
      <c r="H848" s="17"/>
      <c r="I848" s="17"/>
      <c r="J848" s="17"/>
    </row>
    <row r="849" spans="1:10" s="19" customFormat="1" ht="15.75" customHeight="1">
      <c r="A849" s="17"/>
      <c r="B849" s="17"/>
      <c r="C849" s="18"/>
      <c r="D849" s="18"/>
      <c r="E849" s="18"/>
      <c r="G849" s="17"/>
      <c r="H849" s="17"/>
      <c r="I849" s="17"/>
      <c r="J849" s="17"/>
    </row>
    <row r="850" spans="1:10" s="19" customFormat="1" ht="15.75" customHeight="1">
      <c r="A850" s="17"/>
      <c r="B850" s="17"/>
      <c r="C850" s="18"/>
      <c r="D850" s="18"/>
      <c r="E850" s="18"/>
      <c r="G850" s="17"/>
      <c r="H850" s="17"/>
      <c r="I850" s="17"/>
      <c r="J850" s="17"/>
    </row>
    <row r="851" spans="1:10" s="19" customFormat="1" ht="15.75" customHeight="1">
      <c r="A851" s="17"/>
      <c r="B851" s="17"/>
      <c r="C851" s="18"/>
      <c r="D851" s="18"/>
      <c r="E851" s="18"/>
      <c r="G851" s="17"/>
      <c r="H851" s="17"/>
      <c r="I851" s="17"/>
      <c r="J851" s="17"/>
    </row>
    <row r="852" spans="1:10" s="19" customFormat="1" ht="15.75" customHeight="1">
      <c r="A852" s="17"/>
      <c r="B852" s="17"/>
      <c r="C852" s="18"/>
      <c r="D852" s="18"/>
      <c r="E852" s="18"/>
      <c r="G852" s="17"/>
      <c r="H852" s="17"/>
      <c r="I852" s="17"/>
      <c r="J852" s="17"/>
    </row>
    <row r="853" spans="1:10" s="19" customFormat="1" ht="15.75" customHeight="1">
      <c r="A853" s="17"/>
      <c r="B853" s="17"/>
      <c r="C853" s="18"/>
      <c r="D853" s="18"/>
      <c r="E853" s="18"/>
      <c r="G853" s="17"/>
      <c r="H853" s="17"/>
      <c r="I853" s="17"/>
      <c r="J853" s="17"/>
    </row>
    <row r="854" spans="1:10" s="19" customFormat="1" ht="15.75" customHeight="1">
      <c r="A854" s="17"/>
      <c r="B854" s="17"/>
      <c r="C854" s="18"/>
      <c r="D854" s="18"/>
      <c r="E854" s="18"/>
      <c r="G854" s="17"/>
      <c r="H854" s="17"/>
      <c r="I854" s="17"/>
      <c r="J854" s="17"/>
    </row>
    <row r="855" spans="1:10" s="19" customFormat="1" ht="15.75" customHeight="1">
      <c r="A855" s="17"/>
      <c r="B855" s="17"/>
      <c r="C855" s="18"/>
      <c r="D855" s="18"/>
      <c r="E855" s="18"/>
      <c r="G855" s="17"/>
      <c r="H855" s="17"/>
      <c r="I855" s="17"/>
      <c r="J855" s="17"/>
    </row>
    <row r="856" spans="1:10" s="19" customFormat="1" ht="15.75" customHeight="1">
      <c r="A856" s="17"/>
      <c r="B856" s="17"/>
      <c r="C856" s="18"/>
      <c r="D856" s="18"/>
      <c r="E856" s="18"/>
      <c r="G856" s="17"/>
      <c r="H856" s="17"/>
      <c r="I856" s="17"/>
      <c r="J856" s="17"/>
    </row>
    <row r="857" spans="1:10" s="19" customFormat="1" ht="15.75" customHeight="1">
      <c r="A857" s="17"/>
      <c r="B857" s="17"/>
      <c r="C857" s="18"/>
      <c r="D857" s="18"/>
      <c r="E857" s="18"/>
      <c r="G857" s="17"/>
      <c r="H857" s="17"/>
      <c r="I857" s="17"/>
      <c r="J857" s="17"/>
    </row>
    <row r="858" spans="1:10" s="19" customFormat="1" ht="15.75" customHeight="1">
      <c r="A858" s="17"/>
      <c r="B858" s="17"/>
      <c r="C858" s="18"/>
      <c r="D858" s="18"/>
      <c r="E858" s="18"/>
      <c r="G858" s="17"/>
      <c r="H858" s="17"/>
      <c r="I858" s="17"/>
      <c r="J858" s="17"/>
    </row>
    <row r="859" spans="1:10" s="19" customFormat="1" ht="15.75" customHeight="1">
      <c r="A859" s="17"/>
      <c r="B859" s="17"/>
      <c r="C859" s="18"/>
      <c r="D859" s="18"/>
      <c r="E859" s="18"/>
      <c r="G859" s="17"/>
      <c r="H859" s="17"/>
      <c r="I859" s="17"/>
      <c r="J859" s="17"/>
    </row>
    <row r="860" spans="1:10" s="19" customFormat="1" ht="15.75" customHeight="1">
      <c r="A860" s="17"/>
      <c r="B860" s="17"/>
      <c r="C860" s="18"/>
      <c r="D860" s="18"/>
      <c r="E860" s="18"/>
      <c r="G860" s="17"/>
      <c r="H860" s="17"/>
      <c r="I860" s="17"/>
      <c r="J860" s="17"/>
    </row>
    <row r="861" spans="1:10" s="19" customFormat="1" ht="15.75" customHeight="1">
      <c r="A861" s="17"/>
      <c r="B861" s="17"/>
      <c r="C861" s="18"/>
      <c r="D861" s="18"/>
      <c r="E861" s="18"/>
      <c r="G861" s="17"/>
      <c r="H861" s="17"/>
      <c r="I861" s="17"/>
      <c r="J861" s="17"/>
    </row>
    <row r="862" spans="1:10" s="19" customFormat="1" ht="15.75" customHeight="1">
      <c r="A862" s="17"/>
      <c r="B862" s="17"/>
      <c r="C862" s="18"/>
      <c r="D862" s="18"/>
      <c r="E862" s="18"/>
      <c r="G862" s="17"/>
      <c r="H862" s="17"/>
      <c r="I862" s="17"/>
      <c r="J862" s="17"/>
    </row>
    <row r="863" spans="1:10" s="19" customFormat="1" ht="15.75" customHeight="1">
      <c r="A863" s="17"/>
      <c r="B863" s="17"/>
      <c r="C863" s="18"/>
      <c r="D863" s="18"/>
      <c r="E863" s="18"/>
      <c r="G863" s="17"/>
      <c r="H863" s="17"/>
      <c r="I863" s="17"/>
      <c r="J863" s="17"/>
    </row>
    <row r="864" spans="1:10" s="19" customFormat="1" ht="15.75" customHeight="1">
      <c r="A864" s="17"/>
      <c r="B864" s="17"/>
      <c r="C864" s="18"/>
      <c r="D864" s="18"/>
      <c r="E864" s="18"/>
      <c r="G864" s="17"/>
      <c r="H864" s="17"/>
      <c r="I864" s="17"/>
      <c r="J864" s="17"/>
    </row>
    <row r="865" spans="1:10" s="19" customFormat="1" ht="15.75" customHeight="1">
      <c r="A865" s="17"/>
      <c r="B865" s="17"/>
      <c r="C865" s="18"/>
      <c r="D865" s="18"/>
      <c r="E865" s="18"/>
      <c r="G865" s="17"/>
      <c r="H865" s="17"/>
      <c r="I865" s="17"/>
      <c r="J865" s="17"/>
    </row>
    <row r="866" spans="1:10" s="19" customFormat="1" ht="15.75" customHeight="1">
      <c r="A866" s="17"/>
      <c r="B866" s="17"/>
      <c r="C866" s="18"/>
      <c r="D866" s="18"/>
      <c r="E866" s="18"/>
      <c r="G866" s="17"/>
      <c r="H866" s="17"/>
      <c r="I866" s="17"/>
      <c r="J866" s="17"/>
    </row>
    <row r="867" spans="1:10" s="19" customFormat="1" ht="15.75" customHeight="1">
      <c r="A867" s="17"/>
      <c r="B867" s="17"/>
      <c r="C867" s="18"/>
      <c r="D867" s="18"/>
      <c r="E867" s="18"/>
      <c r="G867" s="17"/>
      <c r="H867" s="17"/>
      <c r="I867" s="17"/>
      <c r="J867" s="17"/>
    </row>
    <row r="868" spans="1:10" s="19" customFormat="1" ht="15.75" customHeight="1">
      <c r="A868" s="17"/>
      <c r="B868" s="17"/>
      <c r="C868" s="18"/>
      <c r="D868" s="18"/>
      <c r="E868" s="18"/>
      <c r="G868" s="17"/>
      <c r="H868" s="17"/>
      <c r="I868" s="17"/>
      <c r="J868" s="17"/>
    </row>
    <row r="869" spans="1:10" s="19" customFormat="1" ht="15.75" customHeight="1">
      <c r="A869" s="17"/>
      <c r="B869" s="17"/>
      <c r="C869" s="18"/>
      <c r="D869" s="18"/>
      <c r="E869" s="18"/>
      <c r="G869" s="17"/>
      <c r="H869" s="17"/>
      <c r="I869" s="17"/>
      <c r="J869" s="17"/>
    </row>
    <row r="870" spans="1:10" s="19" customFormat="1" ht="15.75" customHeight="1">
      <c r="A870" s="17"/>
      <c r="B870" s="17"/>
      <c r="C870" s="18"/>
      <c r="D870" s="18"/>
      <c r="E870" s="18"/>
      <c r="G870" s="17"/>
      <c r="H870" s="17"/>
      <c r="I870" s="17"/>
      <c r="J870" s="17"/>
    </row>
    <row r="871" spans="1:10" s="19" customFormat="1" ht="15.75" customHeight="1">
      <c r="A871" s="17"/>
      <c r="B871" s="17"/>
      <c r="C871" s="18"/>
      <c r="D871" s="18"/>
      <c r="E871" s="18"/>
      <c r="G871" s="17"/>
      <c r="H871" s="17"/>
      <c r="I871" s="17"/>
      <c r="J871" s="17"/>
    </row>
    <row r="872" spans="1:10" s="19" customFormat="1" ht="15.75" customHeight="1">
      <c r="A872" s="17"/>
      <c r="B872" s="17"/>
      <c r="C872" s="18"/>
      <c r="D872" s="18"/>
      <c r="E872" s="18"/>
      <c r="G872" s="17"/>
      <c r="H872" s="17"/>
      <c r="I872" s="17"/>
      <c r="J872" s="17"/>
    </row>
    <row r="873" spans="1:10" s="19" customFormat="1" ht="15.75" customHeight="1">
      <c r="A873" s="17"/>
      <c r="B873" s="17"/>
      <c r="C873" s="18"/>
      <c r="D873" s="18"/>
      <c r="E873" s="18"/>
      <c r="G873" s="17"/>
      <c r="H873" s="17"/>
      <c r="I873" s="17"/>
      <c r="J873" s="17"/>
    </row>
    <row r="874" spans="1:10" s="19" customFormat="1" ht="15.75" customHeight="1">
      <c r="A874" s="17"/>
      <c r="B874" s="17"/>
      <c r="C874" s="18"/>
      <c r="D874" s="18"/>
      <c r="E874" s="18"/>
      <c r="G874" s="17"/>
      <c r="H874" s="17"/>
      <c r="I874" s="17"/>
      <c r="J874" s="17"/>
    </row>
    <row r="875" spans="1:10" s="19" customFormat="1" ht="15.75" customHeight="1">
      <c r="A875" s="17"/>
      <c r="B875" s="17"/>
      <c r="C875" s="18"/>
      <c r="D875" s="18"/>
      <c r="E875" s="18"/>
      <c r="G875" s="17"/>
      <c r="H875" s="17"/>
      <c r="I875" s="17"/>
      <c r="J875" s="17"/>
    </row>
    <row r="876" spans="1:10" s="19" customFormat="1" ht="15.75" customHeight="1">
      <c r="A876" s="17"/>
      <c r="B876" s="17"/>
      <c r="C876" s="18"/>
      <c r="D876" s="18"/>
      <c r="E876" s="18"/>
      <c r="G876" s="17"/>
      <c r="H876" s="17"/>
      <c r="I876" s="17"/>
      <c r="J876" s="17"/>
    </row>
    <row r="877" spans="1:10" s="19" customFormat="1" ht="15.75" customHeight="1">
      <c r="A877" s="17"/>
      <c r="B877" s="17"/>
      <c r="C877" s="18"/>
      <c r="D877" s="18"/>
      <c r="E877" s="18"/>
      <c r="G877" s="17"/>
      <c r="H877" s="17"/>
      <c r="I877" s="17"/>
      <c r="J877" s="17"/>
    </row>
    <row r="878" spans="1:10" s="19" customFormat="1" ht="15.75" customHeight="1">
      <c r="A878" s="17"/>
      <c r="B878" s="17"/>
      <c r="C878" s="18"/>
      <c r="D878" s="18"/>
      <c r="E878" s="18"/>
      <c r="G878" s="17"/>
      <c r="H878" s="17"/>
      <c r="I878" s="17"/>
      <c r="J878" s="17"/>
    </row>
    <row r="879" spans="1:10" s="19" customFormat="1" ht="15.75" customHeight="1">
      <c r="A879" s="17"/>
      <c r="B879" s="17"/>
      <c r="C879" s="18"/>
      <c r="D879" s="18"/>
      <c r="E879" s="18"/>
      <c r="G879" s="17"/>
      <c r="H879" s="17"/>
      <c r="I879" s="17"/>
      <c r="J879" s="17"/>
    </row>
    <row r="880" spans="1:10" s="19" customFormat="1" ht="15.75" customHeight="1">
      <c r="A880" s="17"/>
      <c r="B880" s="17"/>
      <c r="C880" s="18"/>
      <c r="D880" s="18"/>
      <c r="E880" s="18"/>
      <c r="G880" s="17"/>
      <c r="H880" s="17"/>
      <c r="I880" s="17"/>
      <c r="J880" s="17"/>
    </row>
    <row r="881" spans="1:10" s="19" customFormat="1" ht="15.75" customHeight="1">
      <c r="A881" s="17"/>
      <c r="B881" s="17"/>
      <c r="C881" s="18"/>
      <c r="D881" s="18"/>
      <c r="E881" s="18"/>
      <c r="G881" s="17"/>
      <c r="H881" s="17"/>
      <c r="I881" s="17"/>
      <c r="J881" s="17"/>
    </row>
    <row r="882" spans="1:10" s="19" customFormat="1" ht="15.75" customHeight="1">
      <c r="A882" s="17"/>
      <c r="B882" s="17"/>
      <c r="C882" s="18"/>
      <c r="D882" s="18"/>
      <c r="E882" s="18"/>
      <c r="G882" s="17"/>
      <c r="H882" s="17"/>
      <c r="I882" s="17"/>
      <c r="J882" s="17"/>
    </row>
    <row r="883" spans="1:10" s="19" customFormat="1" ht="15.75" customHeight="1">
      <c r="A883" s="17"/>
      <c r="B883" s="17"/>
      <c r="C883" s="18"/>
      <c r="D883" s="18"/>
      <c r="E883" s="18"/>
      <c r="G883" s="17"/>
      <c r="H883" s="17"/>
      <c r="I883" s="17"/>
      <c r="J883" s="17"/>
    </row>
    <row r="884" spans="1:10" s="19" customFormat="1" ht="15.75" customHeight="1">
      <c r="A884" s="17"/>
      <c r="B884" s="17"/>
      <c r="C884" s="18"/>
      <c r="D884" s="18"/>
      <c r="E884" s="18"/>
      <c r="G884" s="17"/>
      <c r="H884" s="17"/>
      <c r="I884" s="17"/>
      <c r="J884" s="17"/>
    </row>
    <row r="885" spans="1:10" s="19" customFormat="1" ht="15.75" customHeight="1">
      <c r="A885" s="17"/>
      <c r="B885" s="17"/>
      <c r="C885" s="18"/>
      <c r="D885" s="18"/>
      <c r="E885" s="18"/>
      <c r="G885" s="17"/>
      <c r="H885" s="17"/>
      <c r="I885" s="17"/>
      <c r="J885" s="17"/>
    </row>
    <row r="886" spans="1:10" s="19" customFormat="1" ht="15.75" customHeight="1">
      <c r="A886" s="17"/>
      <c r="B886" s="17"/>
      <c r="C886" s="18"/>
      <c r="D886" s="18"/>
      <c r="E886" s="18"/>
      <c r="G886" s="17"/>
      <c r="H886" s="17"/>
      <c r="I886" s="17"/>
      <c r="J886" s="17"/>
    </row>
    <row r="887" spans="1:10" s="19" customFormat="1" ht="15.75" customHeight="1">
      <c r="A887" s="17"/>
      <c r="B887" s="17"/>
      <c r="C887" s="18"/>
      <c r="D887" s="18"/>
      <c r="E887" s="18"/>
      <c r="G887" s="17"/>
      <c r="H887" s="17"/>
      <c r="I887" s="17"/>
      <c r="J887" s="17"/>
    </row>
    <row r="888" spans="1:10" s="19" customFormat="1" ht="15.75" customHeight="1">
      <c r="A888" s="17"/>
      <c r="B888" s="17"/>
      <c r="C888" s="18"/>
      <c r="D888" s="18"/>
      <c r="E888" s="18"/>
      <c r="G888" s="17"/>
      <c r="H888" s="17"/>
      <c r="I888" s="17"/>
      <c r="J888" s="17"/>
    </row>
    <row r="889" spans="1:10" s="19" customFormat="1" ht="15.75" customHeight="1">
      <c r="A889" s="17"/>
      <c r="B889" s="17"/>
      <c r="C889" s="18"/>
      <c r="D889" s="18"/>
      <c r="E889" s="18"/>
      <c r="G889" s="17"/>
      <c r="H889" s="17"/>
      <c r="I889" s="17"/>
      <c r="J889" s="17"/>
    </row>
    <row r="890" spans="1:10" s="19" customFormat="1" ht="15.75" customHeight="1">
      <c r="A890" s="17"/>
      <c r="B890" s="17"/>
      <c r="C890" s="18"/>
      <c r="D890" s="18"/>
      <c r="E890" s="18"/>
      <c r="G890" s="17"/>
      <c r="H890" s="17"/>
      <c r="I890" s="17"/>
      <c r="J890" s="17"/>
    </row>
    <row r="891" spans="1:10" s="19" customFormat="1" ht="15.75" customHeight="1">
      <c r="A891" s="17"/>
      <c r="B891" s="17"/>
      <c r="C891" s="18"/>
      <c r="D891" s="18"/>
      <c r="E891" s="18"/>
      <c r="G891" s="17"/>
      <c r="H891" s="17"/>
      <c r="I891" s="17"/>
      <c r="J891" s="17"/>
    </row>
    <row r="892" spans="1:10" s="19" customFormat="1" ht="15.75" customHeight="1">
      <c r="A892" s="17"/>
      <c r="B892" s="17"/>
      <c r="C892" s="18"/>
      <c r="D892" s="18"/>
      <c r="E892" s="18"/>
      <c r="G892" s="17"/>
      <c r="H892" s="17"/>
      <c r="I892" s="17"/>
      <c r="J892" s="17"/>
    </row>
    <row r="893" spans="1:10" s="19" customFormat="1" ht="15.75" customHeight="1">
      <c r="A893" s="17"/>
      <c r="B893" s="17"/>
      <c r="C893" s="18"/>
      <c r="D893" s="18"/>
      <c r="E893" s="18"/>
      <c r="G893" s="17"/>
      <c r="H893" s="17"/>
      <c r="I893" s="17"/>
      <c r="J893" s="17"/>
    </row>
    <row r="894" spans="1:10" s="19" customFormat="1" ht="15.75" customHeight="1">
      <c r="A894" s="17"/>
      <c r="B894" s="17"/>
      <c r="C894" s="18"/>
      <c r="D894" s="18"/>
      <c r="E894" s="18"/>
      <c r="G894" s="17"/>
      <c r="H894" s="17"/>
      <c r="I894" s="17"/>
      <c r="J894" s="17"/>
    </row>
    <row r="895" spans="1:10" s="19" customFormat="1" ht="15.75" customHeight="1">
      <c r="A895" s="17"/>
      <c r="B895" s="17"/>
      <c r="C895" s="18"/>
      <c r="D895" s="18"/>
      <c r="E895" s="18"/>
      <c r="G895" s="17"/>
      <c r="H895" s="17"/>
      <c r="I895" s="17"/>
      <c r="J895" s="17"/>
    </row>
    <row r="896" spans="1:10" s="19" customFormat="1" ht="15.75" customHeight="1">
      <c r="A896" s="17"/>
      <c r="B896" s="17"/>
      <c r="C896" s="18"/>
      <c r="D896" s="18"/>
      <c r="E896" s="18"/>
      <c r="G896" s="17"/>
      <c r="H896" s="17"/>
      <c r="I896" s="17"/>
      <c r="J896" s="17"/>
    </row>
    <row r="897" spans="1:10" s="19" customFormat="1" ht="15.75" customHeight="1">
      <c r="A897" s="17"/>
      <c r="B897" s="17"/>
      <c r="C897" s="18"/>
      <c r="D897" s="18"/>
      <c r="E897" s="18"/>
      <c r="G897" s="17"/>
      <c r="H897" s="17"/>
      <c r="I897" s="17"/>
      <c r="J897" s="17"/>
    </row>
    <row r="898" spans="1:10" s="19" customFormat="1" ht="15.75" customHeight="1">
      <c r="A898" s="17"/>
      <c r="B898" s="17"/>
      <c r="C898" s="18"/>
      <c r="D898" s="18"/>
      <c r="E898" s="18"/>
      <c r="G898" s="17"/>
      <c r="H898" s="17"/>
      <c r="I898" s="17"/>
      <c r="J898" s="17"/>
    </row>
    <row r="899" spans="1:10" s="19" customFormat="1" ht="15.75" customHeight="1">
      <c r="A899" s="17"/>
      <c r="B899" s="17"/>
      <c r="C899" s="18"/>
      <c r="D899" s="18"/>
      <c r="E899" s="18"/>
      <c r="G899" s="17"/>
      <c r="H899" s="17"/>
      <c r="I899" s="17"/>
      <c r="J899" s="17"/>
    </row>
    <row r="900" spans="1:10" s="19" customFormat="1" ht="15.75" customHeight="1">
      <c r="A900" s="17"/>
      <c r="B900" s="17"/>
      <c r="C900" s="18"/>
      <c r="D900" s="18"/>
      <c r="E900" s="18"/>
      <c r="G900" s="17"/>
      <c r="H900" s="17"/>
      <c r="I900" s="17"/>
      <c r="J900" s="17"/>
    </row>
    <row r="901" spans="1:10" s="19" customFormat="1" ht="15.75" customHeight="1">
      <c r="A901" s="17"/>
      <c r="B901" s="17"/>
      <c r="C901" s="18"/>
      <c r="D901" s="18"/>
      <c r="E901" s="18"/>
      <c r="G901" s="17"/>
      <c r="H901" s="17"/>
      <c r="I901" s="17"/>
      <c r="J901" s="17"/>
    </row>
    <row r="902" spans="1:10" s="19" customFormat="1" ht="15.75" customHeight="1">
      <c r="A902" s="17"/>
      <c r="B902" s="17"/>
      <c r="C902" s="18"/>
      <c r="D902" s="18"/>
      <c r="E902" s="18"/>
      <c r="G902" s="17"/>
      <c r="H902" s="17"/>
      <c r="I902" s="17"/>
      <c r="J902" s="17"/>
    </row>
    <row r="903" spans="1:10" s="19" customFormat="1" ht="15.75" customHeight="1">
      <c r="A903" s="17"/>
      <c r="B903" s="17"/>
      <c r="C903" s="18"/>
      <c r="D903" s="18"/>
      <c r="E903" s="18"/>
      <c r="G903" s="17"/>
      <c r="H903" s="17"/>
      <c r="I903" s="17"/>
      <c r="J903" s="17"/>
    </row>
    <row r="904" spans="1:10" s="19" customFormat="1" ht="15.75" customHeight="1">
      <c r="A904" s="17"/>
      <c r="B904" s="17"/>
      <c r="C904" s="18"/>
      <c r="D904" s="18"/>
      <c r="E904" s="18"/>
      <c r="G904" s="17"/>
      <c r="H904" s="17"/>
      <c r="I904" s="17"/>
      <c r="J904" s="17"/>
    </row>
    <row r="905" spans="1:10" s="19" customFormat="1" ht="15.75" customHeight="1">
      <c r="A905" s="17"/>
      <c r="B905" s="17"/>
      <c r="C905" s="18"/>
      <c r="D905" s="18"/>
      <c r="E905" s="18"/>
      <c r="G905" s="17"/>
      <c r="H905" s="17"/>
      <c r="I905" s="17"/>
      <c r="J905" s="17"/>
    </row>
    <row r="906" spans="1:10" s="19" customFormat="1" ht="15.75" customHeight="1">
      <c r="A906" s="17"/>
      <c r="B906" s="17"/>
      <c r="C906" s="18"/>
      <c r="D906" s="18"/>
      <c r="E906" s="18"/>
      <c r="G906" s="17"/>
      <c r="H906" s="17"/>
      <c r="I906" s="17"/>
      <c r="J906" s="17"/>
    </row>
    <row r="907" spans="1:10" s="19" customFormat="1" ht="15.75" customHeight="1">
      <c r="A907" s="17"/>
      <c r="B907" s="17"/>
      <c r="C907" s="18"/>
      <c r="D907" s="18"/>
      <c r="E907" s="18"/>
      <c r="G907" s="17"/>
      <c r="H907" s="17"/>
      <c r="I907" s="17"/>
      <c r="J907" s="17"/>
    </row>
    <row r="908" spans="1:10" s="19" customFormat="1" ht="15.75" customHeight="1">
      <c r="A908" s="17"/>
      <c r="B908" s="17"/>
      <c r="C908" s="18"/>
      <c r="D908" s="18"/>
      <c r="E908" s="18"/>
      <c r="G908" s="17"/>
      <c r="H908" s="17"/>
      <c r="I908" s="17"/>
      <c r="J908" s="17"/>
    </row>
    <row r="909" spans="1:10" s="19" customFormat="1" ht="15.75" customHeight="1">
      <c r="A909" s="17"/>
      <c r="B909" s="17"/>
      <c r="C909" s="18"/>
      <c r="D909" s="18"/>
      <c r="E909" s="18"/>
      <c r="G909" s="17"/>
      <c r="H909" s="17"/>
      <c r="I909" s="17"/>
      <c r="J909" s="17"/>
    </row>
    <row r="910" spans="1:10" s="19" customFormat="1" ht="15.75" customHeight="1">
      <c r="A910" s="17"/>
      <c r="B910" s="17"/>
      <c r="C910" s="18"/>
      <c r="D910" s="18"/>
      <c r="E910" s="18"/>
      <c r="G910" s="17"/>
      <c r="H910" s="17"/>
      <c r="I910" s="17"/>
      <c r="J910" s="17"/>
    </row>
    <row r="911" spans="1:10" s="19" customFormat="1" ht="15.75" customHeight="1">
      <c r="A911" s="17"/>
      <c r="B911" s="17"/>
      <c r="C911" s="18"/>
      <c r="D911" s="18"/>
      <c r="E911" s="18"/>
      <c r="G911" s="17"/>
      <c r="H911" s="17"/>
      <c r="I911" s="17"/>
      <c r="J911" s="17"/>
    </row>
    <row r="912" spans="1:10" s="19" customFormat="1" ht="15.75" customHeight="1">
      <c r="A912" s="17"/>
      <c r="B912" s="17"/>
      <c r="C912" s="18"/>
      <c r="D912" s="18"/>
      <c r="E912" s="18"/>
      <c r="G912" s="17"/>
      <c r="H912" s="17"/>
      <c r="I912" s="17"/>
      <c r="J912" s="17"/>
    </row>
    <row r="913" spans="1:10" s="19" customFormat="1" ht="15.75" customHeight="1">
      <c r="A913" s="17"/>
      <c r="B913" s="17"/>
      <c r="C913" s="18"/>
      <c r="D913" s="18"/>
      <c r="E913" s="18"/>
      <c r="G913" s="17"/>
      <c r="H913" s="17"/>
      <c r="I913" s="17"/>
      <c r="J913" s="17"/>
    </row>
    <row r="914" spans="1:10" s="19" customFormat="1" ht="15.75" customHeight="1">
      <c r="A914" s="17"/>
      <c r="B914" s="17"/>
      <c r="C914" s="18"/>
      <c r="D914" s="18"/>
      <c r="E914" s="18"/>
      <c r="G914" s="17"/>
      <c r="H914" s="17"/>
      <c r="I914" s="17"/>
      <c r="J914" s="17"/>
    </row>
    <row r="915" spans="1:10" s="19" customFormat="1" ht="15.75" customHeight="1">
      <c r="A915" s="17"/>
      <c r="B915" s="17"/>
      <c r="C915" s="18"/>
      <c r="D915" s="18"/>
      <c r="E915" s="18"/>
      <c r="G915" s="17"/>
      <c r="H915" s="17"/>
      <c r="I915" s="17"/>
      <c r="J915" s="17"/>
    </row>
    <row r="916" spans="1:10" s="19" customFormat="1" ht="15.75" customHeight="1">
      <c r="A916" s="17"/>
      <c r="B916" s="17"/>
      <c r="C916" s="18"/>
      <c r="D916" s="18"/>
      <c r="E916" s="18"/>
      <c r="G916" s="17"/>
      <c r="H916" s="17"/>
      <c r="I916" s="17"/>
      <c r="J916" s="17"/>
    </row>
    <row r="917" spans="1:10" s="19" customFormat="1" ht="15.75" customHeight="1">
      <c r="A917" s="17"/>
      <c r="B917" s="17"/>
      <c r="C917" s="18"/>
      <c r="D917" s="18"/>
      <c r="E917" s="18"/>
      <c r="G917" s="17"/>
      <c r="H917" s="17"/>
      <c r="I917" s="17"/>
      <c r="J917" s="17"/>
    </row>
    <row r="918" spans="1:10" s="19" customFormat="1" ht="15.75" customHeight="1">
      <c r="A918" s="17"/>
      <c r="B918" s="17"/>
      <c r="C918" s="18"/>
      <c r="D918" s="18"/>
      <c r="E918" s="18"/>
      <c r="G918" s="17"/>
      <c r="H918" s="17"/>
      <c r="I918" s="17"/>
      <c r="J918" s="17"/>
    </row>
    <row r="919" spans="1:10" s="19" customFormat="1" ht="15.75" customHeight="1">
      <c r="A919" s="17"/>
      <c r="B919" s="17"/>
      <c r="C919" s="18"/>
      <c r="D919" s="18"/>
      <c r="E919" s="18"/>
      <c r="G919" s="17"/>
      <c r="H919" s="17"/>
      <c r="I919" s="17"/>
      <c r="J919" s="17"/>
    </row>
    <row r="920" spans="1:10" s="19" customFormat="1" ht="15.75" customHeight="1">
      <c r="A920" s="17"/>
      <c r="B920" s="17"/>
      <c r="C920" s="18"/>
      <c r="D920" s="18"/>
      <c r="E920" s="18"/>
      <c r="G920" s="17"/>
      <c r="H920" s="17"/>
      <c r="I920" s="17"/>
      <c r="J920" s="17"/>
    </row>
    <row r="921" spans="1:10" s="19" customFormat="1" ht="15.75" customHeight="1">
      <c r="A921" s="17"/>
      <c r="B921" s="17"/>
      <c r="C921" s="18"/>
      <c r="D921" s="18"/>
      <c r="E921" s="18"/>
      <c r="G921" s="17"/>
      <c r="H921" s="17"/>
      <c r="I921" s="17"/>
      <c r="J921" s="17"/>
    </row>
    <row r="922" spans="1:10" s="19" customFormat="1" ht="15.75" customHeight="1">
      <c r="A922" s="17"/>
      <c r="B922" s="17"/>
      <c r="C922" s="18"/>
      <c r="D922" s="18"/>
      <c r="E922" s="18"/>
      <c r="G922" s="17"/>
      <c r="H922" s="17"/>
      <c r="I922" s="17"/>
      <c r="J922" s="17"/>
    </row>
    <row r="923" spans="1:10" s="19" customFormat="1" ht="15.75" customHeight="1">
      <c r="A923" s="17"/>
      <c r="B923" s="17"/>
      <c r="C923" s="18"/>
      <c r="D923" s="18"/>
      <c r="E923" s="18"/>
      <c r="G923" s="17"/>
      <c r="H923" s="17"/>
      <c r="I923" s="17"/>
      <c r="J923" s="17"/>
    </row>
    <row r="924" spans="1:10" s="19" customFormat="1" ht="15.75" customHeight="1">
      <c r="A924" s="17"/>
      <c r="B924" s="17"/>
      <c r="C924" s="18"/>
      <c r="D924" s="18"/>
      <c r="E924" s="18"/>
      <c r="G924" s="17"/>
      <c r="H924" s="17"/>
      <c r="I924" s="17"/>
      <c r="J924" s="17"/>
    </row>
    <row r="925" spans="1:10" s="19" customFormat="1" ht="15.75" customHeight="1">
      <c r="A925" s="17"/>
      <c r="B925" s="17"/>
      <c r="C925" s="18"/>
      <c r="D925" s="18"/>
      <c r="E925" s="18"/>
      <c r="G925" s="17"/>
      <c r="H925" s="17"/>
      <c r="I925" s="17"/>
      <c r="J925" s="17"/>
    </row>
    <row r="926" spans="1:10" s="19" customFormat="1" ht="15.75" customHeight="1">
      <c r="A926" s="17"/>
      <c r="B926" s="17"/>
      <c r="C926" s="18"/>
      <c r="D926" s="18"/>
      <c r="E926" s="18"/>
      <c r="G926" s="17"/>
      <c r="H926" s="17"/>
      <c r="I926" s="17"/>
      <c r="J926" s="17"/>
    </row>
    <row r="927" spans="1:10" s="19" customFormat="1" ht="15.75" customHeight="1">
      <c r="A927" s="17"/>
      <c r="B927" s="17"/>
      <c r="C927" s="18"/>
      <c r="D927" s="18"/>
      <c r="E927" s="18"/>
      <c r="G927" s="17"/>
      <c r="H927" s="17"/>
      <c r="I927" s="17"/>
      <c r="J927" s="17"/>
    </row>
    <row r="928" spans="1:10" s="19" customFormat="1" ht="15.75" customHeight="1">
      <c r="A928" s="17"/>
      <c r="B928" s="17"/>
      <c r="C928" s="18"/>
      <c r="D928" s="18"/>
      <c r="E928" s="18"/>
      <c r="G928" s="17"/>
      <c r="H928" s="17"/>
      <c r="I928" s="17"/>
      <c r="J928" s="17"/>
    </row>
    <row r="929" spans="1:10" s="19" customFormat="1" ht="15.75" customHeight="1">
      <c r="A929" s="17"/>
      <c r="B929" s="17"/>
      <c r="C929" s="18"/>
      <c r="D929" s="18"/>
      <c r="E929" s="18"/>
      <c r="G929" s="17"/>
      <c r="H929" s="17"/>
      <c r="I929" s="17"/>
      <c r="J929" s="17"/>
    </row>
    <row r="930" spans="1:10" s="19" customFormat="1" ht="15.75" customHeight="1">
      <c r="A930" s="17"/>
      <c r="B930" s="17"/>
      <c r="C930" s="18"/>
      <c r="D930" s="18"/>
      <c r="E930" s="18"/>
      <c r="G930" s="17"/>
      <c r="H930" s="17"/>
      <c r="I930" s="17"/>
      <c r="J930" s="17"/>
    </row>
    <row r="931" spans="1:10" s="19" customFormat="1" ht="15.75" customHeight="1">
      <c r="A931" s="17"/>
      <c r="B931" s="17"/>
      <c r="C931" s="18"/>
      <c r="D931" s="18"/>
      <c r="E931" s="18"/>
      <c r="G931" s="17"/>
      <c r="H931" s="17"/>
      <c r="I931" s="17"/>
      <c r="J931" s="17"/>
    </row>
    <row r="932" spans="1:10" s="19" customFormat="1" ht="15.75" customHeight="1">
      <c r="A932" s="17"/>
      <c r="B932" s="17"/>
      <c r="C932" s="18"/>
      <c r="D932" s="18"/>
      <c r="E932" s="18"/>
      <c r="G932" s="17"/>
      <c r="H932" s="17"/>
      <c r="I932" s="17"/>
      <c r="J932" s="17"/>
    </row>
    <row r="933" spans="1:10" s="19" customFormat="1" ht="15.75" customHeight="1">
      <c r="A933" s="17"/>
      <c r="B933" s="17"/>
      <c r="C933" s="18"/>
      <c r="D933" s="18"/>
      <c r="E933" s="18"/>
      <c r="G933" s="17"/>
      <c r="H933" s="17"/>
      <c r="I933" s="17"/>
      <c r="J933" s="17"/>
    </row>
    <row r="934" spans="1:10" s="19" customFormat="1" ht="15.75" customHeight="1">
      <c r="A934" s="17"/>
      <c r="B934" s="17"/>
      <c r="C934" s="18"/>
      <c r="D934" s="18"/>
      <c r="E934" s="18"/>
      <c r="G934" s="17"/>
      <c r="H934" s="17"/>
      <c r="I934" s="17"/>
      <c r="J934" s="17"/>
    </row>
    <row r="935" spans="1:10" s="19" customFormat="1" ht="15.75" customHeight="1">
      <c r="A935" s="17"/>
      <c r="B935" s="17"/>
      <c r="C935" s="18"/>
      <c r="D935" s="18"/>
      <c r="E935" s="18"/>
      <c r="G935" s="17"/>
      <c r="H935" s="17"/>
      <c r="I935" s="17"/>
      <c r="J935" s="17"/>
    </row>
    <row r="936" spans="1:10" s="19" customFormat="1" ht="15.75" customHeight="1">
      <c r="A936" s="17"/>
      <c r="B936" s="17"/>
      <c r="C936" s="18"/>
      <c r="D936" s="18"/>
      <c r="E936" s="18"/>
      <c r="G936" s="17"/>
      <c r="H936" s="17"/>
      <c r="I936" s="17"/>
      <c r="J936" s="17"/>
    </row>
    <row r="937" spans="1:10" s="19" customFormat="1" ht="15.75" customHeight="1">
      <c r="A937" s="17"/>
      <c r="B937" s="17"/>
      <c r="C937" s="18"/>
      <c r="D937" s="18"/>
      <c r="E937" s="18"/>
      <c r="G937" s="17"/>
      <c r="H937" s="17"/>
      <c r="I937" s="17"/>
      <c r="J937" s="17"/>
    </row>
    <row r="938" spans="1:10" s="19" customFormat="1" ht="15.75" customHeight="1">
      <c r="A938" s="17"/>
      <c r="B938" s="17"/>
      <c r="C938" s="18"/>
      <c r="D938" s="18"/>
      <c r="E938" s="18"/>
      <c r="G938" s="17"/>
      <c r="H938" s="17"/>
      <c r="I938" s="17"/>
      <c r="J938" s="17"/>
    </row>
    <row r="939" spans="1:10" s="19" customFormat="1" ht="15.75" customHeight="1">
      <c r="A939" s="17"/>
      <c r="B939" s="17"/>
      <c r="C939" s="18"/>
      <c r="D939" s="18"/>
      <c r="E939" s="18"/>
      <c r="G939" s="17"/>
      <c r="H939" s="17"/>
      <c r="I939" s="17"/>
      <c r="J939" s="17"/>
    </row>
    <row r="940" spans="1:10" s="19" customFormat="1" ht="15.75" customHeight="1">
      <c r="A940" s="17"/>
      <c r="B940" s="17"/>
      <c r="C940" s="18"/>
      <c r="D940" s="18"/>
      <c r="E940" s="18"/>
      <c r="G940" s="17"/>
      <c r="H940" s="17"/>
      <c r="I940" s="17"/>
      <c r="J940" s="17"/>
    </row>
    <row r="941" spans="1:10" s="19" customFormat="1" ht="15.75" customHeight="1">
      <c r="A941" s="17"/>
      <c r="B941" s="17"/>
      <c r="C941" s="18"/>
      <c r="D941" s="18"/>
      <c r="E941" s="18"/>
      <c r="G941" s="17"/>
      <c r="H941" s="17"/>
      <c r="I941" s="17"/>
      <c r="J941" s="17"/>
    </row>
  </sheetData>
  <mergeCells count="15">
    <mergeCell ref="A1:K1"/>
    <mergeCell ref="A2:K2"/>
    <mergeCell ref="A3:K3"/>
    <mergeCell ref="F10:I11"/>
    <mergeCell ref="E75:F75"/>
    <mergeCell ref="F15:G15"/>
    <mergeCell ref="H15:I15"/>
    <mergeCell ref="B48:E48"/>
    <mergeCell ref="B73:E73"/>
    <mergeCell ref="H14:I14"/>
    <mergeCell ref="F14:G14"/>
    <mergeCell ref="H13:I13"/>
    <mergeCell ref="F13:G13"/>
    <mergeCell ref="H12:I12"/>
    <mergeCell ref="F12:G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73B82-0113-4AC6-891A-8DA465369C63}">
  <dimension ref="A1:L37"/>
  <sheetViews>
    <sheetView topLeftCell="A34" zoomScale="60" zoomScaleNormal="60" workbookViewId="0">
      <selection activeCell="L40" sqref="L40"/>
    </sheetView>
  </sheetViews>
  <sheetFormatPr baseColWidth="10" defaultColWidth="11.42578125" defaultRowHeight="20.25"/>
  <cols>
    <col min="1" max="1" width="54.28515625" customWidth="1"/>
    <col min="2" max="2" width="11.28515625" customWidth="1"/>
    <col min="3" max="3" width="4" customWidth="1"/>
    <col min="4" max="4" width="6.7109375" customWidth="1"/>
    <col min="6" max="6" width="1.42578125" hidden="1" customWidth="1"/>
    <col min="7" max="7" width="16.5703125" style="71" customWidth="1"/>
    <col min="8" max="8" width="16.42578125" bestFit="1" customWidth="1"/>
    <col min="9" max="9" width="9.85546875" style="72" customWidth="1"/>
    <col min="10" max="10" width="17.140625" style="67" customWidth="1"/>
    <col min="11" max="11" width="11.42578125" style="76"/>
    <col min="12" max="12" width="80.5703125" customWidth="1"/>
  </cols>
  <sheetData>
    <row r="1" spans="1:12" ht="23.25">
      <c r="A1" s="242" t="s">
        <v>130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ht="47.25">
      <c r="A2" s="229" t="s">
        <v>43</v>
      </c>
      <c r="B2" s="229"/>
      <c r="C2" s="229" t="s">
        <v>10</v>
      </c>
      <c r="D2" s="229"/>
      <c r="E2" s="229"/>
      <c r="F2" s="230" t="s">
        <v>44</v>
      </c>
      <c r="G2" s="231"/>
      <c r="H2" s="74" t="s">
        <v>131</v>
      </c>
      <c r="J2" s="73" t="s">
        <v>132</v>
      </c>
      <c r="K2" s="73" t="s">
        <v>133</v>
      </c>
      <c r="L2" s="73" t="s">
        <v>134</v>
      </c>
    </row>
    <row r="3" spans="1:12" s="75" customFormat="1">
      <c r="A3" s="232" t="s">
        <v>2</v>
      </c>
      <c r="B3" s="232"/>
      <c r="C3" s="233" t="s">
        <v>17</v>
      </c>
      <c r="D3" s="233"/>
      <c r="E3" s="233"/>
      <c r="F3" s="234">
        <v>0.93</v>
      </c>
      <c r="G3" s="235"/>
      <c r="H3" s="227" t="e">
        <f>+#REF!</f>
        <v>#REF!</v>
      </c>
      <c r="I3" s="72"/>
      <c r="J3" s="83"/>
      <c r="K3" s="77"/>
      <c r="L3" s="78"/>
    </row>
    <row r="4" spans="1:12" s="75" customFormat="1" ht="249.95" customHeight="1">
      <c r="A4" s="228" t="s">
        <v>46</v>
      </c>
      <c r="B4" s="228"/>
      <c r="C4" s="233"/>
      <c r="D4" s="233"/>
      <c r="E4" s="233"/>
      <c r="F4" s="236">
        <v>0.99</v>
      </c>
      <c r="G4" s="237"/>
      <c r="H4" s="227"/>
      <c r="I4" s="72"/>
      <c r="J4" s="86" t="s">
        <v>135</v>
      </c>
      <c r="K4" s="85" t="s">
        <v>136</v>
      </c>
      <c r="L4" s="80" t="e" vm="1">
        <v>#VALUE!</v>
      </c>
    </row>
    <row r="5" spans="1:12" s="75" customFormat="1" ht="249.95" customHeight="1">
      <c r="A5" s="228" t="s">
        <v>47</v>
      </c>
      <c r="B5" s="228"/>
      <c r="C5" s="233"/>
      <c r="D5" s="233"/>
      <c r="E5" s="233"/>
      <c r="F5" s="236">
        <v>9.2100000000000009</v>
      </c>
      <c r="G5" s="237"/>
      <c r="H5" s="227"/>
      <c r="I5" s="72"/>
      <c r="J5" s="88" t="s">
        <v>137</v>
      </c>
      <c r="K5" s="81" t="s">
        <v>138</v>
      </c>
      <c r="L5" s="80" t="e" vm="2">
        <v>#VALUE!</v>
      </c>
    </row>
    <row r="6" spans="1:12" s="75" customFormat="1" ht="249.95" customHeight="1">
      <c r="A6" s="228" t="s">
        <v>48</v>
      </c>
      <c r="B6" s="228"/>
      <c r="C6" s="233"/>
      <c r="D6" s="233"/>
      <c r="E6" s="233"/>
      <c r="F6" s="236">
        <v>1.85</v>
      </c>
      <c r="G6" s="237"/>
      <c r="H6" s="227"/>
      <c r="I6" s="72"/>
      <c r="J6" s="86" t="s">
        <v>139</v>
      </c>
      <c r="K6" s="84" t="s">
        <v>140</v>
      </c>
      <c r="L6" s="80" t="e" vm="3">
        <v>#VALUE!</v>
      </c>
    </row>
    <row r="7" spans="1:12" s="75" customFormat="1">
      <c r="A7" s="232" t="str">
        <f>A3</f>
        <v>DISTRITO TURISTICO Y CULTURAL DE CARTAGENA DE INDIAS</v>
      </c>
      <c r="B7" s="232"/>
      <c r="C7" s="233" t="s">
        <v>21</v>
      </c>
      <c r="D7" s="233"/>
      <c r="E7" s="233"/>
      <c r="F7" s="234">
        <v>7.99</v>
      </c>
      <c r="G7" s="235"/>
      <c r="H7" s="227">
        <f>AVERAGE(F8:G10)</f>
        <v>7.3033333333333337</v>
      </c>
      <c r="I7" s="72"/>
      <c r="J7" s="83"/>
      <c r="K7" s="79"/>
      <c r="L7" s="78"/>
    </row>
    <row r="8" spans="1:12" s="75" customFormat="1" ht="249.95" customHeight="1">
      <c r="A8" s="228" t="str">
        <f>+A4</f>
        <v>DISTRITO ESPECIAL DE CIENCIA, TECNOLOGÍA E INNOVACIÓN DE MEDELLÍN</v>
      </c>
      <c r="B8" s="228"/>
      <c r="C8" s="233"/>
      <c r="D8" s="233"/>
      <c r="E8" s="233"/>
      <c r="F8" s="236">
        <v>6.44</v>
      </c>
      <c r="G8" s="237"/>
      <c r="H8" s="227"/>
      <c r="I8" s="72"/>
      <c r="J8" s="86" t="s">
        <v>135</v>
      </c>
      <c r="K8" s="79" t="s">
        <v>136</v>
      </c>
      <c r="L8" s="80" t="e" vm="1">
        <v>#VALUE!</v>
      </c>
    </row>
    <row r="9" spans="1:12" s="75" customFormat="1" ht="249.95" customHeight="1">
      <c r="A9" s="228" t="str">
        <f>+A5</f>
        <v>DISTRITO DE SANTIAGO DE CALI</v>
      </c>
      <c r="B9" s="228"/>
      <c r="C9" s="233"/>
      <c r="D9" s="233"/>
      <c r="E9" s="233"/>
      <c r="F9" s="236">
        <v>3.54</v>
      </c>
      <c r="G9" s="237"/>
      <c r="H9" s="227"/>
      <c r="I9" s="72"/>
      <c r="J9" s="88" t="s">
        <v>137</v>
      </c>
      <c r="K9" s="79" t="s">
        <v>138</v>
      </c>
      <c r="L9" s="80" t="e" vm="2">
        <v>#VALUE!</v>
      </c>
    </row>
    <row r="10" spans="1:12" s="75" customFormat="1" ht="249.95" customHeight="1">
      <c r="A10" s="228" t="s">
        <v>48</v>
      </c>
      <c r="B10" s="228"/>
      <c r="C10" s="233"/>
      <c r="D10" s="233"/>
      <c r="E10" s="233"/>
      <c r="F10" s="236">
        <v>11.93</v>
      </c>
      <c r="G10" s="237"/>
      <c r="H10" s="227"/>
      <c r="I10" s="72"/>
      <c r="J10" s="86" t="s">
        <v>139</v>
      </c>
      <c r="K10" s="79" t="s">
        <v>140</v>
      </c>
      <c r="L10" s="80" t="e" vm="3">
        <v>#VALUE!</v>
      </c>
    </row>
    <row r="11" spans="1:12" s="75" customFormat="1">
      <c r="A11" s="232" t="str">
        <f>A7</f>
        <v>DISTRITO TURISTICO Y CULTURAL DE CARTAGENA DE INDIAS</v>
      </c>
      <c r="B11" s="232"/>
      <c r="C11" s="233" t="s">
        <v>22</v>
      </c>
      <c r="D11" s="233"/>
      <c r="E11" s="233"/>
      <c r="F11" s="234">
        <v>45.33</v>
      </c>
      <c r="G11" s="235"/>
      <c r="H11" s="227">
        <f>AVERAGE(F12:G14)</f>
        <v>34.996666666666663</v>
      </c>
      <c r="I11" s="72"/>
      <c r="J11" s="83"/>
      <c r="K11" s="79"/>
      <c r="L11" s="78"/>
    </row>
    <row r="12" spans="1:12" s="75" customFormat="1" ht="249.95" customHeight="1">
      <c r="A12" s="238" t="str">
        <f>+A8</f>
        <v>DISTRITO ESPECIAL DE CIENCIA, TECNOLOGÍA E INNOVACIÓN DE MEDELLÍN</v>
      </c>
      <c r="B12" s="238"/>
      <c r="C12" s="233"/>
      <c r="D12" s="233"/>
      <c r="E12" s="233"/>
      <c r="F12" s="236">
        <v>15.99</v>
      </c>
      <c r="G12" s="237"/>
      <c r="H12" s="227"/>
      <c r="I12" s="72"/>
      <c r="J12" s="86" t="s">
        <v>135</v>
      </c>
      <c r="K12" s="79" t="s">
        <v>136</v>
      </c>
      <c r="L12" s="80" t="e" vm="1">
        <v>#VALUE!</v>
      </c>
    </row>
    <row r="13" spans="1:12" s="75" customFormat="1" ht="249.95" customHeight="1">
      <c r="A13" s="238" t="str">
        <f>+A9</f>
        <v>DISTRITO DE SANTIAGO DE CALI</v>
      </c>
      <c r="B13" s="238"/>
      <c r="C13" s="233"/>
      <c r="D13" s="233"/>
      <c r="E13" s="233"/>
      <c r="F13" s="236">
        <v>77</v>
      </c>
      <c r="G13" s="237"/>
      <c r="H13" s="227"/>
      <c r="I13" s="72"/>
      <c r="J13" s="88" t="s">
        <v>137</v>
      </c>
      <c r="K13" s="79" t="s">
        <v>138</v>
      </c>
      <c r="L13" s="80" t="e" vm="2">
        <v>#VALUE!</v>
      </c>
    </row>
    <row r="14" spans="1:12" s="75" customFormat="1" ht="249.95" customHeight="1">
      <c r="A14" s="228" t="s">
        <v>48</v>
      </c>
      <c r="B14" s="228"/>
      <c r="C14" s="233"/>
      <c r="D14" s="233"/>
      <c r="E14" s="233"/>
      <c r="F14" s="236">
        <v>12</v>
      </c>
      <c r="G14" s="237"/>
      <c r="H14" s="227"/>
      <c r="I14" s="72"/>
      <c r="J14" s="86" t="s">
        <v>139</v>
      </c>
      <c r="K14" s="79" t="s">
        <v>140</v>
      </c>
      <c r="L14" s="80" t="e" vm="3">
        <v>#VALUE!</v>
      </c>
    </row>
    <row r="15" spans="1:12" s="75" customFormat="1">
      <c r="A15" s="232" t="str">
        <f>A11</f>
        <v>DISTRITO TURISTICO Y CULTURAL DE CARTAGENA DE INDIAS</v>
      </c>
      <c r="B15" s="232"/>
      <c r="C15" s="233" t="s">
        <v>24</v>
      </c>
      <c r="D15" s="233"/>
      <c r="E15" s="233"/>
      <c r="F15" s="234">
        <v>2.34</v>
      </c>
      <c r="G15" s="235"/>
      <c r="H15" s="227">
        <f>AVERAGE(F16:G18)</f>
        <v>2.3533333333333335</v>
      </c>
      <c r="I15" s="72"/>
      <c r="J15" s="83"/>
      <c r="K15" s="79"/>
      <c r="L15" s="78"/>
    </row>
    <row r="16" spans="1:12" s="75" customFormat="1" ht="249.95" customHeight="1">
      <c r="A16" s="228" t="str">
        <f>+A12</f>
        <v>DISTRITO ESPECIAL DE CIENCIA, TECNOLOGÍA E INNOVACIÓN DE MEDELLÍN</v>
      </c>
      <c r="B16" s="228"/>
      <c r="C16" s="233"/>
      <c r="D16" s="233"/>
      <c r="E16" s="233"/>
      <c r="F16" s="236">
        <v>1.1599999999999999</v>
      </c>
      <c r="G16" s="237"/>
      <c r="H16" s="227"/>
      <c r="I16" s="72"/>
      <c r="J16" s="86" t="s">
        <v>135</v>
      </c>
      <c r="K16" s="79" t="s">
        <v>136</v>
      </c>
      <c r="L16" s="80" t="e" vm="1">
        <v>#VALUE!</v>
      </c>
    </row>
    <row r="17" spans="1:12" s="75" customFormat="1" ht="249.95" customHeight="1">
      <c r="A17" s="228" t="str">
        <f>+A13</f>
        <v>DISTRITO DE SANTIAGO DE CALI</v>
      </c>
      <c r="B17" s="228"/>
      <c r="C17" s="233"/>
      <c r="D17" s="233"/>
      <c r="E17" s="233"/>
      <c r="F17" s="236">
        <v>5.53</v>
      </c>
      <c r="G17" s="237"/>
      <c r="H17" s="227"/>
      <c r="I17" s="72"/>
      <c r="J17" s="88" t="s">
        <v>137</v>
      </c>
      <c r="K17" s="79" t="s">
        <v>138</v>
      </c>
      <c r="L17" s="80" t="e" vm="2">
        <v>#VALUE!</v>
      </c>
    </row>
    <row r="18" spans="1:12" s="75" customFormat="1" ht="249.95" customHeight="1">
      <c r="A18" s="228" t="s">
        <v>48</v>
      </c>
      <c r="B18" s="228"/>
      <c r="C18" s="233"/>
      <c r="D18" s="233"/>
      <c r="E18" s="233"/>
      <c r="F18" s="236">
        <v>0.37</v>
      </c>
      <c r="G18" s="237"/>
      <c r="H18" s="227"/>
      <c r="I18" s="72"/>
      <c r="J18" s="86" t="s">
        <v>139</v>
      </c>
      <c r="K18" s="79" t="s">
        <v>140</v>
      </c>
      <c r="L18" s="80" t="e" vm="3">
        <v>#VALUE!</v>
      </c>
    </row>
    <row r="19" spans="1:12" s="75" customFormat="1">
      <c r="A19" s="232" t="str">
        <f>A15</f>
        <v>DISTRITO TURISTICO Y CULTURAL DE CARTAGENA DE INDIAS</v>
      </c>
      <c r="B19" s="232"/>
      <c r="C19" s="233" t="s">
        <v>25</v>
      </c>
      <c r="D19" s="233"/>
      <c r="E19" s="233"/>
      <c r="F19" s="234">
        <v>2.9</v>
      </c>
      <c r="G19" s="235"/>
      <c r="H19" s="227">
        <v>4.47</v>
      </c>
      <c r="I19" s="72"/>
      <c r="J19" s="83"/>
      <c r="K19" s="79"/>
      <c r="L19" s="78"/>
    </row>
    <row r="20" spans="1:12" s="75" customFormat="1" ht="249.95" customHeight="1">
      <c r="A20" s="238" t="str">
        <f>+A16</f>
        <v>DISTRITO ESPECIAL DE CIENCIA, TECNOLOGÍA E INNOVACIÓN DE MEDELLÍN</v>
      </c>
      <c r="B20" s="238"/>
      <c r="C20" s="233"/>
      <c r="D20" s="233"/>
      <c r="E20" s="233"/>
      <c r="F20" s="236">
        <v>3.07</v>
      </c>
      <c r="G20" s="237"/>
      <c r="H20" s="227"/>
      <c r="I20" s="72"/>
      <c r="J20" s="87" t="s">
        <v>141</v>
      </c>
      <c r="K20" s="85" t="s">
        <v>142</v>
      </c>
      <c r="L20" s="80" t="e" vm="4">
        <v>#VALUE!</v>
      </c>
    </row>
    <row r="21" spans="1:12" s="75" customFormat="1" ht="249.95" customHeight="1">
      <c r="A21" s="228" t="str">
        <f>+A17</f>
        <v>DISTRITO DE SANTIAGO DE CALI</v>
      </c>
      <c r="B21" s="228"/>
      <c r="C21" s="233"/>
      <c r="D21" s="233"/>
      <c r="E21" s="233"/>
      <c r="F21" s="236">
        <v>3.01</v>
      </c>
      <c r="G21" s="237"/>
      <c r="H21" s="227"/>
      <c r="I21" s="72"/>
      <c r="J21" s="88" t="s">
        <v>137</v>
      </c>
      <c r="K21" s="85" t="s">
        <v>138</v>
      </c>
      <c r="L21" s="80" t="e" vm="5">
        <v>#VALUE!</v>
      </c>
    </row>
    <row r="22" spans="1:12" s="75" customFormat="1" ht="249.95" customHeight="1">
      <c r="A22" s="228" t="s">
        <v>48</v>
      </c>
      <c r="B22" s="228"/>
      <c r="C22" s="233"/>
      <c r="D22" s="233"/>
      <c r="E22" s="233"/>
      <c r="F22" s="236">
        <v>5.2</v>
      </c>
      <c r="G22" s="237"/>
      <c r="H22" s="227"/>
      <c r="I22" s="72"/>
      <c r="J22" s="86" t="s">
        <v>139</v>
      </c>
      <c r="K22" s="85" t="s">
        <v>140</v>
      </c>
      <c r="L22" s="80" t="e" vm="6">
        <v>#VALUE!</v>
      </c>
    </row>
    <row r="23" spans="1:12" s="75" customFormat="1">
      <c r="A23" s="232" t="str">
        <f>A19</f>
        <v>DISTRITO TURISTICO Y CULTURAL DE CARTAGENA DE INDIAS</v>
      </c>
      <c r="B23" s="232"/>
      <c r="C23" s="233" t="s">
        <v>26</v>
      </c>
      <c r="D23" s="233"/>
      <c r="E23" s="233"/>
      <c r="F23" s="234">
        <v>27.48</v>
      </c>
      <c r="G23" s="235"/>
      <c r="H23" s="227">
        <f>AVERAGE(F24:G26)</f>
        <v>26.77</v>
      </c>
      <c r="I23" s="72"/>
      <c r="J23" s="83"/>
      <c r="K23" s="79"/>
      <c r="L23" s="78"/>
    </row>
    <row r="24" spans="1:12" s="75" customFormat="1" ht="249.95" customHeight="1">
      <c r="A24" s="238" t="str">
        <f>+A20</f>
        <v>DISTRITO ESPECIAL DE CIENCIA, TECNOLOGÍA E INNOVACIÓN DE MEDELLÍN</v>
      </c>
      <c r="B24" s="238"/>
      <c r="C24" s="233"/>
      <c r="D24" s="233"/>
      <c r="E24" s="233"/>
      <c r="F24" s="236">
        <v>12.88</v>
      </c>
      <c r="G24" s="237"/>
      <c r="H24" s="227"/>
      <c r="I24" s="72"/>
      <c r="J24" s="86" t="s">
        <v>135</v>
      </c>
      <c r="K24" s="79" t="s">
        <v>136</v>
      </c>
      <c r="L24" s="80" t="e" vm="7">
        <v>#VALUE!</v>
      </c>
    </row>
    <row r="25" spans="1:12" s="75" customFormat="1" ht="249.95" customHeight="1">
      <c r="A25" s="228" t="str">
        <f>+A21</f>
        <v>DISTRITO DE SANTIAGO DE CALI</v>
      </c>
      <c r="B25" s="228"/>
      <c r="C25" s="233"/>
      <c r="D25" s="233"/>
      <c r="E25" s="233"/>
      <c r="F25" s="236">
        <v>50.23</v>
      </c>
      <c r="G25" s="237"/>
      <c r="H25" s="227"/>
      <c r="I25" s="72"/>
      <c r="J25" s="88" t="s">
        <v>137</v>
      </c>
      <c r="K25" s="79" t="s">
        <v>138</v>
      </c>
      <c r="L25" s="80" t="e" vm="2">
        <v>#VALUE!</v>
      </c>
    </row>
    <row r="26" spans="1:12" s="75" customFormat="1" ht="249.95" customHeight="1">
      <c r="A26" s="228" t="s">
        <v>48</v>
      </c>
      <c r="B26" s="228"/>
      <c r="C26" s="233"/>
      <c r="D26" s="233"/>
      <c r="E26" s="233"/>
      <c r="F26" s="236">
        <v>17.2</v>
      </c>
      <c r="G26" s="237"/>
      <c r="H26" s="227"/>
      <c r="I26" s="72"/>
      <c r="J26" s="86" t="s">
        <v>139</v>
      </c>
      <c r="K26" s="79" t="s">
        <v>140</v>
      </c>
      <c r="L26" s="78" t="e" vm="8">
        <v>#VALUE!</v>
      </c>
    </row>
    <row r="27" spans="1:12" s="75" customFormat="1">
      <c r="A27" s="232" t="str">
        <f>A23</f>
        <v>DISTRITO TURISTICO Y CULTURAL DE CARTAGENA DE INDIAS</v>
      </c>
      <c r="B27" s="232"/>
      <c r="C27" s="233" t="s">
        <v>27</v>
      </c>
      <c r="D27" s="233"/>
      <c r="E27" s="233"/>
      <c r="F27" s="234">
        <v>3.3</v>
      </c>
      <c r="G27" s="235"/>
      <c r="H27" s="227">
        <f>AVERAGE(F28:G30)</f>
        <v>3.81</v>
      </c>
      <c r="I27" s="72"/>
      <c r="J27" s="83"/>
      <c r="K27" s="79"/>
      <c r="L27" s="78"/>
    </row>
    <row r="28" spans="1:12" s="75" customFormat="1" ht="249.95" customHeight="1">
      <c r="A28" s="238" t="str">
        <f>+A24</f>
        <v>DISTRITO ESPECIAL DE CIENCIA, TECNOLOGÍA E INNOVACIÓN DE MEDELLÍN</v>
      </c>
      <c r="B28" s="238"/>
      <c r="C28" s="233"/>
      <c r="D28" s="233"/>
      <c r="E28" s="233"/>
      <c r="F28" s="236">
        <v>0.64</v>
      </c>
      <c r="G28" s="237"/>
      <c r="H28" s="227"/>
      <c r="I28" s="72"/>
      <c r="J28" s="86" t="s">
        <v>135</v>
      </c>
      <c r="K28" s="79" t="s">
        <v>136</v>
      </c>
      <c r="L28" s="80" t="e" vm="1">
        <v>#VALUE!</v>
      </c>
    </row>
    <row r="29" spans="1:12" s="75" customFormat="1" ht="249.95" customHeight="1">
      <c r="A29" s="228" t="str">
        <f>+A25</f>
        <v>DISTRITO DE SANTIAGO DE CALI</v>
      </c>
      <c r="B29" s="228"/>
      <c r="C29" s="233"/>
      <c r="D29" s="233"/>
      <c r="E29" s="233"/>
      <c r="F29" s="236">
        <v>8.83</v>
      </c>
      <c r="G29" s="237"/>
      <c r="H29" s="227"/>
      <c r="I29" s="72"/>
      <c r="J29" s="88" t="s">
        <v>137</v>
      </c>
      <c r="K29" s="79" t="s">
        <v>138</v>
      </c>
      <c r="L29" s="80" t="e" vm="2">
        <v>#VALUE!</v>
      </c>
    </row>
    <row r="30" spans="1:12" s="75" customFormat="1" ht="249.95" customHeight="1">
      <c r="A30" s="239" t="s">
        <v>48</v>
      </c>
      <c r="B30" s="239"/>
      <c r="C30" s="245"/>
      <c r="D30" s="245"/>
      <c r="E30" s="245"/>
      <c r="F30" s="240">
        <v>1.96</v>
      </c>
      <c r="G30" s="241"/>
      <c r="H30" s="246"/>
      <c r="I30" s="72"/>
      <c r="J30" s="102" t="s">
        <v>139</v>
      </c>
      <c r="K30" s="103" t="s">
        <v>140</v>
      </c>
      <c r="L30" s="104" t="e" vm="9">
        <v>#VALUE!</v>
      </c>
    </row>
    <row r="31" spans="1:12" s="75" customFormat="1">
      <c r="A31" s="232" t="str">
        <f>+A3</f>
        <v>DISTRITO TURISTICO Y CULTURAL DE CARTAGENA DE INDIAS</v>
      </c>
      <c r="B31" s="232"/>
      <c r="C31" s="233" t="s">
        <v>40</v>
      </c>
      <c r="D31" s="233"/>
      <c r="E31" s="233"/>
      <c r="F31" s="243">
        <v>32.14</v>
      </c>
      <c r="G31" s="243"/>
      <c r="H31" s="227">
        <f>AVERAGE(F32:G34)</f>
        <v>21.459999999999997</v>
      </c>
      <c r="I31" s="105"/>
      <c r="J31" s="83"/>
      <c r="K31" s="79"/>
      <c r="L31" s="78"/>
    </row>
    <row r="32" spans="1:12" s="75" customFormat="1" ht="249.95" customHeight="1">
      <c r="A32" s="238" t="str">
        <f>+A4</f>
        <v>DISTRITO ESPECIAL DE CIENCIA, TECNOLOGÍA E INNOVACIÓN DE MEDELLÍN</v>
      </c>
      <c r="B32" s="238"/>
      <c r="C32" s="233"/>
      <c r="D32" s="233"/>
      <c r="E32" s="233"/>
      <c r="F32" s="244">
        <v>7.31</v>
      </c>
      <c r="G32" s="244"/>
      <c r="H32" s="227"/>
      <c r="I32" s="105"/>
      <c r="J32" s="86" t="s">
        <v>135</v>
      </c>
      <c r="K32" s="79" t="s">
        <v>136</v>
      </c>
      <c r="L32" s="80" t="e" vm="10">
        <v>#VALUE!</v>
      </c>
    </row>
    <row r="33" spans="1:12" s="75" customFormat="1" ht="249.95" customHeight="1">
      <c r="A33" s="228" t="str">
        <f>+A5</f>
        <v>DISTRITO DE SANTIAGO DE CALI</v>
      </c>
      <c r="B33" s="228"/>
      <c r="C33" s="233"/>
      <c r="D33" s="233"/>
      <c r="E33" s="233"/>
      <c r="F33" s="244">
        <v>16.04</v>
      </c>
      <c r="G33" s="244"/>
      <c r="H33" s="227"/>
      <c r="I33" s="105"/>
      <c r="J33" s="88" t="s">
        <v>137</v>
      </c>
      <c r="K33" s="79" t="s">
        <v>138</v>
      </c>
      <c r="L33" s="80" t="e" vm="11">
        <v>#VALUE!</v>
      </c>
    </row>
    <row r="34" spans="1:12" s="75" customFormat="1" ht="249.95" customHeight="1">
      <c r="A34" s="228" t="s">
        <v>48</v>
      </c>
      <c r="B34" s="228"/>
      <c r="C34" s="233"/>
      <c r="D34" s="233"/>
      <c r="E34" s="233"/>
      <c r="F34" s="244">
        <v>41.03</v>
      </c>
      <c r="G34" s="244"/>
      <c r="H34" s="227"/>
      <c r="I34" s="105"/>
      <c r="J34" s="86" t="s">
        <v>139</v>
      </c>
      <c r="K34" s="82" t="s">
        <v>140</v>
      </c>
      <c r="L34" s="80" t="e" vm="12">
        <v>#VALUE!</v>
      </c>
    </row>
    <row r="35" spans="1:12">
      <c r="A35" s="232" t="str">
        <f>+A7</f>
        <v>DISTRITO TURISTICO Y CULTURAL DE CARTAGENA DE INDIAS</v>
      </c>
      <c r="B35" s="232"/>
      <c r="C35" s="233" t="s">
        <v>28</v>
      </c>
      <c r="D35" s="233"/>
      <c r="E35" s="233"/>
      <c r="F35" s="243"/>
      <c r="G35" s="243"/>
      <c r="H35" s="227">
        <f>AVERAGE(F36:G37)</f>
        <v>7.89</v>
      </c>
      <c r="I35" s="105"/>
      <c r="J35" s="83"/>
      <c r="K35" s="79"/>
      <c r="L35" s="78"/>
    </row>
    <row r="36" spans="1:12" ht="229.5">
      <c r="A36" s="238" t="s">
        <v>49</v>
      </c>
      <c r="B36" s="238"/>
      <c r="C36" s="233"/>
      <c r="D36" s="233"/>
      <c r="E36" s="233"/>
      <c r="F36" s="244">
        <v>8.2799999999999994</v>
      </c>
      <c r="G36" s="244"/>
      <c r="H36" s="227"/>
      <c r="I36" s="105"/>
      <c r="J36" s="86" t="s">
        <v>143</v>
      </c>
      <c r="K36" s="107" t="s">
        <v>144</v>
      </c>
      <c r="L36" s="108" t="e" vm="13">
        <v>#VALUE!</v>
      </c>
    </row>
    <row r="37" spans="1:12" ht="229.5">
      <c r="A37" s="228" t="s">
        <v>50</v>
      </c>
      <c r="B37" s="228"/>
      <c r="C37" s="233"/>
      <c r="D37" s="233"/>
      <c r="E37" s="233"/>
      <c r="F37" s="244">
        <v>7.5</v>
      </c>
      <c r="G37" s="244"/>
      <c r="H37" s="227"/>
      <c r="I37" s="105"/>
      <c r="J37" s="88" t="s">
        <v>145</v>
      </c>
      <c r="K37" s="107" t="s">
        <v>146</v>
      </c>
      <c r="L37" s="108" t="e" vm="14">
        <v>#VALUE!</v>
      </c>
    </row>
  </sheetData>
  <mergeCells count="92">
    <mergeCell ref="A35:B35"/>
    <mergeCell ref="C35:E37"/>
    <mergeCell ref="F35:G35"/>
    <mergeCell ref="H35:H37"/>
    <mergeCell ref="A36:B36"/>
    <mergeCell ref="F36:G36"/>
    <mergeCell ref="A37:B37"/>
    <mergeCell ref="F37:G37"/>
    <mergeCell ref="A1:L1"/>
    <mergeCell ref="A31:B31"/>
    <mergeCell ref="C31:E34"/>
    <mergeCell ref="F31:G31"/>
    <mergeCell ref="H31:H34"/>
    <mergeCell ref="A32:B32"/>
    <mergeCell ref="F32:G32"/>
    <mergeCell ref="A33:B33"/>
    <mergeCell ref="F33:G33"/>
    <mergeCell ref="A34:B34"/>
    <mergeCell ref="F34:G34"/>
    <mergeCell ref="A27:B27"/>
    <mergeCell ref="C27:E30"/>
    <mergeCell ref="F27:G27"/>
    <mergeCell ref="H27:H30"/>
    <mergeCell ref="A28:B28"/>
    <mergeCell ref="F28:G28"/>
    <mergeCell ref="A29:B29"/>
    <mergeCell ref="F29:G29"/>
    <mergeCell ref="A30:B30"/>
    <mergeCell ref="F30:G30"/>
    <mergeCell ref="A23:B23"/>
    <mergeCell ref="C23:E26"/>
    <mergeCell ref="F23:G23"/>
    <mergeCell ref="H23:H26"/>
    <mergeCell ref="A24:B24"/>
    <mergeCell ref="F24:G24"/>
    <mergeCell ref="A25:B25"/>
    <mergeCell ref="F25:G25"/>
    <mergeCell ref="A26:B26"/>
    <mergeCell ref="F26:G26"/>
    <mergeCell ref="A19:B19"/>
    <mergeCell ref="C19:E22"/>
    <mergeCell ref="F19:G19"/>
    <mergeCell ref="H19:H22"/>
    <mergeCell ref="A20:B20"/>
    <mergeCell ref="F20:G20"/>
    <mergeCell ref="A21:B21"/>
    <mergeCell ref="F21:G21"/>
    <mergeCell ref="A22:B22"/>
    <mergeCell ref="F22:G22"/>
    <mergeCell ref="A15:B15"/>
    <mergeCell ref="C15:E18"/>
    <mergeCell ref="F15:G15"/>
    <mergeCell ref="H15:H18"/>
    <mergeCell ref="A16:B16"/>
    <mergeCell ref="F16:G16"/>
    <mergeCell ref="A17:B17"/>
    <mergeCell ref="F17:G17"/>
    <mergeCell ref="A18:B18"/>
    <mergeCell ref="F18:G18"/>
    <mergeCell ref="A11:B11"/>
    <mergeCell ref="C11:E14"/>
    <mergeCell ref="F11:G11"/>
    <mergeCell ref="H11:H14"/>
    <mergeCell ref="A12:B12"/>
    <mergeCell ref="F12:G12"/>
    <mergeCell ref="A13:B13"/>
    <mergeCell ref="F13:G13"/>
    <mergeCell ref="A14:B14"/>
    <mergeCell ref="F14:G14"/>
    <mergeCell ref="H7:H10"/>
    <mergeCell ref="A8:B8"/>
    <mergeCell ref="F8:G8"/>
    <mergeCell ref="A9:B9"/>
    <mergeCell ref="F9:G9"/>
    <mergeCell ref="A10:B10"/>
    <mergeCell ref="F10:G10"/>
    <mergeCell ref="A7:B7"/>
    <mergeCell ref="C7:E10"/>
    <mergeCell ref="F7:G7"/>
    <mergeCell ref="H3:H6"/>
    <mergeCell ref="A4:B4"/>
    <mergeCell ref="A2:B2"/>
    <mergeCell ref="C2:E2"/>
    <mergeCell ref="F2:G2"/>
    <mergeCell ref="A3:B3"/>
    <mergeCell ref="C3:E6"/>
    <mergeCell ref="F3:G3"/>
    <mergeCell ref="F4:G4"/>
    <mergeCell ref="A5:B5"/>
    <mergeCell ref="F5:G5"/>
    <mergeCell ref="A6:B6"/>
    <mergeCell ref="F6:G6"/>
  </mergeCells>
  <hyperlinks>
    <hyperlink ref="K6" r:id="rId1" xr:uid="{DE2F1734-00CE-4E0D-8AEA-08B32064CC6E}"/>
    <hyperlink ref="K4" r:id="rId2" xr:uid="{5B2F5EA8-F24B-43F5-9D86-A06C5A1AEE44}"/>
    <hyperlink ref="K21" r:id="rId3" xr:uid="{529520B3-5523-45E6-93CC-C81BA24DEBE4}"/>
    <hyperlink ref="K20" r:id="rId4" xr:uid="{43327AB6-09D0-40C5-8F9B-DCFD9CF72305}"/>
    <hyperlink ref="K22" r:id="rId5" xr:uid="{A7549F26-CA51-4851-B714-2B66BF004E88}"/>
    <hyperlink ref="K36" r:id="rId6" xr:uid="{91EE8083-CFE6-44A7-AC12-CA10BCDE26E5}"/>
    <hyperlink ref="K37" r:id="rId7" xr:uid="{F3C1856E-7C00-4B02-8127-C932E5F9FB94}"/>
  </hyperlinks>
  <pageMargins left="0.7" right="0.7" top="0.75" bottom="0.75" header="0.3" footer="0.3"/>
  <ignoredErrors>
    <ignoredError sqref="J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AJUSTE VIGENCIA</vt:lpstr>
      <vt:lpstr>SALUD</vt:lpstr>
      <vt:lpstr>SOPORTES DOCUMENTALES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Andrés Valencia</dc:creator>
  <cp:keywords/>
  <dc:description/>
  <cp:lastModifiedBy>johanna gonzalez moreno</cp:lastModifiedBy>
  <cp:revision/>
  <dcterms:created xsi:type="dcterms:W3CDTF">2025-06-26T15:36:22Z</dcterms:created>
  <dcterms:modified xsi:type="dcterms:W3CDTF">2026-08-18T01:43:50Z</dcterms:modified>
  <cp:category/>
  <cp:contentStatus/>
</cp:coreProperties>
</file>