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REVISIÓN TÉCNICO-MECÁNICA  VEHÍCULOS/"/>
    </mc:Choice>
  </mc:AlternateContent>
  <xr:revisionPtr revIDLastSave="0" documentId="8_{31E3721F-9948-4B0A-BAA6-B021F7FFF15F}" xr6:coauthVersionLast="47" xr6:coauthVersionMax="47" xr10:uidLastSave="{00000000-0000-0000-0000-000000000000}"/>
  <bookViews>
    <workbookView xWindow="-28920" yWindow="-120" windowWidth="29040" windowHeight="15720" firstSheet="2" activeTab="6" xr2:uid="{00000000-000D-0000-FFFF-FFFF00000000}"/>
  </bookViews>
  <sheets>
    <sheet name="Solicitud cotizaciones" sheetId="1" state="hidden" r:id="rId1"/>
    <sheet name="GENERAL" sheetId="10" state="hidden" r:id="rId2"/>
    <sheet name="MIN MAX Y COTIZ" sheetId="18" r:id="rId3"/>
    <sheet name="ANEXO 2 " sheetId="22" r:id="rId4"/>
    <sheet name="Anexo 1 HISTORICOS" sheetId="21" state="hidden" r:id="rId5"/>
    <sheet name="ANEXO 3 (2)" sheetId="23" state="hidden" r:id="rId6"/>
    <sheet name="ANEXO 3." sheetId="16" r:id="rId7"/>
    <sheet name="borrador Hoja1 (2)" sheetId="20" state="hidden" r:id="rId8"/>
    <sheet name="COTIZACIÓN" sheetId="9" state="hidden" r:id="rId9"/>
    <sheet name="Anexo 4" sheetId="6" state="hidden" r:id="rId10"/>
  </sheets>
  <externalReferences>
    <externalReference r:id="rId11"/>
    <externalReference r:id="rId12"/>
    <externalReference r:id="rId13"/>
  </externalReferences>
  <definedNames>
    <definedName name="_xlnm._FilterDatabase" localSheetId="3" hidden="1">'ANEXO 2 '!$A$6:$N$9</definedName>
    <definedName name="_xlnm._FilterDatabase" localSheetId="5" hidden="1">'ANEXO 3 (2)'!$A$6:$Y$8</definedName>
    <definedName name="_xlnm._FilterDatabase" localSheetId="6" hidden="1">'ANEXO 3.'!$A$6:$Y$8</definedName>
    <definedName name="_xlnm._FilterDatabase" localSheetId="2" hidden="1">'MIN MAX Y COTIZ'!$A$9:$Q$9</definedName>
    <definedName name="_xlnm.Print_Area" localSheetId="4">'Anexo 1 HISTORICOS'!$B$1:$R$20</definedName>
    <definedName name="_xlnm.Print_Area" localSheetId="9">'Anexo 4'!$B$1:$R$37</definedName>
    <definedName name="_xlnm.Print_Area" localSheetId="8">COTIZACIÓN!$A$1:$I$14</definedName>
    <definedName name="_xlnm.Print_Titles" localSheetId="4">'Anexo 1 HISTORICOS'!$1:$8</definedName>
    <definedName name="_xlnm.Print_Titles" localSheetId="9">'Anexo 4'!$1:$8</definedName>
    <definedName name="_xlnm.Print_Titles" localSheetId="8">COTIZACIÓN!$1:$4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 i="18" l="1"/>
  <c r="D18" i="22" l="1"/>
  <c r="I12" i="18"/>
  <c r="I11" i="18"/>
  <c r="S11" i="18" s="1"/>
  <c r="L10" i="16" s="1"/>
  <c r="O10" i="16" s="1"/>
  <c r="R10" i="16" s="1"/>
  <c r="I10" i="18"/>
  <c r="S10" i="18" s="1"/>
  <c r="L9" i="16" s="1"/>
  <c r="O9" i="16" s="1"/>
  <c r="R9" i="16" s="1"/>
  <c r="I9" i="18"/>
  <c r="S9" i="18" s="1"/>
  <c r="L8" i="16" s="1"/>
  <c r="O8" i="16" s="1"/>
  <c r="R8" i="16" s="1"/>
  <c r="I8" i="18"/>
  <c r="H11" i="18"/>
  <c r="H10" i="18"/>
  <c r="H9" i="18"/>
  <c r="K8" i="16" s="1"/>
  <c r="N8" i="16" s="1"/>
  <c r="Q8" i="16" s="1"/>
  <c r="H8" i="18"/>
  <c r="K7" i="16" s="1"/>
  <c r="K9" i="16"/>
  <c r="N9" i="16" s="1"/>
  <c r="Q9" i="16" s="1"/>
  <c r="K10" i="16"/>
  <c r="N10" i="16" s="1"/>
  <c r="Q10" i="16" s="1"/>
  <c r="F12" i="22"/>
  <c r="H11" i="22"/>
  <c r="H10" i="22"/>
  <c r="H9" i="22"/>
  <c r="H8" i="22"/>
  <c r="N7" i="16" l="1"/>
  <c r="Q7" i="16" s="1"/>
  <c r="H12" i="18"/>
  <c r="S12" i="18"/>
  <c r="H7" i="23" l="1"/>
  <c r="H8" i="23"/>
  <c r="H9" i="23"/>
  <c r="H10" i="23"/>
  <c r="H11" i="23"/>
  <c r="H14" i="23"/>
  <c r="H15" i="23"/>
  <c r="O15" i="23"/>
  <c r="N15" i="23"/>
  <c r="O14" i="23"/>
  <c r="N14" i="23"/>
  <c r="O13" i="23"/>
  <c r="N13" i="23"/>
  <c r="O12" i="23"/>
  <c r="N12" i="23"/>
  <c r="O11" i="23"/>
  <c r="N11" i="23"/>
  <c r="O10" i="23"/>
  <c r="N10" i="23"/>
  <c r="O9" i="23"/>
  <c r="N9" i="23"/>
  <c r="O8" i="23"/>
  <c r="N8" i="23"/>
  <c r="O7" i="23"/>
  <c r="O16" i="23" s="1"/>
  <c r="H3" i="23"/>
  <c r="I8" i="23"/>
  <c r="K8" i="23"/>
  <c r="L8" i="23"/>
  <c r="I9" i="23"/>
  <c r="K9" i="23"/>
  <c r="L9" i="23"/>
  <c r="I10" i="23"/>
  <c r="K10" i="23"/>
  <c r="L10" i="23"/>
  <c r="H12" i="23"/>
  <c r="H13" i="23"/>
  <c r="K14" i="23"/>
  <c r="L26" i="23"/>
  <c r="D34" i="23"/>
  <c r="D36" i="23"/>
  <c r="H16" i="23" l="1"/>
  <c r="I8" i="16" l="1"/>
  <c r="I9" i="16"/>
  <c r="I10" i="16"/>
  <c r="H8" i="16"/>
  <c r="H9" i="16"/>
  <c r="H10" i="16"/>
  <c r="H7" i="16"/>
  <c r="V17" i="21" l="1"/>
  <c r="L21" i="21"/>
  <c r="V21" i="21" s="1"/>
  <c r="L20" i="21"/>
  <c r="V20" i="21" s="1"/>
  <c r="L18" i="21"/>
  <c r="V18" i="21" s="1"/>
  <c r="L17" i="21"/>
  <c r="L15" i="21"/>
  <c r="V15" i="21" s="1"/>
  <c r="L14" i="21"/>
  <c r="V14" i="21" s="1"/>
  <c r="L22" i="21"/>
  <c r="T22" i="21" s="1"/>
  <c r="I22" i="21"/>
  <c r="I21" i="21"/>
  <c r="T20" i="21"/>
  <c r="I20" i="21"/>
  <c r="L19" i="21"/>
  <c r="N19" i="21" s="1"/>
  <c r="I19" i="21"/>
  <c r="I18" i="21"/>
  <c r="I17" i="21"/>
  <c r="L16" i="21"/>
  <c r="T16" i="21" s="1"/>
  <c r="I16" i="21"/>
  <c r="N15" i="21"/>
  <c r="I15" i="21"/>
  <c r="I14" i="21"/>
  <c r="B10" i="21"/>
  <c r="C7" i="21"/>
  <c r="V22" i="21" l="1"/>
  <c r="T14" i="21"/>
  <c r="O14" i="21"/>
  <c r="V16" i="21"/>
  <c r="V19" i="21"/>
  <c r="P15" i="21"/>
  <c r="T15" i="21"/>
  <c r="O16" i="21"/>
  <c r="P22" i="21"/>
  <c r="O20" i="21"/>
  <c r="P20" i="21"/>
  <c r="Q20" i="21" s="1"/>
  <c r="N16" i="21"/>
  <c r="P16" i="21"/>
  <c r="Q16" i="21" s="1"/>
  <c r="R16" i="21" s="1"/>
  <c r="O19" i="21"/>
  <c r="R10" i="21"/>
  <c r="P14" i="21"/>
  <c r="Q14" i="21" s="1"/>
  <c r="O15" i="21"/>
  <c r="P19" i="21"/>
  <c r="N20" i="21"/>
  <c r="T19" i="21"/>
  <c r="P17" i="21"/>
  <c r="T17" i="21"/>
  <c r="O17" i="21"/>
  <c r="T18" i="21"/>
  <c r="O18" i="21"/>
  <c r="N18" i="21"/>
  <c r="I10" i="21"/>
  <c r="P18" i="21"/>
  <c r="Q15" i="21"/>
  <c r="R15" i="21" s="1"/>
  <c r="N17" i="21"/>
  <c r="P21" i="21"/>
  <c r="T21" i="21"/>
  <c r="O21" i="21"/>
  <c r="N21" i="21"/>
  <c r="N22" i="21"/>
  <c r="O22" i="21"/>
  <c r="Q22" i="21" l="1"/>
  <c r="R22" i="21" s="1"/>
  <c r="R20" i="21"/>
  <c r="Q19" i="21"/>
  <c r="R19" i="21" s="1"/>
  <c r="R14" i="21"/>
  <c r="Q21" i="21"/>
  <c r="R21" i="21" s="1"/>
  <c r="Q18" i="21"/>
  <c r="R18" i="21" s="1"/>
  <c r="Q17" i="21"/>
  <c r="R17" i="21" s="1"/>
  <c r="H11" i="16" l="1"/>
  <c r="L7" i="16"/>
  <c r="O7" i="16" s="1"/>
  <c r="R7" i="16" s="1"/>
  <c r="I12" i="23" l="1"/>
  <c r="L12" i="23"/>
  <c r="I11" i="23"/>
  <c r="L11" i="23"/>
  <c r="I15" i="23"/>
  <c r="L15" i="23"/>
  <c r="L13" i="23"/>
  <c r="I13" i="23"/>
  <c r="I14" i="23"/>
  <c r="R11" i="16"/>
  <c r="L14" i="23"/>
  <c r="I7" i="23"/>
  <c r="I16" i="23" s="1"/>
  <c r="L7" i="23"/>
  <c r="I7" i="16"/>
  <c r="I11" i="16" s="1"/>
  <c r="M12" i="18"/>
  <c r="D26" i="20"/>
  <c r="D25" i="20"/>
  <c r="D24" i="20"/>
  <c r="D20" i="20"/>
  <c r="D19" i="20"/>
  <c r="D18" i="20"/>
  <c r="D14" i="20"/>
  <c r="D13" i="20"/>
  <c r="K11" i="23" l="1"/>
  <c r="K13" i="23"/>
  <c r="K12" i="23"/>
  <c r="K15" i="23"/>
  <c r="L11" i="16"/>
  <c r="L16" i="23"/>
  <c r="K12" i="18"/>
  <c r="G2" i="10"/>
  <c r="H2" i="10"/>
  <c r="F2" i="10"/>
  <c r="K7" i="23" l="1"/>
  <c r="O11" i="16"/>
  <c r="D2" i="10"/>
  <c r="N7" i="23" l="1"/>
  <c r="N16" i="23" s="1"/>
  <c r="K16" i="23"/>
  <c r="Q11" i="16"/>
  <c r="K11" i="16"/>
  <c r="Q12" i="18"/>
  <c r="O12" i="18"/>
  <c r="J10" i="10"/>
  <c r="J17" i="10"/>
  <c r="I17" i="10"/>
  <c r="K10" i="10"/>
  <c r="L10" i="10" s="1"/>
  <c r="L11" i="10" s="1"/>
  <c r="I10" i="10"/>
  <c r="N11" i="16" l="1"/>
  <c r="G12" i="9" l="1"/>
  <c r="H12" i="9" s="1"/>
  <c r="I12" i="9" s="1"/>
  <c r="G11" i="9"/>
  <c r="H11" i="9"/>
  <c r="I11" i="9" s="1"/>
  <c r="G10" i="9"/>
  <c r="H10" i="9" s="1"/>
  <c r="I10" i="9" s="1"/>
  <c r="G9" i="9"/>
  <c r="H9" i="9"/>
  <c r="G8" i="9"/>
  <c r="H8" i="9" s="1"/>
  <c r="I8" i="9" s="1"/>
  <c r="G7" i="9"/>
  <c r="H7" i="9"/>
  <c r="G6" i="9"/>
  <c r="H6" i="9" s="1"/>
  <c r="I6" i="9" s="1"/>
  <c r="G5" i="9"/>
  <c r="H5" i="9"/>
  <c r="I5" i="9" s="1"/>
  <c r="I7" i="9"/>
  <c r="I9" i="9"/>
  <c r="B22" i="6"/>
  <c r="B27" i="6"/>
  <c r="B26" i="6"/>
  <c r="B4" i="6"/>
  <c r="N11" i="6"/>
  <c r="N12" i="6"/>
  <c r="N13" i="6"/>
  <c r="N14" i="6"/>
  <c r="N15" i="6"/>
  <c r="N16" i="6"/>
  <c r="N17" i="6"/>
  <c r="N18" i="6"/>
  <c r="N19" i="6"/>
  <c r="N20" i="6"/>
  <c r="N21" i="6"/>
  <c r="N10" i="6"/>
  <c r="K11" i="6"/>
  <c r="O11" i="6"/>
  <c r="P11" i="6" s="1"/>
  <c r="K12" i="6"/>
  <c r="O12" i="6" s="1"/>
  <c r="K13" i="6"/>
  <c r="O13" i="6"/>
  <c r="Q13" i="6" s="1"/>
  <c r="R13" i="6" s="1"/>
  <c r="K14" i="6"/>
  <c r="O14" i="6" s="1"/>
  <c r="K15" i="6"/>
  <c r="O15" i="6"/>
  <c r="P15" i="6" s="1"/>
  <c r="Q15" i="6" s="1"/>
  <c r="R15" i="6" s="1"/>
  <c r="K16" i="6"/>
  <c r="O16" i="6" s="1"/>
  <c r="K17" i="6"/>
  <c r="O17" i="6"/>
  <c r="P17" i="6" s="1"/>
  <c r="Q17" i="6" s="1"/>
  <c r="R17" i="6" s="1"/>
  <c r="K18" i="6"/>
  <c r="O18" i="6" s="1"/>
  <c r="K19" i="6"/>
  <c r="O19" i="6"/>
  <c r="K20" i="6"/>
  <c r="O20" i="6" s="1"/>
  <c r="K21" i="6"/>
  <c r="O21" i="6"/>
  <c r="P21" i="6" s="1"/>
  <c r="Q21" i="6" s="1"/>
  <c r="R21" i="6" s="1"/>
  <c r="K10" i="6"/>
  <c r="O10" i="6" s="1"/>
  <c r="P13" i="6"/>
  <c r="P19" i="6"/>
  <c r="Q19" i="6"/>
  <c r="R19" i="6" s="1"/>
  <c r="G11" i="6"/>
  <c r="H11" i="6"/>
  <c r="I11" i="6" s="1"/>
  <c r="G12" i="6"/>
  <c r="H12" i="6"/>
  <c r="I12" i="6"/>
  <c r="G13" i="6"/>
  <c r="H13" i="6"/>
  <c r="I13" i="6"/>
  <c r="G14" i="6"/>
  <c r="H14" i="6" s="1"/>
  <c r="I14" i="6" s="1"/>
  <c r="G15" i="6"/>
  <c r="H15" i="6"/>
  <c r="I15" i="6" s="1"/>
  <c r="G16" i="6"/>
  <c r="H16" i="6"/>
  <c r="I16" i="6"/>
  <c r="G17" i="6"/>
  <c r="H17" i="6"/>
  <c r="I17" i="6"/>
  <c r="G18" i="6"/>
  <c r="H18" i="6" s="1"/>
  <c r="I18" i="6" s="1"/>
  <c r="G19" i="6"/>
  <c r="H19" i="6"/>
  <c r="I19" i="6" s="1"/>
  <c r="G20" i="6"/>
  <c r="H20" i="6"/>
  <c r="I20" i="6"/>
  <c r="G21" i="6"/>
  <c r="H21" i="6"/>
  <c r="I21" i="6"/>
  <c r="G10" i="6"/>
  <c r="H10" i="6" s="1"/>
  <c r="I10" i="6" s="1"/>
  <c r="B21" i="6"/>
  <c r="C21" i="6"/>
  <c r="B11" i="6"/>
  <c r="C11" i="6"/>
  <c r="B12" i="6"/>
  <c r="C12" i="6"/>
  <c r="B13" i="6"/>
  <c r="C13" i="6"/>
  <c r="B14" i="6"/>
  <c r="C14" i="6"/>
  <c r="B15" i="6"/>
  <c r="C15" i="6"/>
  <c r="B16" i="6"/>
  <c r="C16" i="6"/>
  <c r="B17" i="6"/>
  <c r="C17" i="6"/>
  <c r="B18" i="6"/>
  <c r="C18" i="6"/>
  <c r="B19" i="6"/>
  <c r="C19" i="6"/>
  <c r="B20" i="6"/>
  <c r="C20" i="6"/>
  <c r="C10" i="6"/>
  <c r="B10" i="6"/>
  <c r="C7" i="6"/>
  <c r="P10" i="6" l="1"/>
  <c r="Q10" i="6"/>
  <c r="R10" i="6" s="1"/>
  <c r="R22" i="6" s="1"/>
  <c r="I13" i="9"/>
  <c r="Q16" i="6"/>
  <c r="R16" i="6" s="1"/>
  <c r="P16" i="6"/>
  <c r="I22" i="6"/>
  <c r="P18" i="6"/>
  <c r="Q18" i="6"/>
  <c r="R18" i="6" s="1"/>
  <c r="P14" i="6"/>
  <c r="Q14" i="6" s="1"/>
  <c r="R14" i="6" s="1"/>
  <c r="P20" i="6"/>
  <c r="Q20" i="6"/>
  <c r="R20" i="6" s="1"/>
  <c r="P12" i="6"/>
  <c r="Q12" i="6" s="1"/>
  <c r="R12" i="6" s="1"/>
  <c r="Q11" i="6"/>
  <c r="R11" i="6" s="1"/>
</calcChain>
</file>

<file path=xl/sharedStrings.xml><?xml version="1.0" encoding="utf-8"?>
<sst xmlns="http://schemas.openxmlformats.org/spreadsheetml/2006/main" count="415" uniqueCount="258">
  <si>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</si>
  <si>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</si>
  <si>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</si>
  <si>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</si>
  <si>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</si>
  <si>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</si>
  <si>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</si>
  <si>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</si>
  <si>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</si>
  <si>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</si>
  <si>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</si>
  <si>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</si>
  <si>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</si>
  <si>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</si>
  <si>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</si>
  <si>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</si>
  <si>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</si>
  <si>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</si>
  <si>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</si>
  <si>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</si>
  <si>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</si>
  <si>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</si>
  <si>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</si>
  <si>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</si>
  <si>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</si>
  <si>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</si>
  <si>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</si>
  <si>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</si>
  <si>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</si>
  <si>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</si>
  <si>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</si>
  <si>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</si>
  <si>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 xml:space="preserve">TOTAL </t>
  </si>
  <si>
    <t>NECESIDAD 2017</t>
  </si>
  <si>
    <t>CONTRATACIÓN</t>
  </si>
  <si>
    <t>CANTIDAD 2017</t>
  </si>
  <si>
    <t>ANEXO 1</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</si>
  <si>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</si>
  <si>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</si>
  <si>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</si>
  <si>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CANTIDAD  2017</t>
  </si>
  <si>
    <t>http://www.dane.gov.co/index.php/estadisticas-por-tema/precios-y-costos/indice-de-precios-al-consumidor-ipc</t>
  </si>
  <si>
    <t xml:space="preserve">PROYECCIÓN  VALOR UNITARIO SIN IVA INCLUIDO (IPC / Indices - Serie de empalme) </t>
  </si>
  <si>
    <t xml:space="preserve">1. Para traer a valor presente los precios unitarios, se toma el índice de serie del mes vigente dividido por el índice de serie del mes y año en que fue efectuada la compra. Este resultado se multiplica por el precio de la misma. </t>
  </si>
  <si>
    <t>ANÁLISIS PROYECCIÓN COSTOS HISTÓRICOS DE PROCESOS EN LA FISCALIA GENERAL DE LA NACIÓN</t>
  </si>
  <si>
    <t>ANEXO 4</t>
  </si>
  <si>
    <t>2. Para realizar la proyección se tomó el valor unitario antes de IVA. Lo anterior teniendo en cuenta que en el 2017 el IVA se incrementó al 19%.</t>
  </si>
  <si>
    <t>CANTIDAD ADQUIRIDA AÑO 2016</t>
  </si>
  <si>
    <t>Proceso Número FGN-IPSE-023-2016 NC</t>
  </si>
  <si>
    <t>CONTRATO No. 0464 DE 2016</t>
  </si>
  <si>
    <t>NOVIEMBRE
2016</t>
  </si>
  <si>
    <t>MARZO
2017</t>
  </si>
  <si>
    <t>ANÁLISIS PROYECCIÓN COSTOS HISTÓRICOS
(IPC / Indices - Serie de empalme)</t>
  </si>
  <si>
    <t>IVA
UNITARIO</t>
  </si>
  <si>
    <t xml:space="preserve">VALOR UNITARIO
INCLUIDO IVA </t>
  </si>
  <si>
    <t xml:space="preserve">VALOR TOTAL
INCLUIDO IVA </t>
  </si>
  <si>
    <t>https://www.contratos.gov.co/consultas/detalleProceso.do?numConstancia=16-9-420890</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</si>
  <si>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</si>
  <si>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</si>
  <si>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</si>
  <si>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</si>
  <si>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</si>
  <si>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</si>
  <si>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</si>
  <si>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</si>
  <si>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CONTRATACIÓN DEL SERVICIO DE SOPORTE, MANTENIMIENTO PREVENTIVO Y CORRECTIVO DE LA SALA  DE VIDEO CONFERENCIA DE LA FISCALÍA GENERAL DE LA NACIÓN NIVEL CENTRAL</t>
  </si>
  <si>
    <t xml:space="preserve">COTIZACIÓN </t>
  </si>
  <si>
    <t>No. COTIZACIONES</t>
  </si>
  <si>
    <t xml:space="preserve">V/R ESTUDIO </t>
  </si>
  <si>
    <t>No. Estudio</t>
  </si>
  <si>
    <t>valor estudios previos</t>
  </si>
  <si>
    <t>Dependencia solicitante</t>
  </si>
  <si>
    <t>Destino</t>
  </si>
  <si>
    <t>EMPRESA 1</t>
  </si>
  <si>
    <t>EMPRESA 2</t>
  </si>
  <si>
    <t>EMPRESA 3</t>
  </si>
  <si>
    <t>No. COTIZACIONES LETRAS</t>
  </si>
  <si>
    <t>EMPRESA 4</t>
  </si>
  <si>
    <t>PROCESO HISTORICO ANALIZADO</t>
  </si>
  <si>
    <t>IPC INICIAL</t>
  </si>
  <si>
    <t>IPC FINAL</t>
  </si>
  <si>
    <t>Plazo de Ejecución</t>
  </si>
  <si>
    <t>DIA Y MES</t>
  </si>
  <si>
    <t>OFERTAS DEL HISTORICO</t>
  </si>
  <si>
    <t>CONTRATISTA HISTORICO</t>
  </si>
  <si>
    <t>VALOR DEL CONTRATO</t>
  </si>
  <si>
    <t>FECHA DE SUSCRIPCION DEL CONTRATO</t>
  </si>
  <si>
    <t>FECHA DE INICIO DEL CONTRATO</t>
  </si>
  <si>
    <t>TERMINO DE EJECUCION</t>
  </si>
  <si>
    <t>LINK</t>
  </si>
  <si>
    <t>MODALIAD DE CONTRATACION</t>
  </si>
  <si>
    <t xml:space="preserve">RANGO DE OFERTAS </t>
  </si>
  <si>
    <t>FORMULA UTILIZADA ANEXO 3</t>
  </si>
  <si>
    <t>COTIZACION 1</t>
  </si>
  <si>
    <t>fecha de inicio</t>
  </si>
  <si>
    <t>valor en letras</t>
  </si>
  <si>
    <t>Fecha de elaboración:</t>
  </si>
  <si>
    <t>Estudio del Sector  No:</t>
  </si>
  <si>
    <t>FORMULA UTILIZADA ANEXO 2</t>
  </si>
  <si>
    <t>MYPIME</t>
  </si>
  <si>
    <t>EMPRESA 5</t>
  </si>
  <si>
    <t>EMPRESA 6</t>
  </si>
  <si>
    <t>EMPRESA 7</t>
  </si>
  <si>
    <t>EMPRESA 8</t>
  </si>
  <si>
    <t>EMPRESA 9</t>
  </si>
  <si>
    <t>CODIGO CIIU</t>
  </si>
  <si>
    <t>NOMBRE ACTIVIDAD</t>
  </si>
  <si>
    <t>EMPRESAS INTERESADAS SECOP 11</t>
  </si>
  <si>
    <t>TOTAL EMPRESAS REGISTRADAS</t>
  </si>
  <si>
    <t>MYPIME  SECOP II</t>
  </si>
  <si>
    <t>PROMEDIO</t>
  </si>
  <si>
    <t>CLASIFICACION IVA</t>
  </si>
  <si>
    <t>AÑO DE VIGENCIA HISTÓRICO</t>
  </si>
  <si>
    <t>INCLUIDO IVA  Y TODOS LOS COSTOS DIRECTOS E INDIRECTOS</t>
  </si>
  <si>
    <t>fecha de terminacion del contrato</t>
  </si>
  <si>
    <t>EMPRESA</t>
  </si>
  <si>
    <t>SI</t>
  </si>
  <si>
    <t>NO</t>
  </si>
  <si>
    <t>UNIDAD DE MEDIDA</t>
  </si>
  <si>
    <t>COTIZACION 2</t>
  </si>
  <si>
    <t>ÍTEM</t>
  </si>
  <si>
    <t>TOTAL</t>
  </si>
  <si>
    <t>UNIDAD</t>
  </si>
  <si>
    <t xml:space="preserve">CANTIDAD </t>
  </si>
  <si>
    <t>DATUM POSITION S.A.S</t>
  </si>
  <si>
    <t xml:space="preserve">COTIZACIONES ALLEGADAS: </t>
  </si>
  <si>
    <t>PRESTAR EL SERVICIO DE LA REVISIÓN TÉCNICO MECÁNICA Y DE EMISIONES CONTAMINANTES PARA EL PARQUE AUTOMOTOR DE LA FISCALÍA GENERAL DE LA NACIÓN EN EL NIVEL CENTRAL</t>
  </si>
  <si>
    <t xml:space="preserve">FGN-NC-IPSE-0036-2020 </t>
  </si>
  <si>
    <t>Diagnosticentro Integral Automotriz D.I.A. E.U.</t>
  </si>
  <si>
    <t>23 MESES</t>
  </si>
  <si>
    <t>Selección abreviada subasta inversa</t>
  </si>
  <si>
    <t>1/12/2020 </t>
  </si>
  <si>
    <t>31/10/20222</t>
  </si>
  <si>
    <t>JEFE DEPARTAMENTO DE TRANSPORTES CON EL VISTO BUENO DE LA DIRECCION EJECUTIVA</t>
  </si>
  <si>
    <t>El contrato se ejecutara, en la ciudad de Bogotá D.C  lugar  donde se  encuentran ubicados los vehículos de la entidad objeto de revisión técnico mecánica.</t>
  </si>
  <si>
    <t>Hasta el 29 de Febrero del 2024 o  hasta agotar presupuesto lo que primero ocurra, contados a partir de la suscripción del acta de inicio.</t>
  </si>
  <si>
    <t>Diagnosticentro integral Automotriz DIA E.U CDA 7 de Agosto</t>
  </si>
  <si>
    <t>IVESUR Colombia S.A.</t>
  </si>
  <si>
    <t>PRESTAR EL SERVICIO DE REVISIÓN TÉCNICO MECÁNICA Y DE EMISIONES CONTAMINANTES PARA EL PARQUE AUTOMOTOR DE LA FISCALÍA GENERAL DE LA NACIÓN EN EL  NIVEL CENTRAL PARA LOS  AUTOMOTORES  SUJETOS A ESTA REVISIÓN.</t>
  </si>
  <si>
    <t>https://community.secop.gov.co/Public/Tendering/OpportunityDetail/Index?noticeUID=CO1.NTC.1494556&amp;isFromPublicArea=True&amp;isModal=False</t>
  </si>
  <si>
    <t>AUTOM.</t>
  </si>
  <si>
    <t>CAMIONETA</t>
  </si>
  <si>
    <t>MOTO</t>
  </si>
  <si>
    <t>TIPO DE VEHICULO</t>
  </si>
  <si>
    <t>VALOR UNITARIO SIN IVA NI PAGOS A TERCEROS</t>
  </si>
  <si>
    <t>NECESIDAD</t>
  </si>
  <si>
    <t>VALOR TOPE MINIMO
SIN IVA NI PAGOS A TERCEROS</t>
  </si>
  <si>
    <t>VALOR TOPE MAXIMO SIN IVA NI PAGOS A TERCEROS</t>
  </si>
  <si>
    <t>Modelo</t>
  </si>
  <si>
    <t>Motos</t>
  </si>
  <si>
    <t>Vehículo particular</t>
  </si>
  <si>
    <t>Anteriores 2004</t>
  </si>
  <si>
    <t>2005 – 2013</t>
  </si>
  <si>
    <t>2014 – 2018</t>
  </si>
  <si>
    <t>2019 – 2021</t>
  </si>
  <si>
    <t>Pesados No Públicos</t>
  </si>
  <si>
    <t>0 a 2 años</t>
  </si>
  <si>
    <t>3 a 7 años</t>
  </si>
  <si>
    <t>8 a 17 años</t>
  </si>
  <si>
    <t>más de 17 años</t>
  </si>
  <si>
    <t>|</t>
  </si>
  <si>
    <t>ANEXO 2  ESTUDIO DE MERCADO DEFINITIVO</t>
  </si>
  <si>
    <t>ANEXO 1 ANALISIS DE PRECIOS SIN IVA NI PAGOS A TERCEROS</t>
  </si>
  <si>
    <t>VIGENCIA 2022</t>
  </si>
  <si>
    <t>VIGENCIA 2023</t>
  </si>
  <si>
    <t>VIGENCIA 2024</t>
  </si>
  <si>
    <t>DOSCIENTOS CINCUENTA Y DOS MILLONES CIENTO VEINTINUEVE MIL DIECINUEVE  PESOS M/CTE</t>
  </si>
  <si>
    <t>COTIZACION 3</t>
  </si>
  <si>
    <t>COTIZACION 4</t>
  </si>
  <si>
    <t>TOPE MAXIMO ESTABLECIDO, SIN  IVA NI  PAGOS A TERCEROS</t>
  </si>
  <si>
    <t>CUATRO</t>
  </si>
  <si>
    <t xml:space="preserve">AUTOMAS </t>
  </si>
  <si>
    <t>AUTOLAB</t>
  </si>
  <si>
    <t>La oferta económica para el actual proceso será presentada por valor unitario y por tipo de vehículo, sin incluir iva ni pagos a Terceros.</t>
  </si>
  <si>
    <t>FONDO NACIONAL DE SEGURIDAD VIAL</t>
  </si>
  <si>
    <t>ANTIGÜEDAD EN AÑOS</t>
  </si>
  <si>
    <t>V/R EN UVT</t>
  </si>
  <si>
    <t>Los pagos a terceros  vigentes A 2022 son los siguientes:</t>
  </si>
  <si>
    <t>* UVT Corresponde al UVT vigente del año en el que se va a calcular la actualización de la tarifa</t>
  </si>
  <si>
    <t>Auteco S.A.S.</t>
  </si>
  <si>
    <t>AUTECO S.A.S.</t>
  </si>
  <si>
    <t>Auto Repuestos</t>
  </si>
  <si>
    <t>AUTO TROPICAL CARTAGENA SAS</t>
  </si>
  <si>
    <t>AUTOGALIAS</t>
  </si>
  <si>
    <t>AUTOMAYOR S.A.</t>
  </si>
  <si>
    <t>AUTOMOTORES Y SERVICIOS SAS</t>
  </si>
  <si>
    <t>AUTOMOTRIZ / LUIS ORLANDO TORRES</t>
  </si>
  <si>
    <t>AUTOMOTRIZ G&amp;G</t>
  </si>
  <si>
    <t>AUTONIZA S.A</t>
  </si>
  <si>
    <t>TOTAL TOPES MINIMOS Y MAXIMOS POR VIGENCIA</t>
  </si>
  <si>
    <t>BUS</t>
  </si>
  <si>
    <t>BUSETA</t>
  </si>
  <si>
    <t>CAMION</t>
  </si>
  <si>
    <t>CAMPERO</t>
  </si>
  <si>
    <t>MICROBUS</t>
  </si>
  <si>
    <t>MOTOCICLETA</t>
  </si>
  <si>
    <t>TRACTOCAMION</t>
  </si>
  <si>
    <t>CANTIDAD 2026</t>
  </si>
  <si>
    <t>CANTIDAD 2027</t>
  </si>
  <si>
    <t>CANTIDAD 2028</t>
  </si>
  <si>
    <r>
      <t xml:space="preserve">Para la vigencia 2027, se aplicó un incremento del 4, 4% sobre los valores de la vigencia 2026, mientras que para el año 2028 se aplicó un incremento del 3% sobre los valores establecido en 2027.
</t>
    </r>
    <r>
      <rPr>
        <sz val="14"/>
        <color rgb="FFFF0000"/>
        <rFont val="Arial"/>
        <family val="2"/>
      </rPr>
      <t xml:space="preserve">Lo anterior de conformidad con Circular Externa 007 del 22 de febrero de 2022,  a través de la cual el Ministerio de Hacienda y Crédito Público informó las variables macroeconómicas que se debían tener en cuenta para la proyección presupuestal del año 2023.  En dicho comunicado, establecieron que la inflación para el año 2022 sería del 4,3% y para el año 2023 del 3%, cifras que se tomaron como base para la presentación del Anteproyecto de Presupuesto 2023.
</t>
    </r>
  </si>
  <si>
    <t xml:space="preserve"> 0-5</t>
  </si>
  <si>
    <t>V/R EN PESOS VIGENCIA 2026</t>
  </si>
  <si>
    <t>6 o mas años</t>
  </si>
  <si>
    <t>LIVIANOS (automoviles, camperos,camionetas)</t>
  </si>
  <si>
    <t>6 a 10 años</t>
  </si>
  <si>
    <t xml:space="preserve"> 0-5 años</t>
  </si>
  <si>
    <t>11  o MAS años</t>
  </si>
  <si>
    <t>PESADOS (carga y pasajeros)</t>
  </si>
  <si>
    <t>TOTAL VIGENCIA 2026 A 2028</t>
  </si>
  <si>
    <r>
      <t xml:space="preserve">El presupuesto oficial para el presente proceso  según lo establecido en los </t>
    </r>
    <r>
      <rPr>
        <b/>
        <sz val="14"/>
        <color rgb="FF7030A0"/>
        <rFont val="Arial"/>
        <family val="2"/>
      </rPr>
      <t>Estudios Previos</t>
    </r>
    <r>
      <rPr>
        <sz val="14"/>
        <color rgb="FF7030A0"/>
        <rFont val="Arial"/>
        <family val="2"/>
      </rPr>
      <t xml:space="preserve"> es de  </t>
    </r>
    <r>
      <rPr>
        <b/>
        <sz val="14"/>
        <color rgb="FF7030A0"/>
        <rFont val="Arial"/>
        <family val="2"/>
      </rPr>
      <t>QUINIENTOS SIETE MILLONES OCHOCIENTOS SETENTA Y UN MIL CUATROCIENTOS VEINTE PESOS CON CINCO CENTAVOS M/CTE. ($507.871.420,05)</t>
    </r>
    <r>
      <rPr>
        <sz val="14"/>
        <color rgb="FF7030A0"/>
        <rFont val="Arial"/>
        <family val="2"/>
      </rPr>
      <t xml:space="preserve"> incluido IVA y  pagos a terceros, los cuales se distribuyen por  vigencia  de  la siguiente manera:</t>
    </r>
  </si>
  <si>
    <r>
      <t>NOTA   1: EL Tope mínimo corresponde al   establecido en la Resolución</t>
    </r>
    <r>
      <rPr>
        <b/>
        <sz val="12"/>
        <color rgb="FFFF0000"/>
        <rFont val="Arial"/>
        <family val="2"/>
      </rPr>
      <t xml:space="preserve"> Número RESOLUCIÓN No. 185 De 2023, </t>
    </r>
    <r>
      <rPr>
        <b/>
        <sz val="12"/>
        <rFont val="Arial"/>
        <family val="2"/>
      </rPr>
      <t>mientras que el tope máximo se estableció como el  resultado del promedio entre los valores cotizados y el tope máximo establecido en la Resolución antes citada.</t>
    </r>
  </si>
  <si>
    <t>DICIEMBRE 2024</t>
  </si>
  <si>
    <t>JULIO 2026</t>
  </si>
  <si>
    <t xml:space="preserve">2. Para realizar la proyección se tomó el valor unitario antes de IVA. </t>
  </si>
  <si>
    <t>REPUESTO</t>
  </si>
  <si>
    <t>CANTIDAD REFERENTE</t>
  </si>
  <si>
    <t>IVA</t>
  </si>
  <si>
    <t>VALOR UNITARIO CON IVA</t>
  </si>
  <si>
    <t>UN</t>
  </si>
  <si>
    <t>ML</t>
  </si>
  <si>
    <t>valores historicos actualizados ok</t>
  </si>
  <si>
    <t>Nota: Todos los bienes y servicios deben cumplir las específicaciones técnicas establecidas por la Entidad</t>
  </si>
  <si>
    <t>VALOR UNITARIO TOTAL</t>
  </si>
  <si>
    <t>FGN-NC-IPSE-0043-2024 (Presentación de oferta)</t>
  </si>
  <si>
    <t xml:space="preserve"> VALORES COSTO HISTORICO 2024 FGN-NC-IPSE-0043-2024 (Presentación de oferta)</t>
  </si>
  <si>
    <t xml:space="preserve">ANEXO 2 ANEXO 2  HISTÓRICOS INDEXADOS </t>
  </si>
  <si>
    <t>VALOR TOPE OFERTADO EN 2024
SIN IVA NI PAGOS A TERCEROS</t>
  </si>
  <si>
    <t>UVT 2024</t>
  </si>
  <si>
    <t>TOTAL TOPES MINIMOS Y MAXIMOS VIGENCIA 2024</t>
  </si>
  <si>
    <t xml:space="preserve">ANEXO 2 HISTÓRICOS INDEXADOS </t>
  </si>
  <si>
    <t>EL TOPE MÁXIMO ESTABLECIDO PARA EL PROCESO CORRESPONDE AL PROMEDIO ENTRE LOS VALORES COTIZADOS Y EL TOPE MAXIMO ESTABLECIDO POR LA Resolución 000187 del 28 de noviembre de 2023</t>
  </si>
  <si>
    <t>SAQUECOMOLO HIZO MARCE 2022 YA VALORES ACTUALIZADOS</t>
  </si>
  <si>
    <r>
      <t xml:space="preserve"> VALORES UNITARIOS ESTABLECIDOS SEGÚN ESTUDIO DE MERCADO </t>
    </r>
    <r>
      <rPr>
        <b/>
        <sz val="12"/>
        <color rgb="FF0070C0"/>
        <rFont val="Arial"/>
        <family val="2"/>
      </rPr>
      <t>VIGENCIA 2026</t>
    </r>
    <r>
      <rPr>
        <b/>
        <sz val="12"/>
        <rFont val="Arial"/>
        <family val="2"/>
      </rPr>
      <t xml:space="preserve"> Y VALORES INDEXADOS </t>
    </r>
  </si>
  <si>
    <r>
      <t xml:space="preserve"> VALORES UNITARIOS ESTABLECIDOS SEGÚN ESTUDIO DE MERCADO </t>
    </r>
    <r>
      <rPr>
        <b/>
        <sz val="12"/>
        <color rgb="FF0070C0"/>
        <rFont val="Arial"/>
        <family val="2"/>
      </rPr>
      <t>VIGENCIA 2026</t>
    </r>
    <r>
      <rPr>
        <b/>
        <sz val="12"/>
        <rFont val="Arial"/>
        <family val="2"/>
      </rPr>
      <t xml:space="preserve"> </t>
    </r>
  </si>
  <si>
    <t>VALOR UVT 2026</t>
  </si>
  <si>
    <t>PESADO</t>
  </si>
  <si>
    <t xml:space="preserve"> ANÁLISIS DE COSTOS BASADO EN TOPES MINIMOS Y MAXIMOS SEGÚN Resolución 20243040003125 de 2024 Ministerio de Transporte, en su numeral 2  Y VALORES DEL MERCADO SIN IVA NI PAGOS A TERCEROS</t>
  </si>
  <si>
    <t xml:space="preserve">EL TOPE MÁXIMO ESTABLECIDO PARA EL PROCESO CORRESPONDE AL PROMEDIO ENTRE LOS VALORES COTIZADOS Y EL TOPE MAXIMO ESTABLECIDO POR LA Resolución 20243040003125 de 2024 Ministerio de Transporte, en su numeral 2 </t>
  </si>
  <si>
    <t>UVB:  Corresponde al UVB vigente del año respectivo</t>
  </si>
  <si>
    <t>VALOR UVB(unidad ValoBasico)</t>
  </si>
  <si>
    <t>TOPE MÍNIMO
UVB</t>
  </si>
  <si>
    <t>TOPE MAXIMO
UVB</t>
  </si>
  <si>
    <t xml:space="preserve">VALORES SIN IVA NI PAGOS A TERCEROS SEGÚN Resolución 20243040003125 de 2024 Ministerio de Transporte, en su numeral 2 </t>
  </si>
  <si>
    <t>UBV 2026</t>
  </si>
  <si>
    <r>
      <t xml:space="preserve"> VALORES UNITARIOS ESTABLECIDOS SEGÚN ESTUDIO DE MERCADO VIGENCIA 2028, 
INCREMENTO </t>
    </r>
    <r>
      <rPr>
        <b/>
        <sz val="16"/>
        <color rgb="FF7030A0"/>
        <rFont val="Arial"/>
        <family val="2"/>
      </rPr>
      <t>3%</t>
    </r>
    <r>
      <rPr>
        <b/>
        <sz val="12"/>
        <rFont val="Arial"/>
        <family val="2"/>
      </rPr>
      <t xml:space="preserve"> SOBRE LA VIGENCIA 2028</t>
    </r>
  </si>
  <si>
    <t xml:space="preserve">Para la vigencia 2027, se aplicó un incremento del 4, 4% sobre los valores de la vigencia 2026, mientras que para el año 2028 se aplicó un incremento del 3% sobre los valores establecido en 2027.
</t>
  </si>
  <si>
    <t xml:space="preserve">EL TOPE MÁXIMO ESTABLECIDO PARA EL PROCESO CORRESPONDE AL PROMEDIO ENTRE LOS VALORES COTIZADOS Y EL TOPE MAXIMO ESTABLECIDO POR LA Resolución 20243040003125 de 2024 </t>
  </si>
  <si>
    <t>Resolución 20243040003125 de 2024 Ministerio de Transporte, en su numeral 2 se determina lo siguiente:</t>
  </si>
  <si>
    <t>NOTA   1: EL Tope mínimo corresponde al   establecido en la Resolución Resolución 20243040003125 de 2024 Ministerio de Transporte. mientras que el tope máximo se estableció como el  resultado del promedio entre los valores cotizados y el tope máximo establecido en la Resolución antes citada.</t>
  </si>
  <si>
    <t>2026 (Presentación de oferta)</t>
  </si>
  <si>
    <t>INVESUR (at)30julio</t>
  </si>
  <si>
    <t>PARA LA COTIZACION4 SE TOMAN LOS VALORES PROMEDIO DE CADA CATEGORIA ANTES DE IVA</t>
  </si>
  <si>
    <t>NOTA   1: EL Tope mínimo corresponde al   establecido en la Resolución Número Resolución 20243040003125 de 2024 Ministerio de Transporte, en su articulo 2 , mientras que el tope máximo se estableció como el  resultado del promedio entre los valores cotizados y el tope máximo establecido en la Resolución antes citada.
El valor del UVB-2026 de acuerdo a lo establecido  en la Resolución 3488 del 31/12/2025</t>
  </si>
  <si>
    <t>Diagnosticentro integral Automotriz SAS
CDA 7 de Agosto (AT 3 AGOSTO)</t>
  </si>
  <si>
    <r>
      <t xml:space="preserve"> VALORES UNITARIOS ESTABLECIDOS SEGÚN ESTUDIO DE MERCADO VIGENCIA 2027, 
INCREMENTO</t>
    </r>
    <r>
      <rPr>
        <b/>
        <sz val="12"/>
        <color rgb="FF7030A0"/>
        <rFont val="Arial"/>
        <family val="2"/>
      </rPr>
      <t xml:space="preserve"> </t>
    </r>
    <r>
      <rPr>
        <b/>
        <sz val="16"/>
        <color rgb="FF7030A0"/>
        <rFont val="Arial"/>
        <family val="2"/>
      </rPr>
      <t>4,4%</t>
    </r>
    <r>
      <rPr>
        <b/>
        <sz val="12"/>
        <rFont val="Arial"/>
        <family val="2"/>
      </rPr>
      <t xml:space="preserve"> SOBRE LA VIGENCIA</t>
    </r>
    <r>
      <rPr>
        <b/>
        <sz val="12"/>
        <color rgb="FF7030A0"/>
        <rFont val="Arial"/>
        <family val="2"/>
      </rPr>
      <t xml:space="preserve"> 2027</t>
    </r>
  </si>
  <si>
    <t>ANEXO 3  ESTUDIO DE MERCADO DEFINITIVO</t>
  </si>
  <si>
    <t>PRESTAR EL SERVICIO DE REVISIÓN TÉCNICO-MECÁNICA Y DE EMISIONES CONTAMINANTES PARA LOS VEHÍCULOS QUE INTEGRAN EL PARQUE AUTOMOTOR DE LA FISCALÍA GENERAL DE LA NACIÓN – NIVEL CENTRAL Y QUE SE ENCUENTREN  SUJETOS A ESTE REQUISITO, DE CONFORMIDAD CON LAS DISPOSICIONES LEGALES Y REGLAMENTARIAS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</si>
</sst>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6" formatCode="&quot;$&quot;\ #,##0;[Red]\-&quot;$&quot;\ #,##0"/>
    <numFmt numFmtId="7" formatCode="&quot;$&quot;\ #,##0.00;\-&quot;$&quot;\ #,##0.00"/>
    <numFmt numFmtId="8" formatCode="&quot;$&quot;\ #,##0.00;[Red]\-&quot;$&quot;\ #,##0.00"/>
    <numFmt numFmtId="43" formatCode="_-* #,##0.00_-;\-* #,##0.00_-;_-* &quot;-&quot;??_-;_-@_-"/>
    <numFmt numFmtId="164" formatCode="&quot;$&quot;#,##0;[Red]\-&quot;$&quot;#,##0"/>
    <numFmt numFmtId="165" formatCode="_-&quot;$&quot;* #,##0.00_-;\-&quot;$&quot;* #,##0.00_-;_-&quot;$&quot;* &quot;-&quot;??_-;_-@_-"/>
    <numFmt numFmtId="166" formatCode="_(&quot;$&quot;\ * #,##0_);_(&quot;$&quot;\ * \(#,##0\);_(&quot;$&quot;\ * &quot;-&quot;??_);_(@_)"/>
    <numFmt numFmtId="167" formatCode="_-&quot;$&quot;* #,##0_-;\-&quot;$&quot;* #,##0_-;_-&quot;$&quot;* &quot;-&quot;??_-;_-@_-"/>
    <numFmt numFmtId="168" formatCode="&quot;$&quot;\ #,##0"/>
    <numFmt numFmtId="169" formatCode="&quot;$&quot;\ #,##0.00"/>
    <numFmt numFmtId="170" formatCode="dd/mm/yyyy;@"/>
  </numFmts>
  <fonts count="57"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b/>
      <sz val="11"/>
      <color rgb="FF000000"/>
      <name val="Calibri"/>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12"/>
      <color rgb="FF000000"/>
      <name val="Arial"/>
      <family val="2"/>
    </font>
    <font>
      <b/>
      <sz val="16"/>
      <name val="Arial"/>
      <family val="2"/>
    </font>
    <font>
      <u/>
      <sz val="11"/>
      <color theme="10"/>
      <name val="Calibri"/>
      <family val="2"/>
      <scheme val="minor"/>
    </font>
    <font>
      <u/>
      <sz val="11"/>
      <color theme="0"/>
      <name val="Calibri"/>
      <family val="2"/>
      <scheme val="minor"/>
    </font>
    <font>
      <b/>
      <sz val="8"/>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Arial Black"/>
      <family val="2"/>
    </font>
    <font>
      <b/>
      <sz val="14"/>
      <color theme="1"/>
      <name val="Arial Black"/>
      <family val="2"/>
    </font>
    <font>
      <b/>
      <sz val="17"/>
      <color theme="1"/>
      <name val="Calibri"/>
      <family val="2"/>
      <scheme val="minor"/>
    </font>
    <font>
      <sz val="11"/>
      <color theme="1"/>
      <name val="Arial"/>
      <family val="2"/>
    </font>
    <font>
      <sz val="11"/>
      <color rgb="FFFF0000"/>
      <name val="Calibri"/>
      <family val="2"/>
      <scheme val="minor"/>
    </font>
    <font>
      <b/>
      <sz val="11"/>
      <name val="Calibri"/>
      <family val="2"/>
      <scheme val="minor"/>
    </font>
    <font>
      <sz val="10"/>
      <color rgb="FF000000"/>
      <name val="Times New Roman"/>
      <family val="1"/>
    </font>
    <font>
      <sz val="8"/>
      <color rgb="FF000000"/>
      <name val="Arial"/>
      <family val="2"/>
    </font>
    <font>
      <sz val="12"/>
      <color rgb="FF000000"/>
      <name val="Arial"/>
      <family val="2"/>
    </font>
    <font>
      <b/>
      <u/>
      <sz val="9"/>
      <color rgb="FF0074E8"/>
      <name val="Arial"/>
      <family val="2"/>
    </font>
    <font>
      <sz val="12"/>
      <color rgb="FF202124"/>
      <name val="Arial"/>
      <family val="2"/>
    </font>
    <font>
      <b/>
      <sz val="12"/>
      <color theme="1"/>
      <name val="Century Gothic"/>
      <family val="2"/>
    </font>
    <font>
      <sz val="12"/>
      <color rgb="FF777777"/>
      <name val="Arial"/>
      <family val="2"/>
    </font>
    <font>
      <sz val="11"/>
      <color rgb="FF212529"/>
      <name val="Calibri"/>
      <family val="2"/>
      <scheme val="minor"/>
    </font>
    <font>
      <b/>
      <sz val="11"/>
      <color rgb="FF212529"/>
      <name val="Calibri"/>
      <family val="2"/>
      <scheme val="minor"/>
    </font>
    <font>
      <sz val="14"/>
      <color theme="1"/>
      <name val="Arial"/>
      <family val="2"/>
    </font>
    <font>
      <b/>
      <sz val="11"/>
      <color rgb="FF4D5156"/>
      <name val="Arial"/>
      <family val="2"/>
    </font>
    <font>
      <b/>
      <sz val="12"/>
      <color rgb="FFFF0000"/>
      <name val="Arial"/>
      <family val="2"/>
    </font>
    <font>
      <sz val="12"/>
      <color rgb="FF7030A0"/>
      <name val="Arial"/>
      <family val="2"/>
    </font>
    <font>
      <b/>
      <sz val="12"/>
      <color rgb="FF7030A0"/>
      <name val="Arial"/>
      <family val="2"/>
    </font>
    <font>
      <sz val="14"/>
      <color rgb="FFFF0000"/>
      <name val="Arial"/>
      <family val="2"/>
    </font>
    <font>
      <sz val="11"/>
      <color rgb="FF7030A0"/>
      <name val="Calibri"/>
      <family val="2"/>
      <scheme val="minor"/>
    </font>
    <font>
      <b/>
      <sz val="14"/>
      <color rgb="FF7030A0"/>
      <name val="Arial"/>
      <family val="2"/>
    </font>
    <font>
      <sz val="14"/>
      <color rgb="FF7030A0"/>
      <name val="Arial"/>
      <family val="2"/>
    </font>
    <font>
      <sz val="20"/>
      <color theme="1"/>
      <name val="Arial"/>
      <family val="2"/>
    </font>
    <font>
      <b/>
      <sz val="12"/>
      <color rgb="FF0070C0"/>
      <name val="Arial"/>
      <family val="2"/>
    </font>
    <font>
      <b/>
      <sz val="16"/>
      <color rgb="FF7030A0"/>
      <name val="Arial"/>
      <family val="2"/>
    </font>
    <font>
      <sz val="12"/>
      <color rgb="FF000000"/>
      <name val="Aptos"/>
      <family val="2"/>
    </font>
  </fonts>
  <fills count="21">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rgb="FFFFFFFF"/>
        <bgColor indexed="64"/>
      </patternFill>
    </fill>
    <fill>
      <patternFill patternType="solid">
        <fgColor rgb="FFD9D9D9"/>
        <bgColor indexed="64"/>
      </patternFill>
    </fill>
    <fill>
      <patternFill patternType="solid">
        <fgColor rgb="FFF9F9F9"/>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0000"/>
        <bgColor indexed="64"/>
      </patternFill>
    </fill>
    <fill>
      <patternFill patternType="solid">
        <fgColor theme="9" tint="0.39997558519241921"/>
        <bgColor indexed="64"/>
      </patternFill>
    </fill>
    <fill>
      <patternFill patternType="solid">
        <fgColor theme="6" tint="0.79998168889431442"/>
        <bgColor indexed="64"/>
      </patternFill>
    </fill>
  </fills>
  <borders count="5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indexed="64"/>
      </left>
      <right style="medium">
        <color indexed="64"/>
      </right>
      <top/>
      <bottom style="thin">
        <color indexed="64"/>
      </bottom>
      <diagonal/>
    </border>
    <border>
      <left/>
      <right style="thin">
        <color auto="1"/>
      </right>
      <top/>
      <bottom style="thin">
        <color auto="1"/>
      </bottom>
      <diagonal/>
    </border>
    <border>
      <left style="medium">
        <color rgb="FFDEE2E6"/>
      </left>
      <right style="medium">
        <color rgb="FFDEE2E6"/>
      </right>
      <top style="medium">
        <color rgb="FFDEE2E6"/>
      </top>
      <bottom style="medium">
        <color rgb="FFDEE2E6"/>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ck">
        <color auto="1"/>
      </left>
      <right style="dashed">
        <color auto="1"/>
      </right>
      <top style="thick">
        <color auto="1"/>
      </top>
      <bottom style="dashed">
        <color auto="1"/>
      </bottom>
      <diagonal/>
    </border>
    <border>
      <left style="dashed">
        <color auto="1"/>
      </left>
      <right style="thick">
        <color auto="1"/>
      </right>
      <top style="thick">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medium">
        <color indexed="64"/>
      </top>
      <bottom style="medium">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rgb="FF000000"/>
      </left>
      <right/>
      <top/>
      <bottom style="medium">
        <color rgb="FF000000"/>
      </bottom>
      <diagonal/>
    </border>
  </borders>
  <cellStyleXfs count="10">
    <xf numFmtId="0" fontId="0" fillId="0" borderId="0"/>
    <xf numFmtId="0" fontId="2" fillId="0" borderId="0" applyNumberFormat="0" applyFill="0" applyBorder="0" applyAlignment="0" applyProtection="0"/>
    <xf numFmtId="165" fontId="1" fillId="0" borderId="0" applyFont="0" applyFill="0" applyBorder="0" applyAlignment="0" applyProtection="0"/>
    <xf numFmtId="0" fontId="12" fillId="0" borderId="0"/>
    <xf numFmtId="0" fontId="17" fillId="0" borderId="0" applyNumberFormat="0" applyFill="0" applyBorder="0" applyAlignment="0" applyProtection="0"/>
    <xf numFmtId="165" fontId="1" fillId="0" borderId="0" applyFont="0" applyFill="0" applyBorder="0" applyAlignment="0" applyProtection="0"/>
    <xf numFmtId="0" fontId="35" fillId="0" borderId="0"/>
    <xf numFmtId="0" fontId="12" fillId="0" borderId="0"/>
    <xf numFmtId="9" fontId="1" fillId="0" borderId="0" applyFont="0" applyFill="0" applyBorder="0" applyAlignment="0" applyProtection="0"/>
    <xf numFmtId="43" fontId="1" fillId="0" borderId="0" applyFont="0" applyFill="0" applyBorder="0" applyAlignment="0" applyProtection="0"/>
  </cellStyleXfs>
  <cellXfs count="546">
    <xf numFmtId="0" fontId="0" fillId="0" borderId="0" xfId="0"/>
    <xf numFmtId="0" fontId="7" fillId="2" borderId="10" xfId="0" applyFont="1" applyFill="1" applyBorder="1" applyAlignment="1">
      <alignment horizontal="left" vertical="center" wrapText="1"/>
    </xf>
    <xf numFmtId="168" fontId="6" fillId="2" borderId="0" xfId="0" applyNumberFormat="1" applyFont="1" applyFill="1" applyAlignment="1">
      <alignment vertical="center" wrapText="1"/>
    </xf>
    <xf numFmtId="0" fontId="0" fillId="2" borderId="0" xfId="0" applyFill="1"/>
    <xf numFmtId="0" fontId="6" fillId="0" borderId="0" xfId="0" applyFont="1"/>
    <xf numFmtId="0" fontId="9" fillId="0" borderId="0" xfId="0" applyFont="1"/>
    <xf numFmtId="0" fontId="4" fillId="2" borderId="13" xfId="3" applyFont="1" applyFill="1" applyBorder="1" applyAlignment="1">
      <alignment horizontal="center" vertical="center" wrapText="1"/>
    </xf>
    <xf numFmtId="0" fontId="4" fillId="3" borderId="24" xfId="3" applyFont="1" applyFill="1" applyBorder="1" applyAlignment="1">
      <alignment horizontal="center" vertical="center" wrapText="1"/>
    </xf>
    <xf numFmtId="0" fontId="4" fillId="3" borderId="23" xfId="3" applyFont="1" applyFill="1" applyBorder="1" applyAlignment="1">
      <alignment horizontal="center" vertical="center" wrapText="1"/>
    </xf>
    <xf numFmtId="0" fontId="4" fillId="2" borderId="0" xfId="3" applyFont="1" applyFill="1" applyAlignment="1">
      <alignment horizontal="center" vertical="center" wrapText="1"/>
    </xf>
    <xf numFmtId="3" fontId="4" fillId="2" borderId="27" xfId="3" applyNumberFormat="1" applyFont="1" applyFill="1" applyBorder="1" applyAlignment="1">
      <alignment horizontal="center" vertical="center" wrapText="1"/>
    </xf>
    <xf numFmtId="166" fontId="4" fillId="2" borderId="23" xfId="2" applyNumberFormat="1" applyFont="1" applyFill="1" applyBorder="1" applyAlignment="1">
      <alignment vertical="center" wrapText="1"/>
    </xf>
    <xf numFmtId="166" fontId="16" fillId="2" borderId="23" xfId="2" applyNumberFormat="1" applyFont="1" applyFill="1" applyBorder="1" applyAlignment="1">
      <alignment horizontal="center" vertical="center" wrapText="1"/>
    </xf>
    <xf numFmtId="0" fontId="10" fillId="2" borderId="0" xfId="0" applyFont="1" applyFill="1"/>
    <xf numFmtId="0" fontId="9" fillId="2" borderId="0" xfId="0" applyFont="1" applyFill="1" applyAlignment="1">
      <alignment horizontal="left" vertical="center"/>
    </xf>
    <xf numFmtId="0" fontId="9" fillId="2" borderId="0" xfId="0" applyFont="1" applyFill="1"/>
    <xf numFmtId="0" fontId="7" fillId="2" borderId="0" xfId="1" applyFont="1" applyFill="1" applyBorder="1"/>
    <xf numFmtId="0" fontId="9" fillId="0" borderId="0" xfId="0" applyFont="1" applyAlignment="1">
      <alignment horizontal="justify" vertical="justify" wrapText="1"/>
    </xf>
    <xf numFmtId="0" fontId="11" fillId="2" borderId="0" xfId="0" applyFont="1" applyFill="1"/>
    <xf numFmtId="0" fontId="4" fillId="0" borderId="0" xfId="0" applyFont="1" applyAlignment="1">
      <alignment horizontal="center"/>
    </xf>
    <xf numFmtId="0" fontId="4" fillId="2" borderId="0" xfId="0" applyFont="1" applyFill="1" applyAlignment="1">
      <alignment horizontal="center" wrapText="1"/>
    </xf>
    <xf numFmtId="0" fontId="7" fillId="2" borderId="30" xfId="3" applyFont="1" applyFill="1" applyBorder="1" applyAlignment="1">
      <alignment horizontal="center" vertical="center" wrapText="1"/>
    </xf>
    <xf numFmtId="0" fontId="4" fillId="4" borderId="23" xfId="3" applyFont="1" applyFill="1" applyBorder="1" applyAlignment="1">
      <alignment horizontal="center" vertical="center" wrapText="1"/>
    </xf>
    <xf numFmtId="10" fontId="7" fillId="3" borderId="23" xfId="0" applyNumberFormat="1" applyFont="1" applyFill="1" applyBorder="1" applyAlignment="1">
      <alignment horizontal="center" vertical="center" wrapText="1"/>
    </xf>
    <xf numFmtId="10" fontId="7" fillId="3" borderId="26" xfId="0" applyNumberFormat="1" applyFont="1" applyFill="1" applyBorder="1" applyAlignment="1">
      <alignment horizontal="center" vertical="center" wrapText="1"/>
    </xf>
    <xf numFmtId="0" fontId="15" fillId="0" borderId="11" xfId="0" applyFont="1" applyBorder="1" applyAlignment="1">
      <alignment horizontal="center" vertical="center"/>
    </xf>
    <xf numFmtId="0" fontId="7" fillId="0" borderId="11" xfId="0" applyFont="1" applyBorder="1" applyAlignment="1">
      <alignment horizontal="center" vertical="center"/>
    </xf>
    <xf numFmtId="0" fontId="4" fillId="0" borderId="0" xfId="0" applyFont="1"/>
    <xf numFmtId="0" fontId="15" fillId="0" borderId="23" xfId="0" quotePrefix="1" applyFont="1" applyBorder="1" applyAlignment="1">
      <alignment horizontal="center" vertical="center"/>
    </xf>
    <xf numFmtId="3" fontId="4" fillId="2" borderId="23" xfId="3" applyNumberFormat="1" applyFont="1" applyFill="1" applyBorder="1" applyAlignment="1">
      <alignment horizontal="center" vertical="center" wrapText="1"/>
    </xf>
    <xf numFmtId="3" fontId="9" fillId="2" borderId="0" xfId="3" applyNumberFormat="1" applyFont="1" applyFill="1" applyAlignment="1">
      <alignment horizontal="center" vertical="center" wrapText="1"/>
    </xf>
    <xf numFmtId="166" fontId="7" fillId="0" borderId="23" xfId="0" applyNumberFormat="1" applyFont="1" applyBorder="1" applyAlignment="1">
      <alignment vertical="center"/>
    </xf>
    <xf numFmtId="0" fontId="6" fillId="2" borderId="0" xfId="0" applyFont="1" applyFill="1" applyAlignment="1">
      <alignment horizontal="justify" vertical="center" wrapText="1"/>
    </xf>
    <xf numFmtId="0" fontId="5" fillId="2" borderId="0" xfId="0" applyFont="1" applyFill="1" applyAlignment="1">
      <alignment horizontal="center"/>
    </xf>
    <xf numFmtId="0" fontId="20" fillId="6" borderId="1"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3" fillId="2" borderId="11" xfId="0" applyFont="1" applyFill="1" applyBorder="1" applyAlignment="1">
      <alignment horizontal="center" vertical="center" wrapText="1"/>
    </xf>
    <xf numFmtId="0" fontId="24" fillId="2" borderId="11" xfId="0" applyFont="1" applyFill="1" applyBorder="1"/>
    <xf numFmtId="0" fontId="24" fillId="2" borderId="12" xfId="0" applyFont="1" applyFill="1" applyBorder="1"/>
    <xf numFmtId="0" fontId="24" fillId="2" borderId="0" xfId="0" applyFont="1" applyFill="1"/>
    <xf numFmtId="0" fontId="24" fillId="2" borderId="14" xfId="0" applyFont="1" applyFill="1" applyBorder="1"/>
    <xf numFmtId="0" fontId="23" fillId="2" borderId="0" xfId="0" applyFont="1" applyFill="1" applyAlignment="1">
      <alignment horizontal="center" vertical="center" wrapText="1"/>
    </xf>
    <xf numFmtId="0" fontId="23" fillId="2" borderId="14" xfId="0" applyFont="1" applyFill="1" applyBorder="1" applyAlignment="1">
      <alignment horizontal="center" vertical="center" wrapText="1"/>
    </xf>
    <xf numFmtId="0" fontId="25" fillId="2" borderId="16" xfId="0" applyFont="1" applyFill="1" applyBorder="1" applyAlignment="1">
      <alignment horizontal="left" vertical="center" wrapText="1"/>
    </xf>
    <xf numFmtId="0" fontId="25" fillId="2" borderId="17" xfId="0" applyFont="1" applyFill="1" applyBorder="1" applyAlignment="1">
      <alignment horizontal="left" vertical="center" wrapText="1"/>
    </xf>
    <xf numFmtId="0" fontId="20" fillId="2" borderId="18" xfId="0" applyFont="1" applyFill="1" applyBorder="1" applyAlignment="1">
      <alignmen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20" xfId="0" applyFont="1" applyFill="1" applyBorder="1" applyAlignment="1">
      <alignment horizontal="center" vertical="center"/>
    </xf>
    <xf numFmtId="0" fontId="20" fillId="2" borderId="21" xfId="0" applyFont="1" applyFill="1" applyBorder="1" applyAlignment="1">
      <alignment vertical="center" wrapText="1"/>
    </xf>
    <xf numFmtId="0" fontId="26" fillId="2" borderId="0" xfId="0" applyFont="1" applyFill="1"/>
    <xf numFmtId="0" fontId="27" fillId="2" borderId="0" xfId="0" applyFont="1" applyFill="1"/>
    <xf numFmtId="0" fontId="28" fillId="2" borderId="0" xfId="0" applyFont="1" applyFill="1"/>
    <xf numFmtId="49" fontId="7" fillId="3" borderId="29" xfId="0" applyNumberFormat="1" applyFont="1" applyFill="1" applyBorder="1" applyAlignment="1">
      <alignment horizontal="center" vertical="center" wrapText="1"/>
    </xf>
    <xf numFmtId="0" fontId="15" fillId="0" borderId="23" xfId="0" quotePrefix="1" applyFont="1" applyBorder="1" applyAlignment="1">
      <alignment horizontal="justify" vertical="center"/>
    </xf>
    <xf numFmtId="0" fontId="4" fillId="2" borderId="0" xfId="0" applyFont="1" applyFill="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13" xfId="0" applyFont="1" applyFill="1" applyBorder="1"/>
    <xf numFmtId="0" fontId="9" fillId="2" borderId="14" xfId="0" applyFont="1" applyFill="1" applyBorder="1"/>
    <xf numFmtId="0" fontId="9" fillId="2" borderId="16" xfId="0" applyFont="1" applyFill="1" applyBorder="1"/>
    <xf numFmtId="0" fontId="9" fillId="2" borderId="17" xfId="0" applyFont="1" applyFill="1" applyBorder="1"/>
    <xf numFmtId="167" fontId="7" fillId="0" borderId="23" xfId="2" applyNumberFormat="1" applyFont="1" applyBorder="1" applyAlignment="1">
      <alignment vertical="center"/>
    </xf>
    <xf numFmtId="0" fontId="9" fillId="2" borderId="0" xfId="0" applyFont="1" applyFill="1" applyAlignment="1">
      <alignment horizontal="justify" vertical="center" wrapText="1"/>
    </xf>
    <xf numFmtId="166" fontId="4" fillId="2" borderId="0" xfId="0" applyNumberFormat="1" applyFont="1" applyFill="1"/>
    <xf numFmtId="0" fontId="6" fillId="2" borderId="0" xfId="0" applyFont="1" applyFill="1"/>
    <xf numFmtId="166" fontId="6" fillId="2" borderId="0" xfId="0" applyNumberFormat="1" applyFont="1" applyFill="1"/>
    <xf numFmtId="0" fontId="4" fillId="2" borderId="0" xfId="0" applyFont="1" applyFill="1" applyAlignment="1">
      <alignment horizontal="justify" vertical="justify" wrapText="1"/>
    </xf>
    <xf numFmtId="0" fontId="9" fillId="0" borderId="11" xfId="0" applyFont="1" applyBorder="1" applyAlignment="1">
      <alignment vertical="center"/>
    </xf>
    <xf numFmtId="0" fontId="9" fillId="2" borderId="0" xfId="0" applyFont="1" applyFill="1" applyAlignment="1">
      <alignment vertical="center"/>
    </xf>
    <xf numFmtId="0" fontId="8" fillId="0" borderId="27" xfId="0" applyFont="1" applyBorder="1" applyAlignment="1">
      <alignment horizontal="justify" vertical="center" wrapText="1"/>
    </xf>
    <xf numFmtId="0" fontId="15" fillId="2" borderId="0" xfId="0" quotePrefix="1" applyFont="1" applyFill="1" applyAlignment="1">
      <alignment horizontal="left" vertical="center"/>
    </xf>
    <xf numFmtId="0" fontId="17" fillId="2" borderId="13" xfId="4" applyFill="1" applyBorder="1" applyAlignment="1">
      <alignment horizontal="left"/>
    </xf>
    <xf numFmtId="0" fontId="9" fillId="2" borderId="15" xfId="0" applyFont="1" applyFill="1" applyBorder="1"/>
    <xf numFmtId="166" fontId="4" fillId="2" borderId="27" xfId="2" applyNumberFormat="1" applyFont="1" applyFill="1" applyBorder="1" applyAlignment="1">
      <alignment horizontal="center" vertical="center" wrapText="1"/>
    </xf>
    <xf numFmtId="166" fontId="4" fillId="2" borderId="17" xfId="2" applyNumberFormat="1" applyFont="1" applyFill="1" applyBorder="1" applyAlignment="1">
      <alignment horizontal="center" vertical="center" wrapText="1"/>
    </xf>
    <xf numFmtId="0" fontId="15" fillId="0" borderId="27" xfId="0" applyFont="1" applyBorder="1" applyAlignment="1">
      <alignment horizontal="center" vertical="center"/>
    </xf>
    <xf numFmtId="0" fontId="9" fillId="0" borderId="10" xfId="0" applyFont="1" applyBorder="1" applyAlignment="1">
      <alignment vertical="center"/>
    </xf>
    <xf numFmtId="0" fontId="24" fillId="0" borderId="5" xfId="0" applyFont="1" applyBorder="1" applyAlignment="1">
      <alignment wrapText="1"/>
    </xf>
    <xf numFmtId="1" fontId="34" fillId="0" borderId="5" xfId="0" applyNumberFormat="1" applyFont="1" applyBorder="1" applyAlignment="1">
      <alignment wrapText="1"/>
    </xf>
    <xf numFmtId="0" fontId="33" fillId="0" borderId="0" xfId="0" applyFont="1" applyAlignment="1">
      <alignment wrapText="1"/>
    </xf>
    <xf numFmtId="0" fontId="2" fillId="0" borderId="0" xfId="0" applyFont="1" applyAlignment="1">
      <alignment wrapText="1"/>
    </xf>
    <xf numFmtId="14" fontId="24" fillId="0" borderId="5" xfId="0" applyNumberFormat="1" applyFont="1" applyBorder="1" applyAlignment="1">
      <alignment wrapText="1"/>
    </xf>
    <xf numFmtId="17" fontId="0" fillId="0" borderId="0" xfId="0" applyNumberFormat="1"/>
    <xf numFmtId="0" fontId="24" fillId="0" borderId="31" xfId="0" applyFont="1" applyBorder="1" applyAlignment="1">
      <alignment wrapText="1"/>
    </xf>
    <xf numFmtId="164" fontId="6" fillId="0" borderId="23" xfId="0" applyNumberFormat="1" applyFont="1" applyBorder="1"/>
    <xf numFmtId="0" fontId="0" fillId="0" borderId="0" xfId="0" applyAlignment="1">
      <alignment vertical="center"/>
    </xf>
    <xf numFmtId="14" fontId="24" fillId="0" borderId="9" xfId="0" applyNumberFormat="1" applyFont="1" applyBorder="1" applyAlignment="1">
      <alignment wrapText="1"/>
    </xf>
    <xf numFmtId="2" fontId="6" fillId="0" borderId="23" xfId="0" applyNumberFormat="1" applyFont="1" applyBorder="1" applyAlignment="1">
      <alignment wrapText="1"/>
    </xf>
    <xf numFmtId="0" fontId="24" fillId="0" borderId="18" xfId="0" applyFont="1" applyBorder="1" applyAlignment="1">
      <alignment wrapText="1"/>
    </xf>
    <xf numFmtId="0" fontId="2" fillId="0" borderId="23" xfId="0" applyFont="1" applyBorder="1" applyAlignment="1">
      <alignment wrapText="1"/>
    </xf>
    <xf numFmtId="0" fontId="0" fillId="0" borderId="23" xfId="0" applyBorder="1"/>
    <xf numFmtId="0" fontId="24" fillId="0" borderId="23" xfId="0" applyFont="1" applyBorder="1" applyAlignment="1">
      <alignment wrapText="1"/>
    </xf>
    <xf numFmtId="0" fontId="2" fillId="0" borderId="29" xfId="0" applyFont="1" applyBorder="1" applyAlignment="1">
      <alignment wrapText="1"/>
    </xf>
    <xf numFmtId="0" fontId="9" fillId="0" borderId="5" xfId="0" applyFont="1" applyBorder="1" applyAlignment="1">
      <alignment wrapText="1"/>
    </xf>
    <xf numFmtId="0" fontId="24" fillId="0" borderId="32" xfId="0" applyFont="1" applyBorder="1" applyAlignment="1">
      <alignment wrapText="1"/>
    </xf>
    <xf numFmtId="0" fontId="6" fillId="0" borderId="0" xfId="0" applyFont="1" applyAlignment="1">
      <alignment vertical="center"/>
    </xf>
    <xf numFmtId="0" fontId="6" fillId="0" borderId="0" xfId="0" applyFont="1" applyAlignment="1">
      <alignment vertical="center" wrapText="1"/>
    </xf>
    <xf numFmtId="168" fontId="0" fillId="0" borderId="0" xfId="0" applyNumberFormat="1"/>
    <xf numFmtId="0" fontId="0" fillId="0" borderId="23" xfId="0" applyBorder="1" applyAlignment="1">
      <alignment wrapText="1"/>
    </xf>
    <xf numFmtId="168" fontId="6" fillId="0" borderId="0" xfId="0" applyNumberFormat="1" applyFont="1"/>
    <xf numFmtId="0" fontId="6" fillId="0" borderId="23" xfId="0" applyFont="1" applyBorder="1"/>
    <xf numFmtId="0" fontId="6" fillId="0" borderId="25" xfId="0" applyFont="1" applyBorder="1"/>
    <xf numFmtId="0" fontId="38" fillId="0" borderId="0" xfId="0" applyFont="1"/>
    <xf numFmtId="0" fontId="2" fillId="0" borderId="0" xfId="0" applyFont="1"/>
    <xf numFmtId="0" fontId="6" fillId="0" borderId="5" xfId="0" applyFont="1" applyBorder="1"/>
    <xf numFmtId="0" fontId="9" fillId="0" borderId="29" xfId="0" applyFont="1" applyBorder="1" applyAlignment="1">
      <alignment vertical="center"/>
    </xf>
    <xf numFmtId="0" fontId="9" fillId="0" borderId="28" xfId="0" applyFont="1" applyBorder="1" applyAlignment="1">
      <alignment vertical="center"/>
    </xf>
    <xf numFmtId="0" fontId="9" fillId="0" borderId="28" xfId="0" applyFont="1" applyBorder="1" applyAlignment="1">
      <alignment vertical="center" wrapText="1"/>
    </xf>
    <xf numFmtId="0" fontId="6" fillId="0" borderId="28" xfId="0" applyFont="1" applyBorder="1"/>
    <xf numFmtId="0" fontId="17" fillId="0" borderId="0" xfId="4" applyAlignment="1">
      <alignment horizontal="justify" vertical="center" wrapText="1"/>
    </xf>
    <xf numFmtId="0" fontId="7" fillId="0" borderId="0" xfId="0" applyFont="1"/>
    <xf numFmtId="4" fontId="0" fillId="0" borderId="0" xfId="0" applyNumberFormat="1"/>
    <xf numFmtId="4" fontId="39" fillId="0" borderId="0" xfId="0" applyNumberFormat="1" applyFont="1" applyAlignment="1">
      <alignment horizontal="left"/>
    </xf>
    <xf numFmtId="8" fontId="6" fillId="0" borderId="0" xfId="0" applyNumberFormat="1" applyFont="1"/>
    <xf numFmtId="9" fontId="0" fillId="0" borderId="0" xfId="8" applyFont="1"/>
    <xf numFmtId="5" fontId="7" fillId="0" borderId="23" xfId="0" applyNumberFormat="1" applyFont="1" applyBorder="1"/>
    <xf numFmtId="14" fontId="36" fillId="8" borderId="0" xfId="0" applyNumberFormat="1" applyFont="1" applyFill="1" applyAlignment="1">
      <alignment horizontal="left" vertical="center" wrapText="1" indent="1"/>
    </xf>
    <xf numFmtId="10" fontId="0" fillId="0" borderId="0" xfId="8" applyNumberFormat="1" applyFont="1"/>
    <xf numFmtId="0" fontId="39" fillId="0" borderId="0" xfId="0" applyFont="1" applyAlignment="1">
      <alignment horizontal="justify" vertical="center"/>
    </xf>
    <xf numFmtId="8" fontId="0" fillId="0" borderId="0" xfId="0" applyNumberFormat="1"/>
    <xf numFmtId="0" fontId="6" fillId="0" borderId="0" xfId="0" applyFont="1" applyAlignment="1">
      <alignment horizontal="justify" vertical="center"/>
    </xf>
    <xf numFmtId="14" fontId="6" fillId="0" borderId="23" xfId="0" applyNumberFormat="1" applyFont="1" applyBorder="1"/>
    <xf numFmtId="0" fontId="40" fillId="0" borderId="0" xfId="0" applyFont="1" applyAlignment="1">
      <alignment vertical="center"/>
    </xf>
    <xf numFmtId="14" fontId="0" fillId="0" borderId="0" xfId="0" applyNumberFormat="1"/>
    <xf numFmtId="14" fontId="36" fillId="8" borderId="5" xfId="0" applyNumberFormat="1" applyFont="1" applyFill="1" applyBorder="1" applyAlignment="1">
      <alignment horizontal="left" vertical="center" wrapText="1" indent="1"/>
    </xf>
    <xf numFmtId="0" fontId="17" fillId="0" borderId="5" xfId="4" applyBorder="1" applyAlignment="1">
      <alignment horizontal="justify" vertical="center" wrapText="1"/>
    </xf>
    <xf numFmtId="0" fontId="24" fillId="0" borderId="34" xfId="0" applyFont="1" applyBorder="1" applyAlignment="1">
      <alignment wrapText="1"/>
    </xf>
    <xf numFmtId="0" fontId="9" fillId="0" borderId="23" xfId="0" applyFont="1" applyBorder="1" applyAlignment="1">
      <alignment wrapText="1"/>
    </xf>
    <xf numFmtId="49" fontId="24" fillId="0" borderId="5" xfId="0" applyNumberFormat="1" applyFont="1" applyBorder="1" applyAlignment="1">
      <alignment wrapText="1"/>
    </xf>
    <xf numFmtId="0" fontId="2" fillId="0" borderId="1" xfId="0" applyFont="1" applyBorder="1"/>
    <xf numFmtId="0" fontId="2" fillId="0" borderId="3" xfId="0" applyFont="1" applyBorder="1"/>
    <xf numFmtId="0" fontId="38" fillId="0" borderId="13" xfId="0" applyFont="1" applyBorder="1"/>
    <xf numFmtId="0" fontId="0" fillId="0" borderId="6" xfId="0" applyBorder="1"/>
    <xf numFmtId="0" fontId="38" fillId="0" borderId="15" xfId="0" applyFont="1" applyBorder="1"/>
    <xf numFmtId="0" fontId="0" fillId="0" borderId="22" xfId="0" applyBorder="1"/>
    <xf numFmtId="169" fontId="37" fillId="0" borderId="5" xfId="0" applyNumberFormat="1" applyFont="1" applyBorder="1"/>
    <xf numFmtId="168" fontId="7" fillId="0" borderId="0" xfId="0" applyNumberFormat="1" applyFont="1"/>
    <xf numFmtId="0" fontId="38" fillId="10" borderId="0" xfId="0" applyFont="1" applyFill="1" applyAlignment="1">
      <alignment horizontal="left" vertical="top" wrapText="1"/>
    </xf>
    <xf numFmtId="0" fontId="32" fillId="0" borderId="0" xfId="0" applyFont="1" applyAlignment="1">
      <alignment horizontal="justify" vertical="center"/>
    </xf>
    <xf numFmtId="168" fontId="0" fillId="0" borderId="0" xfId="0" applyNumberFormat="1" applyAlignment="1">
      <alignment vertical="center"/>
    </xf>
    <xf numFmtId="168" fontId="6" fillId="0" borderId="0" xfId="0" applyNumberFormat="1" applyFont="1" applyAlignment="1">
      <alignment vertical="center"/>
    </xf>
    <xf numFmtId="168" fontId="7" fillId="9" borderId="26" xfId="0" applyNumberFormat="1" applyFont="1" applyFill="1" applyBorder="1" applyAlignment="1">
      <alignment horizontal="center" vertical="center" wrapText="1"/>
    </xf>
    <xf numFmtId="168" fontId="7" fillId="9" borderId="23" xfId="0" applyNumberFormat="1" applyFont="1" applyFill="1" applyBorder="1" applyAlignment="1">
      <alignment horizontal="center" vertical="center" wrapText="1"/>
    </xf>
    <xf numFmtId="168" fontId="6" fillId="0" borderId="0" xfId="0" applyNumberFormat="1" applyFont="1" applyAlignment="1">
      <alignment vertical="center" wrapText="1"/>
    </xf>
    <xf numFmtId="168" fontId="6" fillId="0" borderId="17" xfId="0" applyNumberFormat="1" applyFont="1" applyBorder="1" applyAlignment="1">
      <alignment horizontal="left" vertical="center" wrapText="1"/>
    </xf>
    <xf numFmtId="168" fontId="7" fillId="0" borderId="0" xfId="0" applyNumberFormat="1" applyFont="1" applyAlignment="1">
      <alignment horizontal="left" wrapText="1"/>
    </xf>
    <xf numFmtId="168" fontId="6" fillId="0" borderId="0" xfId="0" applyNumberFormat="1" applyFont="1" applyAlignment="1">
      <alignment horizontal="left" wrapText="1"/>
    </xf>
    <xf numFmtId="168" fontId="4" fillId="2" borderId="0" xfId="0" applyNumberFormat="1" applyFont="1" applyFill="1" applyAlignment="1">
      <alignment horizontal="left" vertical="center"/>
    </xf>
    <xf numFmtId="168" fontId="9" fillId="0" borderId="0" xfId="0" applyNumberFormat="1" applyFont="1"/>
    <xf numFmtId="168" fontId="6" fillId="0" borderId="28" xfId="0" applyNumberFormat="1" applyFont="1" applyBorder="1"/>
    <xf numFmtId="170" fontId="6" fillId="0" borderId="0" xfId="0" applyNumberFormat="1" applyFont="1" applyAlignment="1">
      <alignment horizontal="left" wrapText="1"/>
    </xf>
    <xf numFmtId="3" fontId="6" fillId="0" borderId="0" xfId="0" applyNumberFormat="1" applyFont="1" applyAlignment="1">
      <alignment horizontal="left" wrapText="1"/>
    </xf>
    <xf numFmtId="3" fontId="7" fillId="0" borderId="0" xfId="0" applyNumberFormat="1" applyFont="1" applyAlignment="1">
      <alignment horizontal="left"/>
    </xf>
    <xf numFmtId="0" fontId="0" fillId="8" borderId="0" xfId="0" applyFill="1" applyAlignment="1">
      <alignment horizontal="left" vertical="center" wrapText="1" indent="1"/>
    </xf>
    <xf numFmtId="0" fontId="36" fillId="8" borderId="0" xfId="0" applyFont="1" applyFill="1" applyAlignment="1">
      <alignment horizontal="left" vertical="center" wrapText="1" indent="1"/>
    </xf>
    <xf numFmtId="0" fontId="9" fillId="2" borderId="28" xfId="0" applyFont="1" applyFill="1" applyBorder="1" applyAlignment="1">
      <alignment vertical="center" wrapText="1"/>
    </xf>
    <xf numFmtId="0" fontId="6" fillId="2" borderId="0" xfId="0" applyFont="1" applyFill="1" applyAlignment="1">
      <alignment vertical="center" wrapText="1"/>
    </xf>
    <xf numFmtId="3" fontId="6" fillId="0" borderId="27" xfId="0" applyNumberFormat="1" applyFont="1" applyBorder="1" applyAlignment="1">
      <alignment horizontal="center" vertical="center" wrapText="1"/>
    </xf>
    <xf numFmtId="168" fontId="7" fillId="0" borderId="23" xfId="0" applyNumberFormat="1" applyFont="1" applyBorder="1" applyAlignment="1">
      <alignment horizontal="center" wrapText="1"/>
    </xf>
    <xf numFmtId="168" fontId="7" fillId="0" borderId="23" xfId="0" applyNumberFormat="1" applyFont="1" applyBorder="1" applyAlignment="1">
      <alignment horizontal="center"/>
    </xf>
    <xf numFmtId="3" fontId="41" fillId="0" borderId="0" xfId="0" applyNumberFormat="1" applyFont="1"/>
    <xf numFmtId="0" fontId="43" fillId="0" borderId="35" xfId="0" applyFont="1" applyBorder="1" applyAlignment="1">
      <alignment vertical="top" wrapText="1"/>
    </xf>
    <xf numFmtId="6" fontId="0" fillId="0" borderId="0" xfId="0" applyNumberFormat="1"/>
    <xf numFmtId="6" fontId="42" fillId="0" borderId="35" xfId="0" applyNumberFormat="1" applyFont="1" applyBorder="1" applyAlignment="1">
      <alignment vertical="top" wrapText="1"/>
    </xf>
    <xf numFmtId="0" fontId="42" fillId="0" borderId="35" xfId="0" applyFont="1" applyBorder="1" applyAlignment="1">
      <alignment vertical="top" wrapText="1"/>
    </xf>
    <xf numFmtId="6" fontId="2" fillId="0" borderId="0" xfId="0" applyNumberFormat="1" applyFont="1"/>
    <xf numFmtId="3" fontId="7" fillId="0" borderId="27" xfId="0" applyNumberFormat="1" applyFont="1" applyBorder="1" applyAlignment="1">
      <alignment horizontal="center" vertical="center" wrapText="1"/>
    </xf>
    <xf numFmtId="3" fontId="7" fillId="0" borderId="0" xfId="0" applyNumberFormat="1" applyFont="1" applyAlignment="1">
      <alignment horizontal="left" wrapText="1"/>
    </xf>
    <xf numFmtId="168" fontId="4" fillId="4" borderId="25" xfId="0" applyNumberFormat="1" applyFont="1" applyFill="1" applyBorder="1" applyAlignment="1">
      <alignment horizontal="center"/>
    </xf>
    <xf numFmtId="168" fontId="4" fillId="4" borderId="26" xfId="0" applyNumberFormat="1" applyFont="1" applyFill="1" applyBorder="1" applyAlignment="1">
      <alignment horizontal="center"/>
    </xf>
    <xf numFmtId="168" fontId="4" fillId="4" borderId="16" xfId="0" applyNumberFormat="1" applyFont="1" applyFill="1" applyBorder="1" applyAlignment="1">
      <alignment horizontal="center"/>
    </xf>
    <xf numFmtId="5" fontId="7" fillId="0" borderId="23" xfId="9" applyNumberFormat="1" applyFont="1" applyBorder="1" applyAlignment="1">
      <alignment horizontal="center" vertical="center" wrapText="1"/>
    </xf>
    <xf numFmtId="168" fontId="7" fillId="9" borderId="24" xfId="0" applyNumberFormat="1" applyFont="1" applyFill="1" applyBorder="1" applyAlignment="1">
      <alignment horizontal="center" vertical="center" wrapText="1"/>
    </xf>
    <xf numFmtId="5" fontId="7" fillId="0" borderId="26" xfId="9" applyNumberFormat="1" applyFont="1" applyBorder="1" applyAlignment="1">
      <alignment horizontal="center" vertical="center" wrapText="1"/>
    </xf>
    <xf numFmtId="168" fontId="6" fillId="0" borderId="29" xfId="0" applyNumberFormat="1" applyFont="1" applyBorder="1" applyAlignment="1">
      <alignment vertical="center"/>
    </xf>
    <xf numFmtId="168" fontId="6" fillId="0" borderId="28" xfId="0" applyNumberFormat="1" applyFont="1" applyBorder="1" applyAlignment="1">
      <alignment vertical="center" wrapText="1"/>
    </xf>
    <xf numFmtId="168" fontId="6" fillId="2" borderId="28" xfId="0" applyNumberFormat="1" applyFont="1" applyFill="1" applyBorder="1" applyAlignment="1">
      <alignment vertical="center" wrapText="1"/>
    </xf>
    <xf numFmtId="168" fontId="7" fillId="0" borderId="27" xfId="0" applyNumberFormat="1" applyFont="1" applyBorder="1" applyAlignment="1">
      <alignment horizontal="center"/>
    </xf>
    <xf numFmtId="5" fontId="6" fillId="0" borderId="0" xfId="0" applyNumberFormat="1" applyFont="1" applyAlignment="1">
      <alignment horizontal="justify" vertical="center"/>
    </xf>
    <xf numFmtId="0" fontId="7" fillId="0" borderId="23" xfId="0" applyFont="1" applyBorder="1" applyAlignment="1">
      <alignment horizontal="justify" vertical="center" wrapText="1"/>
    </xf>
    <xf numFmtId="10" fontId="6" fillId="2" borderId="0" xfId="8" applyNumberFormat="1" applyFont="1" applyFill="1" applyAlignment="1">
      <alignment vertical="center" wrapText="1"/>
    </xf>
    <xf numFmtId="168" fontId="6" fillId="2" borderId="0" xfId="0" applyNumberFormat="1" applyFont="1" applyFill="1" applyAlignment="1">
      <alignment horizontal="left" vertical="center" wrapText="1"/>
    </xf>
    <xf numFmtId="168" fontId="13" fillId="0" borderId="0" xfId="0" applyNumberFormat="1" applyFont="1"/>
    <xf numFmtId="0" fontId="0" fillId="0" borderId="5" xfId="0" applyBorder="1"/>
    <xf numFmtId="169" fontId="0" fillId="0" borderId="5" xfId="0" applyNumberFormat="1" applyBorder="1"/>
    <xf numFmtId="0" fontId="0" fillId="0" borderId="26" xfId="0" applyBorder="1"/>
    <xf numFmtId="168" fontId="45" fillId="0" borderId="23" xfId="0" applyNumberFormat="1" applyFont="1" applyBorder="1"/>
    <xf numFmtId="168" fontId="45" fillId="0" borderId="0" xfId="0" applyNumberFormat="1" applyFont="1"/>
    <xf numFmtId="169" fontId="0" fillId="0" borderId="6" xfId="0" applyNumberFormat="1" applyBorder="1"/>
    <xf numFmtId="0" fontId="0" fillId="0" borderId="21" xfId="0" applyBorder="1"/>
    <xf numFmtId="169" fontId="0" fillId="0" borderId="21" xfId="0" applyNumberFormat="1" applyBorder="1"/>
    <xf numFmtId="169" fontId="0" fillId="0" borderId="22" xfId="0" applyNumberFormat="1" applyBorder="1"/>
    <xf numFmtId="0" fontId="2" fillId="0" borderId="38" xfId="0" applyFont="1" applyBorder="1"/>
    <xf numFmtId="0" fontId="2" fillId="0" borderId="38" xfId="0" applyFont="1" applyBorder="1" applyAlignment="1">
      <alignment wrapText="1"/>
    </xf>
    <xf numFmtId="0" fontId="2" fillId="0" borderId="24" xfId="0" applyFont="1" applyBorder="1"/>
    <xf numFmtId="0" fontId="5" fillId="0" borderId="0" xfId="0" applyFont="1"/>
    <xf numFmtId="0" fontId="0" fillId="10" borderId="0" xfId="0" applyFill="1" applyAlignment="1">
      <alignment horizontal="left" vertical="top" wrapText="1"/>
    </xf>
    <xf numFmtId="0" fontId="38" fillId="10" borderId="13" xfId="0" applyFont="1" applyFill="1" applyBorder="1" applyAlignment="1">
      <alignment horizontal="left" vertical="top" wrapText="1"/>
    </xf>
    <xf numFmtId="0" fontId="47" fillId="0" borderId="23" xfId="0" applyFont="1" applyBorder="1"/>
    <xf numFmtId="3" fontId="47" fillId="0" borderId="27" xfId="0" applyNumberFormat="1" applyFont="1" applyBorder="1" applyAlignment="1">
      <alignment horizontal="center" vertical="center" wrapText="1"/>
    </xf>
    <xf numFmtId="3" fontId="46" fillId="0" borderId="0" xfId="0" applyNumberFormat="1" applyFont="1" applyAlignment="1">
      <alignment horizontal="left" wrapText="1"/>
    </xf>
    <xf numFmtId="0" fontId="0" fillId="0" borderId="43" xfId="0" applyBorder="1"/>
    <xf numFmtId="2" fontId="0" fillId="0" borderId="44" xfId="0" applyNumberFormat="1" applyBorder="1"/>
    <xf numFmtId="0" fontId="0" fillId="0" borderId="45" xfId="0" applyBorder="1"/>
    <xf numFmtId="0" fontId="2" fillId="0" borderId="46" xfId="0" applyFont="1" applyBorder="1"/>
    <xf numFmtId="0" fontId="0" fillId="0" borderId="48" xfId="0" applyBorder="1"/>
    <xf numFmtId="0" fontId="2" fillId="0" borderId="39" xfId="0" applyFont="1" applyBorder="1"/>
    <xf numFmtId="0" fontId="2" fillId="0" borderId="40" xfId="0" applyFont="1" applyBorder="1" applyAlignment="1">
      <alignment wrapText="1"/>
    </xf>
    <xf numFmtId="0" fontId="50" fillId="0" borderId="41" xfId="0" applyFont="1" applyBorder="1"/>
    <xf numFmtId="169" fontId="50" fillId="0" borderId="42" xfId="0" applyNumberFormat="1" applyFont="1" applyBorder="1"/>
    <xf numFmtId="0" fontId="50" fillId="0" borderId="47" xfId="0" applyFont="1" applyBorder="1"/>
    <xf numFmtId="169" fontId="50" fillId="0" borderId="2" xfId="0" applyNumberFormat="1" applyFont="1" applyBorder="1"/>
    <xf numFmtId="0" fontId="50" fillId="0" borderId="2" xfId="0" applyFont="1" applyBorder="1"/>
    <xf numFmtId="169" fontId="50" fillId="0" borderId="3" xfId="0" applyNumberFormat="1" applyFont="1" applyBorder="1"/>
    <xf numFmtId="2" fontId="50" fillId="0" borderId="44" xfId="0" applyNumberFormat="1" applyFont="1" applyBorder="1"/>
    <xf numFmtId="0" fontId="50" fillId="0" borderId="31" xfId="0" applyFont="1" applyBorder="1"/>
    <xf numFmtId="5" fontId="48" fillId="0" borderId="17" xfId="9" applyNumberFormat="1" applyFont="1" applyBorder="1" applyAlignment="1">
      <alignment horizontal="center" vertical="center" wrapText="1"/>
    </xf>
    <xf numFmtId="168" fontId="7" fillId="14" borderId="26" xfId="0" applyNumberFormat="1" applyFont="1" applyFill="1" applyBorder="1" applyAlignment="1">
      <alignment horizontal="center"/>
    </xf>
    <xf numFmtId="168" fontId="47" fillId="0" borderId="17" xfId="0" applyNumberFormat="1" applyFont="1" applyBorder="1" applyAlignment="1">
      <alignment horizontal="left" vertical="center" wrapText="1"/>
    </xf>
    <xf numFmtId="168" fontId="13" fillId="2" borderId="0" xfId="0" applyNumberFormat="1" applyFont="1" applyFill="1" applyAlignment="1">
      <alignment horizontal="center"/>
    </xf>
    <xf numFmtId="168" fontId="6" fillId="2" borderId="0" xfId="0" applyNumberFormat="1" applyFont="1" applyFill="1"/>
    <xf numFmtId="0" fontId="6" fillId="2" borderId="10"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0" fontId="44" fillId="2" borderId="0" xfId="0" applyFont="1" applyFill="1"/>
    <xf numFmtId="0" fontId="44" fillId="2" borderId="10" xfId="0" applyFont="1" applyFill="1" applyBorder="1" applyAlignment="1">
      <alignment horizontal="center"/>
    </xf>
    <xf numFmtId="0" fontId="44" fillId="2" borderId="11" xfId="0" applyFont="1" applyFill="1" applyBorder="1" applyAlignment="1">
      <alignment horizontal="center"/>
    </xf>
    <xf numFmtId="3" fontId="13" fillId="2" borderId="11" xfId="0" applyNumberFormat="1" applyFont="1" applyFill="1" applyBorder="1" applyAlignment="1">
      <alignment horizontal="center"/>
    </xf>
    <xf numFmtId="168" fontId="13" fillId="2" borderId="11" xfId="0" applyNumberFormat="1" applyFont="1" applyFill="1" applyBorder="1" applyAlignment="1">
      <alignment horizontal="center"/>
    </xf>
    <xf numFmtId="168" fontId="13" fillId="2" borderId="12" xfId="0" applyNumberFormat="1" applyFont="1" applyFill="1" applyBorder="1" applyAlignment="1">
      <alignment horizontal="center"/>
    </xf>
    <xf numFmtId="168" fontId="44" fillId="2" borderId="0" xfId="0" applyNumberFormat="1" applyFont="1" applyFill="1"/>
    <xf numFmtId="0" fontId="44" fillId="2" borderId="13" xfId="0" applyFont="1" applyFill="1" applyBorder="1" applyAlignment="1">
      <alignment horizontal="center"/>
    </xf>
    <xf numFmtId="0" fontId="44" fillId="2" borderId="0" xfId="0" applyFont="1" applyFill="1" applyAlignment="1">
      <alignment horizontal="center"/>
    </xf>
    <xf numFmtId="168" fontId="13" fillId="2" borderId="14" xfId="0" applyNumberFormat="1"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168" fontId="13" fillId="2" borderId="16" xfId="0" applyNumberFormat="1" applyFont="1" applyFill="1" applyBorder="1" applyAlignment="1">
      <alignment horizontal="center"/>
    </xf>
    <xf numFmtId="168" fontId="13" fillId="2" borderId="17" xfId="0" applyNumberFormat="1" applyFont="1" applyFill="1" applyBorder="1" applyAlignment="1">
      <alignment horizontal="center"/>
    </xf>
    <xf numFmtId="3" fontId="51" fillId="15" borderId="26" xfId="0" applyNumberFormat="1" applyFont="1" applyFill="1" applyBorder="1" applyAlignment="1">
      <alignment horizontal="center"/>
    </xf>
    <xf numFmtId="168" fontId="14" fillId="0" borderId="15" xfId="0" applyNumberFormat="1" applyFont="1" applyBorder="1" applyAlignment="1">
      <alignment horizontal="center" vertical="center" wrapText="1"/>
    </xf>
    <xf numFmtId="168" fontId="14" fillId="0" borderId="16" xfId="0" applyNumberFormat="1" applyFont="1" applyBorder="1" applyAlignment="1">
      <alignment horizontal="center" vertical="center" wrapText="1"/>
    </xf>
    <xf numFmtId="168" fontId="9" fillId="0" borderId="16" xfId="0" applyNumberFormat="1" applyFont="1" applyBorder="1" applyAlignment="1">
      <alignment horizontal="center" vertical="center"/>
    </xf>
    <xf numFmtId="168" fontId="7" fillId="0" borderId="26" xfId="0" applyNumberFormat="1" applyFont="1" applyBorder="1" applyAlignment="1">
      <alignment horizontal="center"/>
    </xf>
    <xf numFmtId="3" fontId="51" fillId="15" borderId="23" xfId="0" applyNumberFormat="1" applyFont="1" applyFill="1" applyBorder="1" applyAlignment="1">
      <alignment horizontal="center"/>
    </xf>
    <xf numFmtId="3" fontId="51" fillId="15" borderId="24" xfId="0" applyNumberFormat="1" applyFont="1" applyFill="1" applyBorder="1" applyAlignment="1">
      <alignment horizontal="center"/>
    </xf>
    <xf numFmtId="168" fontId="51" fillId="2" borderId="23" xfId="0" applyNumberFormat="1" applyFont="1" applyFill="1" applyBorder="1" applyAlignment="1">
      <alignment horizontal="center"/>
    </xf>
    <xf numFmtId="168" fontId="9" fillId="0" borderId="0" xfId="0" applyNumberFormat="1" applyFont="1" applyAlignment="1">
      <alignment horizontal="center" vertical="center"/>
    </xf>
    <xf numFmtId="168" fontId="14" fillId="0" borderId="0" xfId="0" applyNumberFormat="1" applyFont="1" applyAlignment="1">
      <alignment horizontal="center" vertical="center" wrapText="1"/>
    </xf>
    <xf numFmtId="3" fontId="6" fillId="0" borderId="17" xfId="0" applyNumberFormat="1" applyFont="1" applyBorder="1" applyAlignment="1">
      <alignment horizontal="center" vertical="center" wrapText="1"/>
    </xf>
    <xf numFmtId="49" fontId="48" fillId="2" borderId="29" xfId="0" applyNumberFormat="1" applyFont="1" applyFill="1" applyBorder="1" applyAlignment="1">
      <alignment horizontal="center" vertical="center" wrapText="1"/>
    </xf>
    <xf numFmtId="0" fontId="46" fillId="2" borderId="0" xfId="0" applyFont="1" applyFill="1" applyAlignment="1">
      <alignment wrapText="1"/>
    </xf>
    <xf numFmtId="0" fontId="7" fillId="4" borderId="23" xfId="3" applyFont="1" applyFill="1" applyBorder="1" applyAlignment="1">
      <alignment horizontal="center" vertical="center" wrapText="1"/>
    </xf>
    <xf numFmtId="0" fontId="7" fillId="3" borderId="23" xfId="3" applyFont="1" applyFill="1" applyBorder="1" applyAlignment="1">
      <alignment horizontal="center" vertical="center" wrapText="1"/>
    </xf>
    <xf numFmtId="10" fontId="48" fillId="2" borderId="23" xfId="0" applyNumberFormat="1" applyFont="1" applyFill="1" applyBorder="1" applyAlignment="1">
      <alignment horizontal="center" vertical="center" wrapText="1"/>
    </xf>
    <xf numFmtId="10" fontId="48" fillId="2" borderId="26" xfId="0" applyNumberFormat="1" applyFont="1" applyFill="1" applyBorder="1" applyAlignment="1">
      <alignment horizontal="center" vertical="center" wrapText="1"/>
    </xf>
    <xf numFmtId="0" fontId="48" fillId="0" borderId="23" xfId="0" quotePrefix="1" applyFont="1" applyBorder="1" applyAlignment="1">
      <alignment horizontal="justify" vertical="center"/>
    </xf>
    <xf numFmtId="0" fontId="7" fillId="0" borderId="31" xfId="0" applyFont="1" applyBorder="1"/>
    <xf numFmtId="0" fontId="7" fillId="0" borderId="5" xfId="0" applyFont="1" applyBorder="1"/>
    <xf numFmtId="0" fontId="7" fillId="9" borderId="49" xfId="0" applyFont="1" applyFill="1" applyBorder="1" applyAlignment="1">
      <alignment horizontal="center" vertical="center" wrapText="1"/>
    </xf>
    <xf numFmtId="0" fontId="7" fillId="9" borderId="15" xfId="0" applyFont="1" applyFill="1" applyBorder="1" applyAlignment="1">
      <alignment horizontal="center" vertical="center" wrapText="1"/>
    </xf>
    <xf numFmtId="168" fontId="7" fillId="9" borderId="17" xfId="0" applyNumberFormat="1" applyFont="1" applyFill="1" applyBorder="1" applyAlignment="1">
      <alignment horizontal="center" vertical="center" wrapText="1"/>
    </xf>
    <xf numFmtId="0" fontId="7" fillId="0" borderId="28" xfId="0" applyFont="1" applyBorder="1" applyAlignment="1">
      <alignment horizontal="center" vertical="center" wrapText="1"/>
    </xf>
    <xf numFmtId="168" fontId="7" fillId="9" borderId="15" xfId="0" applyNumberFormat="1" applyFont="1" applyFill="1" applyBorder="1" applyAlignment="1">
      <alignment horizontal="center" vertical="center" wrapText="1"/>
    </xf>
    <xf numFmtId="0" fontId="11" fillId="2" borderId="29" xfId="0" applyFont="1" applyFill="1" applyBorder="1"/>
    <xf numFmtId="168" fontId="7" fillId="9" borderId="27" xfId="0" applyNumberFormat="1" applyFont="1" applyFill="1" applyBorder="1" applyAlignment="1">
      <alignment horizontal="center" vertical="center" wrapText="1"/>
    </xf>
    <xf numFmtId="168" fontId="7" fillId="0" borderId="28" xfId="0" applyNumberFormat="1" applyFont="1" applyBorder="1" applyAlignment="1">
      <alignment horizontal="center" vertical="center" wrapText="1"/>
    </xf>
    <xf numFmtId="168" fontId="7" fillId="9" borderId="18" xfId="0" applyNumberFormat="1" applyFont="1" applyFill="1" applyBorder="1" applyAlignment="1">
      <alignment horizontal="center" vertical="center" wrapText="1"/>
    </xf>
    <xf numFmtId="0" fontId="6" fillId="0" borderId="31" xfId="0" applyFont="1" applyBorder="1"/>
    <xf numFmtId="0" fontId="25" fillId="0" borderId="26" xfId="0" applyFont="1" applyBorder="1" applyAlignment="1">
      <alignment horizontal="center" vertical="center" wrapText="1"/>
    </xf>
    <xf numFmtId="0" fontId="48" fillId="0" borderId="24" xfId="0" applyFont="1" applyBorder="1" applyAlignment="1">
      <alignment horizontal="center" vertical="center" wrapText="1"/>
    </xf>
    <xf numFmtId="169" fontId="47" fillId="2" borderId="5" xfId="2" applyNumberFormat="1" applyFont="1" applyFill="1" applyBorder="1" applyAlignment="1">
      <alignment horizontal="center" vertical="center"/>
    </xf>
    <xf numFmtId="0" fontId="47" fillId="0" borderId="28" xfId="0" applyFont="1" applyBorder="1" applyAlignment="1">
      <alignment horizontal="center" vertical="center" wrapText="1"/>
    </xf>
    <xf numFmtId="168" fontId="47" fillId="0" borderId="31" xfId="0" applyNumberFormat="1" applyFont="1" applyBorder="1" applyAlignment="1">
      <alignment horizontal="center" vertical="center" wrapText="1"/>
    </xf>
    <xf numFmtId="168" fontId="47" fillId="2" borderId="9" xfId="2" applyNumberFormat="1" applyFont="1" applyFill="1" applyBorder="1" applyAlignment="1">
      <alignment horizontal="center" vertical="center"/>
    </xf>
    <xf numFmtId="0" fontId="48" fillId="2" borderId="28" xfId="0" applyFont="1" applyFill="1" applyBorder="1"/>
    <xf numFmtId="168" fontId="47" fillId="2" borderId="5" xfId="2" applyNumberFormat="1" applyFont="1" applyFill="1" applyBorder="1" applyAlignment="1">
      <alignment horizontal="center" vertical="center"/>
    </xf>
    <xf numFmtId="167" fontId="48" fillId="0" borderId="23" xfId="2" applyNumberFormat="1" applyFont="1" applyBorder="1" applyAlignment="1">
      <alignment vertical="center"/>
    </xf>
    <xf numFmtId="168" fontId="47" fillId="0" borderId="1" xfId="0" applyNumberFormat="1" applyFont="1" applyBorder="1" applyAlignment="1">
      <alignment horizontal="center" vertical="center" wrapText="1"/>
    </xf>
    <xf numFmtId="168" fontId="47" fillId="2" borderId="2" xfId="2" applyNumberFormat="1" applyFont="1" applyFill="1" applyBorder="1" applyAlignment="1">
      <alignment horizontal="center" vertical="center"/>
    </xf>
    <xf numFmtId="168" fontId="47" fillId="2" borderId="3" xfId="2" applyNumberFormat="1" applyFont="1" applyFill="1" applyBorder="1" applyAlignment="1">
      <alignment horizontal="center" vertical="center"/>
    </xf>
    <xf numFmtId="0" fontId="48" fillId="0" borderId="0" xfId="0" applyFont="1"/>
    <xf numFmtId="9" fontId="48" fillId="2" borderId="0" xfId="8" applyFont="1" applyFill="1" applyBorder="1"/>
    <xf numFmtId="10" fontId="48" fillId="2" borderId="0" xfId="8" applyNumberFormat="1" applyFont="1" applyFill="1" applyBorder="1"/>
    <xf numFmtId="169" fontId="48" fillId="0" borderId="5" xfId="0" applyNumberFormat="1" applyFont="1" applyBorder="1" applyAlignment="1">
      <alignment horizontal="center" vertical="center"/>
    </xf>
    <xf numFmtId="0" fontId="25" fillId="0" borderId="17" xfId="0" applyFont="1" applyBorder="1" applyAlignment="1">
      <alignment horizontal="center" vertical="center" wrapText="1"/>
    </xf>
    <xf numFmtId="0" fontId="48" fillId="0" borderId="28" xfId="0" applyFont="1" applyBorder="1" applyAlignment="1">
      <alignment horizontal="center" vertical="center" wrapText="1"/>
    </xf>
    <xf numFmtId="0" fontId="47" fillId="2" borderId="28" xfId="0" applyFont="1" applyFill="1" applyBorder="1"/>
    <xf numFmtId="168" fontId="47" fillId="2" borderId="6" xfId="2" applyNumberFormat="1" applyFont="1" applyFill="1" applyBorder="1" applyAlignment="1">
      <alignment horizontal="center" vertical="center"/>
    </xf>
    <xf numFmtId="0" fontId="47" fillId="0" borderId="0" xfId="0" applyFont="1"/>
    <xf numFmtId="0" fontId="47" fillId="2" borderId="0" xfId="0" applyFont="1" applyFill="1"/>
    <xf numFmtId="3" fontId="47" fillId="0" borderId="31" xfId="0" applyNumberFormat="1" applyFont="1" applyBorder="1" applyAlignment="1">
      <alignment horizontal="center" vertical="center" wrapText="1"/>
    </xf>
    <xf numFmtId="3" fontId="47" fillId="2" borderId="9" xfId="2" applyNumberFormat="1" applyFont="1" applyFill="1" applyBorder="1" applyAlignment="1">
      <alignment horizontal="center" vertical="center"/>
    </xf>
    <xf numFmtId="3" fontId="47" fillId="2" borderId="5" xfId="2" applyNumberFormat="1" applyFont="1" applyFill="1" applyBorder="1" applyAlignment="1">
      <alignment horizontal="center" vertical="center"/>
    </xf>
    <xf numFmtId="3" fontId="47" fillId="2" borderId="6" xfId="2" applyNumberFormat="1" applyFont="1" applyFill="1" applyBorder="1" applyAlignment="1">
      <alignment horizontal="center" vertical="center"/>
    </xf>
    <xf numFmtId="0" fontId="48" fillId="2" borderId="0" xfId="0" applyFont="1" applyFill="1"/>
    <xf numFmtId="0" fontId="53" fillId="5" borderId="0" xfId="0" applyFont="1" applyFill="1"/>
    <xf numFmtId="0" fontId="47" fillId="0" borderId="0" xfId="0" applyFont="1" applyAlignment="1">
      <alignment vertical="center" wrapText="1"/>
    </xf>
    <xf numFmtId="0" fontId="47" fillId="2" borderId="0" xfId="0" applyFont="1" applyFill="1" applyAlignment="1">
      <alignment vertical="center" wrapText="1"/>
    </xf>
    <xf numFmtId="0" fontId="6" fillId="0" borderId="31" xfId="0" applyFont="1" applyBorder="1" applyAlignment="1">
      <alignment vertical="center" wrapText="1"/>
    </xf>
    <xf numFmtId="0" fontId="6" fillId="0" borderId="5" xfId="0" applyFont="1" applyBorder="1" applyAlignment="1">
      <alignment vertical="center" wrapText="1"/>
    </xf>
    <xf numFmtId="0" fontId="7" fillId="0" borderId="0" xfId="0" applyFont="1" applyAlignment="1">
      <alignment horizontal="center"/>
    </xf>
    <xf numFmtId="0" fontId="7" fillId="2" borderId="0" xfId="0" applyFont="1" applyFill="1" applyAlignment="1">
      <alignment vertical="center"/>
    </xf>
    <xf numFmtId="0" fontId="7" fillId="0" borderId="0" xfId="0" applyFont="1" applyAlignment="1">
      <alignment horizontal="center" vertical="center" wrapText="1"/>
    </xf>
    <xf numFmtId="3" fontId="6" fillId="0" borderId="0" xfId="0" applyNumberFormat="1" applyFont="1" applyAlignment="1">
      <alignment horizontal="center"/>
    </xf>
    <xf numFmtId="168" fontId="7" fillId="0" borderId="0" xfId="0" applyNumberFormat="1" applyFont="1" applyAlignment="1">
      <alignment wrapText="1"/>
    </xf>
    <xf numFmtId="168" fontId="6" fillId="0" borderId="0" xfId="0" applyNumberFormat="1"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wrapText="1"/>
    </xf>
    <xf numFmtId="0" fontId="7" fillId="2" borderId="0" xfId="0" applyFont="1" applyFill="1" applyAlignment="1">
      <alignment horizontal="center" vertical="center"/>
    </xf>
    <xf numFmtId="14" fontId="46" fillId="2" borderId="0" xfId="0" applyNumberFormat="1" applyFont="1" applyFill="1" applyAlignment="1">
      <alignment horizontal="center" vertical="center"/>
    </xf>
    <xf numFmtId="14" fontId="7" fillId="2" borderId="0" xfId="0" applyNumberFormat="1" applyFont="1" applyFill="1" applyAlignment="1">
      <alignment horizontal="center" vertical="center" wrapText="1"/>
    </xf>
    <xf numFmtId="168" fontId="6" fillId="0" borderId="0" xfId="0" applyNumberFormat="1" applyFont="1" applyAlignment="1">
      <alignment horizontal="center" vertical="center"/>
    </xf>
    <xf numFmtId="3" fontId="6" fillId="2" borderId="0" xfId="0" applyNumberFormat="1" applyFont="1" applyFill="1" applyAlignment="1">
      <alignment horizontal="center"/>
    </xf>
    <xf numFmtId="0" fontId="6" fillId="0" borderId="0" xfId="0" applyFont="1" applyAlignment="1">
      <alignment horizontal="center"/>
    </xf>
    <xf numFmtId="3" fontId="7" fillId="0" borderId="0" xfId="0" applyNumberFormat="1" applyFont="1" applyAlignment="1">
      <alignment horizontal="center" vertical="justify" wrapText="1"/>
    </xf>
    <xf numFmtId="5" fontId="48" fillId="16" borderId="17" xfId="9" applyNumberFormat="1" applyFont="1" applyFill="1" applyBorder="1" applyAlignment="1">
      <alignment horizontal="center" vertical="center" wrapText="1"/>
    </xf>
    <xf numFmtId="0" fontId="14" fillId="2" borderId="0" xfId="0" applyFont="1" applyFill="1" applyAlignment="1">
      <alignment horizontal="center" vertical="center"/>
    </xf>
    <xf numFmtId="0" fontId="51" fillId="2" borderId="0" xfId="0" applyFont="1" applyFill="1" applyAlignment="1">
      <alignment horizontal="center" vertical="center" wrapText="1"/>
    </xf>
    <xf numFmtId="0" fontId="51" fillId="4" borderId="0" xfId="3" applyFont="1" applyFill="1" applyAlignment="1">
      <alignment horizontal="center" vertical="center" wrapText="1"/>
    </xf>
    <xf numFmtId="43" fontId="6" fillId="0" borderId="17" xfId="9" applyFont="1" applyBorder="1" applyAlignment="1">
      <alignment vertical="center" wrapText="1"/>
    </xf>
    <xf numFmtId="2" fontId="7" fillId="9" borderId="17" xfId="0" applyNumberFormat="1" applyFont="1" applyFill="1" applyBorder="1" applyAlignment="1">
      <alignment horizontal="center" vertical="center" wrapText="1"/>
    </xf>
    <xf numFmtId="169" fontId="7" fillId="9" borderId="17" xfId="0" applyNumberFormat="1" applyFont="1" applyFill="1" applyBorder="1" applyAlignment="1">
      <alignment horizontal="center" vertical="center" wrapText="1"/>
    </xf>
    <xf numFmtId="168" fontId="4" fillId="4" borderId="15" xfId="0" applyNumberFormat="1" applyFont="1" applyFill="1" applyBorder="1" applyAlignment="1">
      <alignment horizontal="center" vertical="center" wrapText="1"/>
    </xf>
    <xf numFmtId="43" fontId="48" fillId="0" borderId="17" xfId="9" applyFont="1" applyBorder="1" applyAlignment="1">
      <alignment horizontal="center" vertical="center" wrapText="1"/>
    </xf>
    <xf numFmtId="3" fontId="7" fillId="18" borderId="0" xfId="0" applyNumberFormat="1" applyFont="1" applyFill="1" applyAlignment="1">
      <alignment horizontal="left"/>
    </xf>
    <xf numFmtId="168" fontId="6" fillId="18" borderId="0" xfId="0" applyNumberFormat="1" applyFont="1" applyFill="1"/>
    <xf numFmtId="168" fontId="7" fillId="18" borderId="0" xfId="0" applyNumberFormat="1" applyFont="1" applyFill="1"/>
    <xf numFmtId="168" fontId="14" fillId="0" borderId="13" xfId="0" applyNumberFormat="1" applyFont="1" applyBorder="1" applyAlignment="1">
      <alignment horizontal="center" vertical="center" wrapText="1"/>
    </xf>
    <xf numFmtId="169" fontId="7" fillId="0" borderId="23" xfId="0" applyNumberFormat="1" applyFont="1" applyBorder="1" applyAlignment="1">
      <alignment horizontal="center" wrapText="1"/>
    </xf>
    <xf numFmtId="7" fontId="7" fillId="14" borderId="26" xfId="0" applyNumberFormat="1" applyFont="1" applyFill="1" applyBorder="1" applyAlignment="1">
      <alignment horizontal="center"/>
    </xf>
    <xf numFmtId="0" fontId="56" fillId="0" borderId="0" xfId="0" applyFont="1" applyAlignment="1">
      <alignment vertical="center"/>
    </xf>
    <xf numFmtId="168" fontId="7" fillId="4" borderId="27" xfId="0" applyNumberFormat="1" applyFont="1" applyFill="1" applyBorder="1" applyAlignment="1">
      <alignment horizontal="center" vertical="center" wrapText="1"/>
    </xf>
    <xf numFmtId="168" fontId="7" fillId="4" borderId="14" xfId="0" applyNumberFormat="1" applyFont="1" applyFill="1" applyBorder="1" applyAlignment="1">
      <alignment horizontal="center" vertical="center" wrapText="1"/>
    </xf>
    <xf numFmtId="168" fontId="7" fillId="7" borderId="12" xfId="2" applyNumberFormat="1" applyFont="1" applyFill="1" applyBorder="1" applyAlignment="1">
      <alignment horizontal="center" wrapText="1"/>
    </xf>
    <xf numFmtId="169" fontId="7" fillId="2" borderId="12" xfId="2" applyNumberFormat="1" applyFont="1" applyFill="1" applyBorder="1" applyAlignment="1">
      <alignment horizontal="center" wrapText="1"/>
    </xf>
    <xf numFmtId="7" fontId="7" fillId="0" borderId="26" xfId="0" applyNumberFormat="1" applyFont="1" applyBorder="1" applyAlignment="1">
      <alignment horizontal="center"/>
    </xf>
    <xf numFmtId="168" fontId="7" fillId="4" borderId="15" xfId="0" applyNumberFormat="1" applyFont="1" applyFill="1" applyBorder="1" applyAlignment="1">
      <alignment horizontal="center" vertical="center"/>
    </xf>
    <xf numFmtId="168" fontId="7" fillId="4" borderId="27" xfId="0" applyNumberFormat="1" applyFont="1" applyFill="1" applyBorder="1" applyAlignment="1">
      <alignment horizontal="center" vertical="center"/>
    </xf>
    <xf numFmtId="168" fontId="7" fillId="4" borderId="16" xfId="0" applyNumberFormat="1" applyFont="1" applyFill="1" applyBorder="1" applyAlignment="1">
      <alignment horizontal="center"/>
    </xf>
    <xf numFmtId="168" fontId="7" fillId="4" borderId="17" xfId="0" applyNumberFormat="1" applyFont="1" applyFill="1" applyBorder="1" applyAlignment="1">
      <alignment horizontal="center"/>
    </xf>
    <xf numFmtId="168" fontId="7" fillId="4" borderId="0" xfId="0" applyNumberFormat="1" applyFont="1" applyFill="1" applyAlignment="1">
      <alignment horizontal="center" vertical="center"/>
    </xf>
    <xf numFmtId="168" fontId="7" fillId="4" borderId="14" xfId="0" applyNumberFormat="1" applyFont="1" applyFill="1" applyBorder="1" applyAlignment="1">
      <alignment horizontal="center" vertical="center"/>
    </xf>
    <xf numFmtId="168" fontId="7" fillId="0" borderId="28" xfId="0" applyNumberFormat="1" applyFont="1" applyBorder="1" applyAlignment="1">
      <alignment vertical="center" wrapText="1"/>
    </xf>
    <xf numFmtId="168" fontId="7" fillId="7" borderId="12" xfId="2" applyNumberFormat="1" applyFont="1" applyFill="1" applyBorder="1" applyAlignment="1">
      <alignment horizontal="center" vertical="center" wrapText="1"/>
    </xf>
    <xf numFmtId="43" fontId="6" fillId="13" borderId="17" xfId="9" applyFont="1" applyFill="1" applyBorder="1" applyAlignment="1">
      <alignment vertical="center" wrapText="1"/>
    </xf>
    <xf numFmtId="43" fontId="6" fillId="13" borderId="27" xfId="9" applyFont="1" applyFill="1" applyBorder="1" applyAlignment="1">
      <alignment vertical="center" wrapText="1"/>
    </xf>
    <xf numFmtId="7" fontId="7" fillId="19" borderId="17" xfId="9" applyNumberFormat="1" applyFont="1" applyFill="1" applyBorder="1" applyAlignment="1">
      <alignment horizontal="center" vertical="center" wrapText="1"/>
    </xf>
    <xf numFmtId="168" fontId="7" fillId="2" borderId="28" xfId="0" applyNumberFormat="1" applyFont="1" applyFill="1" applyBorder="1" applyAlignment="1">
      <alignment vertical="center" wrapText="1"/>
    </xf>
    <xf numFmtId="168" fontId="7" fillId="2" borderId="12" xfId="2" applyNumberFormat="1" applyFont="1" applyFill="1" applyBorder="1" applyAlignment="1">
      <alignment horizontal="center" wrapText="1"/>
    </xf>
    <xf numFmtId="168" fontId="7" fillId="2" borderId="23" xfId="2" applyNumberFormat="1" applyFont="1" applyFill="1" applyBorder="1" applyAlignment="1">
      <alignment horizontal="center" wrapText="1"/>
    </xf>
    <xf numFmtId="3" fontId="7" fillId="20" borderId="0" xfId="0" applyNumberFormat="1" applyFont="1" applyFill="1" applyAlignment="1">
      <alignment horizontal="left"/>
    </xf>
    <xf numFmtId="169" fontId="6" fillId="2" borderId="5" xfId="2" applyNumberFormat="1" applyFont="1" applyFill="1" applyBorder="1" applyAlignment="1">
      <alignment horizontal="center" vertical="center"/>
    </xf>
    <xf numFmtId="43" fontId="6" fillId="0" borderId="27" xfId="9" applyFont="1" applyBorder="1" applyAlignment="1">
      <alignment vertical="center" wrapText="1"/>
    </xf>
    <xf numFmtId="43" fontId="6" fillId="0" borderId="27" xfId="9" applyFont="1" applyFill="1" applyBorder="1" applyAlignment="1">
      <alignment vertical="center" wrapText="1"/>
    </xf>
    <xf numFmtId="170" fontId="7" fillId="20" borderId="0" xfId="0" applyNumberFormat="1" applyFont="1" applyFill="1" applyAlignment="1">
      <alignment horizontal="left" wrapText="1"/>
    </xf>
    <xf numFmtId="3" fontId="7" fillId="20" borderId="0" xfId="0" applyNumberFormat="1" applyFont="1" applyFill="1" applyAlignment="1">
      <alignment horizontal="left" wrapText="1"/>
    </xf>
    <xf numFmtId="43" fontId="7" fillId="0" borderId="17" xfId="9" applyFont="1" applyBorder="1" applyAlignment="1">
      <alignment horizontal="center" vertical="center" wrapText="1"/>
    </xf>
    <xf numFmtId="5" fontId="7" fillId="16" borderId="17" xfId="9" applyNumberFormat="1" applyFont="1" applyFill="1" applyBorder="1" applyAlignment="1">
      <alignment horizontal="center" vertical="center" wrapText="1"/>
    </xf>
    <xf numFmtId="7" fontId="7" fillId="0" borderId="17" xfId="9" applyNumberFormat="1" applyFont="1" applyBorder="1" applyAlignment="1">
      <alignment horizontal="center" vertical="center" wrapText="1"/>
    </xf>
    <xf numFmtId="5" fontId="7" fillId="0" borderId="16" xfId="9" applyNumberFormat="1" applyFont="1" applyBorder="1" applyAlignment="1">
      <alignment horizontal="center" vertical="center" wrapText="1"/>
    </xf>
    <xf numFmtId="168" fontId="6" fillId="4" borderId="14" xfId="0" applyNumberFormat="1" applyFont="1" applyFill="1" applyBorder="1" applyAlignment="1">
      <alignment horizontal="center" vertical="center" wrapText="1"/>
    </xf>
    <xf numFmtId="168" fontId="6" fillId="4" borderId="0" xfId="0" applyNumberFormat="1" applyFont="1" applyFill="1" applyAlignment="1">
      <alignment horizontal="center" vertical="center"/>
    </xf>
    <xf numFmtId="168" fontId="7" fillId="4" borderId="16" xfId="0" applyNumberFormat="1" applyFont="1" applyFill="1" applyBorder="1" applyAlignment="1">
      <alignment horizontal="center" vertical="center"/>
    </xf>
    <xf numFmtId="168" fontId="7" fillId="4" borderId="15" xfId="0" applyNumberFormat="1" applyFont="1" applyFill="1" applyBorder="1" applyAlignment="1">
      <alignment horizontal="center" vertical="center" wrapText="1"/>
    </xf>
    <xf numFmtId="168" fontId="7" fillId="0" borderId="0" xfId="0" applyNumberFormat="1" applyFont="1" applyAlignment="1">
      <alignment vertical="center"/>
    </xf>
    <xf numFmtId="3" fontId="41" fillId="0" borderId="0" xfId="0" applyNumberFormat="1" applyFont="1" applyAlignment="1">
      <alignment vertical="center"/>
    </xf>
    <xf numFmtId="168" fontId="6" fillId="0" borderId="0" xfId="0" applyNumberFormat="1" applyFont="1" applyAlignment="1">
      <alignment horizontal="left" vertical="center" wrapText="1"/>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6" xfId="0" applyFont="1" applyFill="1" applyBorder="1" applyAlignment="1">
      <alignment horizontal="left" vertical="center" wrapText="1"/>
    </xf>
    <xf numFmtId="0" fontId="7" fillId="2" borderId="17" xfId="0" applyFont="1" applyFill="1" applyBorder="1" applyAlignment="1">
      <alignment horizontal="left" vertical="center" wrapText="1"/>
    </xf>
    <xf numFmtId="5" fontId="7" fillId="0" borderId="24" xfId="9" applyNumberFormat="1" applyFont="1" applyBorder="1" applyAlignment="1">
      <alignment horizontal="center" vertical="center" wrapText="1"/>
    </xf>
    <xf numFmtId="5" fontId="7" fillId="0" borderId="26" xfId="9" applyNumberFormat="1" applyFont="1" applyBorder="1" applyAlignment="1">
      <alignment horizontal="center" vertical="center" wrapText="1"/>
    </xf>
    <xf numFmtId="168" fontId="7" fillId="0" borderId="24" xfId="0" applyNumberFormat="1" applyFont="1" applyBorder="1" applyAlignment="1">
      <alignment horizontal="center"/>
    </xf>
    <xf numFmtId="168" fontId="7" fillId="0" borderId="25" xfId="0" applyNumberFormat="1" applyFont="1" applyBorder="1" applyAlignment="1">
      <alignment horizontal="center"/>
    </xf>
    <xf numFmtId="168" fontId="7" fillId="0" borderId="26" xfId="0" applyNumberFormat="1" applyFont="1" applyBorder="1" applyAlignment="1">
      <alignment horizontal="center"/>
    </xf>
    <xf numFmtId="168" fontId="14" fillId="7" borderId="24" xfId="0" applyNumberFormat="1" applyFont="1" applyFill="1" applyBorder="1" applyAlignment="1">
      <alignment horizontal="center" vertical="center"/>
    </xf>
    <xf numFmtId="168" fontId="14" fillId="7" borderId="25" xfId="0" applyNumberFormat="1" applyFont="1" applyFill="1" applyBorder="1" applyAlignment="1">
      <alignment horizontal="center" vertical="center"/>
    </xf>
    <xf numFmtId="168" fontId="14" fillId="7" borderId="26" xfId="0" applyNumberFormat="1" applyFont="1" applyFill="1" applyBorder="1" applyAlignment="1">
      <alignment horizontal="center" vertical="center"/>
    </xf>
    <xf numFmtId="168" fontId="9" fillId="0" borderId="13" xfId="0" applyNumberFormat="1" applyFont="1" applyBorder="1" applyAlignment="1">
      <alignment horizontal="center" vertical="center"/>
    </xf>
    <xf numFmtId="168" fontId="9" fillId="0" borderId="0" xfId="0" applyNumberFormat="1" applyFont="1" applyAlignment="1">
      <alignment horizontal="center" vertical="center"/>
    </xf>
    <xf numFmtId="168" fontId="9" fillId="0" borderId="14" xfId="0" applyNumberFormat="1" applyFont="1" applyBorder="1" applyAlignment="1">
      <alignment horizontal="center" vertical="center"/>
    </xf>
    <xf numFmtId="168" fontId="9" fillId="0" borderId="15" xfId="0" applyNumberFormat="1" applyFont="1" applyBorder="1" applyAlignment="1">
      <alignment horizontal="center" vertical="center"/>
    </xf>
    <xf numFmtId="168" fontId="9" fillId="0" borderId="16" xfId="0" applyNumberFormat="1" applyFont="1" applyBorder="1" applyAlignment="1">
      <alignment horizontal="center" vertical="center"/>
    </xf>
    <xf numFmtId="168" fontId="9" fillId="0" borderId="17" xfId="0" applyNumberFormat="1" applyFont="1" applyBorder="1" applyAlignment="1">
      <alignment horizontal="center" vertical="center"/>
    </xf>
    <xf numFmtId="168" fontId="14" fillId="0" borderId="10" xfId="0" applyNumberFormat="1" applyFont="1" applyBorder="1" applyAlignment="1">
      <alignment horizontal="center" vertical="center" wrapText="1"/>
    </xf>
    <xf numFmtId="168" fontId="14" fillId="0" borderId="11" xfId="0" applyNumberFormat="1" applyFont="1" applyBorder="1" applyAlignment="1">
      <alignment horizontal="center" vertical="center" wrapText="1"/>
    </xf>
    <xf numFmtId="168" fontId="14" fillId="0" borderId="12" xfId="0" applyNumberFormat="1" applyFont="1" applyBorder="1" applyAlignment="1">
      <alignment horizontal="center" vertical="center" wrapText="1"/>
    </xf>
    <xf numFmtId="168" fontId="14" fillId="0" borderId="15" xfId="0" applyNumberFormat="1" applyFont="1" applyBorder="1" applyAlignment="1">
      <alignment horizontal="center" vertical="center" wrapText="1"/>
    </xf>
    <xf numFmtId="168" fontId="14" fillId="0" borderId="16" xfId="0" applyNumberFormat="1" applyFont="1" applyBorder="1" applyAlignment="1">
      <alignment horizontal="center" vertical="center" wrapText="1"/>
    </xf>
    <xf numFmtId="168" fontId="14" fillId="0" borderId="17" xfId="0" applyNumberFormat="1" applyFont="1" applyBorder="1" applyAlignment="1">
      <alignment horizontal="center" vertical="center" wrapText="1"/>
    </xf>
    <xf numFmtId="168" fontId="4" fillId="4" borderId="24" xfId="0" applyNumberFormat="1" applyFont="1" applyFill="1" applyBorder="1" applyAlignment="1">
      <alignment horizontal="center"/>
    </xf>
    <xf numFmtId="168" fontId="4" fillId="4" borderId="25" xfId="0" applyNumberFormat="1" applyFont="1" applyFill="1" applyBorder="1" applyAlignment="1">
      <alignment horizontal="center"/>
    </xf>
    <xf numFmtId="168" fontId="4" fillId="4" borderId="26" xfId="0" applyNumberFormat="1" applyFont="1" applyFill="1" applyBorder="1" applyAlignment="1">
      <alignment horizontal="center"/>
    </xf>
    <xf numFmtId="168" fontId="4" fillId="4" borderId="24" xfId="0" applyNumberFormat="1" applyFont="1" applyFill="1" applyBorder="1" applyAlignment="1">
      <alignment horizontal="center" wrapText="1"/>
    </xf>
    <xf numFmtId="168" fontId="4" fillId="4" borderId="26" xfId="0" applyNumberFormat="1" applyFont="1" applyFill="1" applyBorder="1" applyAlignment="1">
      <alignment horizontal="center" wrapText="1"/>
    </xf>
    <xf numFmtId="0" fontId="30" fillId="5" borderId="13" xfId="0" applyFont="1" applyFill="1" applyBorder="1" applyAlignment="1">
      <alignment horizontal="center"/>
    </xf>
    <xf numFmtId="0" fontId="30" fillId="5" borderId="0" xfId="0" applyFont="1" applyFill="1" applyAlignment="1">
      <alignment horizontal="center"/>
    </xf>
    <xf numFmtId="0" fontId="22" fillId="2" borderId="21" xfId="0" applyFont="1" applyFill="1" applyBorder="1" applyAlignment="1">
      <alignment vertical="center" wrapText="1"/>
    </xf>
    <xf numFmtId="0" fontId="22" fillId="2" borderId="22" xfId="0" applyFont="1" applyFill="1" applyBorder="1" applyAlignment="1">
      <alignment vertical="center" wrapText="1"/>
    </xf>
    <xf numFmtId="0" fontId="27" fillId="2" borderId="0" xfId="0" applyFont="1" applyFill="1" applyAlignment="1">
      <alignment horizontal="left" vertical="top" wrapText="1"/>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2" fillId="2" borderId="18"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6" xfId="0" applyFont="1" applyFill="1" applyBorder="1" applyAlignment="1">
      <alignment horizontal="left" vertical="center" wrapText="1"/>
    </xf>
    <xf numFmtId="0" fontId="20" fillId="2" borderId="5" xfId="0" applyFont="1" applyFill="1" applyBorder="1" applyAlignment="1">
      <alignment horizontal="left" vertical="top" wrapText="1"/>
    </xf>
    <xf numFmtId="0" fontId="20" fillId="2" borderId="6" xfId="0" applyFont="1" applyFill="1" applyBorder="1" applyAlignment="1">
      <alignment horizontal="left" vertical="top" wrapText="1"/>
    </xf>
    <xf numFmtId="0" fontId="20" fillId="2" borderId="9" xfId="0" applyFont="1" applyFill="1" applyBorder="1" applyAlignment="1">
      <alignment horizontal="left" vertical="center" wrapText="1"/>
    </xf>
    <xf numFmtId="0" fontId="23" fillId="2" borderId="10"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5" fillId="2" borderId="0" xfId="0" applyFont="1" applyFill="1" applyAlignment="1">
      <alignment horizontal="center" vertical="center" wrapText="1"/>
    </xf>
    <xf numFmtId="0" fontId="3" fillId="2" borderId="0" xfId="0" applyFont="1" applyFill="1" applyAlignment="1">
      <alignment horizontal="center" wrapText="1"/>
    </xf>
    <xf numFmtId="0" fontId="21" fillId="6" borderId="2"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2" fillId="2" borderId="7" xfId="0" applyFont="1" applyFill="1" applyBorder="1" applyAlignment="1">
      <alignment horizontal="left" vertical="center" wrapText="1"/>
    </xf>
    <xf numFmtId="0" fontId="22" fillId="2" borderId="8" xfId="0" applyFont="1" applyFill="1" applyBorder="1" applyAlignment="1">
      <alignment horizontal="left" vertical="center" wrapText="1"/>
    </xf>
    <xf numFmtId="168" fontId="6" fillId="2" borderId="0" xfId="0" applyNumberFormat="1" applyFont="1" applyFill="1" applyAlignment="1">
      <alignment vertical="center" wrapText="1"/>
    </xf>
    <xf numFmtId="0" fontId="0" fillId="2" borderId="0" xfId="0" applyFill="1" applyAlignment="1">
      <alignment vertical="center" wrapText="1"/>
    </xf>
    <xf numFmtId="168" fontId="7" fillId="0" borderId="28" xfId="0" applyNumberFormat="1" applyFont="1" applyBorder="1" applyAlignment="1">
      <alignment horizontal="center" vertical="center" wrapText="1"/>
    </xf>
    <xf numFmtId="168" fontId="7" fillId="0" borderId="33" xfId="0" applyNumberFormat="1" applyFont="1" applyBorder="1" applyAlignment="1">
      <alignment horizontal="center" vertical="center" wrapText="1"/>
    </xf>
    <xf numFmtId="168" fontId="14" fillId="0" borderId="24" xfId="0" applyNumberFormat="1" applyFont="1" applyBorder="1" applyAlignment="1">
      <alignment horizontal="center" vertical="center" wrapText="1"/>
    </xf>
    <xf numFmtId="168" fontId="14" fillId="0" borderId="25" xfId="0" applyNumberFormat="1" applyFont="1" applyBorder="1" applyAlignment="1">
      <alignment horizontal="center" vertical="center" wrapText="1"/>
    </xf>
    <xf numFmtId="168" fontId="14" fillId="0" borderId="26" xfId="0" applyNumberFormat="1" applyFont="1" applyBorder="1" applyAlignment="1">
      <alignment horizontal="center" vertical="center" wrapText="1"/>
    </xf>
    <xf numFmtId="168" fontId="13" fillId="0" borderId="24" xfId="0" applyNumberFormat="1" applyFont="1" applyBorder="1" applyAlignment="1">
      <alignment horizontal="center" vertical="center" wrapText="1"/>
    </xf>
    <xf numFmtId="168" fontId="13" fillId="0" borderId="25" xfId="0" applyNumberFormat="1" applyFont="1" applyBorder="1" applyAlignment="1">
      <alignment horizontal="center" vertical="center" wrapText="1"/>
    </xf>
    <xf numFmtId="168" fontId="13" fillId="0" borderId="26" xfId="0" applyNumberFormat="1" applyFont="1" applyBorder="1" applyAlignment="1">
      <alignment horizontal="center" vertical="center" wrapText="1"/>
    </xf>
    <xf numFmtId="168" fontId="7" fillId="4" borderId="15" xfId="0" applyNumberFormat="1" applyFont="1" applyFill="1" applyBorder="1" applyAlignment="1">
      <alignment horizontal="center" wrapText="1"/>
    </xf>
    <xf numFmtId="168" fontId="7" fillId="4" borderId="16" xfId="0" applyNumberFormat="1" applyFont="1" applyFill="1" applyBorder="1" applyAlignment="1">
      <alignment horizontal="center" wrapText="1"/>
    </xf>
    <xf numFmtId="168" fontId="7" fillId="4" borderId="17" xfId="0" applyNumberFormat="1" applyFont="1" applyFill="1" applyBorder="1" applyAlignment="1">
      <alignment horizontal="center" wrapText="1"/>
    </xf>
    <xf numFmtId="168" fontId="48" fillId="2" borderId="24" xfId="3" applyNumberFormat="1" applyFont="1" applyFill="1" applyBorder="1" applyAlignment="1">
      <alignment horizontal="center" vertical="center" wrapText="1"/>
    </xf>
    <xf numFmtId="168" fontId="48" fillId="2" borderId="26" xfId="3" applyNumberFormat="1" applyFont="1" applyFill="1" applyBorder="1" applyAlignment="1">
      <alignment horizontal="center" vertical="center" wrapText="1"/>
    </xf>
    <xf numFmtId="0" fontId="29" fillId="5" borderId="24" xfId="0" applyFont="1" applyFill="1" applyBorder="1" applyAlignment="1">
      <alignment horizontal="center" vertical="center"/>
    </xf>
    <xf numFmtId="0" fontId="29" fillId="5" borderId="25" xfId="0" applyFont="1" applyFill="1" applyBorder="1" applyAlignment="1">
      <alignment horizontal="center" vertical="center"/>
    </xf>
    <xf numFmtId="0" fontId="29" fillId="5" borderId="26" xfId="0" applyFont="1" applyFill="1" applyBorder="1" applyAlignment="1">
      <alignment horizontal="center" vertical="center"/>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8" fillId="2" borderId="10" xfId="4"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0" fontId="7" fillId="2" borderId="13" xfId="3"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15" xfId="3" applyFont="1" applyFill="1" applyBorder="1" applyAlignment="1">
      <alignment horizontal="center" vertical="center" wrapText="1"/>
    </xf>
    <xf numFmtId="0" fontId="7" fillId="2" borderId="17" xfId="3"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51" fillId="2" borderId="24" xfId="0" applyFont="1" applyFill="1" applyBorder="1" applyAlignment="1">
      <alignment horizontal="center" vertical="center" wrapText="1"/>
    </xf>
    <xf numFmtId="0" fontId="51" fillId="2" borderId="25" xfId="0" applyFont="1" applyFill="1" applyBorder="1" applyAlignment="1">
      <alignment horizontal="center" vertical="center" wrapText="1"/>
    </xf>
    <xf numFmtId="0" fontId="51" fillId="2" borderId="26" xfId="0" applyFont="1" applyFill="1" applyBorder="1" applyAlignment="1">
      <alignment horizontal="center" vertical="center" wrapText="1"/>
    </xf>
    <xf numFmtId="0" fontId="6" fillId="2" borderId="0" xfId="0" applyFont="1" applyFill="1" applyAlignment="1">
      <alignment horizontal="justify" vertical="center" wrapText="1"/>
    </xf>
    <xf numFmtId="0" fontId="46" fillId="2" borderId="0" xfId="0" applyFont="1" applyFill="1" applyAlignment="1">
      <alignment horizont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51" fillId="4" borderId="10" xfId="3" applyFont="1" applyFill="1" applyBorder="1" applyAlignment="1">
      <alignment horizontal="center" vertical="center" wrapText="1"/>
    </xf>
    <xf numFmtId="0" fontId="51" fillId="4" borderId="11" xfId="3" applyFont="1" applyFill="1" applyBorder="1" applyAlignment="1">
      <alignment horizontal="center" vertical="center" wrapText="1"/>
    </xf>
    <xf numFmtId="0" fontId="51" fillId="4" borderId="12" xfId="3" applyFont="1" applyFill="1" applyBorder="1" applyAlignment="1">
      <alignment horizontal="center" vertical="center" wrapText="1"/>
    </xf>
    <xf numFmtId="0" fontId="13" fillId="4" borderId="10" xfId="3" applyFont="1" applyFill="1" applyBorder="1" applyAlignment="1">
      <alignment horizontal="center" vertical="center" wrapText="1"/>
    </xf>
    <xf numFmtId="0" fontId="13" fillId="4" borderId="11" xfId="3" applyFont="1" applyFill="1" applyBorder="1" applyAlignment="1">
      <alignment horizontal="center" vertical="center" wrapText="1"/>
    </xf>
    <xf numFmtId="0" fontId="13" fillId="4" borderId="12" xfId="3" applyFont="1" applyFill="1" applyBorder="1" applyAlignment="1">
      <alignment horizontal="center" vertical="center" wrapText="1"/>
    </xf>
    <xf numFmtId="0" fontId="7" fillId="17" borderId="24" xfId="0" applyFont="1" applyFill="1" applyBorder="1" applyAlignment="1">
      <alignment horizontal="center" vertical="center"/>
    </xf>
    <xf numFmtId="0" fontId="7" fillId="17" borderId="25" xfId="0" applyFont="1" applyFill="1" applyBorder="1" applyAlignment="1">
      <alignment horizontal="center" vertical="center"/>
    </xf>
    <xf numFmtId="0" fontId="7" fillId="17" borderId="26" xfId="0" applyFont="1" applyFill="1" applyBorder="1" applyAlignment="1">
      <alignment horizontal="center" vertical="center"/>
    </xf>
    <xf numFmtId="0" fontId="7" fillId="2" borderId="10" xfId="3" applyFont="1" applyFill="1" applyBorder="1" applyAlignment="1">
      <alignment horizontal="center" vertical="center" wrapText="1"/>
    </xf>
    <xf numFmtId="0" fontId="7" fillId="2" borderId="12" xfId="3" applyFont="1" applyFill="1" applyBorder="1" applyAlignment="1">
      <alignment horizontal="center" vertical="center" wrapText="1"/>
    </xf>
    <xf numFmtId="0" fontId="6" fillId="2" borderId="0" xfId="0" applyFont="1" applyFill="1" applyAlignment="1">
      <alignment horizontal="left" vertical="center" wrapText="1"/>
    </xf>
    <xf numFmtId="0" fontId="13" fillId="2" borderId="13" xfId="0" applyFont="1" applyFill="1" applyBorder="1" applyAlignment="1">
      <alignment horizontal="center" wrapText="1"/>
    </xf>
    <xf numFmtId="0" fontId="13" fillId="2" borderId="0" xfId="0" applyFont="1" applyFill="1" applyAlignment="1">
      <alignment horizontal="center" wrapText="1"/>
    </xf>
    <xf numFmtId="0" fontId="13" fillId="2" borderId="14" xfId="0" applyFont="1" applyFill="1" applyBorder="1" applyAlignment="1">
      <alignment horizontal="center" wrapText="1"/>
    </xf>
    <xf numFmtId="168" fontId="14" fillId="7" borderId="11" xfId="0" applyNumberFormat="1" applyFont="1" applyFill="1" applyBorder="1" applyAlignment="1">
      <alignment horizontal="center" vertical="center"/>
    </xf>
    <xf numFmtId="168" fontId="9" fillId="0" borderId="10" xfId="0" applyNumberFormat="1" applyFont="1" applyBorder="1" applyAlignment="1">
      <alignment horizontal="center" vertical="center"/>
    </xf>
    <xf numFmtId="168" fontId="9" fillId="0" borderId="11" xfId="0" applyNumberFormat="1" applyFont="1" applyBorder="1" applyAlignment="1">
      <alignment horizontal="center" vertical="center"/>
    </xf>
    <xf numFmtId="168" fontId="48" fillId="4" borderId="24" xfId="0" applyNumberFormat="1" applyFont="1" applyFill="1" applyBorder="1" applyAlignment="1">
      <alignment horizontal="center" wrapText="1"/>
    </xf>
    <xf numFmtId="168" fontId="48" fillId="4" borderId="26" xfId="0" applyNumberFormat="1" applyFont="1" applyFill="1" applyBorder="1" applyAlignment="1">
      <alignment horizontal="center" wrapText="1"/>
    </xf>
    <xf numFmtId="168" fontId="14" fillId="0" borderId="0" xfId="0" applyNumberFormat="1" applyFont="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52" fillId="2" borderId="24" xfId="0" applyFont="1" applyFill="1" applyBorder="1" applyAlignment="1">
      <alignment horizontal="left" wrapText="1"/>
    </xf>
    <xf numFmtId="0" fontId="52" fillId="2" borderId="25" xfId="0" applyFont="1" applyFill="1" applyBorder="1" applyAlignment="1">
      <alignment horizontal="left" wrapText="1"/>
    </xf>
    <xf numFmtId="0" fontId="52" fillId="2" borderId="26" xfId="0" applyFont="1" applyFill="1" applyBorder="1" applyAlignment="1">
      <alignment horizontal="left" wrapText="1"/>
    </xf>
    <xf numFmtId="169" fontId="51" fillId="2" borderId="24" xfId="0" applyNumberFormat="1" applyFont="1" applyFill="1" applyBorder="1" applyAlignment="1">
      <alignment horizontal="center"/>
    </xf>
    <xf numFmtId="169" fontId="51" fillId="2" borderId="26" xfId="0" applyNumberFormat="1" applyFont="1" applyFill="1" applyBorder="1" applyAlignment="1">
      <alignment horizontal="center"/>
    </xf>
    <xf numFmtId="0" fontId="44" fillId="2" borderId="13" xfId="0" applyFont="1" applyFill="1" applyBorder="1" applyAlignment="1">
      <alignment horizontal="left" wrapText="1"/>
    </xf>
    <xf numFmtId="0" fontId="44" fillId="2" borderId="0" xfId="0" applyFont="1" applyFill="1" applyAlignment="1">
      <alignment horizontal="left" wrapText="1"/>
    </xf>
    <xf numFmtId="0" fontId="44" fillId="2" borderId="14" xfId="0" applyFont="1" applyFill="1" applyBorder="1" applyAlignment="1">
      <alignment horizontal="left" wrapText="1"/>
    </xf>
    <xf numFmtId="0" fontId="44" fillId="2" borderId="0" xfId="0" applyFont="1" applyFill="1" applyAlignment="1">
      <alignment horizontal="left"/>
    </xf>
    <xf numFmtId="0" fontId="44" fillId="2" borderId="14" xfId="0" applyFont="1" applyFill="1" applyBorder="1" applyAlignment="1">
      <alignment horizontal="left"/>
    </xf>
    <xf numFmtId="168" fontId="6" fillId="0" borderId="16" xfId="0" applyNumberFormat="1" applyFont="1" applyBorder="1" applyAlignment="1">
      <alignment wrapText="1"/>
    </xf>
    <xf numFmtId="0" fontId="0" fillId="0" borderId="16" xfId="0" applyBorder="1"/>
    <xf numFmtId="168" fontId="4" fillId="4" borderId="24" xfId="0" applyNumberFormat="1" applyFont="1" applyFill="1" applyBorder="1" applyAlignment="1">
      <alignment horizontal="center" vertical="center" wrapText="1"/>
    </xf>
    <xf numFmtId="168" fontId="4" fillId="4" borderId="26" xfId="0" applyNumberFormat="1" applyFont="1" applyFill="1" applyBorder="1" applyAlignment="1">
      <alignment horizontal="center" vertical="center" wrapText="1"/>
    </xf>
    <xf numFmtId="168" fontId="4" fillId="4" borderId="15" xfId="0" applyNumberFormat="1" applyFont="1" applyFill="1" applyBorder="1" applyAlignment="1">
      <alignment horizontal="center" vertical="center" wrapText="1"/>
    </xf>
    <xf numFmtId="168" fontId="4" fillId="4" borderId="16" xfId="0" applyNumberFormat="1" applyFont="1" applyFill="1" applyBorder="1" applyAlignment="1">
      <alignment horizontal="center" vertical="center"/>
    </xf>
    <xf numFmtId="168" fontId="4" fillId="4" borderId="16" xfId="0" applyNumberFormat="1" applyFont="1" applyFill="1" applyBorder="1" applyAlignment="1">
      <alignment horizontal="center" vertical="center" wrapText="1"/>
    </xf>
    <xf numFmtId="168" fontId="4" fillId="4" borderId="17" xfId="0" applyNumberFormat="1" applyFont="1" applyFill="1" applyBorder="1" applyAlignment="1">
      <alignment horizontal="center" vertical="center"/>
    </xf>
    <xf numFmtId="168" fontId="48" fillId="4" borderId="15" xfId="0" applyNumberFormat="1" applyFont="1" applyFill="1" applyBorder="1" applyAlignment="1">
      <alignment horizontal="center" wrapText="1"/>
    </xf>
    <xf numFmtId="168" fontId="48" fillId="4" borderId="17" xfId="0" applyNumberFormat="1" applyFont="1" applyFill="1" applyBorder="1" applyAlignment="1">
      <alignment horizontal="center"/>
    </xf>
    <xf numFmtId="0" fontId="2" fillId="0" borderId="29" xfId="0" applyFont="1" applyBorder="1" applyAlignment="1">
      <alignment horizontal="center"/>
    </xf>
    <xf numFmtId="0" fontId="2" fillId="0" borderId="13" xfId="0" applyFont="1" applyBorder="1" applyAlignment="1">
      <alignment horizontal="center"/>
    </xf>
    <xf numFmtId="0" fontId="2" fillId="13" borderId="36" xfId="0" applyFont="1" applyFill="1" applyBorder="1" applyAlignment="1">
      <alignment horizontal="center" vertical="center" wrapText="1"/>
    </xf>
    <xf numFmtId="0" fontId="2" fillId="13" borderId="37" xfId="0" applyFont="1" applyFill="1" applyBorder="1" applyAlignment="1">
      <alignment horizontal="center" vertical="center" wrapText="1"/>
    </xf>
    <xf numFmtId="0" fontId="2" fillId="12" borderId="36" xfId="0" applyFont="1" applyFill="1" applyBorder="1" applyAlignment="1">
      <alignment horizontal="center" vertical="center"/>
    </xf>
    <xf numFmtId="0" fontId="2" fillId="12" borderId="37" xfId="0" applyFont="1" applyFill="1" applyBorder="1" applyAlignment="1">
      <alignment horizontal="center" vertical="center"/>
    </xf>
    <xf numFmtId="0" fontId="2" fillId="11" borderId="11" xfId="0" applyFont="1" applyFill="1" applyBorder="1" applyAlignment="1">
      <alignment horizontal="center"/>
    </xf>
    <xf numFmtId="0" fontId="2" fillId="11" borderId="12" xfId="0" applyFont="1" applyFill="1" applyBorder="1" applyAlignment="1">
      <alignment horizontal="center"/>
    </xf>
    <xf numFmtId="0" fontId="31" fillId="3" borderId="24" xfId="0" applyFont="1" applyFill="1" applyBorder="1" applyAlignment="1">
      <alignment horizontal="right" vertical="center" wrapText="1"/>
    </xf>
    <xf numFmtId="0" fontId="31" fillId="3" borderId="26" xfId="0" applyFont="1" applyFill="1" applyBorder="1" applyAlignment="1">
      <alignment horizontal="right" vertical="center" wrapText="1"/>
    </xf>
    <xf numFmtId="0" fontId="16" fillId="2" borderId="24"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4" fillId="3" borderId="29" xfId="0" applyFont="1" applyFill="1" applyBorder="1" applyAlignment="1">
      <alignment horizontal="center" vertical="center" textRotation="90" wrapText="1"/>
    </xf>
    <xf numFmtId="0" fontId="14" fillId="3"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4" fillId="3" borderId="29" xfId="3" applyFont="1" applyFill="1" applyBorder="1" applyAlignment="1">
      <alignment horizontal="center" vertical="center" wrapText="1"/>
    </xf>
    <xf numFmtId="0" fontId="4" fillId="3" borderId="27" xfId="3" applyFont="1" applyFill="1" applyBorder="1" applyAlignment="1">
      <alignment horizontal="center" vertical="center" wrapText="1"/>
    </xf>
    <xf numFmtId="0" fontId="14" fillId="3" borderId="24" xfId="3" applyFont="1" applyFill="1" applyBorder="1" applyAlignment="1">
      <alignment horizontal="center" vertical="center" wrapText="1"/>
    </xf>
    <xf numFmtId="0" fontId="14" fillId="3" borderId="25" xfId="3" applyFont="1" applyFill="1" applyBorder="1" applyAlignment="1">
      <alignment horizontal="center" vertical="center" wrapText="1"/>
    </xf>
    <xf numFmtId="0" fontId="14" fillId="3" borderId="26" xfId="3" applyFont="1" applyFill="1" applyBorder="1" applyAlignment="1">
      <alignment horizontal="center" vertical="center"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166" fontId="4" fillId="2" borderId="23" xfId="2" applyNumberFormat="1" applyFont="1" applyFill="1" applyBorder="1" applyAlignment="1">
      <alignment horizontal="center" vertical="center" wrapText="1"/>
    </xf>
    <xf numFmtId="0" fontId="7" fillId="2" borderId="0" xfId="0" applyFont="1" applyFill="1" applyAlignment="1">
      <alignment horizontal="left" vertical="center" wrapText="1"/>
    </xf>
    <xf numFmtId="0" fontId="4" fillId="2" borderId="0" xfId="0" applyFont="1" applyFill="1" applyAlignment="1">
      <alignment horizontal="left" vertical="justify" wrapText="1"/>
    </xf>
  </cellXfs>
  <cellStyles count="10">
    <cellStyle name="Hipervínculo" xfId="4" builtinId="8"/>
    <cellStyle name="Millares" xfId="9" builtinId="3"/>
    <cellStyle name="Moneda" xfId="2" builtinId="4"/>
    <cellStyle name="Moneda 2" xfId="5" xr:uid="{00000000-0005-0000-0000-000003000000}"/>
    <cellStyle name="NivelCol_1" xfId="1" builtinId="2" iLevel="0"/>
    <cellStyle name="Normal" xfId="0" builtinId="0"/>
    <cellStyle name="Normal 2" xfId="6" xr:uid="{00000000-0005-0000-0000-000006000000}"/>
    <cellStyle name="Normal 2 2" xfId="7" xr:uid="{00000000-0005-0000-0000-000007000000}"/>
    <cellStyle name="Normal_HERRAMIENTAS PARA TRANSPORTE" xfId="3" xr:uid="{00000000-0005-0000-0000-000008000000}"/>
    <cellStyle name="Porcentaje" xfId="8" builtinId="5"/>
  </cellStyles>
  <dxfs count="0"/>
  <tableStyles count="0" defaultTableStyle="TableStyleMedium2" defaultPivotStyle="PivotStyleLight16"/>
  <colors>
    <mruColors>
      <color rgb="FFCCCCFF"/>
      <color rgb="FFFFFFCC"/>
      <color rgb="FFFFCCCC"/>
      <color rgb="FFFFFFFF"/>
      <color rgb="FFCCFFFF"/>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emf"/></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xdr:col>
      <xdr:colOff>551447</xdr:colOff>
      <xdr:row>2</xdr:row>
      <xdr:rowOff>288636</xdr:rowOff>
    </xdr:from>
    <xdr:to>
      <xdr:col>4</xdr:col>
      <xdr:colOff>441739</xdr:colOff>
      <xdr:row>3</xdr:row>
      <xdr:rowOff>938696</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904" y="1047875"/>
          <a:ext cx="3783118" cy="1768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414129</xdr:colOff>
      <xdr:row>39</xdr:row>
      <xdr:rowOff>138043</xdr:rowOff>
    </xdr:from>
    <xdr:to>
      <xdr:col>6</xdr:col>
      <xdr:colOff>727350</xdr:colOff>
      <xdr:row>51</xdr:row>
      <xdr:rowOff>40032</xdr:rowOff>
    </xdr:to>
    <xdr:pic>
      <xdr:nvPicPr>
        <xdr:cNvPr id="4" name="Imagen 3">
          <a:extLst>
            <a:ext uri="{FF2B5EF4-FFF2-40B4-BE49-F238E27FC236}">
              <a16:creationId xmlns:a16="http://schemas.microsoft.com/office/drawing/2014/main" id="{376B1B85-BD5A-4EB4-FDB4-36A8D0F8FB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3586" y="12382500"/>
          <a:ext cx="6414742" cy="222111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96632</xdr:colOff>
      <xdr:row>33</xdr:row>
      <xdr:rowOff>110436</xdr:rowOff>
    </xdr:from>
    <xdr:to>
      <xdr:col>6</xdr:col>
      <xdr:colOff>939805</xdr:colOff>
      <xdr:row>38</xdr:row>
      <xdr:rowOff>77711</xdr:rowOff>
    </xdr:to>
    <xdr:pic>
      <xdr:nvPicPr>
        <xdr:cNvPr id="2" name="Imagen 1">
          <a:extLst>
            <a:ext uri="{FF2B5EF4-FFF2-40B4-BE49-F238E27FC236}">
              <a16:creationId xmlns:a16="http://schemas.microsoft.com/office/drawing/2014/main" id="{CDF5A33E-1548-E578-0217-89E979D6C7FE}"/>
            </a:ext>
          </a:extLst>
        </xdr:cNvPr>
        <xdr:cNvPicPr>
          <a:picLocks noChangeAspect="1"/>
        </xdr:cNvPicPr>
      </xdr:nvPicPr>
      <xdr:blipFill>
        <a:blip xmlns:r="http://schemas.openxmlformats.org/officeDocument/2006/relationships" r:embed="rId3"/>
        <a:stretch>
          <a:fillRect/>
        </a:stretch>
      </xdr:blipFill>
      <xdr:spPr>
        <a:xfrm>
          <a:off x="276089" y="11195327"/>
          <a:ext cx="6944694" cy="933580"/>
        </a:xfrm>
        <a:prstGeom prst="rect">
          <a:avLst/>
        </a:prstGeom>
      </xdr:spPr>
    </xdr:pic>
    <xdr:clientData/>
  </xdr:twoCellAnchor>
  <xdr:twoCellAnchor editAs="oneCell">
    <xdr:from>
      <xdr:col>7</xdr:col>
      <xdr:colOff>675723</xdr:colOff>
      <xdr:row>26</xdr:row>
      <xdr:rowOff>11043</xdr:rowOff>
    </xdr:from>
    <xdr:to>
      <xdr:col>17</xdr:col>
      <xdr:colOff>117461</xdr:colOff>
      <xdr:row>30</xdr:row>
      <xdr:rowOff>178345</xdr:rowOff>
    </xdr:to>
    <xdr:pic>
      <xdr:nvPicPr>
        <xdr:cNvPr id="3" name="Imagen 2">
          <a:extLst>
            <a:ext uri="{FF2B5EF4-FFF2-40B4-BE49-F238E27FC236}">
              <a16:creationId xmlns:a16="http://schemas.microsoft.com/office/drawing/2014/main" id="{C59A006C-C224-18BE-915A-E35E6C9ED819}"/>
            </a:ext>
          </a:extLst>
        </xdr:cNvPr>
        <xdr:cNvPicPr>
          <a:picLocks noChangeAspect="1"/>
        </xdr:cNvPicPr>
      </xdr:nvPicPr>
      <xdr:blipFill>
        <a:blip xmlns:r="http://schemas.openxmlformats.org/officeDocument/2006/relationships" r:embed="rId4"/>
        <a:stretch>
          <a:fillRect/>
        </a:stretch>
      </xdr:blipFill>
      <xdr:spPr>
        <a:xfrm>
          <a:off x="8279848" y="11552168"/>
          <a:ext cx="6839488" cy="929302"/>
        </a:xfrm>
        <a:prstGeom prst="rect">
          <a:avLst/>
        </a:prstGeom>
      </xdr:spPr>
    </xdr:pic>
    <xdr:clientData/>
  </xdr:twoCellAnchor>
  <xdr:twoCellAnchor editAs="oneCell">
    <xdr:from>
      <xdr:col>1</xdr:col>
      <xdr:colOff>331305</xdr:colOff>
      <xdr:row>24</xdr:row>
      <xdr:rowOff>165652</xdr:rowOff>
    </xdr:from>
    <xdr:to>
      <xdr:col>6</xdr:col>
      <xdr:colOff>822004</xdr:colOff>
      <xdr:row>33</xdr:row>
      <xdr:rowOff>74359</xdr:rowOff>
    </xdr:to>
    <xdr:pic>
      <xdr:nvPicPr>
        <xdr:cNvPr id="6" name="Imagen 5">
          <a:extLst>
            <a:ext uri="{FF2B5EF4-FFF2-40B4-BE49-F238E27FC236}">
              <a16:creationId xmlns:a16="http://schemas.microsoft.com/office/drawing/2014/main" id="{E3924D19-8B10-99C9-9454-3FBE4F6774CA}"/>
            </a:ext>
          </a:extLst>
        </xdr:cNvPr>
        <xdr:cNvPicPr>
          <a:picLocks noChangeAspect="1"/>
        </xdr:cNvPicPr>
      </xdr:nvPicPr>
      <xdr:blipFill>
        <a:blip xmlns:r="http://schemas.openxmlformats.org/officeDocument/2006/relationships" r:embed="rId5"/>
        <a:stretch>
          <a:fillRect/>
        </a:stretch>
      </xdr:blipFill>
      <xdr:spPr>
        <a:xfrm>
          <a:off x="510762" y="9511195"/>
          <a:ext cx="6592220" cy="1648055"/>
        </a:xfrm>
        <a:prstGeom prst="rect">
          <a:avLst/>
        </a:prstGeom>
      </xdr:spPr>
    </xdr:pic>
    <xdr:clientData/>
  </xdr:twoCellAnchor>
  <xdr:twoCellAnchor editAs="oneCell">
    <xdr:from>
      <xdr:col>2</xdr:col>
      <xdr:colOff>0</xdr:colOff>
      <xdr:row>55</xdr:row>
      <xdr:rowOff>0</xdr:rowOff>
    </xdr:from>
    <xdr:to>
      <xdr:col>6</xdr:col>
      <xdr:colOff>721588</xdr:colOff>
      <xdr:row>60</xdr:row>
      <xdr:rowOff>9659</xdr:rowOff>
    </xdr:to>
    <xdr:pic>
      <xdr:nvPicPr>
        <xdr:cNvPr id="7" name="Imagen 6">
          <a:extLst>
            <a:ext uri="{FF2B5EF4-FFF2-40B4-BE49-F238E27FC236}">
              <a16:creationId xmlns:a16="http://schemas.microsoft.com/office/drawing/2014/main" id="{7D5C57CE-F3B5-9E35-9698-D0C6E20BAD27}"/>
            </a:ext>
          </a:extLst>
        </xdr:cNvPr>
        <xdr:cNvPicPr>
          <a:picLocks noChangeAspect="1"/>
        </xdr:cNvPicPr>
      </xdr:nvPicPr>
      <xdr:blipFill>
        <a:blip xmlns:r="http://schemas.openxmlformats.org/officeDocument/2006/relationships" r:embed="rId6"/>
        <a:stretch>
          <a:fillRect/>
        </a:stretch>
      </xdr:blipFill>
      <xdr:spPr>
        <a:xfrm>
          <a:off x="825500" y="17065625"/>
          <a:ext cx="6182588" cy="9621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133946</xdr:colOff>
      <xdr:row>2</xdr:row>
      <xdr:rowOff>297656</xdr:rowOff>
    </xdr:from>
    <xdr:ext cx="3542109" cy="1071562"/>
    <xdr:pic>
      <xdr:nvPicPr>
        <xdr:cNvPr id="2" name="Imagen 1">
          <a:extLst>
            <a:ext uri="{FF2B5EF4-FFF2-40B4-BE49-F238E27FC236}">
              <a16:creationId xmlns:a16="http://schemas.microsoft.com/office/drawing/2014/main" id="{BA785D87-9EE2-4119-9FEE-61504251E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946" y="573881"/>
          <a:ext cx="3542109" cy="1071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0</xdr:colOff>
      <xdr:row>22</xdr:row>
      <xdr:rowOff>0</xdr:rowOff>
    </xdr:from>
    <xdr:to>
      <xdr:col>4</xdr:col>
      <xdr:colOff>1628448</xdr:colOff>
      <xdr:row>26</xdr:row>
      <xdr:rowOff>188253</xdr:rowOff>
    </xdr:to>
    <xdr:pic>
      <xdr:nvPicPr>
        <xdr:cNvPr id="3" name="Imagen 2">
          <a:extLst>
            <a:ext uri="{FF2B5EF4-FFF2-40B4-BE49-F238E27FC236}">
              <a16:creationId xmlns:a16="http://schemas.microsoft.com/office/drawing/2014/main" id="{1A84A702-B7CC-4436-9771-A66B86035A7B}"/>
            </a:ext>
          </a:extLst>
        </xdr:cNvPr>
        <xdr:cNvPicPr>
          <a:picLocks noChangeAspect="1"/>
        </xdr:cNvPicPr>
      </xdr:nvPicPr>
      <xdr:blipFill>
        <a:blip xmlns:r="http://schemas.openxmlformats.org/officeDocument/2006/relationships" r:embed="rId2"/>
        <a:stretch>
          <a:fillRect/>
        </a:stretch>
      </xdr:blipFill>
      <xdr:spPr>
        <a:xfrm>
          <a:off x="178594" y="8795742"/>
          <a:ext cx="6182588" cy="9621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701249F6-6C42-4748-83D8-BAB6D889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065" y="1676400"/>
          <a:ext cx="4179066" cy="483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650875</xdr:colOff>
      <xdr:row>31</xdr:row>
      <xdr:rowOff>269875</xdr:rowOff>
    </xdr:from>
    <xdr:to>
      <xdr:col>2</xdr:col>
      <xdr:colOff>7905986</xdr:colOff>
      <xdr:row>38</xdr:row>
      <xdr:rowOff>113609</xdr:rowOff>
    </xdr:to>
    <xdr:pic>
      <xdr:nvPicPr>
        <xdr:cNvPr id="4" name="Imagen 3">
          <a:extLst>
            <a:ext uri="{FF2B5EF4-FFF2-40B4-BE49-F238E27FC236}">
              <a16:creationId xmlns:a16="http://schemas.microsoft.com/office/drawing/2014/main" id="{1C213689-9F35-4E74-B121-5A1425AB69B8}"/>
            </a:ext>
          </a:extLst>
        </xdr:cNvPr>
        <xdr:cNvPicPr/>
      </xdr:nvPicPr>
      <xdr:blipFill>
        <a:blip xmlns:r="http://schemas.openxmlformats.org/officeDocument/2006/relationships" r:embed="rId2"/>
        <a:stretch>
          <a:fillRect/>
        </a:stretch>
      </xdr:blipFill>
      <xdr:spPr>
        <a:xfrm>
          <a:off x="698500" y="47018575"/>
          <a:ext cx="7902811" cy="13772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23</xdr:col>
      <xdr:colOff>139212</xdr:colOff>
      <xdr:row>11</xdr:row>
      <xdr:rowOff>71804</xdr:rowOff>
    </xdr:from>
    <xdr:to>
      <xdr:col>31</xdr:col>
      <xdr:colOff>45337</xdr:colOff>
      <xdr:row>15</xdr:row>
      <xdr:rowOff>319946</xdr:rowOff>
    </xdr:to>
    <xdr:pic>
      <xdr:nvPicPr>
        <xdr:cNvPr id="5" name="Imagen 4">
          <a:extLst>
            <a:ext uri="{FF2B5EF4-FFF2-40B4-BE49-F238E27FC236}">
              <a16:creationId xmlns:a16="http://schemas.microsoft.com/office/drawing/2014/main" id="{EDA1E259-ACB9-4455-BE7E-8DBCE586CA2D}"/>
            </a:ext>
          </a:extLst>
        </xdr:cNvPr>
        <xdr:cNvPicPr>
          <a:picLocks noChangeAspect="1"/>
        </xdr:cNvPicPr>
      </xdr:nvPicPr>
      <xdr:blipFill>
        <a:blip xmlns:r="http://schemas.openxmlformats.org/officeDocument/2006/relationships" r:embed="rId3"/>
        <a:stretch>
          <a:fillRect/>
        </a:stretch>
      </xdr:blipFill>
      <xdr:spPr>
        <a:xfrm>
          <a:off x="22008612" y="27237104"/>
          <a:ext cx="9850225" cy="3524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133946</xdr:colOff>
      <xdr:row>2</xdr:row>
      <xdr:rowOff>297656</xdr:rowOff>
    </xdr:from>
    <xdr:to>
      <xdr:col>4</xdr:col>
      <xdr:colOff>29766</xdr:colOff>
      <xdr:row>4</xdr:row>
      <xdr:rowOff>29764</xdr:rowOff>
    </xdr:to>
    <xdr:pic>
      <xdr:nvPicPr>
        <xdr:cNvPr id="2" name="Imagen 1">
          <a:extLst>
            <a:ext uri="{FF2B5EF4-FFF2-40B4-BE49-F238E27FC236}">
              <a16:creationId xmlns:a16="http://schemas.microsoft.com/office/drawing/2014/main" id="{7E563218-244E-4ED6-A404-6389583284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9321" y="1069181"/>
          <a:ext cx="3534370" cy="1065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551447</xdr:colOff>
      <xdr:row>2</xdr:row>
      <xdr:rowOff>288636</xdr:rowOff>
    </xdr:from>
    <xdr:to>
      <xdr:col>3</xdr:col>
      <xdr:colOff>1479964</xdr:colOff>
      <xdr:row>4</xdr:row>
      <xdr:rowOff>401128</xdr:rowOff>
    </xdr:to>
    <xdr:pic>
      <xdr:nvPicPr>
        <xdr:cNvPr id="3" name="Imagen 2">
          <a:extLst>
            <a:ext uri="{FF2B5EF4-FFF2-40B4-BE49-F238E27FC236}">
              <a16:creationId xmlns:a16="http://schemas.microsoft.com/office/drawing/2014/main" id="{9DBEA6E0-8EC6-4EBB-A2ED-BC8F1600F4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2422" y="1060161"/>
          <a:ext cx="3786017" cy="14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740082</xdr:colOff>
      <xdr:row>2</xdr:row>
      <xdr:rowOff>20565</xdr:rowOff>
    </xdr:from>
    <xdr:to>
      <xdr:col>6</xdr:col>
      <xdr:colOff>133676</xdr:colOff>
      <xdr:row>4</xdr:row>
      <xdr:rowOff>20564</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70764" y="799883"/>
          <a:ext cx="3532639" cy="1073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27</xdr:row>
      <xdr:rowOff>0</xdr:rowOff>
    </xdr:from>
    <xdr:to>
      <xdr:col>10</xdr:col>
      <xdr:colOff>1802774</xdr:colOff>
      <xdr:row>34</xdr:row>
      <xdr:rowOff>171450</xdr:rowOff>
    </xdr:to>
    <xdr:pic>
      <xdr:nvPicPr>
        <xdr:cNvPr id="3" name="Imagen 2">
          <a:extLst>
            <a:ext uri="{FF2B5EF4-FFF2-40B4-BE49-F238E27FC236}">
              <a16:creationId xmlns:a16="http://schemas.microsoft.com/office/drawing/2014/main" id="{4DEAB897-4A16-4381-A351-E92C4E3A73D3}"/>
            </a:ext>
          </a:extLst>
        </xdr:cNvPr>
        <xdr:cNvPicPr>
          <a:picLocks noChangeAspect="1"/>
        </xdr:cNvPicPr>
      </xdr:nvPicPr>
      <xdr:blipFill>
        <a:blip xmlns:r="http://schemas.openxmlformats.org/officeDocument/2006/relationships" r:embed="rId2"/>
        <a:stretch>
          <a:fillRect/>
        </a:stretch>
      </xdr:blipFill>
      <xdr:spPr>
        <a:xfrm>
          <a:off x="1104900" y="13182600"/>
          <a:ext cx="9670424" cy="15049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9</xdr:row>
      <xdr:rowOff>0</xdr:rowOff>
    </xdr:from>
    <xdr:to>
      <xdr:col>21</xdr:col>
      <xdr:colOff>743798</xdr:colOff>
      <xdr:row>28</xdr:row>
      <xdr:rowOff>57823</xdr:rowOff>
    </xdr:to>
    <xdr:pic>
      <xdr:nvPicPr>
        <xdr:cNvPr id="4" name="Imagen 3">
          <a:extLst>
            <a:ext uri="{FF2B5EF4-FFF2-40B4-BE49-F238E27FC236}">
              <a16:creationId xmlns:a16="http://schemas.microsoft.com/office/drawing/2014/main" id="{4F3BF4F1-57EF-1CF2-0A3E-B2728A8746DB}"/>
            </a:ext>
          </a:extLst>
        </xdr:cNvPr>
        <xdr:cNvPicPr>
          <a:picLocks noChangeAspect="1"/>
        </xdr:cNvPicPr>
      </xdr:nvPicPr>
      <xdr:blipFill>
        <a:blip xmlns:r="http://schemas.openxmlformats.org/officeDocument/2006/relationships" r:embed="rId1"/>
        <a:stretch>
          <a:fillRect/>
        </a:stretch>
      </xdr:blipFill>
      <xdr:spPr>
        <a:xfrm>
          <a:off x="13306425" y="5086350"/>
          <a:ext cx="6077798" cy="48203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536" y="278424"/>
          <a:ext cx="4759519" cy="104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530" y="1787691"/>
          <a:ext cx="4185661" cy="937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58612" y="4751616"/>
          <a:ext cx="14423573" cy="201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645006" y="7138303"/>
          <a:ext cx="14450622" cy="418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a:extLst>
            <a:ext uri="{FF2B5EF4-FFF2-40B4-BE49-F238E27FC236}">
              <a16:creationId xmlns:a16="http://schemas.microsoft.com/office/drawing/2014/main" id="{00000000-0008-0000-0600-000006000000}"/>
            </a:ext>
          </a:extLst>
        </xdr:cNvPr>
        <xdr:cNvSpPr txBox="1">
          <a:spLocks noChangeArrowheads="1"/>
        </xdr:cNvSpPr>
      </xdr:nvSpPr>
      <xdr:spPr bwMode="auto">
        <a:xfrm>
          <a:off x="234461" y="17276885"/>
          <a:ext cx="10257692" cy="1962569"/>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PEDRO SUAREZ OCHOA</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700" b="1" i="0" baseline="0">
              <a:effectLst/>
              <a:latin typeface="Arial" panose="020B0604020202020204" pitchFamily="34" charset="0"/>
              <a:ea typeface="+mn-ea"/>
              <a:cs typeface="Arial" panose="020B0604020202020204" pitchFamily="34" charset="0"/>
            </a:rPr>
            <a:t>CRISTINA VALDERRAMA BLANCO</a:t>
          </a:r>
          <a:endPar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Nacional de Apoyo a la Gestión - DNAG		Dirección Nacional de Apoyo a la Gestión - DNAG</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fiscaliagovco-my.sharepoint.com/personal/maria_karam_fiscalia_gov_co/Documents/A&#209;O%202026/AAA%20PROCESO%202026/96)%20# MANT MOTORES Y MOTOBOMBAS vigen futura/ejem cuadros vig pasadas/2024 # 18  Estudio del sector MANT MOTERES Y MOTOBOMBAS y bolsa repuestos.xlsx" TargetMode="External"/><Relationship Id="rId2" Type="http://schemas.microsoft.com/office/2019/04/relationships/externalLinkLongPath" Target="/personal/maria_karam_fiscalia_gov_co/Documents/A&#209;O%202026/AAA%20PROCESO%202026/96)%20# MANT MOTORES Y MOTOBOMBAS vigen futura/ejem cuadros vig pasadas/2024 # 18  Estudio del sector MANT MOTERES Y MOTOBOMBAS y bolsa repuestos.xlsx?39797259" TargetMode="External"/><Relationship Id="rId1" Type="http://schemas.openxmlformats.org/officeDocument/2006/relationships/externalLinkPath" Target="file:///\\39797259\2024%20%23%2018%20%20Estudio%20del%20sector%20MANT%20MOTERES%20Y%20MOTOBOMBAS%20y%20bolsa%20repuestos.xlsx" TargetMode="External"/><Relationship Id="rId4" Type="http://schemas.openxmlformats.org/officeDocument/2006/relationships/externalLinkPath" Target="../../../../../maria_karam_fiscalia_gov_co/Documents/A&#209;O%202026/AAA%20PROCESO%202026/96)%20# MANT MOTORES Y MOTOBOMBAS vigen futura/ejem cuadros vig pasadas/2024 # 18  Estudio del sector MANT MOTERES Y MOTOBOMBAS y bolsa repuesto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Usuarios\markaram\AppData\Local\Microsoft\Olk\Attachments\ooa-dc077912-7669-4006-95e0-f2b3632cbfe7\cf7b7655b9ca5ec9a71faee8bfbaeef2b9657d72cb07b6a558db8b746dbe86b1\ESTUDIO%20DEL%20SECTOR%20EN%20EXCEL%20CON%20HIST&#211;RICOS.xlsx" TargetMode="External"/><Relationship Id="rId1" Type="http://schemas.openxmlformats.org/officeDocument/2006/relationships/externalLinkPath" Target="file:///D:\Usuarios\markaram\AppData\Local\Microsoft\Olk\Attachments\ooa-dc077912-7669-4006-95e0-f2b3632cbfe7\cf7b7655b9ca5ec9a71faee8bfbaeef2b9657d72cb07b6a558db8b746dbe86b1\ESTUDIO%20DEL%20SECTOR%20EN%20EXCEL%20CON%20HIST&#211;RIC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Solicitud cotizaciones"/>
      <sheetName val="GENERAL"/>
      <sheetName val="ANEXO 1 -V. UNITARIOS "/>
      <sheetName val="ANEXO 1"/>
      <sheetName val="Anexo 1 HISTORICOS"/>
      <sheetName val="ANEXO 2 "/>
      <sheetName val="ANEXO3"/>
      <sheetName val="ANEXO 2"/>
      <sheetName val="VIGENCIAS"/>
      <sheetName val="COTIZACIÓN"/>
    </sheetNames>
    <sheetDataSet>
      <sheetData sheetId="0"/>
      <sheetData sheetId="1"/>
      <sheetData sheetId="2">
        <row r="24">
          <cell r="B24" t="str">
            <v>TOTALES</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licitud cotizaciones"/>
      <sheetName val="GENERAL"/>
      <sheetName val="MIN MAX Y COTIZ"/>
      <sheetName val="ANEXO 2 "/>
      <sheetName val="ANEXO 3"/>
      <sheetName val="Hoja1"/>
      <sheetName val="COTIZACIÓN"/>
      <sheetName val="Anexo 4"/>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1494556&amp;isFromPublicArea=True&amp;isModal=Fals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www.contratos.gov.co/consultas/detalleProceso.do?numConstancia=16-9-420890"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D15" sqref="D15:G15"/>
    </sheetView>
  </sheetViews>
  <sheetFormatPr baseColWidth="10" defaultRowHeight="15" x14ac:dyDescent="0.25"/>
  <cols>
    <col min="1" max="1" width="7.7109375" customWidth="1"/>
    <col min="2" max="2" width="21.140625" customWidth="1"/>
    <col min="3" max="3" width="15.85546875" customWidth="1"/>
  </cols>
  <sheetData>
    <row r="1" spans="1:7" ht="22.5" x14ac:dyDescent="0.45">
      <c r="A1" s="401" t="s">
        <v>36</v>
      </c>
      <c r="B1" s="402"/>
      <c r="C1" s="402"/>
      <c r="D1" s="402"/>
      <c r="E1" s="402"/>
      <c r="F1" s="402"/>
      <c r="G1" s="402"/>
    </row>
    <row r="2" spans="1:7" ht="18.75" x14ac:dyDescent="0.3">
      <c r="A2" s="33"/>
      <c r="B2" s="33"/>
    </row>
    <row r="3" spans="1:7" ht="41.25" customHeight="1" x14ac:dyDescent="0.3">
      <c r="A3" s="423" t="s">
        <v>0</v>
      </c>
      <c r="B3" s="423"/>
      <c r="C3" s="423"/>
      <c r="D3" s="423"/>
      <c r="E3" s="423"/>
      <c r="F3" s="423"/>
      <c r="G3" s="423"/>
    </row>
    <row r="4" spans="1:7" ht="15.75" thickBot="1" x14ac:dyDescent="0.3">
      <c r="A4" s="3"/>
      <c r="B4" s="3"/>
      <c r="C4" s="3"/>
      <c r="D4" s="3"/>
      <c r="E4" s="3"/>
      <c r="F4" s="3"/>
      <c r="G4" s="3"/>
    </row>
    <row r="5" spans="1:7" ht="16.5" x14ac:dyDescent="0.25">
      <c r="A5" s="34" t="s">
        <v>1</v>
      </c>
      <c r="B5" s="424" t="s">
        <v>2</v>
      </c>
      <c r="C5" s="424"/>
      <c r="D5" s="424"/>
      <c r="E5" s="424"/>
      <c r="F5" s="424"/>
      <c r="G5" s="425"/>
    </row>
    <row r="6" spans="1:7" ht="48" customHeight="1" x14ac:dyDescent="0.25">
      <c r="A6" s="35">
        <v>1</v>
      </c>
      <c r="B6" s="36" t="s">
        <v>3</v>
      </c>
      <c r="C6" s="410" t="s">
        <v>37</v>
      </c>
      <c r="D6" s="410"/>
      <c r="E6" s="410"/>
      <c r="F6" s="410"/>
      <c r="G6" s="411"/>
    </row>
    <row r="7" spans="1:7" ht="16.5" x14ac:dyDescent="0.25">
      <c r="A7" s="35">
        <v>2</v>
      </c>
      <c r="B7" s="36" t="s">
        <v>4</v>
      </c>
      <c r="C7" s="410" t="s">
        <v>26</v>
      </c>
      <c r="D7" s="410"/>
      <c r="E7" s="410"/>
      <c r="F7" s="410"/>
      <c r="G7" s="411"/>
    </row>
    <row r="8" spans="1:7" ht="33.75" thickBot="1" x14ac:dyDescent="0.3">
      <c r="A8" s="35">
        <v>3</v>
      </c>
      <c r="B8" s="36" t="s">
        <v>5</v>
      </c>
      <c r="C8" s="426" t="s">
        <v>6</v>
      </c>
      <c r="D8" s="426"/>
      <c r="E8" s="426"/>
      <c r="F8" s="426"/>
      <c r="G8" s="427"/>
    </row>
    <row r="9" spans="1:7" x14ac:dyDescent="0.25">
      <c r="A9" s="406">
        <v>4</v>
      </c>
      <c r="B9" s="418" t="s">
        <v>7</v>
      </c>
      <c r="C9" s="419" t="s">
        <v>8</v>
      </c>
      <c r="D9" s="37"/>
      <c r="E9" s="38"/>
      <c r="F9" s="38"/>
      <c r="G9" s="39"/>
    </row>
    <row r="10" spans="1:7" x14ac:dyDescent="0.25">
      <c r="A10" s="406"/>
      <c r="B10" s="418"/>
      <c r="C10" s="420"/>
      <c r="D10" s="422"/>
      <c r="E10" s="40"/>
      <c r="F10" s="40"/>
      <c r="G10" s="41"/>
    </row>
    <row r="11" spans="1:7" x14ac:dyDescent="0.25">
      <c r="A11" s="406"/>
      <c r="B11" s="418"/>
      <c r="C11" s="420"/>
      <c r="D11" s="422"/>
      <c r="E11" s="40"/>
      <c r="F11" s="40"/>
      <c r="G11" s="41"/>
    </row>
    <row r="12" spans="1:7" x14ac:dyDescent="0.25">
      <c r="A12" s="406"/>
      <c r="B12" s="418"/>
      <c r="C12" s="420"/>
      <c r="D12" s="42"/>
      <c r="E12" s="42"/>
      <c r="F12" s="42"/>
      <c r="G12" s="43"/>
    </row>
    <row r="13" spans="1:7" ht="15.75" thickBot="1" x14ac:dyDescent="0.3">
      <c r="A13" s="406"/>
      <c r="B13" s="418"/>
      <c r="C13" s="421"/>
      <c r="D13" s="44"/>
      <c r="E13" s="44"/>
      <c r="F13" s="44"/>
      <c r="G13" s="45"/>
    </row>
    <row r="14" spans="1:7" ht="33" x14ac:dyDescent="0.25">
      <c r="A14" s="406">
        <v>5</v>
      </c>
      <c r="B14" s="407" t="s">
        <v>9</v>
      </c>
      <c r="C14" s="46" t="s">
        <v>10</v>
      </c>
      <c r="D14" s="408"/>
      <c r="E14" s="408"/>
      <c r="F14" s="408"/>
      <c r="G14" s="409"/>
    </row>
    <row r="15" spans="1:7" ht="50.25" customHeight="1" x14ac:dyDescent="0.25">
      <c r="A15" s="406"/>
      <c r="B15" s="407"/>
      <c r="C15" s="36" t="s">
        <v>11</v>
      </c>
      <c r="D15" s="410" t="s">
        <v>12</v>
      </c>
      <c r="E15" s="410"/>
      <c r="F15" s="410"/>
      <c r="G15" s="411"/>
    </row>
    <row r="16" spans="1:7" ht="16.5" x14ac:dyDescent="0.25">
      <c r="A16" s="406"/>
      <c r="B16" s="407"/>
      <c r="C16" s="412" t="s">
        <v>13</v>
      </c>
      <c r="D16" s="413" t="s">
        <v>14</v>
      </c>
      <c r="E16" s="413"/>
      <c r="F16" s="413"/>
      <c r="G16" s="414"/>
    </row>
    <row r="17" spans="1:7" ht="16.5" x14ac:dyDescent="0.25">
      <c r="A17" s="406"/>
      <c r="B17" s="407"/>
      <c r="C17" s="412"/>
      <c r="D17" s="412"/>
      <c r="E17" s="412"/>
      <c r="F17" s="412"/>
      <c r="G17" s="415"/>
    </row>
    <row r="18" spans="1:7" ht="16.5" x14ac:dyDescent="0.25">
      <c r="A18" s="406"/>
      <c r="B18" s="407"/>
      <c r="C18" s="412"/>
      <c r="D18" s="416"/>
      <c r="E18" s="416"/>
      <c r="F18" s="416"/>
      <c r="G18" s="417"/>
    </row>
    <row r="19" spans="1:7" ht="49.5" x14ac:dyDescent="0.25">
      <c r="A19" s="35">
        <v>6</v>
      </c>
      <c r="B19" s="36" t="s">
        <v>15</v>
      </c>
      <c r="C19" s="47" t="s">
        <v>25</v>
      </c>
      <c r="D19" s="47"/>
      <c r="E19" s="47" t="s">
        <v>16</v>
      </c>
      <c r="F19" s="47" t="s">
        <v>17</v>
      </c>
      <c r="G19" s="48" t="s">
        <v>18</v>
      </c>
    </row>
    <row r="20" spans="1:7" ht="50.25" thickBot="1" x14ac:dyDescent="0.3">
      <c r="A20" s="49">
        <v>7</v>
      </c>
      <c r="B20" s="50" t="s">
        <v>19</v>
      </c>
      <c r="C20" s="403" t="s">
        <v>39</v>
      </c>
      <c r="D20" s="403"/>
      <c r="E20" s="403"/>
      <c r="F20" s="403"/>
      <c r="G20" s="404"/>
    </row>
    <row r="21" spans="1:7" ht="17.25" x14ac:dyDescent="0.3">
      <c r="A21" s="51" t="s">
        <v>38</v>
      </c>
      <c r="B21" s="40"/>
      <c r="C21" s="40"/>
      <c r="D21" s="40"/>
      <c r="E21" s="40"/>
      <c r="F21" s="40"/>
      <c r="G21" s="40"/>
    </row>
    <row r="22" spans="1:7" x14ac:dyDescent="0.25">
      <c r="A22" s="405" t="s">
        <v>20</v>
      </c>
      <c r="B22" s="405"/>
      <c r="C22" s="405"/>
      <c r="D22" s="405"/>
      <c r="E22" s="405"/>
      <c r="F22" s="405"/>
      <c r="G22" s="405"/>
    </row>
    <row r="23" spans="1:7" ht="46.5" customHeight="1" x14ac:dyDescent="0.25">
      <c r="A23" s="405"/>
      <c r="B23" s="405"/>
      <c r="C23" s="405"/>
      <c r="D23" s="405"/>
      <c r="E23" s="405"/>
      <c r="F23" s="405"/>
      <c r="G23" s="405"/>
    </row>
    <row r="24" spans="1:7" ht="17.25" x14ac:dyDescent="0.3">
      <c r="A24" s="52" t="s">
        <v>21</v>
      </c>
      <c r="B24" s="40"/>
      <c r="C24" s="40"/>
      <c r="D24" s="40"/>
      <c r="E24" s="40"/>
      <c r="F24" s="40"/>
      <c r="G24" s="40"/>
    </row>
    <row r="25" spans="1:7" x14ac:dyDescent="0.25">
      <c r="A25" s="40"/>
      <c r="B25" s="40"/>
      <c r="C25" s="40"/>
      <c r="D25" s="40"/>
      <c r="E25" s="40"/>
      <c r="F25" s="40"/>
      <c r="G25" s="40"/>
    </row>
    <row r="26" spans="1:7" ht="17.25" x14ac:dyDescent="0.3">
      <c r="A26" s="51" t="s">
        <v>22</v>
      </c>
      <c r="B26" s="40"/>
      <c r="C26" s="40"/>
      <c r="D26" s="40"/>
      <c r="E26" s="40"/>
      <c r="F26" s="40"/>
      <c r="G26" s="40"/>
    </row>
    <row r="27" spans="1:7" ht="15.75" x14ac:dyDescent="0.25">
      <c r="A27" s="53" t="s">
        <v>23</v>
      </c>
      <c r="B27" s="40"/>
      <c r="C27" s="40"/>
      <c r="D27" s="40"/>
      <c r="E27" s="40"/>
      <c r="F27" s="40"/>
      <c r="G27" s="40"/>
    </row>
    <row r="28" spans="1:7" ht="15.75" x14ac:dyDescent="0.25">
      <c r="A28" s="53" t="s">
        <v>24</v>
      </c>
      <c r="B28" s="40"/>
      <c r="C28" s="40"/>
      <c r="D28" s="40"/>
      <c r="E28" s="40"/>
      <c r="F28" s="40"/>
      <c r="G28" s="40"/>
    </row>
  </sheetData>
  <mergeCells count="20">
    <mergeCell ref="B5:G5"/>
    <mergeCell ref="C6:G6"/>
    <mergeCell ref="C7:G7"/>
    <mergeCell ref="C8:G8"/>
    <mergeCell ref="A1:G1"/>
    <mergeCell ref="C20:G20"/>
    <mergeCell ref="A22:G23"/>
    <mergeCell ref="A14:A18"/>
    <mergeCell ref="B14:B18"/>
    <mergeCell ref="D14:G14"/>
    <mergeCell ref="D15:G15"/>
    <mergeCell ref="C16:C18"/>
    <mergeCell ref="D16:G16"/>
    <mergeCell ref="D17:G17"/>
    <mergeCell ref="D18:G18"/>
    <mergeCell ref="A9:A13"/>
    <mergeCell ref="B9:B13"/>
    <mergeCell ref="C9:C13"/>
    <mergeCell ref="D10:D11"/>
    <mergeCell ref="A3:G3"/>
  </mergeCells>
  <pageMargins left="0.7" right="0.7" top="0.75" bottom="0.75" header="0.3" footer="0.3"/>
  <pageSetup orientation="portrait"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22"/>
  <sheetViews>
    <sheetView zoomScale="75" zoomScaleNormal="75" workbookViewId="0">
      <selection activeCell="H20" sqref="H20"/>
    </sheetView>
  </sheetViews>
  <sheetFormatPr baseColWidth="10" defaultRowHeight="15" x14ac:dyDescent="0.25"/>
  <cols>
    <col min="1" max="1" width="11.140625" bestFit="1" customWidth="1"/>
    <col min="2" max="2" width="36.28515625" customWidth="1"/>
    <col min="3" max="3" width="14.42578125" bestFit="1" customWidth="1"/>
    <col min="4" max="4" width="20.5703125" bestFit="1" customWidth="1"/>
    <col min="5" max="8" width="55.42578125" customWidth="1"/>
    <col min="9" max="9" width="48.42578125" customWidth="1"/>
    <col min="10" max="10" width="27.140625" customWidth="1"/>
    <col min="11" max="11" width="42" customWidth="1"/>
    <col min="12" max="12" width="25.85546875" customWidth="1"/>
    <col min="13" max="13" width="14.5703125" customWidth="1"/>
    <col min="14" max="14" width="11.5703125" customWidth="1"/>
    <col min="15" max="15" width="13.7109375" bestFit="1" customWidth="1"/>
    <col min="16" max="16" width="18.140625" customWidth="1"/>
    <col min="17" max="17" width="15.5703125" bestFit="1" customWidth="1"/>
    <col min="18" max="18" width="20" customWidth="1"/>
    <col min="19" max="19" width="24" customWidth="1"/>
    <col min="20" max="20" width="16.7109375" customWidth="1"/>
    <col min="21" max="21" width="15.85546875" customWidth="1"/>
    <col min="22" max="23" width="16.140625" customWidth="1"/>
    <col min="24" max="24" width="40.85546875" customWidth="1"/>
    <col min="25" max="25" width="32.5703125" customWidth="1"/>
    <col min="26" max="30" width="32.140625" customWidth="1"/>
    <col min="31" max="31" width="15" customWidth="1"/>
    <col min="32" max="32" width="16.85546875" bestFit="1" customWidth="1"/>
    <col min="33" max="33" width="57.85546875" customWidth="1"/>
    <col min="34" max="34" width="9.5703125" customWidth="1"/>
    <col min="35" max="35" width="9.140625" customWidth="1"/>
    <col min="36" max="36" width="6.7109375" customWidth="1"/>
    <col min="37" max="37" width="9.85546875" customWidth="1"/>
    <col min="38" max="38" width="19.7109375" bestFit="1" customWidth="1"/>
    <col min="39" max="39" width="13.28515625" customWidth="1"/>
    <col min="40" max="40" width="15.85546875" customWidth="1"/>
    <col min="41" max="41" width="11.140625" customWidth="1"/>
    <col min="42" max="42" width="14.42578125" bestFit="1" customWidth="1"/>
    <col min="43" max="43" width="12" bestFit="1" customWidth="1"/>
    <col min="44" max="44" width="12.42578125" customWidth="1"/>
    <col min="45" max="45" width="10.85546875" customWidth="1"/>
    <col min="46" max="46" width="15.7109375" bestFit="1" customWidth="1"/>
    <col min="47" max="47" width="34.7109375" customWidth="1"/>
    <col min="48" max="48" width="24.85546875" customWidth="1"/>
  </cols>
  <sheetData>
    <row r="1" spans="1:49" s="83" customFormat="1" ht="45" customHeight="1" thickBot="1" x14ac:dyDescent="0.3">
      <c r="A1" s="92" t="s">
        <v>69</v>
      </c>
      <c r="B1" s="92" t="s">
        <v>94</v>
      </c>
      <c r="C1" s="92" t="s">
        <v>82</v>
      </c>
      <c r="D1" s="92" t="s">
        <v>70</v>
      </c>
      <c r="E1" s="92" t="s">
        <v>95</v>
      </c>
      <c r="F1" s="92" t="s">
        <v>163</v>
      </c>
      <c r="G1" s="92" t="s">
        <v>164</v>
      </c>
      <c r="H1" s="92" t="s">
        <v>165</v>
      </c>
      <c r="I1" s="92" t="s">
        <v>111</v>
      </c>
      <c r="J1" s="92" t="s">
        <v>71</v>
      </c>
      <c r="K1" s="92" t="s">
        <v>72</v>
      </c>
      <c r="L1" s="92" t="s">
        <v>81</v>
      </c>
      <c r="M1" s="92" t="s">
        <v>67</v>
      </c>
      <c r="N1" s="92" t="s">
        <v>76</v>
      </c>
      <c r="O1" s="92" t="s">
        <v>73</v>
      </c>
      <c r="P1" s="92" t="s">
        <v>74</v>
      </c>
      <c r="Q1" s="92" t="s">
        <v>75</v>
      </c>
      <c r="R1" s="92" t="s">
        <v>77</v>
      </c>
      <c r="S1" s="92" t="s">
        <v>100</v>
      </c>
      <c r="T1" s="92" t="s">
        <v>101</v>
      </c>
      <c r="U1" s="92" t="s">
        <v>102</v>
      </c>
      <c r="V1" s="92" t="s">
        <v>103</v>
      </c>
      <c r="W1" s="92" t="s">
        <v>104</v>
      </c>
      <c r="X1" s="92" t="s">
        <v>26</v>
      </c>
      <c r="Y1" s="92" t="s">
        <v>105</v>
      </c>
      <c r="Z1" s="92" t="s">
        <v>106</v>
      </c>
      <c r="AA1" s="92" t="s">
        <v>99</v>
      </c>
      <c r="AB1" s="92" t="s">
        <v>108</v>
      </c>
      <c r="AC1" s="92" t="s">
        <v>107</v>
      </c>
      <c r="AD1" s="92" t="s">
        <v>109</v>
      </c>
      <c r="AE1" s="92" t="s">
        <v>78</v>
      </c>
      <c r="AF1" s="92" t="s">
        <v>112</v>
      </c>
      <c r="AG1" s="92" t="s">
        <v>4</v>
      </c>
      <c r="AH1" s="92" t="s">
        <v>79</v>
      </c>
      <c r="AI1" s="92" t="s">
        <v>80</v>
      </c>
      <c r="AJ1" s="92" t="s">
        <v>83</v>
      </c>
      <c r="AK1" s="92" t="s">
        <v>84</v>
      </c>
      <c r="AL1" s="95" t="s">
        <v>85</v>
      </c>
      <c r="AM1" s="95" t="s">
        <v>88</v>
      </c>
      <c r="AN1" s="95" t="s">
        <v>89</v>
      </c>
      <c r="AO1" s="95" t="s">
        <v>90</v>
      </c>
      <c r="AP1" s="95" t="s">
        <v>86</v>
      </c>
      <c r="AQ1" s="95" t="s">
        <v>87</v>
      </c>
      <c r="AR1" s="95" t="s">
        <v>114</v>
      </c>
      <c r="AS1" s="92" t="s">
        <v>91</v>
      </c>
      <c r="AT1" s="92" t="s">
        <v>68</v>
      </c>
      <c r="AU1" s="92" t="s">
        <v>98</v>
      </c>
      <c r="AV1" s="92" t="s">
        <v>92</v>
      </c>
      <c r="AW1" s="92"/>
    </row>
    <row r="2" spans="1:49" s="82" customFormat="1" ht="150.75" thickBot="1" x14ac:dyDescent="0.3">
      <c r="A2" s="103">
        <v>237</v>
      </c>
      <c r="B2" s="124">
        <v>44785</v>
      </c>
      <c r="C2" s="124">
        <v>44795</v>
      </c>
      <c r="D2" s="118" t="e">
        <f>+'ANEXO 3.'!#REF!</f>
        <v>#REF!</v>
      </c>
      <c r="E2" s="182" t="s">
        <v>166</v>
      </c>
      <c r="F2" s="118" t="e">
        <f>+'ANEXO 3.'!#REF!</f>
        <v>#REF!</v>
      </c>
      <c r="G2" s="118" t="e">
        <f>+'ANEXO 3.'!#REF!</f>
        <v>#REF!</v>
      </c>
      <c r="H2" s="118" t="e">
        <f>+'ANEXO 3.'!#REF!</f>
        <v>#REF!</v>
      </c>
      <c r="I2" s="90" t="s">
        <v>113</v>
      </c>
      <c r="J2" s="80" t="s">
        <v>133</v>
      </c>
      <c r="K2" s="131" t="s">
        <v>134</v>
      </c>
      <c r="L2" s="131" t="s">
        <v>135</v>
      </c>
      <c r="M2" s="80">
        <v>4</v>
      </c>
      <c r="N2" s="80" t="s">
        <v>170</v>
      </c>
      <c r="O2" s="96" t="s">
        <v>136</v>
      </c>
      <c r="P2" s="96" t="s">
        <v>137</v>
      </c>
      <c r="Q2" s="96" t="s">
        <v>171</v>
      </c>
      <c r="R2" s="90" t="s">
        <v>172</v>
      </c>
      <c r="S2" s="90"/>
      <c r="T2" s="90"/>
      <c r="U2" s="93"/>
      <c r="V2" s="93"/>
      <c r="W2" s="93"/>
      <c r="X2" s="130" t="s">
        <v>138</v>
      </c>
      <c r="Y2" s="129"/>
      <c r="Z2" s="80"/>
      <c r="AA2" s="91"/>
      <c r="AB2" s="91">
        <v>69</v>
      </c>
      <c r="AC2" s="91"/>
      <c r="AD2" s="97"/>
      <c r="AE2" s="96" t="s">
        <v>127</v>
      </c>
      <c r="AF2" s="94">
        <v>2020</v>
      </c>
      <c r="AG2" s="101" t="s">
        <v>126</v>
      </c>
      <c r="AH2" s="86"/>
      <c r="AI2" s="80"/>
      <c r="AJ2" s="80"/>
      <c r="AK2" s="89" t="s">
        <v>128</v>
      </c>
      <c r="AL2" s="138">
        <v>279450000</v>
      </c>
      <c r="AM2" s="89" t="s">
        <v>129</v>
      </c>
      <c r="AN2" s="128" t="s">
        <v>139</v>
      </c>
      <c r="AO2" s="127" t="s">
        <v>130</v>
      </c>
      <c r="AP2" s="127" t="s">
        <v>131</v>
      </c>
      <c r="AQ2" s="127" t="s">
        <v>131</v>
      </c>
      <c r="AR2" s="127" t="s">
        <v>132</v>
      </c>
      <c r="AS2" s="84"/>
      <c r="AT2" s="87"/>
      <c r="AU2" s="81"/>
      <c r="AV2" s="81"/>
      <c r="AW2" s="81"/>
    </row>
    <row r="3" spans="1:49" x14ac:dyDescent="0.25">
      <c r="E3" s="123"/>
      <c r="F3" s="123"/>
      <c r="G3" s="123"/>
      <c r="H3" s="123"/>
      <c r="X3" s="125"/>
      <c r="AE3" s="85"/>
      <c r="AF3" s="85"/>
      <c r="AQ3" s="126"/>
      <c r="AR3" s="119"/>
    </row>
    <row r="4" spans="1:49" ht="15.75" thickBot="1" x14ac:dyDescent="0.3">
      <c r="E4" s="123"/>
      <c r="F4" s="181"/>
      <c r="G4" s="123"/>
      <c r="H4" s="123"/>
      <c r="AN4" s="112"/>
    </row>
    <row r="5" spans="1:49" ht="15.75" thickBot="1" x14ac:dyDescent="0.3">
      <c r="B5" s="132" t="s">
        <v>115</v>
      </c>
      <c r="C5" s="133" t="s">
        <v>99</v>
      </c>
      <c r="E5" s="164" t="s">
        <v>148</v>
      </c>
      <c r="F5" s="164"/>
      <c r="G5" s="164"/>
      <c r="H5" s="164"/>
      <c r="I5" s="164" t="s">
        <v>149</v>
      </c>
      <c r="J5" s="164"/>
      <c r="K5" s="164" t="s">
        <v>150</v>
      </c>
      <c r="L5" s="164"/>
      <c r="X5" s="141"/>
    </row>
    <row r="6" spans="1:49" ht="16.5" thickBot="1" x14ac:dyDescent="0.3">
      <c r="B6" s="200" t="s">
        <v>180</v>
      </c>
      <c r="C6" s="135" t="s">
        <v>117</v>
      </c>
      <c r="E6" s="164" t="s">
        <v>151</v>
      </c>
      <c r="F6" s="164"/>
      <c r="G6" s="164"/>
      <c r="H6" s="164"/>
      <c r="I6" s="166">
        <v>155755</v>
      </c>
      <c r="J6" s="166"/>
      <c r="K6" s="166">
        <v>227871</v>
      </c>
      <c r="L6" s="166"/>
      <c r="AF6" s="116"/>
      <c r="AP6" s="156"/>
    </row>
    <row r="7" spans="1:49" ht="16.5" thickBot="1" x14ac:dyDescent="0.3">
      <c r="B7" s="134" t="s">
        <v>181</v>
      </c>
      <c r="C7" s="135" t="s">
        <v>116</v>
      </c>
      <c r="E7" s="164" t="s">
        <v>152</v>
      </c>
      <c r="F7" s="164"/>
      <c r="G7" s="164"/>
      <c r="H7" s="164"/>
      <c r="I7" s="166">
        <v>155965</v>
      </c>
      <c r="J7" s="166"/>
      <c r="K7" s="166">
        <v>228185</v>
      </c>
      <c r="L7" s="166"/>
      <c r="AF7" s="116"/>
      <c r="AP7" s="157"/>
    </row>
    <row r="8" spans="1:49" ht="16.5" thickBot="1" x14ac:dyDescent="0.3">
      <c r="B8" s="200" t="s">
        <v>182</v>
      </c>
      <c r="C8" s="135" t="s">
        <v>117</v>
      </c>
      <c r="E8" s="164" t="s">
        <v>153</v>
      </c>
      <c r="F8" s="164"/>
      <c r="G8" s="164"/>
      <c r="H8" s="164"/>
      <c r="I8" s="166">
        <v>155755</v>
      </c>
      <c r="J8" s="166"/>
      <c r="K8" s="166">
        <v>227871</v>
      </c>
      <c r="L8" s="166"/>
      <c r="AF8" s="116"/>
    </row>
    <row r="9" spans="1:49" ht="16.5" thickBot="1" x14ac:dyDescent="0.3">
      <c r="B9" s="134" t="s">
        <v>124</v>
      </c>
      <c r="C9" s="135" t="s">
        <v>116</v>
      </c>
      <c r="E9" s="164" t="s">
        <v>154</v>
      </c>
      <c r="F9" s="164"/>
      <c r="G9" s="164"/>
      <c r="H9" s="164"/>
      <c r="I9" s="166">
        <v>155546</v>
      </c>
      <c r="J9" s="166"/>
      <c r="L9" s="166"/>
      <c r="AF9" s="115"/>
    </row>
    <row r="10" spans="1:49" ht="15.75" x14ac:dyDescent="0.25">
      <c r="B10" s="200" t="s">
        <v>183</v>
      </c>
      <c r="C10" s="135" t="s">
        <v>117</v>
      </c>
      <c r="E10" s="105" t="s">
        <v>110</v>
      </c>
      <c r="F10" s="105"/>
      <c r="G10" s="105"/>
      <c r="H10" s="105"/>
      <c r="I10" s="168">
        <f>AVERAGE(I6:I9)</f>
        <v>155755.25</v>
      </c>
      <c r="J10" s="165">
        <f>+I10/1.19</f>
        <v>130886.76470588236</v>
      </c>
      <c r="K10" s="168">
        <f>AVERAGE(K6:K8)</f>
        <v>227975.66666666666</v>
      </c>
      <c r="L10" s="165">
        <f>+K10/1.19</f>
        <v>191576.19047619047</v>
      </c>
      <c r="S10" s="106"/>
      <c r="T10" s="106"/>
      <c r="AE10" s="116"/>
      <c r="AF10" s="121"/>
    </row>
    <row r="11" spans="1:49" ht="16.5" thickBot="1" x14ac:dyDescent="0.3">
      <c r="B11" s="134" t="s">
        <v>184</v>
      </c>
      <c r="C11" s="135" t="s">
        <v>117</v>
      </c>
      <c r="L11">
        <f>+L10*1.19</f>
        <v>227975.66666666666</v>
      </c>
      <c r="S11" s="105"/>
      <c r="AE11" s="4"/>
      <c r="AF11" s="122"/>
    </row>
    <row r="12" spans="1:49" ht="15.75" thickBot="1" x14ac:dyDescent="0.3">
      <c r="B12" s="134" t="s">
        <v>185</v>
      </c>
      <c r="C12" s="135" t="s">
        <v>116</v>
      </c>
      <c r="E12" s="164" t="s">
        <v>148</v>
      </c>
      <c r="F12" s="164"/>
      <c r="G12" s="164"/>
      <c r="H12" s="164"/>
      <c r="I12" s="164" t="s">
        <v>155</v>
      </c>
      <c r="J12" s="164"/>
      <c r="S12" s="105"/>
      <c r="AF12" s="114"/>
    </row>
    <row r="13" spans="1:49" ht="15.75" thickBot="1" x14ac:dyDescent="0.3">
      <c r="B13" s="134" t="s">
        <v>186</v>
      </c>
      <c r="C13" s="135" t="s">
        <v>116</v>
      </c>
      <c r="E13" s="167" t="s">
        <v>156</v>
      </c>
      <c r="F13" s="167"/>
      <c r="G13" s="167"/>
      <c r="H13" s="167"/>
      <c r="I13" s="166">
        <v>343897</v>
      </c>
      <c r="J13" s="166"/>
      <c r="S13" s="105"/>
      <c r="AE13" s="120"/>
      <c r="AF13" s="120"/>
    </row>
    <row r="14" spans="1:49" ht="15.75" thickBot="1" x14ac:dyDescent="0.3">
      <c r="B14" s="134" t="s">
        <v>187</v>
      </c>
      <c r="C14" s="135" t="s">
        <v>116</v>
      </c>
      <c r="E14" s="167" t="s">
        <v>157</v>
      </c>
      <c r="F14" s="167"/>
      <c r="G14" s="167"/>
      <c r="H14" s="167"/>
      <c r="I14" s="166">
        <v>344211</v>
      </c>
      <c r="J14" s="166"/>
      <c r="S14" s="105"/>
      <c r="AF14" s="117"/>
    </row>
    <row r="15" spans="1:49" ht="15.75" thickBot="1" x14ac:dyDescent="0.3">
      <c r="B15" s="136" t="s">
        <v>188</v>
      </c>
      <c r="C15" s="137" t="s">
        <v>117</v>
      </c>
      <c r="E15" s="167" t="s">
        <v>158</v>
      </c>
      <c r="F15" s="167"/>
      <c r="G15" s="167"/>
      <c r="H15" s="167"/>
      <c r="I15" s="166">
        <v>344316</v>
      </c>
      <c r="J15" s="166"/>
      <c r="S15" s="105"/>
    </row>
    <row r="16" spans="1:49" ht="15.75" thickBot="1" x14ac:dyDescent="0.3">
      <c r="E16" s="167" t="s">
        <v>159</v>
      </c>
      <c r="F16" s="167"/>
      <c r="G16" s="167"/>
      <c r="H16" s="167"/>
      <c r="I16" s="166">
        <v>344107</v>
      </c>
      <c r="J16" s="166"/>
      <c r="S16" s="105"/>
    </row>
    <row r="17" spans="2:19" x14ac:dyDescent="0.25">
      <c r="E17" s="105" t="s">
        <v>110</v>
      </c>
      <c r="F17" s="105"/>
      <c r="G17" s="105"/>
      <c r="H17" s="105"/>
      <c r="I17" s="168">
        <f>AVERAGE(I13:I16)</f>
        <v>344132.75</v>
      </c>
      <c r="J17" s="165">
        <f>+I17/1.19</f>
        <v>289187.18487394962</v>
      </c>
      <c r="S17" s="105"/>
    </row>
    <row r="18" spans="2:19" x14ac:dyDescent="0.25">
      <c r="K18" s="100"/>
      <c r="S18" s="105"/>
    </row>
    <row r="20" spans="2:19" x14ac:dyDescent="0.25">
      <c r="K20" s="100"/>
    </row>
    <row r="21" spans="2:19" x14ac:dyDescent="0.25">
      <c r="B21" s="199"/>
    </row>
    <row r="22" spans="2:19" x14ac:dyDescent="0.25">
      <c r="B22" s="140" t="s">
        <v>179</v>
      </c>
    </row>
  </sheetData>
  <hyperlinks>
    <hyperlink ref="AN2" r:id="rId1" xr:uid="{00000000-0004-0000-0100-000000000000}"/>
  </hyperlinks>
  <pageMargins left="0.7" right="0.7" top="0.75" bottom="0.75" header="0.3" footer="0.3"/>
  <pageSetup orientation="portrait" horizontalDpi="4294967293"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C599"/>
  <sheetViews>
    <sheetView zoomScale="60" zoomScaleNormal="60" workbookViewId="0">
      <selection activeCell="I22" sqref="I22"/>
    </sheetView>
  </sheetViews>
  <sheetFormatPr baseColWidth="10" defaultColWidth="11.42578125" defaultRowHeight="15" x14ac:dyDescent="0.2"/>
  <cols>
    <col min="1" max="1" width="2.7109375" style="107" customWidth="1"/>
    <col min="2" max="2" width="9.7109375" style="102" customWidth="1"/>
    <col min="3" max="3" width="23.28515625" style="102" bestFit="1" customWidth="1"/>
    <col min="4" max="4" width="25.42578125" style="102" customWidth="1"/>
    <col min="5" max="5" width="13.28515625" style="102" bestFit="1" customWidth="1"/>
    <col min="6" max="7" width="19.85546875" style="102" bestFit="1" customWidth="1"/>
    <col min="8" max="8" width="22.28515625" style="102" customWidth="1"/>
    <col min="9" max="9" width="28" style="102" customWidth="1"/>
    <col min="10" max="10" width="1.85546875" style="152" customWidth="1"/>
    <col min="11" max="11" width="28.7109375" style="102" customWidth="1"/>
    <col min="12" max="12" width="1.85546875" style="102" customWidth="1"/>
    <col min="13" max="13" width="26" style="102" customWidth="1"/>
    <col min="14" max="14" width="1.85546875" style="152" customWidth="1"/>
    <col min="15" max="15" width="28.7109375" style="102" hidden="1" customWidth="1"/>
    <col min="16" max="16" width="1.85546875" style="102" hidden="1" customWidth="1"/>
    <col min="17" max="17" width="26" style="102" hidden="1" customWidth="1"/>
    <col min="18" max="18" width="1.85546875" style="102" customWidth="1"/>
    <col min="19" max="19" width="30.28515625" style="102" customWidth="1"/>
    <col min="20" max="30" width="11.42578125" style="102"/>
    <col min="31" max="16384" width="11.42578125" style="4"/>
  </cols>
  <sheetData>
    <row r="1" spans="1:55" ht="15.75" thickBot="1" x14ac:dyDescent="0.25">
      <c r="A1" s="4"/>
      <c r="J1" s="102"/>
      <c r="N1" s="102"/>
    </row>
    <row r="2" spans="1:55" s="88" customFormat="1" ht="45" customHeight="1" thickBot="1" x14ac:dyDescent="0.3">
      <c r="A2" s="108"/>
      <c r="B2" s="381" t="s">
        <v>162</v>
      </c>
      <c r="C2" s="382"/>
      <c r="D2" s="382"/>
      <c r="E2" s="382"/>
      <c r="F2" s="382"/>
      <c r="G2" s="382"/>
      <c r="H2" s="382"/>
      <c r="I2" s="382"/>
      <c r="J2" s="382"/>
      <c r="K2" s="382"/>
      <c r="L2" s="382"/>
      <c r="M2" s="382"/>
      <c r="N2" s="382"/>
      <c r="O2" s="382"/>
      <c r="P2" s="382"/>
      <c r="Q2" s="382"/>
      <c r="R2" s="382"/>
      <c r="S2" s="383"/>
      <c r="T2" s="142"/>
      <c r="U2" s="142"/>
      <c r="V2" s="142"/>
      <c r="W2" s="142"/>
      <c r="X2" s="142"/>
      <c r="Y2" s="142"/>
      <c r="Z2" s="142"/>
      <c r="AA2" s="142"/>
      <c r="AB2" s="142"/>
      <c r="AC2" s="142"/>
      <c r="AD2" s="142"/>
    </row>
    <row r="3" spans="1:55" s="88" customFormat="1" ht="87.75" customHeight="1" thickBot="1" x14ac:dyDescent="0.3">
      <c r="A3" s="109"/>
      <c r="B3" s="384"/>
      <c r="C3" s="385"/>
      <c r="D3" s="385"/>
      <c r="E3" s="386"/>
      <c r="F3" s="432" t="s">
        <v>257</v>
      </c>
      <c r="G3" s="433"/>
      <c r="H3" s="433"/>
      <c r="I3" s="433"/>
      <c r="J3" s="433"/>
      <c r="K3" s="433"/>
      <c r="L3" s="433"/>
      <c r="M3" s="433"/>
      <c r="N3" s="433"/>
      <c r="O3" s="433"/>
      <c r="P3" s="433"/>
      <c r="Q3" s="433"/>
      <c r="R3" s="433"/>
      <c r="S3" s="434"/>
      <c r="T3" s="142"/>
      <c r="U3" s="142"/>
      <c r="V3" s="142"/>
      <c r="W3" s="142"/>
      <c r="X3" s="142"/>
      <c r="Y3" s="142"/>
      <c r="Z3" s="142"/>
      <c r="AA3" s="142"/>
      <c r="AB3" s="142"/>
      <c r="AC3" s="142"/>
      <c r="AD3" s="142"/>
    </row>
    <row r="4" spans="1:55" s="98" customFormat="1" ht="97.5" customHeight="1" thickBot="1" x14ac:dyDescent="0.3">
      <c r="A4" s="109"/>
      <c r="B4" s="387"/>
      <c r="C4" s="388"/>
      <c r="D4" s="388"/>
      <c r="E4" s="389"/>
      <c r="F4" s="435" t="s">
        <v>237</v>
      </c>
      <c r="G4" s="436"/>
      <c r="H4" s="436"/>
      <c r="I4" s="436"/>
      <c r="J4" s="436"/>
      <c r="K4" s="436"/>
      <c r="L4" s="436"/>
      <c r="M4" s="436"/>
      <c r="N4" s="436"/>
      <c r="O4" s="436"/>
      <c r="P4" s="436"/>
      <c r="Q4" s="436"/>
      <c r="R4" s="436"/>
      <c r="S4" s="437"/>
      <c r="T4" s="142"/>
      <c r="U4" s="142"/>
      <c r="V4" s="142"/>
      <c r="W4" s="142"/>
      <c r="X4" s="142"/>
      <c r="Y4" s="142"/>
      <c r="Z4" s="142"/>
      <c r="AA4" s="143"/>
      <c r="AB4" s="143"/>
      <c r="AC4" s="143"/>
      <c r="AD4" s="143"/>
    </row>
    <row r="5" spans="1:55" s="98" customFormat="1" ht="93" customHeight="1" thickBot="1" x14ac:dyDescent="0.3">
      <c r="A5" s="109"/>
      <c r="B5" s="396" t="s">
        <v>145</v>
      </c>
      <c r="C5" s="397"/>
      <c r="D5" s="397"/>
      <c r="E5" s="398"/>
      <c r="F5" s="438" t="s">
        <v>243</v>
      </c>
      <c r="G5" s="439"/>
      <c r="H5" s="439"/>
      <c r="I5" s="440"/>
      <c r="J5" s="268"/>
      <c r="K5" s="340" t="s">
        <v>93</v>
      </c>
      <c r="L5" s="430"/>
      <c r="M5" s="341" t="s">
        <v>119</v>
      </c>
      <c r="N5" s="268"/>
      <c r="O5" s="340" t="s">
        <v>167</v>
      </c>
      <c r="P5" s="430"/>
      <c r="Q5" s="341" t="s">
        <v>168</v>
      </c>
      <c r="R5" s="430"/>
      <c r="S5" s="335" t="s">
        <v>169</v>
      </c>
      <c r="T5" s="143"/>
      <c r="U5" s="143"/>
      <c r="V5" s="143"/>
      <c r="W5" s="143"/>
      <c r="X5" s="143"/>
      <c r="Y5" s="143"/>
      <c r="Z5" s="143"/>
      <c r="AA5" s="143"/>
      <c r="AB5" s="143"/>
      <c r="AC5" s="143"/>
      <c r="AD5" s="143"/>
    </row>
    <row r="6" spans="1:55" s="98" customFormat="1" ht="90.75" customHeight="1" thickBot="1" x14ac:dyDescent="0.3">
      <c r="A6" s="109"/>
      <c r="B6" s="171"/>
      <c r="C6" s="171"/>
      <c r="D6" s="171"/>
      <c r="E6" s="172"/>
      <c r="F6" s="367" t="s">
        <v>240</v>
      </c>
      <c r="G6" s="366">
        <v>12110</v>
      </c>
      <c r="H6" s="342"/>
      <c r="I6" s="343"/>
      <c r="J6" s="268"/>
      <c r="K6" s="365" t="s">
        <v>251</v>
      </c>
      <c r="L6" s="430"/>
      <c r="M6" s="364" t="s">
        <v>254</v>
      </c>
      <c r="N6" s="268"/>
      <c r="O6" s="344"/>
      <c r="P6" s="430"/>
      <c r="Q6" s="345"/>
      <c r="R6" s="430"/>
      <c r="S6" s="336"/>
      <c r="T6" s="143"/>
      <c r="U6" s="143"/>
      <c r="V6" s="143"/>
      <c r="W6" s="143"/>
      <c r="X6" s="143"/>
      <c r="Y6" s="143"/>
      <c r="Z6" s="143"/>
      <c r="AA6" s="143"/>
      <c r="AB6" s="143"/>
      <c r="AC6" s="143"/>
      <c r="AD6" s="143"/>
    </row>
    <row r="7" spans="1:55" s="99" customFormat="1" ht="63.75" thickBot="1" x14ac:dyDescent="0.3">
      <c r="A7" s="110"/>
      <c r="B7" s="144" t="s">
        <v>120</v>
      </c>
      <c r="C7" s="144" t="s">
        <v>143</v>
      </c>
      <c r="D7" s="144" t="s">
        <v>118</v>
      </c>
      <c r="E7" s="145" t="s">
        <v>123</v>
      </c>
      <c r="F7" s="145" t="s">
        <v>241</v>
      </c>
      <c r="G7" s="145" t="s">
        <v>242</v>
      </c>
      <c r="H7" s="145" t="s">
        <v>146</v>
      </c>
      <c r="I7" s="145" t="s">
        <v>147</v>
      </c>
      <c r="J7" s="346"/>
      <c r="K7" s="347" t="s">
        <v>144</v>
      </c>
      <c r="L7" s="430"/>
      <c r="M7" s="337" t="s">
        <v>144</v>
      </c>
      <c r="N7" s="346"/>
      <c r="O7" s="337" t="s">
        <v>144</v>
      </c>
      <c r="P7" s="430"/>
      <c r="Q7" s="337" t="s">
        <v>144</v>
      </c>
      <c r="R7" s="430"/>
      <c r="S7" s="337" t="s">
        <v>144</v>
      </c>
      <c r="T7" s="146"/>
      <c r="U7" s="146"/>
      <c r="V7" s="146"/>
      <c r="W7" s="146"/>
      <c r="X7" s="146"/>
      <c r="Y7" s="146"/>
      <c r="Z7" s="146"/>
      <c r="AA7" s="146"/>
      <c r="AB7" s="146"/>
      <c r="AC7" s="146"/>
      <c r="AD7" s="146"/>
    </row>
    <row r="8" spans="1:55" s="159" customFormat="1" ht="30" customHeight="1" thickBot="1" x14ac:dyDescent="0.3">
      <c r="A8" s="158"/>
      <c r="B8" s="169">
        <v>1</v>
      </c>
      <c r="C8" s="201" t="s">
        <v>140</v>
      </c>
      <c r="D8" s="147" t="s">
        <v>122</v>
      </c>
      <c r="E8" s="160">
        <v>1</v>
      </c>
      <c r="F8" s="348">
        <v>17.84</v>
      </c>
      <c r="G8" s="349">
        <v>21.36</v>
      </c>
      <c r="H8" s="350">
        <f>ROUND($G$6*F8,0)</f>
        <v>216042</v>
      </c>
      <c r="I8" s="350">
        <f>ROUND($G$6*G8,2)</f>
        <v>258669.6</v>
      </c>
      <c r="J8" s="351"/>
      <c r="K8" s="352">
        <v>238000</v>
      </c>
      <c r="L8" s="430"/>
      <c r="M8" s="352">
        <v>216043</v>
      </c>
      <c r="N8" s="351"/>
      <c r="O8" s="352"/>
      <c r="P8" s="430"/>
      <c r="Q8" s="352"/>
      <c r="R8" s="430"/>
      <c r="S8" s="338">
        <f>+ROUND(AVERAGE(I8,K8,M8),2)</f>
        <v>237570.87</v>
      </c>
      <c r="T8" s="2"/>
      <c r="U8" s="2"/>
      <c r="V8" s="2"/>
      <c r="W8" s="2"/>
      <c r="X8" s="2"/>
      <c r="Y8" s="2"/>
      <c r="Z8" s="2"/>
      <c r="AA8" s="2"/>
      <c r="AB8" s="2"/>
      <c r="AC8" s="2"/>
      <c r="AD8" s="2"/>
    </row>
    <row r="9" spans="1:55" s="159" customFormat="1" ht="30" customHeight="1" thickBot="1" x14ac:dyDescent="0.3">
      <c r="A9" s="158"/>
      <c r="B9" s="169">
        <v>2</v>
      </c>
      <c r="C9" s="201" t="s">
        <v>141</v>
      </c>
      <c r="D9" s="147" t="s">
        <v>122</v>
      </c>
      <c r="E9" s="160">
        <v>1</v>
      </c>
      <c r="F9" s="348">
        <v>17.84</v>
      </c>
      <c r="G9" s="349">
        <v>21.36</v>
      </c>
      <c r="H9" s="350">
        <f>ROUND($G$6*F9,2)</f>
        <v>216042.4</v>
      </c>
      <c r="I9" s="350">
        <f>ROUND($G$6*G9,2)</f>
        <v>258669.6</v>
      </c>
      <c r="J9" s="351"/>
      <c r="K9" s="352">
        <v>238000</v>
      </c>
      <c r="L9" s="430"/>
      <c r="M9" s="352">
        <v>216043</v>
      </c>
      <c r="N9" s="351"/>
      <c r="O9" s="352"/>
      <c r="P9" s="430"/>
      <c r="Q9" s="352"/>
      <c r="R9" s="430"/>
      <c r="S9" s="338">
        <f>+ROUND(AVERAGE(I9,K9,M9),2)</f>
        <v>237570.87</v>
      </c>
      <c r="T9" s="2"/>
      <c r="U9" s="428"/>
      <c r="V9" s="429"/>
      <c r="W9" s="429"/>
      <c r="X9" s="429"/>
      <c r="Y9" s="2"/>
      <c r="Z9" s="2"/>
      <c r="AA9" s="2"/>
      <c r="AB9" s="2"/>
      <c r="AC9" s="2"/>
      <c r="AD9" s="2"/>
    </row>
    <row r="10" spans="1:55" s="159" customFormat="1" ht="30" customHeight="1" thickBot="1" x14ac:dyDescent="0.3">
      <c r="A10" s="158"/>
      <c r="B10" s="169">
        <v>3</v>
      </c>
      <c r="C10" s="201" t="s">
        <v>236</v>
      </c>
      <c r="D10" s="147" t="s">
        <v>122</v>
      </c>
      <c r="E10" s="160">
        <v>1</v>
      </c>
      <c r="F10" s="348">
        <v>28.92</v>
      </c>
      <c r="G10" s="349">
        <v>34.86</v>
      </c>
      <c r="H10" s="350">
        <f>ROUND($G$6*F10,2)</f>
        <v>350221.2</v>
      </c>
      <c r="I10" s="350">
        <f>ROUND($G$6*G10,2)</f>
        <v>422154.6</v>
      </c>
      <c r="J10" s="351"/>
      <c r="K10" s="352">
        <v>385000</v>
      </c>
      <c r="L10" s="430"/>
      <c r="M10" s="352">
        <v>350222</v>
      </c>
      <c r="N10" s="351"/>
      <c r="O10" s="352"/>
      <c r="P10" s="430"/>
      <c r="Q10" s="352"/>
      <c r="R10" s="430"/>
      <c r="S10" s="338">
        <f>+ROUND(AVERAGE(I10,K10,M10),2)</f>
        <v>385792.2</v>
      </c>
      <c r="T10" s="2"/>
      <c r="U10" s="429"/>
      <c r="V10" s="429"/>
      <c r="W10" s="429"/>
      <c r="X10" s="429"/>
      <c r="Y10" s="2"/>
      <c r="Z10" s="2"/>
      <c r="AA10" s="2"/>
      <c r="AB10" s="2"/>
      <c r="AC10" s="2"/>
      <c r="AD10" s="2"/>
    </row>
    <row r="11" spans="1:55" s="104" customFormat="1" ht="30" customHeight="1" thickBot="1" x14ac:dyDescent="0.3">
      <c r="A11" s="111"/>
      <c r="B11" s="169">
        <v>4</v>
      </c>
      <c r="C11" s="201" t="s">
        <v>142</v>
      </c>
      <c r="D11" s="147" t="s">
        <v>122</v>
      </c>
      <c r="E11" s="160">
        <v>1</v>
      </c>
      <c r="F11" s="348">
        <v>10.96</v>
      </c>
      <c r="G11" s="349">
        <v>12.98</v>
      </c>
      <c r="H11" s="350">
        <f>ROUND($G$6*F11,2)</f>
        <v>132725.6</v>
      </c>
      <c r="I11" s="350">
        <f>ROUND($G$6*G11,2)</f>
        <v>157187.79999999999</v>
      </c>
      <c r="J11" s="346"/>
      <c r="K11" s="353">
        <v>146000</v>
      </c>
      <c r="L11" s="431"/>
      <c r="M11" s="353">
        <v>132726</v>
      </c>
      <c r="N11" s="346"/>
      <c r="O11" s="353"/>
      <c r="P11" s="431"/>
      <c r="Q11" s="353"/>
      <c r="R11" s="431"/>
      <c r="S11" s="338">
        <f>+ROUND(AVERAGE(I11,K11,M11),2)</f>
        <v>145304.6</v>
      </c>
      <c r="T11" s="146"/>
      <c r="U11" s="146"/>
      <c r="V11" s="146"/>
      <c r="W11" s="146"/>
      <c r="X11" s="146"/>
      <c r="Y11" s="146"/>
      <c r="Z11" s="146"/>
      <c r="AA11" s="146"/>
      <c r="AB11" s="146"/>
      <c r="AC11" s="146"/>
      <c r="AD11" s="146"/>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row>
    <row r="12" spans="1:55" s="113" customFormat="1" ht="24.75" customHeight="1" thickBot="1" x14ac:dyDescent="0.3">
      <c r="B12" s="378" t="s">
        <v>121</v>
      </c>
      <c r="C12" s="379"/>
      <c r="D12" s="379"/>
      <c r="E12" s="379"/>
      <c r="F12" s="380"/>
      <c r="G12" s="162"/>
      <c r="H12" s="339">
        <f>SUM(H8:H11)</f>
        <v>915031.20000000007</v>
      </c>
      <c r="I12" s="339">
        <f>SUM(I8:I11)</f>
        <v>1096681.6000000001</v>
      </c>
      <c r="J12" s="148"/>
      <c r="K12" s="161">
        <f>SUM(K8:K11)</f>
        <v>1007000</v>
      </c>
      <c r="L12" s="139"/>
      <c r="M12" s="161">
        <f>SUM(M8:M11)</f>
        <v>915034</v>
      </c>
      <c r="N12" s="148"/>
      <c r="O12" s="161">
        <f>SUM(O8:O11)</f>
        <v>0</v>
      </c>
      <c r="P12" s="139"/>
      <c r="Q12" s="161">
        <f>SUM(Q8:Q11)</f>
        <v>0</v>
      </c>
      <c r="R12" s="139"/>
      <c r="S12" s="332">
        <f>SUM(S8:S11)</f>
        <v>1006238.5399999999</v>
      </c>
      <c r="T12" s="139"/>
      <c r="U12" s="139"/>
      <c r="V12" s="139"/>
      <c r="W12" s="139"/>
      <c r="X12" s="139"/>
      <c r="Y12" s="139"/>
      <c r="Z12" s="139"/>
      <c r="AA12" s="139"/>
      <c r="AB12" s="139"/>
      <c r="AC12" s="139"/>
      <c r="AD12" s="139"/>
    </row>
    <row r="13" spans="1:55" x14ac:dyDescent="0.2">
      <c r="A13" s="4"/>
      <c r="J13" s="149"/>
      <c r="K13" s="149"/>
      <c r="M13" s="149"/>
      <c r="N13" s="149"/>
      <c r="O13" s="149"/>
      <c r="Q13" s="149"/>
      <c r="S13" s="149"/>
    </row>
    <row r="14" spans="1:55" ht="15.75" x14ac:dyDescent="0.25">
      <c r="A14" s="4"/>
      <c r="B14" t="s">
        <v>239</v>
      </c>
      <c r="J14" s="149"/>
      <c r="K14" s="149"/>
      <c r="M14" s="149"/>
      <c r="N14" s="149"/>
      <c r="O14" s="149"/>
      <c r="Q14" s="149"/>
      <c r="S14" s="149"/>
    </row>
    <row r="15" spans="1:55" x14ac:dyDescent="0.2">
      <c r="A15" s="4"/>
      <c r="J15" s="149"/>
      <c r="K15" s="149"/>
      <c r="M15" s="149"/>
      <c r="N15" s="149"/>
      <c r="O15" s="149"/>
      <c r="Q15" s="149"/>
      <c r="S15" s="149"/>
    </row>
    <row r="16" spans="1:55" ht="15.75" x14ac:dyDescent="0.25">
      <c r="A16" s="4"/>
      <c r="B16" s="139" t="s">
        <v>125</v>
      </c>
      <c r="C16" s="139"/>
      <c r="D16" s="354">
        <v>2</v>
      </c>
      <c r="E16" s="155"/>
      <c r="F16" s="155"/>
      <c r="G16" s="155"/>
      <c r="I16" s="163"/>
      <c r="J16" s="149"/>
      <c r="K16" s="163"/>
      <c r="N16" s="149"/>
      <c r="O16" s="163"/>
    </row>
    <row r="17" spans="1:19" ht="34.5" customHeight="1" x14ac:dyDescent="0.25">
      <c r="A17" s="4"/>
      <c r="B17" s="139" t="s">
        <v>252</v>
      </c>
      <c r="I17" s="163"/>
      <c r="J17" s="149"/>
      <c r="K17" s="163"/>
      <c r="N17" s="149"/>
      <c r="O17" s="163"/>
    </row>
    <row r="18" spans="1:19" ht="34.5" customHeight="1" x14ac:dyDescent="0.25">
      <c r="A18" s="4"/>
      <c r="B18" s="139" t="s">
        <v>238</v>
      </c>
      <c r="C18" s="139"/>
      <c r="D18" s="139"/>
      <c r="E18" s="139"/>
      <c r="F18" s="139"/>
      <c r="G18" s="139"/>
      <c r="I18" s="163"/>
      <c r="J18" s="149"/>
      <c r="K18" s="163"/>
      <c r="N18" s="149"/>
      <c r="O18" s="163"/>
    </row>
    <row r="19" spans="1:19" ht="15.75" x14ac:dyDescent="0.25">
      <c r="A19" s="4"/>
      <c r="C19" s="139"/>
      <c r="I19" s="163"/>
      <c r="J19" s="149"/>
      <c r="K19" s="163"/>
      <c r="N19" s="149"/>
      <c r="O19" s="163"/>
    </row>
    <row r="20" spans="1:19" x14ac:dyDescent="0.2">
      <c r="A20" s="4"/>
      <c r="J20" s="149"/>
      <c r="N20" s="149"/>
    </row>
    <row r="21" spans="1:19" ht="15.75" x14ac:dyDescent="0.2">
      <c r="A21" s="4"/>
      <c r="B21" s="150" t="s">
        <v>96</v>
      </c>
      <c r="D21" s="153">
        <v>46248</v>
      </c>
      <c r="E21" s="153"/>
      <c r="F21" s="153"/>
      <c r="G21" s="153"/>
      <c r="H21" s="153"/>
      <c r="J21" s="149"/>
      <c r="N21" s="149"/>
    </row>
    <row r="22" spans="1:19" ht="15.75" x14ac:dyDescent="0.2">
      <c r="A22" s="4"/>
      <c r="B22" s="150" t="s">
        <v>97</v>
      </c>
      <c r="D22" s="154">
        <v>460</v>
      </c>
      <c r="E22" s="154"/>
      <c r="F22" s="154"/>
      <c r="G22" s="154"/>
      <c r="H22" s="154"/>
      <c r="J22" s="149"/>
      <c r="K22" s="163"/>
      <c r="N22" s="149"/>
      <c r="O22" s="163"/>
    </row>
    <row r="23" spans="1:19" ht="29.25" customHeight="1" x14ac:dyDescent="0.2">
      <c r="A23" s="4"/>
      <c r="C23" s="334" t="s">
        <v>248</v>
      </c>
      <c r="J23" s="149"/>
      <c r="K23" s="163"/>
      <c r="N23" s="149"/>
      <c r="O23" s="163"/>
    </row>
    <row r="24" spans="1:19" x14ac:dyDescent="0.2">
      <c r="A24" s="4"/>
      <c r="J24" s="149"/>
      <c r="K24" s="163"/>
      <c r="N24" s="149"/>
      <c r="O24" s="163"/>
    </row>
    <row r="25" spans="1:19" x14ac:dyDescent="0.2">
      <c r="A25" s="4"/>
      <c r="J25" s="149"/>
      <c r="K25" s="163"/>
      <c r="N25" s="149"/>
      <c r="O25" s="163"/>
    </row>
    <row r="26" spans="1:19" x14ac:dyDescent="0.2">
      <c r="A26" s="4"/>
      <c r="J26" s="149"/>
      <c r="K26" s="151"/>
      <c r="M26" s="151"/>
      <c r="N26" s="149"/>
      <c r="O26" s="151"/>
      <c r="Q26" s="151"/>
      <c r="S26" s="151"/>
    </row>
    <row r="27" spans="1:19" x14ac:dyDescent="0.2">
      <c r="A27" s="4"/>
      <c r="J27" s="149"/>
      <c r="K27" s="151"/>
      <c r="M27" s="151"/>
      <c r="N27" s="149"/>
      <c r="O27" s="151"/>
      <c r="Q27" s="151"/>
      <c r="S27" s="151"/>
    </row>
    <row r="28" spans="1:19" x14ac:dyDescent="0.2">
      <c r="A28" s="4"/>
      <c r="J28" s="149"/>
      <c r="N28" s="149"/>
    </row>
    <row r="29" spans="1:19" x14ac:dyDescent="0.2">
      <c r="A29" s="4"/>
      <c r="J29" s="149"/>
      <c r="N29" s="149"/>
    </row>
    <row r="30" spans="1:19" x14ac:dyDescent="0.2">
      <c r="A30" s="4"/>
      <c r="J30" s="149"/>
      <c r="N30" s="149"/>
    </row>
    <row r="31" spans="1:19" x14ac:dyDescent="0.2">
      <c r="A31" s="4"/>
      <c r="J31" s="149"/>
      <c r="N31" s="149"/>
    </row>
    <row r="32" spans="1:19" x14ac:dyDescent="0.2">
      <c r="A32" s="4"/>
      <c r="J32" s="149"/>
      <c r="N32" s="149"/>
    </row>
    <row r="33" spans="1:14" x14ac:dyDescent="0.2">
      <c r="A33" s="4"/>
      <c r="J33" s="149"/>
      <c r="N33" s="149"/>
    </row>
    <row r="34" spans="1:14" x14ac:dyDescent="0.2">
      <c r="A34" s="4"/>
      <c r="J34" s="149"/>
      <c r="N34" s="149"/>
    </row>
    <row r="35" spans="1:14" x14ac:dyDescent="0.2">
      <c r="A35" s="4"/>
      <c r="J35" s="149"/>
      <c r="N35" s="149"/>
    </row>
    <row r="36" spans="1:14" x14ac:dyDescent="0.2">
      <c r="A36" s="4"/>
      <c r="J36" s="149"/>
      <c r="N36" s="149"/>
    </row>
    <row r="37" spans="1:14" x14ac:dyDescent="0.2">
      <c r="A37" s="4"/>
      <c r="J37" s="149"/>
      <c r="N37" s="149"/>
    </row>
    <row r="38" spans="1:14" x14ac:dyDescent="0.2">
      <c r="A38" s="4"/>
      <c r="J38" s="149"/>
      <c r="N38" s="149"/>
    </row>
    <row r="39" spans="1:14" x14ac:dyDescent="0.2">
      <c r="A39" s="4"/>
      <c r="J39" s="149"/>
      <c r="N39" s="149"/>
    </row>
    <row r="40" spans="1:14" x14ac:dyDescent="0.2">
      <c r="A40" s="4"/>
      <c r="J40" s="149"/>
      <c r="N40" s="149"/>
    </row>
    <row r="41" spans="1:14" x14ac:dyDescent="0.2">
      <c r="A41" s="4"/>
      <c r="J41" s="149"/>
      <c r="N41" s="149"/>
    </row>
    <row r="42" spans="1:14" x14ac:dyDescent="0.2">
      <c r="A42" s="4"/>
      <c r="J42" s="149"/>
      <c r="N42" s="149"/>
    </row>
    <row r="43" spans="1:14" x14ac:dyDescent="0.2">
      <c r="A43" s="4"/>
      <c r="J43" s="149"/>
      <c r="N43" s="149"/>
    </row>
    <row r="44" spans="1:14" x14ac:dyDescent="0.2">
      <c r="A44" s="4"/>
      <c r="J44" s="149"/>
      <c r="N44" s="149"/>
    </row>
    <row r="45" spans="1:14" x14ac:dyDescent="0.2">
      <c r="A45" s="4"/>
      <c r="J45" s="149"/>
      <c r="N45" s="149"/>
    </row>
    <row r="46" spans="1:14" x14ac:dyDescent="0.2">
      <c r="A46" s="4"/>
      <c r="J46" s="149"/>
      <c r="N46" s="149"/>
    </row>
    <row r="47" spans="1:14" x14ac:dyDescent="0.2">
      <c r="A47" s="4"/>
      <c r="J47" s="149"/>
      <c r="N47" s="149"/>
    </row>
    <row r="48" spans="1:14" x14ac:dyDescent="0.2">
      <c r="A48" s="4"/>
      <c r="J48" s="149"/>
      <c r="N48" s="149"/>
    </row>
    <row r="49" spans="1:14" x14ac:dyDescent="0.2">
      <c r="A49" s="4"/>
      <c r="J49" s="149"/>
      <c r="N49" s="149"/>
    </row>
    <row r="50" spans="1:14" x14ac:dyDescent="0.2">
      <c r="A50" s="4"/>
      <c r="J50" s="149"/>
      <c r="N50" s="149"/>
    </row>
    <row r="51" spans="1:14" x14ac:dyDescent="0.2">
      <c r="A51" s="4"/>
      <c r="J51" s="149"/>
      <c r="N51" s="149"/>
    </row>
    <row r="52" spans="1:14" x14ac:dyDescent="0.2">
      <c r="A52" s="4"/>
      <c r="J52" s="149"/>
      <c r="N52" s="149"/>
    </row>
    <row r="53" spans="1:14" x14ac:dyDescent="0.2">
      <c r="A53" s="4"/>
      <c r="J53" s="149"/>
      <c r="N53" s="149"/>
    </row>
    <row r="54" spans="1:14" x14ac:dyDescent="0.2">
      <c r="A54" s="4"/>
      <c r="J54" s="149"/>
      <c r="N54" s="149"/>
    </row>
    <row r="55" spans="1:14" x14ac:dyDescent="0.2">
      <c r="A55" s="4"/>
      <c r="J55" s="149"/>
      <c r="N55" s="149"/>
    </row>
    <row r="56" spans="1:14" x14ac:dyDescent="0.2">
      <c r="A56" s="4"/>
      <c r="J56" s="149"/>
      <c r="N56" s="149"/>
    </row>
    <row r="57" spans="1:14" x14ac:dyDescent="0.2">
      <c r="A57" s="4"/>
      <c r="J57" s="149"/>
      <c r="N57" s="149"/>
    </row>
    <row r="58" spans="1:14" x14ac:dyDescent="0.2">
      <c r="A58" s="4"/>
      <c r="J58" s="149"/>
      <c r="N58" s="149"/>
    </row>
    <row r="59" spans="1:14" x14ac:dyDescent="0.2">
      <c r="A59" s="4"/>
      <c r="J59" s="149"/>
      <c r="N59" s="149"/>
    </row>
    <row r="60" spans="1:14" x14ac:dyDescent="0.2">
      <c r="A60" s="4"/>
      <c r="J60" s="149"/>
      <c r="N60" s="149"/>
    </row>
    <row r="61" spans="1:14" x14ac:dyDescent="0.2">
      <c r="A61" s="4"/>
      <c r="J61" s="149"/>
      <c r="N61" s="149"/>
    </row>
    <row r="62" spans="1:14" x14ac:dyDescent="0.2">
      <c r="A62" s="4"/>
      <c r="J62" s="149"/>
      <c r="N62" s="149"/>
    </row>
    <row r="63" spans="1:14" x14ac:dyDescent="0.2">
      <c r="A63" s="4"/>
      <c r="J63" s="149"/>
      <c r="N63" s="149"/>
    </row>
    <row r="64" spans="1:14" x14ac:dyDescent="0.2">
      <c r="A64" s="4"/>
      <c r="J64" s="149"/>
      <c r="N64" s="149"/>
    </row>
    <row r="65" spans="1:14" x14ac:dyDescent="0.2">
      <c r="A65" s="4"/>
      <c r="J65" s="149"/>
      <c r="N65" s="149"/>
    </row>
    <row r="66" spans="1:14" x14ac:dyDescent="0.2">
      <c r="A66" s="4"/>
      <c r="J66" s="149"/>
      <c r="N66" s="149"/>
    </row>
    <row r="67" spans="1:14" x14ac:dyDescent="0.2">
      <c r="A67" s="4"/>
      <c r="J67" s="149"/>
      <c r="N67" s="149"/>
    </row>
    <row r="68" spans="1:14" x14ac:dyDescent="0.2">
      <c r="A68" s="4"/>
      <c r="J68" s="149"/>
      <c r="N68" s="149"/>
    </row>
    <row r="69" spans="1:14" x14ac:dyDescent="0.2">
      <c r="A69" s="4"/>
      <c r="J69" s="149"/>
      <c r="N69" s="149"/>
    </row>
    <row r="70" spans="1:14" x14ac:dyDescent="0.2">
      <c r="A70" s="4"/>
      <c r="J70" s="149"/>
      <c r="N70" s="149"/>
    </row>
    <row r="71" spans="1:14" x14ac:dyDescent="0.2">
      <c r="A71" s="4"/>
      <c r="J71" s="149"/>
      <c r="N71" s="149"/>
    </row>
    <row r="72" spans="1:14" x14ac:dyDescent="0.2">
      <c r="A72" s="4"/>
      <c r="J72" s="149"/>
      <c r="N72" s="149"/>
    </row>
    <row r="73" spans="1:14" x14ac:dyDescent="0.2">
      <c r="A73" s="4"/>
      <c r="J73" s="149"/>
      <c r="N73" s="149"/>
    </row>
    <row r="74" spans="1:14" x14ac:dyDescent="0.2">
      <c r="A74" s="4"/>
      <c r="J74" s="149"/>
      <c r="N74" s="149"/>
    </row>
    <row r="75" spans="1:14" x14ac:dyDescent="0.2">
      <c r="A75" s="4"/>
      <c r="J75" s="149"/>
      <c r="N75" s="149"/>
    </row>
    <row r="76" spans="1:14" x14ac:dyDescent="0.2">
      <c r="A76" s="4"/>
      <c r="J76" s="149"/>
      <c r="N76" s="149"/>
    </row>
    <row r="77" spans="1:14" x14ac:dyDescent="0.2">
      <c r="A77" s="4"/>
      <c r="J77" s="149"/>
      <c r="N77" s="149"/>
    </row>
    <row r="78" spans="1:14" x14ac:dyDescent="0.2">
      <c r="A78" s="4"/>
      <c r="J78" s="149"/>
      <c r="N78" s="149"/>
    </row>
    <row r="79" spans="1:14" x14ac:dyDescent="0.2">
      <c r="A79" s="4"/>
      <c r="J79" s="149"/>
      <c r="N79" s="149"/>
    </row>
    <row r="80" spans="1:14" x14ac:dyDescent="0.2">
      <c r="A80" s="4"/>
      <c r="J80" s="149"/>
      <c r="N80" s="149"/>
    </row>
    <row r="81" spans="1:14" x14ac:dyDescent="0.2">
      <c r="A81" s="4"/>
      <c r="J81" s="149"/>
      <c r="N81" s="149"/>
    </row>
    <row r="82" spans="1:14" x14ac:dyDescent="0.2">
      <c r="A82" s="4"/>
      <c r="J82" s="149"/>
      <c r="N82" s="149"/>
    </row>
    <row r="83" spans="1:14" x14ac:dyDescent="0.2">
      <c r="A83" s="4"/>
      <c r="J83" s="149"/>
      <c r="N83" s="149"/>
    </row>
    <row r="84" spans="1:14" x14ac:dyDescent="0.2">
      <c r="A84" s="4"/>
      <c r="J84" s="149"/>
      <c r="N84" s="149"/>
    </row>
    <row r="85" spans="1:14" x14ac:dyDescent="0.2">
      <c r="A85" s="4"/>
      <c r="J85" s="149"/>
      <c r="N85" s="149"/>
    </row>
    <row r="86" spans="1:14" x14ac:dyDescent="0.2">
      <c r="A86" s="4"/>
      <c r="J86" s="149"/>
      <c r="N86" s="149"/>
    </row>
    <row r="87" spans="1:14" x14ac:dyDescent="0.2">
      <c r="A87" s="4"/>
      <c r="J87" s="149"/>
      <c r="N87" s="149"/>
    </row>
    <row r="88" spans="1:14" x14ac:dyDescent="0.2">
      <c r="A88" s="4"/>
      <c r="J88" s="149"/>
      <c r="N88" s="149"/>
    </row>
    <row r="89" spans="1:14" x14ac:dyDescent="0.2">
      <c r="A89" s="4"/>
      <c r="J89" s="149"/>
      <c r="N89" s="149"/>
    </row>
    <row r="90" spans="1:14" x14ac:dyDescent="0.2">
      <c r="A90" s="4"/>
      <c r="J90" s="149"/>
      <c r="N90" s="149"/>
    </row>
    <row r="91" spans="1:14" x14ac:dyDescent="0.2">
      <c r="A91" s="4"/>
      <c r="J91" s="149"/>
      <c r="N91" s="149"/>
    </row>
    <row r="92" spans="1:14" x14ac:dyDescent="0.2">
      <c r="A92" s="4"/>
      <c r="J92" s="149"/>
      <c r="N92" s="149"/>
    </row>
    <row r="93" spans="1:14" x14ac:dyDescent="0.2">
      <c r="A93" s="4"/>
      <c r="J93" s="149"/>
      <c r="N93" s="149"/>
    </row>
    <row r="94" spans="1:14" x14ac:dyDescent="0.2">
      <c r="A94" s="4"/>
      <c r="J94" s="149"/>
      <c r="N94" s="149"/>
    </row>
    <row r="95" spans="1:14" x14ac:dyDescent="0.2">
      <c r="A95" s="4"/>
      <c r="J95" s="149"/>
      <c r="N95" s="149"/>
    </row>
    <row r="96" spans="1:14" x14ac:dyDescent="0.2">
      <c r="A96" s="4"/>
      <c r="J96" s="149"/>
      <c r="N96" s="149"/>
    </row>
    <row r="97" spans="1:14" x14ac:dyDescent="0.2">
      <c r="A97" s="4"/>
      <c r="J97" s="149"/>
      <c r="N97" s="149"/>
    </row>
    <row r="98" spans="1:14" x14ac:dyDescent="0.2">
      <c r="A98" s="4"/>
      <c r="J98" s="149"/>
      <c r="N98" s="149"/>
    </row>
    <row r="99" spans="1:14" x14ac:dyDescent="0.2">
      <c r="A99" s="4"/>
      <c r="J99" s="149"/>
      <c r="N99" s="149"/>
    </row>
    <row r="100" spans="1:14" x14ac:dyDescent="0.2">
      <c r="A100" s="4"/>
      <c r="J100" s="149"/>
      <c r="N100" s="149"/>
    </row>
    <row r="101" spans="1:14" x14ac:dyDescent="0.2">
      <c r="A101" s="4"/>
      <c r="J101" s="149"/>
      <c r="N101" s="149"/>
    </row>
    <row r="102" spans="1:14" x14ac:dyDescent="0.2">
      <c r="A102" s="4"/>
      <c r="J102" s="149"/>
      <c r="N102" s="149"/>
    </row>
    <row r="103" spans="1:14" x14ac:dyDescent="0.2">
      <c r="A103" s="4"/>
      <c r="J103" s="149"/>
      <c r="N103" s="149"/>
    </row>
    <row r="104" spans="1:14" x14ac:dyDescent="0.2">
      <c r="A104" s="4"/>
      <c r="J104" s="149"/>
      <c r="N104" s="149"/>
    </row>
    <row r="105" spans="1:14" x14ac:dyDescent="0.2">
      <c r="A105" s="4"/>
      <c r="J105" s="149"/>
      <c r="N105" s="149"/>
    </row>
    <row r="106" spans="1:14" x14ac:dyDescent="0.2">
      <c r="A106" s="4"/>
      <c r="J106" s="149"/>
      <c r="N106" s="149"/>
    </row>
    <row r="107" spans="1:14" x14ac:dyDescent="0.2">
      <c r="A107" s="4"/>
      <c r="J107" s="149"/>
      <c r="N107" s="149"/>
    </row>
    <row r="108" spans="1:14" x14ac:dyDescent="0.2">
      <c r="A108" s="4"/>
      <c r="J108" s="149"/>
      <c r="N108" s="149"/>
    </row>
    <row r="109" spans="1:14" x14ac:dyDescent="0.2">
      <c r="A109" s="4"/>
      <c r="J109" s="149"/>
      <c r="N109" s="149"/>
    </row>
    <row r="110" spans="1:14" x14ac:dyDescent="0.2">
      <c r="A110" s="4"/>
      <c r="J110" s="149"/>
      <c r="N110" s="149"/>
    </row>
    <row r="111" spans="1:14" x14ac:dyDescent="0.2">
      <c r="A111" s="4"/>
      <c r="J111" s="149"/>
      <c r="N111" s="149"/>
    </row>
    <row r="112" spans="1:14" x14ac:dyDescent="0.2">
      <c r="A112" s="4"/>
      <c r="J112" s="149"/>
      <c r="N112" s="149"/>
    </row>
    <row r="113" spans="1:14" x14ac:dyDescent="0.2">
      <c r="A113" s="4"/>
      <c r="J113" s="149"/>
      <c r="N113" s="149"/>
    </row>
    <row r="114" spans="1:14" x14ac:dyDescent="0.2">
      <c r="A114" s="4"/>
      <c r="J114" s="149"/>
      <c r="N114" s="149"/>
    </row>
    <row r="115" spans="1:14" x14ac:dyDescent="0.2">
      <c r="A115" s="4"/>
      <c r="J115" s="149"/>
      <c r="N115" s="149"/>
    </row>
    <row r="116" spans="1:14" x14ac:dyDescent="0.2">
      <c r="A116" s="4"/>
      <c r="J116" s="149"/>
      <c r="N116" s="149"/>
    </row>
    <row r="117" spans="1:14" x14ac:dyDescent="0.2">
      <c r="A117" s="4"/>
      <c r="J117" s="149"/>
      <c r="N117" s="149"/>
    </row>
    <row r="118" spans="1:14" x14ac:dyDescent="0.2">
      <c r="A118" s="4"/>
      <c r="J118" s="149"/>
      <c r="N118" s="149"/>
    </row>
    <row r="119" spans="1:14" x14ac:dyDescent="0.2">
      <c r="A119" s="4"/>
      <c r="J119" s="149"/>
      <c r="N119" s="149"/>
    </row>
    <row r="120" spans="1:14" x14ac:dyDescent="0.2">
      <c r="A120" s="4"/>
      <c r="J120" s="149"/>
      <c r="N120" s="149"/>
    </row>
    <row r="121" spans="1:14" x14ac:dyDescent="0.2">
      <c r="A121" s="4"/>
      <c r="J121" s="149"/>
      <c r="N121" s="149"/>
    </row>
    <row r="122" spans="1:14" x14ac:dyDescent="0.2">
      <c r="A122" s="4"/>
      <c r="J122" s="149"/>
      <c r="N122" s="149"/>
    </row>
    <row r="123" spans="1:14" x14ac:dyDescent="0.2">
      <c r="A123" s="4"/>
      <c r="J123" s="149"/>
      <c r="N123" s="149"/>
    </row>
    <row r="124" spans="1:14" x14ac:dyDescent="0.2">
      <c r="A124" s="4"/>
      <c r="J124" s="149"/>
      <c r="N124" s="149"/>
    </row>
    <row r="125" spans="1:14" x14ac:dyDescent="0.2">
      <c r="A125" s="4"/>
      <c r="J125" s="149"/>
      <c r="N125" s="149"/>
    </row>
    <row r="126" spans="1:14" x14ac:dyDescent="0.2">
      <c r="A126" s="4"/>
      <c r="J126" s="149"/>
      <c r="N126" s="149"/>
    </row>
    <row r="127" spans="1:14" x14ac:dyDescent="0.2">
      <c r="A127" s="4"/>
      <c r="J127" s="149"/>
      <c r="N127" s="149"/>
    </row>
    <row r="128" spans="1:14" x14ac:dyDescent="0.2">
      <c r="A128" s="4"/>
      <c r="J128" s="149"/>
      <c r="N128" s="149"/>
    </row>
    <row r="129" spans="1:14" x14ac:dyDescent="0.2">
      <c r="A129" s="4"/>
      <c r="J129" s="149"/>
      <c r="N129" s="149"/>
    </row>
    <row r="130" spans="1:14" x14ac:dyDescent="0.2">
      <c r="A130" s="4"/>
      <c r="J130" s="149"/>
      <c r="N130" s="149"/>
    </row>
    <row r="131" spans="1:14" x14ac:dyDescent="0.2">
      <c r="A131" s="4"/>
      <c r="J131" s="149"/>
      <c r="N131" s="149"/>
    </row>
    <row r="132" spans="1:14" x14ac:dyDescent="0.2">
      <c r="A132" s="4"/>
      <c r="J132" s="149"/>
      <c r="N132" s="149"/>
    </row>
    <row r="133" spans="1:14" x14ac:dyDescent="0.2">
      <c r="A133" s="4"/>
      <c r="J133" s="149"/>
      <c r="N133" s="149"/>
    </row>
    <row r="134" spans="1:14" x14ac:dyDescent="0.2">
      <c r="A134" s="4"/>
      <c r="J134" s="149"/>
      <c r="N134" s="149"/>
    </row>
    <row r="135" spans="1:14" x14ac:dyDescent="0.2">
      <c r="A135" s="4"/>
      <c r="J135" s="149"/>
      <c r="N135" s="149"/>
    </row>
    <row r="136" spans="1:14" x14ac:dyDescent="0.2">
      <c r="A136" s="4"/>
      <c r="J136" s="149"/>
      <c r="N136" s="149"/>
    </row>
    <row r="137" spans="1:14" x14ac:dyDescent="0.2">
      <c r="A137" s="4"/>
      <c r="J137" s="149"/>
      <c r="N137" s="149"/>
    </row>
    <row r="138" spans="1:14" x14ac:dyDescent="0.2">
      <c r="A138" s="4"/>
      <c r="J138" s="149"/>
      <c r="N138" s="149"/>
    </row>
    <row r="139" spans="1:14" x14ac:dyDescent="0.2">
      <c r="A139" s="4"/>
      <c r="J139" s="149"/>
      <c r="N139" s="149"/>
    </row>
    <row r="140" spans="1:14" x14ac:dyDescent="0.2">
      <c r="A140" s="4"/>
      <c r="J140" s="149"/>
      <c r="N140" s="149"/>
    </row>
    <row r="141" spans="1:14" x14ac:dyDescent="0.2">
      <c r="A141" s="4"/>
      <c r="J141" s="149"/>
      <c r="N141" s="149"/>
    </row>
    <row r="142" spans="1:14" x14ac:dyDescent="0.2">
      <c r="A142" s="4"/>
      <c r="J142" s="149"/>
      <c r="N142" s="149"/>
    </row>
    <row r="143" spans="1:14" x14ac:dyDescent="0.2">
      <c r="A143" s="4"/>
      <c r="J143" s="149"/>
      <c r="N143" s="149"/>
    </row>
    <row r="144" spans="1:14" x14ac:dyDescent="0.2">
      <c r="A144" s="4"/>
      <c r="J144" s="149"/>
      <c r="N144" s="149"/>
    </row>
    <row r="145" spans="1:14" x14ac:dyDescent="0.2">
      <c r="A145" s="4"/>
      <c r="J145" s="149"/>
      <c r="N145" s="149"/>
    </row>
    <row r="146" spans="1:14" x14ac:dyDescent="0.2">
      <c r="A146" s="4"/>
      <c r="J146" s="149"/>
      <c r="N146" s="149"/>
    </row>
    <row r="147" spans="1:14" x14ac:dyDescent="0.2">
      <c r="A147" s="4"/>
      <c r="J147" s="149"/>
      <c r="N147" s="149"/>
    </row>
    <row r="148" spans="1:14" x14ac:dyDescent="0.2">
      <c r="A148" s="4"/>
      <c r="J148" s="149"/>
      <c r="N148" s="149"/>
    </row>
    <row r="149" spans="1:14" x14ac:dyDescent="0.2">
      <c r="A149" s="4"/>
      <c r="J149" s="149"/>
      <c r="N149" s="149"/>
    </row>
    <row r="150" spans="1:14" x14ac:dyDescent="0.2">
      <c r="A150" s="4"/>
      <c r="J150" s="149"/>
      <c r="N150" s="149"/>
    </row>
    <row r="151" spans="1:14" x14ac:dyDescent="0.2">
      <c r="A151" s="4"/>
      <c r="J151" s="149"/>
      <c r="N151" s="149"/>
    </row>
    <row r="152" spans="1:14" x14ac:dyDescent="0.2">
      <c r="A152" s="4"/>
      <c r="J152" s="149"/>
      <c r="N152" s="149"/>
    </row>
    <row r="153" spans="1:14" x14ac:dyDescent="0.2">
      <c r="A153" s="4"/>
      <c r="J153" s="149"/>
      <c r="N153" s="149"/>
    </row>
    <row r="154" spans="1:14" x14ac:dyDescent="0.2">
      <c r="A154" s="4"/>
      <c r="J154" s="149"/>
      <c r="N154" s="149"/>
    </row>
    <row r="155" spans="1:14" x14ac:dyDescent="0.2">
      <c r="A155" s="4"/>
      <c r="J155" s="149"/>
      <c r="N155" s="149"/>
    </row>
    <row r="156" spans="1:14" x14ac:dyDescent="0.2">
      <c r="A156" s="4"/>
      <c r="J156" s="149"/>
      <c r="N156" s="149"/>
    </row>
    <row r="157" spans="1:14" x14ac:dyDescent="0.2">
      <c r="A157" s="4"/>
      <c r="J157" s="149"/>
      <c r="N157" s="149"/>
    </row>
    <row r="158" spans="1:14" x14ac:dyDescent="0.2">
      <c r="A158" s="4"/>
      <c r="J158" s="149"/>
      <c r="N158" s="149"/>
    </row>
    <row r="159" spans="1:14" x14ac:dyDescent="0.2">
      <c r="A159" s="4"/>
      <c r="J159" s="149"/>
      <c r="N159" s="149"/>
    </row>
    <row r="160" spans="1:14" x14ac:dyDescent="0.2">
      <c r="A160" s="4"/>
      <c r="J160" s="149"/>
      <c r="N160" s="149"/>
    </row>
    <row r="161" spans="1:14" x14ac:dyDescent="0.2">
      <c r="A161" s="4"/>
      <c r="J161" s="149"/>
      <c r="N161" s="149"/>
    </row>
    <row r="162" spans="1:14" x14ac:dyDescent="0.2">
      <c r="A162" s="4"/>
      <c r="J162" s="149"/>
      <c r="N162" s="149"/>
    </row>
    <row r="163" spans="1:14" x14ac:dyDescent="0.2">
      <c r="A163" s="4"/>
      <c r="J163" s="149"/>
      <c r="N163" s="149"/>
    </row>
    <row r="164" spans="1:14" x14ac:dyDescent="0.2">
      <c r="A164" s="4"/>
      <c r="J164" s="149"/>
      <c r="N164" s="149"/>
    </row>
    <row r="165" spans="1:14" x14ac:dyDescent="0.2">
      <c r="A165" s="4"/>
      <c r="J165" s="149"/>
      <c r="N165" s="149"/>
    </row>
    <row r="166" spans="1:14" x14ac:dyDescent="0.2">
      <c r="A166" s="4"/>
      <c r="J166" s="149"/>
      <c r="N166" s="149"/>
    </row>
    <row r="167" spans="1:14" x14ac:dyDescent="0.2">
      <c r="A167" s="4"/>
      <c r="J167" s="149"/>
      <c r="N167" s="149"/>
    </row>
    <row r="168" spans="1:14" x14ac:dyDescent="0.2">
      <c r="A168" s="4"/>
      <c r="J168" s="149"/>
      <c r="N168" s="149"/>
    </row>
    <row r="169" spans="1:14" x14ac:dyDescent="0.2">
      <c r="A169" s="4"/>
      <c r="J169" s="149"/>
      <c r="N169" s="149"/>
    </row>
    <row r="170" spans="1:14" x14ac:dyDescent="0.2">
      <c r="A170" s="4"/>
      <c r="J170" s="149"/>
      <c r="N170" s="149"/>
    </row>
    <row r="171" spans="1:14" x14ac:dyDescent="0.2">
      <c r="A171" s="4"/>
      <c r="J171" s="149"/>
      <c r="N171" s="149"/>
    </row>
    <row r="172" spans="1:14" x14ac:dyDescent="0.2">
      <c r="A172" s="4"/>
      <c r="J172" s="149"/>
      <c r="N172" s="149"/>
    </row>
    <row r="173" spans="1:14" x14ac:dyDescent="0.2">
      <c r="A173" s="4"/>
      <c r="J173" s="149"/>
      <c r="N173" s="149"/>
    </row>
    <row r="174" spans="1:14" x14ac:dyDescent="0.2">
      <c r="A174" s="4"/>
      <c r="J174" s="149"/>
      <c r="N174" s="149"/>
    </row>
    <row r="175" spans="1:14" x14ac:dyDescent="0.2">
      <c r="A175" s="4"/>
      <c r="J175" s="149"/>
      <c r="N175" s="149"/>
    </row>
    <row r="176" spans="1:14" x14ac:dyDescent="0.2">
      <c r="A176" s="4"/>
      <c r="J176" s="149"/>
      <c r="N176" s="149"/>
    </row>
    <row r="177" spans="1:14" x14ac:dyDescent="0.2">
      <c r="A177" s="4"/>
      <c r="J177" s="149"/>
      <c r="N177" s="149"/>
    </row>
    <row r="178" spans="1:14" x14ac:dyDescent="0.2">
      <c r="A178" s="4"/>
      <c r="J178" s="149"/>
      <c r="N178" s="149"/>
    </row>
    <row r="179" spans="1:14" x14ac:dyDescent="0.2">
      <c r="A179" s="4"/>
      <c r="J179" s="149"/>
      <c r="N179" s="149"/>
    </row>
    <row r="180" spans="1:14" x14ac:dyDescent="0.2">
      <c r="A180" s="4"/>
      <c r="J180" s="149"/>
      <c r="N180" s="149"/>
    </row>
    <row r="181" spans="1:14" x14ac:dyDescent="0.2">
      <c r="A181" s="4"/>
      <c r="J181" s="149"/>
      <c r="N181" s="149"/>
    </row>
    <row r="182" spans="1:14" x14ac:dyDescent="0.2">
      <c r="A182" s="4"/>
      <c r="J182" s="149"/>
      <c r="N182" s="149"/>
    </row>
    <row r="183" spans="1:14" x14ac:dyDescent="0.2">
      <c r="A183" s="4"/>
      <c r="J183" s="149"/>
      <c r="N183" s="149"/>
    </row>
    <row r="184" spans="1:14" x14ac:dyDescent="0.2">
      <c r="A184" s="4"/>
      <c r="J184" s="149"/>
      <c r="N184" s="149"/>
    </row>
    <row r="185" spans="1:14" x14ac:dyDescent="0.2">
      <c r="A185" s="4"/>
      <c r="J185" s="149"/>
      <c r="N185" s="149"/>
    </row>
    <row r="186" spans="1:14" x14ac:dyDescent="0.2">
      <c r="A186" s="4"/>
      <c r="J186" s="149"/>
      <c r="N186" s="149"/>
    </row>
    <row r="187" spans="1:14" x14ac:dyDescent="0.2">
      <c r="A187" s="4"/>
      <c r="J187" s="149"/>
      <c r="N187" s="149"/>
    </row>
    <row r="188" spans="1:14" x14ac:dyDescent="0.2">
      <c r="A188" s="4"/>
      <c r="J188" s="149"/>
      <c r="N188" s="149"/>
    </row>
    <row r="189" spans="1:14" x14ac:dyDescent="0.2">
      <c r="A189" s="4"/>
      <c r="J189" s="149"/>
      <c r="N189" s="149"/>
    </row>
    <row r="190" spans="1:14" x14ac:dyDescent="0.2">
      <c r="A190" s="4"/>
      <c r="J190" s="149"/>
      <c r="N190" s="149"/>
    </row>
    <row r="191" spans="1:14" x14ac:dyDescent="0.2">
      <c r="A191" s="4"/>
      <c r="J191" s="149"/>
      <c r="N191" s="149"/>
    </row>
    <row r="192" spans="1:14" x14ac:dyDescent="0.2">
      <c r="A192" s="4"/>
      <c r="J192" s="149"/>
      <c r="N192" s="149"/>
    </row>
    <row r="193" spans="1:14" x14ac:dyDescent="0.2">
      <c r="A193" s="4"/>
      <c r="J193" s="149"/>
      <c r="N193" s="149"/>
    </row>
    <row r="194" spans="1:14" x14ac:dyDescent="0.2">
      <c r="A194" s="4"/>
      <c r="J194" s="149"/>
      <c r="N194" s="149"/>
    </row>
    <row r="195" spans="1:14" x14ac:dyDescent="0.2">
      <c r="A195" s="4"/>
      <c r="J195" s="149"/>
      <c r="N195" s="149"/>
    </row>
    <row r="196" spans="1:14" x14ac:dyDescent="0.2">
      <c r="A196" s="4"/>
      <c r="J196" s="149"/>
      <c r="N196" s="149"/>
    </row>
    <row r="197" spans="1:14" x14ac:dyDescent="0.2">
      <c r="A197" s="4"/>
      <c r="J197" s="149"/>
      <c r="N197" s="149"/>
    </row>
    <row r="198" spans="1:14" x14ac:dyDescent="0.2">
      <c r="A198" s="4"/>
      <c r="J198" s="149"/>
      <c r="N198" s="149"/>
    </row>
    <row r="199" spans="1:14" x14ac:dyDescent="0.2">
      <c r="A199" s="4"/>
      <c r="J199" s="149"/>
      <c r="N199" s="149"/>
    </row>
    <row r="200" spans="1:14" x14ac:dyDescent="0.2">
      <c r="A200" s="4"/>
      <c r="J200" s="149"/>
      <c r="N200" s="149"/>
    </row>
    <row r="201" spans="1:14" x14ac:dyDescent="0.2">
      <c r="A201" s="4"/>
      <c r="J201" s="149"/>
      <c r="N201" s="149"/>
    </row>
    <row r="202" spans="1:14" x14ac:dyDescent="0.2">
      <c r="A202" s="4"/>
      <c r="J202" s="149"/>
      <c r="N202" s="149"/>
    </row>
    <row r="203" spans="1:14" x14ac:dyDescent="0.2">
      <c r="A203" s="4"/>
      <c r="J203" s="149"/>
      <c r="N203" s="149"/>
    </row>
    <row r="204" spans="1:14" x14ac:dyDescent="0.2">
      <c r="A204" s="4"/>
      <c r="J204" s="149"/>
      <c r="N204" s="149"/>
    </row>
    <row r="205" spans="1:14" x14ac:dyDescent="0.2">
      <c r="A205" s="4"/>
      <c r="J205" s="149"/>
      <c r="N205" s="149"/>
    </row>
    <row r="206" spans="1:14" x14ac:dyDescent="0.2">
      <c r="A206" s="4"/>
      <c r="J206" s="149"/>
      <c r="N206" s="149"/>
    </row>
    <row r="207" spans="1:14" x14ac:dyDescent="0.2">
      <c r="A207" s="4"/>
      <c r="J207" s="149"/>
      <c r="N207" s="149"/>
    </row>
    <row r="208" spans="1:14" x14ac:dyDescent="0.2">
      <c r="A208" s="4"/>
      <c r="J208" s="149"/>
      <c r="N208" s="149"/>
    </row>
    <row r="209" spans="1:14" x14ac:dyDescent="0.2">
      <c r="A209" s="4"/>
      <c r="J209" s="149"/>
      <c r="N209" s="149"/>
    </row>
    <row r="210" spans="1:14" x14ac:dyDescent="0.2">
      <c r="A210" s="4"/>
      <c r="J210" s="149"/>
      <c r="N210" s="149"/>
    </row>
    <row r="211" spans="1:14" x14ac:dyDescent="0.2">
      <c r="A211" s="4"/>
      <c r="J211" s="149"/>
      <c r="N211" s="149"/>
    </row>
    <row r="212" spans="1:14" x14ac:dyDescent="0.2">
      <c r="A212" s="4"/>
      <c r="J212" s="149"/>
      <c r="N212" s="149"/>
    </row>
    <row r="213" spans="1:14" x14ac:dyDescent="0.2">
      <c r="A213" s="4"/>
      <c r="J213" s="149"/>
      <c r="N213" s="149"/>
    </row>
    <row r="214" spans="1:14" x14ac:dyDescent="0.2">
      <c r="A214" s="4"/>
      <c r="J214" s="149"/>
      <c r="N214" s="149"/>
    </row>
    <row r="215" spans="1:14" x14ac:dyDescent="0.2">
      <c r="A215" s="4"/>
      <c r="J215" s="149"/>
      <c r="N215" s="149"/>
    </row>
    <row r="216" spans="1:14" x14ac:dyDescent="0.2">
      <c r="A216" s="4"/>
      <c r="J216" s="149"/>
      <c r="N216" s="149"/>
    </row>
    <row r="217" spans="1:14" x14ac:dyDescent="0.2">
      <c r="A217" s="4"/>
      <c r="J217" s="149"/>
      <c r="N217" s="149"/>
    </row>
    <row r="218" spans="1:14" x14ac:dyDescent="0.2">
      <c r="A218" s="4"/>
      <c r="J218" s="149"/>
      <c r="N218" s="149"/>
    </row>
    <row r="219" spans="1:14" x14ac:dyDescent="0.2">
      <c r="A219" s="4"/>
      <c r="J219" s="149"/>
      <c r="N219" s="149"/>
    </row>
    <row r="220" spans="1:14" x14ac:dyDescent="0.2">
      <c r="A220" s="4"/>
      <c r="J220" s="149"/>
      <c r="N220" s="149"/>
    </row>
    <row r="221" spans="1:14" x14ac:dyDescent="0.2">
      <c r="A221" s="4"/>
      <c r="J221" s="149"/>
      <c r="N221" s="149"/>
    </row>
    <row r="222" spans="1:14" x14ac:dyDescent="0.2">
      <c r="A222" s="4"/>
      <c r="J222" s="149"/>
      <c r="N222" s="149"/>
    </row>
    <row r="223" spans="1:14" x14ac:dyDescent="0.2">
      <c r="A223" s="4"/>
      <c r="J223" s="149"/>
      <c r="N223" s="149"/>
    </row>
    <row r="224" spans="1:14" x14ac:dyDescent="0.2">
      <c r="A224" s="4"/>
      <c r="J224" s="149"/>
      <c r="N224" s="149"/>
    </row>
    <row r="225" spans="1:14" x14ac:dyDescent="0.2">
      <c r="A225" s="4"/>
      <c r="J225" s="149"/>
      <c r="N225" s="149"/>
    </row>
    <row r="226" spans="1:14" x14ac:dyDescent="0.2">
      <c r="A226" s="4"/>
      <c r="J226" s="149"/>
      <c r="N226" s="149"/>
    </row>
    <row r="227" spans="1:14" x14ac:dyDescent="0.2">
      <c r="A227" s="4"/>
      <c r="J227" s="149"/>
      <c r="N227" s="149"/>
    </row>
    <row r="228" spans="1:14" x14ac:dyDescent="0.2">
      <c r="A228" s="4"/>
      <c r="J228" s="149"/>
      <c r="N228" s="149"/>
    </row>
    <row r="229" spans="1:14" x14ac:dyDescent="0.2">
      <c r="A229" s="4"/>
      <c r="J229" s="149"/>
      <c r="N229" s="149"/>
    </row>
    <row r="230" spans="1:14" x14ac:dyDescent="0.2">
      <c r="A230" s="4"/>
      <c r="J230" s="149"/>
      <c r="N230" s="149"/>
    </row>
    <row r="231" spans="1:14" x14ac:dyDescent="0.2">
      <c r="A231" s="4"/>
      <c r="J231" s="149"/>
      <c r="N231" s="149"/>
    </row>
    <row r="232" spans="1:14" x14ac:dyDescent="0.2">
      <c r="A232" s="4"/>
      <c r="J232" s="149"/>
      <c r="N232" s="149"/>
    </row>
    <row r="233" spans="1:14" x14ac:dyDescent="0.2">
      <c r="A233" s="4"/>
      <c r="J233" s="149"/>
      <c r="N233" s="149"/>
    </row>
    <row r="234" spans="1:14" x14ac:dyDescent="0.2">
      <c r="A234" s="4"/>
      <c r="J234" s="149"/>
      <c r="N234" s="149"/>
    </row>
    <row r="235" spans="1:14" x14ac:dyDescent="0.2">
      <c r="A235" s="4"/>
      <c r="J235" s="149"/>
      <c r="N235" s="149"/>
    </row>
    <row r="236" spans="1:14" x14ac:dyDescent="0.2">
      <c r="A236" s="4"/>
      <c r="J236" s="149"/>
      <c r="N236" s="149"/>
    </row>
    <row r="237" spans="1:14" x14ac:dyDescent="0.2">
      <c r="A237" s="4"/>
      <c r="J237" s="149"/>
      <c r="N237" s="149"/>
    </row>
    <row r="238" spans="1:14" x14ac:dyDescent="0.2">
      <c r="A238" s="4"/>
      <c r="J238" s="149"/>
      <c r="N238" s="149"/>
    </row>
    <row r="239" spans="1:14" x14ac:dyDescent="0.2">
      <c r="A239" s="4"/>
      <c r="J239" s="149"/>
      <c r="N239" s="149"/>
    </row>
    <row r="240" spans="1:14" x14ac:dyDescent="0.2">
      <c r="A240" s="4"/>
      <c r="J240" s="149"/>
      <c r="N240" s="149"/>
    </row>
    <row r="241" spans="1:14" x14ac:dyDescent="0.2">
      <c r="A241" s="4"/>
      <c r="J241" s="149"/>
      <c r="N241" s="149"/>
    </row>
    <row r="242" spans="1:14" x14ac:dyDescent="0.2">
      <c r="A242" s="4"/>
      <c r="J242" s="149"/>
      <c r="N242" s="149"/>
    </row>
    <row r="243" spans="1:14" x14ac:dyDescent="0.2">
      <c r="A243" s="4"/>
      <c r="J243" s="149"/>
      <c r="N243" s="149"/>
    </row>
    <row r="244" spans="1:14" x14ac:dyDescent="0.2">
      <c r="A244" s="4"/>
      <c r="J244" s="149"/>
      <c r="N244" s="149"/>
    </row>
    <row r="245" spans="1:14" x14ac:dyDescent="0.2">
      <c r="A245" s="4"/>
      <c r="J245" s="149"/>
      <c r="N245" s="149"/>
    </row>
    <row r="246" spans="1:14" x14ac:dyDescent="0.2">
      <c r="A246" s="4"/>
      <c r="J246" s="149"/>
      <c r="N246" s="149"/>
    </row>
    <row r="247" spans="1:14" x14ac:dyDescent="0.2">
      <c r="A247" s="4"/>
      <c r="J247" s="149"/>
      <c r="N247" s="149"/>
    </row>
    <row r="248" spans="1:14" x14ac:dyDescent="0.2">
      <c r="A248" s="4"/>
      <c r="J248" s="149"/>
      <c r="N248" s="149"/>
    </row>
    <row r="249" spans="1:14" x14ac:dyDescent="0.2">
      <c r="A249" s="4"/>
      <c r="J249" s="149"/>
      <c r="N249" s="149"/>
    </row>
    <row r="250" spans="1:14" x14ac:dyDescent="0.2">
      <c r="A250" s="4"/>
      <c r="J250" s="149"/>
      <c r="N250" s="149"/>
    </row>
    <row r="251" spans="1:14" x14ac:dyDescent="0.2">
      <c r="A251" s="4"/>
      <c r="J251" s="149"/>
      <c r="N251" s="149"/>
    </row>
    <row r="252" spans="1:14" x14ac:dyDescent="0.2">
      <c r="A252" s="4"/>
      <c r="J252" s="149"/>
      <c r="N252" s="149"/>
    </row>
    <row r="253" spans="1:14" x14ac:dyDescent="0.2">
      <c r="A253" s="4"/>
      <c r="J253" s="149"/>
      <c r="N253" s="149"/>
    </row>
    <row r="254" spans="1:14" x14ac:dyDescent="0.2">
      <c r="A254" s="4"/>
      <c r="J254" s="149"/>
      <c r="N254" s="149"/>
    </row>
    <row r="255" spans="1:14" x14ac:dyDescent="0.2">
      <c r="A255" s="4"/>
      <c r="J255" s="149"/>
      <c r="N255" s="149"/>
    </row>
    <row r="256" spans="1:14" x14ac:dyDescent="0.2">
      <c r="A256" s="4"/>
      <c r="J256" s="149"/>
      <c r="N256" s="149"/>
    </row>
    <row r="257" spans="1:14" x14ac:dyDescent="0.2">
      <c r="A257" s="4"/>
      <c r="J257" s="149"/>
      <c r="N257" s="149"/>
    </row>
    <row r="258" spans="1:14" x14ac:dyDescent="0.2">
      <c r="A258" s="4"/>
      <c r="J258" s="149"/>
      <c r="N258" s="149"/>
    </row>
    <row r="259" spans="1:14" x14ac:dyDescent="0.2">
      <c r="A259" s="4"/>
      <c r="J259" s="149"/>
      <c r="N259" s="149"/>
    </row>
    <row r="260" spans="1:14" x14ac:dyDescent="0.2">
      <c r="A260" s="4"/>
      <c r="J260" s="149"/>
      <c r="N260" s="149"/>
    </row>
    <row r="261" spans="1:14" x14ac:dyDescent="0.2">
      <c r="A261" s="4"/>
      <c r="J261" s="149"/>
      <c r="N261" s="149"/>
    </row>
    <row r="262" spans="1:14" x14ac:dyDescent="0.2">
      <c r="A262" s="4"/>
      <c r="J262" s="149"/>
      <c r="N262" s="149"/>
    </row>
    <row r="263" spans="1:14" x14ac:dyDescent="0.2">
      <c r="A263" s="4"/>
      <c r="J263" s="149"/>
      <c r="N263" s="149"/>
    </row>
    <row r="264" spans="1:14" x14ac:dyDescent="0.2">
      <c r="A264" s="4"/>
      <c r="J264" s="149"/>
      <c r="N264" s="149"/>
    </row>
    <row r="265" spans="1:14" x14ac:dyDescent="0.2">
      <c r="A265" s="4"/>
      <c r="J265" s="149"/>
      <c r="N265" s="149"/>
    </row>
    <row r="266" spans="1:14" x14ac:dyDescent="0.2">
      <c r="A266" s="4"/>
      <c r="J266" s="149"/>
      <c r="N266" s="149"/>
    </row>
    <row r="267" spans="1:14" x14ac:dyDescent="0.2">
      <c r="A267" s="4"/>
      <c r="J267" s="149"/>
      <c r="N267" s="149"/>
    </row>
    <row r="268" spans="1:14" x14ac:dyDescent="0.2">
      <c r="A268" s="4"/>
      <c r="J268" s="149"/>
      <c r="N268" s="149"/>
    </row>
    <row r="269" spans="1:14" x14ac:dyDescent="0.2">
      <c r="A269" s="4"/>
      <c r="J269" s="149"/>
      <c r="N269" s="149"/>
    </row>
    <row r="270" spans="1:14" x14ac:dyDescent="0.2">
      <c r="A270" s="4"/>
      <c r="J270" s="149"/>
      <c r="N270" s="149"/>
    </row>
    <row r="271" spans="1:14" x14ac:dyDescent="0.2">
      <c r="A271" s="4"/>
      <c r="J271" s="149"/>
      <c r="N271" s="149"/>
    </row>
    <row r="272" spans="1:14" x14ac:dyDescent="0.2">
      <c r="A272" s="4"/>
      <c r="J272" s="149"/>
      <c r="N272" s="149"/>
    </row>
    <row r="273" spans="1:14" x14ac:dyDescent="0.2">
      <c r="A273" s="4"/>
      <c r="J273" s="149"/>
      <c r="N273" s="149"/>
    </row>
    <row r="274" spans="1:14" x14ac:dyDescent="0.2">
      <c r="A274" s="4"/>
      <c r="J274" s="149"/>
      <c r="N274" s="149"/>
    </row>
    <row r="275" spans="1:14" x14ac:dyDescent="0.2">
      <c r="A275" s="4"/>
      <c r="J275" s="149"/>
      <c r="N275" s="149"/>
    </row>
    <row r="276" spans="1:14" x14ac:dyDescent="0.2">
      <c r="A276" s="4"/>
      <c r="J276" s="149"/>
      <c r="N276" s="149"/>
    </row>
    <row r="277" spans="1:14" x14ac:dyDescent="0.2">
      <c r="A277" s="4"/>
      <c r="J277" s="149"/>
      <c r="N277" s="149"/>
    </row>
    <row r="278" spans="1:14" x14ac:dyDescent="0.2">
      <c r="A278" s="4"/>
      <c r="J278" s="149"/>
      <c r="N278" s="149"/>
    </row>
    <row r="279" spans="1:14" x14ac:dyDescent="0.2">
      <c r="A279" s="4"/>
      <c r="J279" s="149"/>
      <c r="N279" s="149"/>
    </row>
    <row r="280" spans="1:14" x14ac:dyDescent="0.2">
      <c r="A280" s="4"/>
      <c r="J280" s="149"/>
      <c r="N280" s="149"/>
    </row>
    <row r="281" spans="1:14" x14ac:dyDescent="0.2">
      <c r="A281" s="4"/>
      <c r="J281" s="149"/>
      <c r="N281" s="149"/>
    </row>
    <row r="282" spans="1:14" x14ac:dyDescent="0.2">
      <c r="A282" s="4"/>
      <c r="J282" s="149"/>
      <c r="N282" s="149"/>
    </row>
    <row r="283" spans="1:14" x14ac:dyDescent="0.2">
      <c r="A283" s="4"/>
      <c r="J283" s="149"/>
      <c r="N283" s="149"/>
    </row>
    <row r="284" spans="1:14" x14ac:dyDescent="0.2">
      <c r="A284" s="4"/>
      <c r="J284" s="149"/>
      <c r="N284" s="149"/>
    </row>
    <row r="285" spans="1:14" x14ac:dyDescent="0.2">
      <c r="A285" s="4"/>
      <c r="J285" s="149"/>
      <c r="N285" s="149"/>
    </row>
    <row r="286" spans="1:14" x14ac:dyDescent="0.2">
      <c r="A286" s="4"/>
      <c r="J286" s="149"/>
      <c r="N286" s="149"/>
    </row>
    <row r="287" spans="1:14" x14ac:dyDescent="0.2">
      <c r="A287" s="4"/>
      <c r="J287" s="149"/>
      <c r="N287" s="149"/>
    </row>
    <row r="288" spans="1:14" x14ac:dyDescent="0.2">
      <c r="A288" s="4"/>
      <c r="J288" s="149"/>
      <c r="N288" s="149"/>
    </row>
    <row r="289" spans="1:14" x14ac:dyDescent="0.2">
      <c r="A289" s="4"/>
      <c r="J289" s="149"/>
      <c r="N289" s="149"/>
    </row>
    <row r="290" spans="1:14" x14ac:dyDescent="0.2">
      <c r="A290" s="4"/>
      <c r="J290" s="149"/>
      <c r="N290" s="149"/>
    </row>
    <row r="291" spans="1:14" x14ac:dyDescent="0.2">
      <c r="A291" s="4"/>
      <c r="J291" s="149"/>
      <c r="N291" s="149"/>
    </row>
    <row r="292" spans="1:14" x14ac:dyDescent="0.2">
      <c r="A292" s="4"/>
      <c r="J292" s="149"/>
      <c r="N292" s="149"/>
    </row>
    <row r="293" spans="1:14" x14ac:dyDescent="0.2">
      <c r="A293" s="4"/>
      <c r="J293" s="149"/>
      <c r="N293" s="149"/>
    </row>
    <row r="294" spans="1:14" x14ac:dyDescent="0.2">
      <c r="A294" s="4"/>
      <c r="J294" s="149"/>
      <c r="N294" s="149"/>
    </row>
    <row r="295" spans="1:14" x14ac:dyDescent="0.2">
      <c r="A295" s="4"/>
      <c r="J295" s="149"/>
      <c r="N295" s="149"/>
    </row>
    <row r="296" spans="1:14" x14ac:dyDescent="0.2">
      <c r="A296" s="4"/>
      <c r="J296" s="149"/>
      <c r="N296" s="149"/>
    </row>
    <row r="297" spans="1:14" x14ac:dyDescent="0.2">
      <c r="A297" s="4"/>
      <c r="J297" s="149"/>
      <c r="N297" s="149"/>
    </row>
    <row r="298" spans="1:14" x14ac:dyDescent="0.2">
      <c r="A298" s="4"/>
      <c r="J298" s="149"/>
      <c r="N298" s="149"/>
    </row>
    <row r="299" spans="1:14" x14ac:dyDescent="0.2">
      <c r="A299" s="4"/>
      <c r="J299" s="149"/>
      <c r="N299" s="149"/>
    </row>
    <row r="300" spans="1:14" x14ac:dyDescent="0.2">
      <c r="A300" s="4"/>
      <c r="J300" s="149"/>
      <c r="N300" s="149"/>
    </row>
    <row r="301" spans="1:14" x14ac:dyDescent="0.2">
      <c r="A301" s="4"/>
      <c r="J301" s="149"/>
      <c r="N301" s="149"/>
    </row>
    <row r="302" spans="1:14" x14ac:dyDescent="0.2">
      <c r="A302" s="4"/>
      <c r="J302" s="149"/>
      <c r="N302" s="149"/>
    </row>
    <row r="303" spans="1:14" x14ac:dyDescent="0.2">
      <c r="A303" s="4"/>
      <c r="J303" s="149"/>
      <c r="N303" s="149"/>
    </row>
    <row r="304" spans="1:14" x14ac:dyDescent="0.2">
      <c r="A304" s="4"/>
      <c r="J304" s="149"/>
      <c r="N304" s="149"/>
    </row>
    <row r="305" spans="1:14" x14ac:dyDescent="0.2">
      <c r="A305" s="4"/>
      <c r="J305" s="149"/>
      <c r="N305" s="149"/>
    </row>
    <row r="306" spans="1:14" x14ac:dyDescent="0.2">
      <c r="A306" s="4"/>
      <c r="J306" s="149"/>
      <c r="N306" s="149"/>
    </row>
    <row r="307" spans="1:14" x14ac:dyDescent="0.2">
      <c r="A307" s="4"/>
      <c r="J307" s="149"/>
      <c r="N307" s="149"/>
    </row>
    <row r="308" spans="1:14" x14ac:dyDescent="0.2">
      <c r="A308" s="4"/>
      <c r="J308" s="149"/>
      <c r="N308" s="149"/>
    </row>
    <row r="309" spans="1:14" x14ac:dyDescent="0.2">
      <c r="A309" s="4"/>
      <c r="J309" s="149"/>
      <c r="N309" s="149"/>
    </row>
    <row r="310" spans="1:14" x14ac:dyDescent="0.2">
      <c r="A310" s="4"/>
      <c r="J310" s="149"/>
      <c r="N310" s="149"/>
    </row>
    <row r="311" spans="1:14" x14ac:dyDescent="0.2">
      <c r="A311" s="4"/>
      <c r="J311" s="149"/>
      <c r="N311" s="149"/>
    </row>
    <row r="312" spans="1:14" x14ac:dyDescent="0.2">
      <c r="A312" s="4"/>
      <c r="J312" s="149"/>
      <c r="N312" s="149"/>
    </row>
    <row r="313" spans="1:14" x14ac:dyDescent="0.2">
      <c r="A313" s="4"/>
      <c r="J313" s="149"/>
      <c r="N313" s="149"/>
    </row>
    <row r="314" spans="1:14" x14ac:dyDescent="0.2">
      <c r="A314" s="4"/>
      <c r="J314" s="149"/>
      <c r="N314" s="149"/>
    </row>
    <row r="315" spans="1:14" x14ac:dyDescent="0.2">
      <c r="A315" s="4"/>
      <c r="J315" s="149"/>
      <c r="N315" s="149"/>
    </row>
    <row r="316" spans="1:14" x14ac:dyDescent="0.2">
      <c r="A316" s="4"/>
      <c r="J316" s="149"/>
      <c r="N316" s="149"/>
    </row>
    <row r="317" spans="1:14" x14ac:dyDescent="0.2">
      <c r="A317" s="4"/>
      <c r="J317" s="149"/>
      <c r="N317" s="149"/>
    </row>
    <row r="318" spans="1:14" x14ac:dyDescent="0.2">
      <c r="A318" s="4"/>
      <c r="J318" s="149"/>
      <c r="N318" s="149"/>
    </row>
    <row r="319" spans="1:14" x14ac:dyDescent="0.2">
      <c r="A319" s="4"/>
      <c r="J319" s="149"/>
      <c r="N319" s="149"/>
    </row>
    <row r="320" spans="1:14" x14ac:dyDescent="0.2">
      <c r="A320" s="4"/>
      <c r="J320" s="149"/>
      <c r="N320" s="149"/>
    </row>
    <row r="321" spans="1:14" x14ac:dyDescent="0.2">
      <c r="A321" s="4"/>
      <c r="J321" s="149"/>
      <c r="N321" s="149"/>
    </row>
    <row r="322" spans="1:14" x14ac:dyDescent="0.2">
      <c r="A322" s="4"/>
      <c r="J322" s="149"/>
      <c r="N322" s="149"/>
    </row>
    <row r="323" spans="1:14" x14ac:dyDescent="0.2">
      <c r="A323" s="4"/>
      <c r="J323" s="149"/>
      <c r="N323" s="149"/>
    </row>
    <row r="324" spans="1:14" x14ac:dyDescent="0.2">
      <c r="A324" s="4"/>
      <c r="J324" s="149"/>
      <c r="N324" s="149"/>
    </row>
    <row r="325" spans="1:14" x14ac:dyDescent="0.2">
      <c r="A325" s="4"/>
      <c r="J325" s="149"/>
      <c r="N325" s="149"/>
    </row>
    <row r="326" spans="1:14" x14ac:dyDescent="0.2">
      <c r="A326" s="4"/>
      <c r="J326" s="149"/>
      <c r="N326" s="149"/>
    </row>
    <row r="327" spans="1:14" x14ac:dyDescent="0.2">
      <c r="A327" s="4"/>
      <c r="J327" s="149"/>
      <c r="N327" s="149"/>
    </row>
    <row r="328" spans="1:14" x14ac:dyDescent="0.2">
      <c r="A328" s="4"/>
      <c r="J328" s="149"/>
      <c r="N328" s="149"/>
    </row>
    <row r="329" spans="1:14" x14ac:dyDescent="0.2">
      <c r="A329" s="4"/>
      <c r="J329" s="149"/>
      <c r="N329" s="149"/>
    </row>
    <row r="330" spans="1:14" x14ac:dyDescent="0.2">
      <c r="A330" s="4"/>
      <c r="J330" s="149"/>
      <c r="N330" s="149"/>
    </row>
    <row r="331" spans="1:14" x14ac:dyDescent="0.2">
      <c r="A331" s="4"/>
      <c r="J331" s="149"/>
      <c r="N331" s="149"/>
    </row>
    <row r="332" spans="1:14" x14ac:dyDescent="0.2">
      <c r="A332" s="4"/>
      <c r="J332" s="149"/>
      <c r="N332" s="149"/>
    </row>
    <row r="333" spans="1:14" x14ac:dyDescent="0.2">
      <c r="A333" s="4"/>
      <c r="J333" s="149"/>
      <c r="N333" s="149"/>
    </row>
    <row r="334" spans="1:14" x14ac:dyDescent="0.2">
      <c r="A334" s="4"/>
      <c r="J334" s="149"/>
      <c r="N334" s="149"/>
    </row>
    <row r="335" spans="1:14" x14ac:dyDescent="0.2">
      <c r="A335" s="4"/>
      <c r="J335" s="149"/>
      <c r="N335" s="149"/>
    </row>
    <row r="336" spans="1:14" x14ac:dyDescent="0.2">
      <c r="A336" s="4"/>
      <c r="J336" s="149"/>
      <c r="N336" s="149"/>
    </row>
    <row r="337" spans="1:14" x14ac:dyDescent="0.2">
      <c r="A337" s="4"/>
      <c r="J337" s="149"/>
      <c r="N337" s="149"/>
    </row>
    <row r="338" spans="1:14" x14ac:dyDescent="0.2">
      <c r="A338" s="4"/>
      <c r="J338" s="149"/>
      <c r="N338" s="149"/>
    </row>
    <row r="339" spans="1:14" x14ac:dyDescent="0.2">
      <c r="A339" s="4"/>
      <c r="J339" s="149"/>
      <c r="N339" s="149"/>
    </row>
    <row r="340" spans="1:14" x14ac:dyDescent="0.2">
      <c r="A340" s="4"/>
      <c r="J340" s="149"/>
      <c r="N340" s="149"/>
    </row>
    <row r="341" spans="1:14" x14ac:dyDescent="0.2">
      <c r="A341" s="4"/>
      <c r="J341" s="149"/>
      <c r="N341" s="149"/>
    </row>
    <row r="342" spans="1:14" x14ac:dyDescent="0.2">
      <c r="A342" s="4"/>
      <c r="J342" s="149"/>
      <c r="N342" s="149"/>
    </row>
    <row r="343" spans="1:14" x14ac:dyDescent="0.2">
      <c r="A343" s="4"/>
      <c r="J343" s="149"/>
      <c r="N343" s="149"/>
    </row>
    <row r="344" spans="1:14" x14ac:dyDescent="0.2">
      <c r="A344" s="4"/>
      <c r="J344" s="149"/>
      <c r="N344" s="149"/>
    </row>
    <row r="345" spans="1:14" x14ac:dyDescent="0.2">
      <c r="A345" s="4"/>
      <c r="J345" s="149"/>
      <c r="N345" s="149"/>
    </row>
    <row r="346" spans="1:14" x14ac:dyDescent="0.2">
      <c r="A346" s="4"/>
      <c r="J346" s="149"/>
      <c r="N346" s="149"/>
    </row>
    <row r="347" spans="1:14" x14ac:dyDescent="0.2">
      <c r="A347" s="4"/>
      <c r="J347" s="149"/>
      <c r="N347" s="149"/>
    </row>
    <row r="348" spans="1:14" x14ac:dyDescent="0.2">
      <c r="A348" s="4"/>
      <c r="J348" s="149"/>
      <c r="N348" s="149"/>
    </row>
    <row r="349" spans="1:14" x14ac:dyDescent="0.2">
      <c r="A349" s="4"/>
      <c r="J349" s="149"/>
      <c r="N349" s="149"/>
    </row>
    <row r="350" spans="1:14" x14ac:dyDescent="0.2">
      <c r="A350" s="4"/>
      <c r="J350" s="149"/>
      <c r="N350" s="149"/>
    </row>
    <row r="351" spans="1:14" x14ac:dyDescent="0.2">
      <c r="A351" s="4"/>
      <c r="J351" s="149"/>
      <c r="N351" s="149"/>
    </row>
    <row r="352" spans="1:14" x14ac:dyDescent="0.2">
      <c r="A352" s="4"/>
      <c r="J352" s="149"/>
      <c r="N352" s="149"/>
    </row>
    <row r="353" spans="1:14" x14ac:dyDescent="0.2">
      <c r="A353" s="4"/>
      <c r="J353" s="149"/>
      <c r="N353" s="149"/>
    </row>
    <row r="354" spans="1:14" x14ac:dyDescent="0.2">
      <c r="A354" s="4"/>
      <c r="J354" s="149"/>
      <c r="N354" s="149"/>
    </row>
    <row r="355" spans="1:14" x14ac:dyDescent="0.2">
      <c r="A355" s="4"/>
      <c r="J355" s="149"/>
      <c r="N355" s="149"/>
    </row>
    <row r="356" spans="1:14" x14ac:dyDescent="0.2">
      <c r="A356" s="4"/>
      <c r="J356" s="149"/>
      <c r="N356" s="149"/>
    </row>
    <row r="357" spans="1:14" x14ac:dyDescent="0.2">
      <c r="A357" s="4"/>
      <c r="J357" s="149"/>
      <c r="N357" s="149"/>
    </row>
    <row r="358" spans="1:14" x14ac:dyDescent="0.2">
      <c r="A358" s="4"/>
      <c r="J358" s="149"/>
      <c r="N358" s="149"/>
    </row>
    <row r="359" spans="1:14" x14ac:dyDescent="0.2">
      <c r="A359" s="4"/>
      <c r="J359" s="149"/>
      <c r="N359" s="149"/>
    </row>
    <row r="360" spans="1:14" x14ac:dyDescent="0.2">
      <c r="A360" s="4"/>
      <c r="J360" s="149"/>
      <c r="N360" s="149"/>
    </row>
    <row r="361" spans="1:14" x14ac:dyDescent="0.2">
      <c r="A361" s="4"/>
      <c r="J361" s="149"/>
      <c r="N361" s="149"/>
    </row>
    <row r="362" spans="1:14" x14ac:dyDescent="0.2">
      <c r="A362" s="4"/>
      <c r="J362" s="149"/>
      <c r="N362" s="149"/>
    </row>
    <row r="363" spans="1:14" x14ac:dyDescent="0.2">
      <c r="A363" s="4"/>
      <c r="J363" s="149"/>
      <c r="N363" s="149"/>
    </row>
    <row r="364" spans="1:14" x14ac:dyDescent="0.2">
      <c r="A364" s="4"/>
      <c r="J364" s="149"/>
      <c r="N364" s="149"/>
    </row>
    <row r="365" spans="1:14" x14ac:dyDescent="0.2">
      <c r="A365" s="4"/>
      <c r="J365" s="149"/>
      <c r="N365" s="149"/>
    </row>
    <row r="366" spans="1:14" x14ac:dyDescent="0.2">
      <c r="A366" s="4"/>
      <c r="J366" s="149"/>
      <c r="N366" s="149"/>
    </row>
    <row r="367" spans="1:14" x14ac:dyDescent="0.2">
      <c r="A367" s="4"/>
      <c r="J367" s="149"/>
      <c r="N367" s="149"/>
    </row>
    <row r="368" spans="1:14" x14ac:dyDescent="0.2">
      <c r="A368" s="4"/>
      <c r="J368" s="149"/>
      <c r="N368" s="149"/>
    </row>
    <row r="369" spans="1:14" x14ac:dyDescent="0.2">
      <c r="A369" s="4"/>
      <c r="J369" s="149"/>
      <c r="N369" s="149"/>
    </row>
    <row r="370" spans="1:14" x14ac:dyDescent="0.2">
      <c r="A370" s="4"/>
      <c r="J370" s="149"/>
      <c r="N370" s="149"/>
    </row>
    <row r="371" spans="1:14" x14ac:dyDescent="0.2">
      <c r="A371" s="4"/>
      <c r="J371" s="149"/>
      <c r="N371" s="149"/>
    </row>
    <row r="372" spans="1:14" x14ac:dyDescent="0.2">
      <c r="A372" s="4"/>
      <c r="J372" s="149"/>
      <c r="N372" s="149"/>
    </row>
    <row r="373" spans="1:14" x14ac:dyDescent="0.2">
      <c r="A373" s="4"/>
      <c r="J373" s="149"/>
      <c r="N373" s="149"/>
    </row>
    <row r="374" spans="1:14" x14ac:dyDescent="0.2">
      <c r="A374" s="4"/>
      <c r="J374" s="149"/>
      <c r="N374" s="149"/>
    </row>
    <row r="375" spans="1:14" x14ac:dyDescent="0.2">
      <c r="A375" s="4"/>
      <c r="J375" s="149"/>
      <c r="N375" s="149"/>
    </row>
    <row r="376" spans="1:14" x14ac:dyDescent="0.2">
      <c r="A376" s="4"/>
      <c r="J376" s="149"/>
      <c r="N376" s="149"/>
    </row>
    <row r="377" spans="1:14" x14ac:dyDescent="0.2">
      <c r="A377" s="4"/>
      <c r="J377" s="149"/>
      <c r="N377" s="149"/>
    </row>
    <row r="378" spans="1:14" x14ac:dyDescent="0.2">
      <c r="A378" s="4"/>
      <c r="J378" s="149"/>
      <c r="N378" s="149"/>
    </row>
    <row r="379" spans="1:14" x14ac:dyDescent="0.2">
      <c r="A379" s="4"/>
      <c r="J379" s="149"/>
      <c r="N379" s="149"/>
    </row>
    <row r="380" spans="1:14" x14ac:dyDescent="0.2">
      <c r="A380" s="4"/>
      <c r="J380" s="149"/>
      <c r="N380" s="149"/>
    </row>
    <row r="381" spans="1:14" x14ac:dyDescent="0.2">
      <c r="A381" s="4"/>
      <c r="J381" s="149"/>
      <c r="N381" s="149"/>
    </row>
    <row r="382" spans="1:14" x14ac:dyDescent="0.2">
      <c r="A382" s="4"/>
      <c r="J382" s="149"/>
      <c r="N382" s="149"/>
    </row>
    <row r="383" spans="1:14" x14ac:dyDescent="0.2">
      <c r="A383" s="4"/>
      <c r="J383" s="149"/>
      <c r="N383" s="149"/>
    </row>
    <row r="384" spans="1:14" x14ac:dyDescent="0.2">
      <c r="A384" s="4"/>
      <c r="J384" s="149"/>
      <c r="N384" s="149"/>
    </row>
    <row r="385" spans="1:14" x14ac:dyDescent="0.2">
      <c r="A385" s="4"/>
      <c r="J385" s="149"/>
      <c r="N385" s="149"/>
    </row>
    <row r="386" spans="1:14" x14ac:dyDescent="0.2">
      <c r="A386" s="4"/>
      <c r="J386" s="149"/>
      <c r="N386" s="149"/>
    </row>
    <row r="387" spans="1:14" x14ac:dyDescent="0.2">
      <c r="A387" s="4"/>
      <c r="J387" s="149"/>
      <c r="N387" s="149"/>
    </row>
    <row r="388" spans="1:14" x14ac:dyDescent="0.2">
      <c r="A388" s="4"/>
      <c r="J388" s="149"/>
      <c r="N388" s="149"/>
    </row>
    <row r="389" spans="1:14" x14ac:dyDescent="0.2">
      <c r="A389" s="4"/>
      <c r="J389" s="149"/>
      <c r="N389" s="149"/>
    </row>
    <row r="390" spans="1:14" x14ac:dyDescent="0.2">
      <c r="A390" s="4"/>
      <c r="J390" s="149"/>
      <c r="N390" s="149"/>
    </row>
    <row r="391" spans="1:14" x14ac:dyDescent="0.2">
      <c r="A391" s="4"/>
      <c r="J391" s="149"/>
      <c r="N391" s="149"/>
    </row>
    <row r="392" spans="1:14" x14ac:dyDescent="0.2">
      <c r="A392" s="4"/>
      <c r="J392" s="149"/>
      <c r="N392" s="149"/>
    </row>
    <row r="393" spans="1:14" x14ac:dyDescent="0.2">
      <c r="A393" s="4"/>
      <c r="J393" s="149"/>
      <c r="N393" s="149"/>
    </row>
    <row r="394" spans="1:14" x14ac:dyDescent="0.2">
      <c r="A394" s="4"/>
      <c r="J394" s="149"/>
      <c r="N394" s="149"/>
    </row>
    <row r="395" spans="1:14" x14ac:dyDescent="0.2">
      <c r="A395" s="4"/>
      <c r="J395" s="149"/>
      <c r="N395" s="149"/>
    </row>
    <row r="396" spans="1:14" x14ac:dyDescent="0.2">
      <c r="A396" s="4"/>
      <c r="J396" s="149"/>
      <c r="N396" s="149"/>
    </row>
    <row r="397" spans="1:14" x14ac:dyDescent="0.2">
      <c r="A397" s="4"/>
      <c r="J397" s="149"/>
      <c r="N397" s="149"/>
    </row>
    <row r="398" spans="1:14" x14ac:dyDescent="0.2">
      <c r="A398" s="4"/>
      <c r="J398" s="149"/>
      <c r="N398" s="149"/>
    </row>
    <row r="399" spans="1:14" x14ac:dyDescent="0.2">
      <c r="A399" s="4"/>
      <c r="J399" s="149"/>
      <c r="N399" s="149"/>
    </row>
    <row r="400" spans="1:14" x14ac:dyDescent="0.2">
      <c r="A400" s="4"/>
      <c r="J400" s="149"/>
      <c r="N400" s="149"/>
    </row>
    <row r="401" spans="1:14" x14ac:dyDescent="0.2">
      <c r="A401" s="4"/>
      <c r="J401" s="149"/>
      <c r="N401" s="149"/>
    </row>
    <row r="402" spans="1:14" x14ac:dyDescent="0.2">
      <c r="A402" s="4"/>
      <c r="J402" s="149"/>
      <c r="N402" s="149"/>
    </row>
    <row r="403" spans="1:14" x14ac:dyDescent="0.2">
      <c r="A403" s="4"/>
      <c r="J403" s="149"/>
      <c r="N403" s="149"/>
    </row>
    <row r="404" spans="1:14" x14ac:dyDescent="0.2">
      <c r="A404" s="4"/>
      <c r="J404" s="149"/>
      <c r="N404" s="149"/>
    </row>
    <row r="405" spans="1:14" x14ac:dyDescent="0.2">
      <c r="A405" s="4"/>
      <c r="J405" s="149"/>
      <c r="N405" s="149"/>
    </row>
    <row r="406" spans="1:14" x14ac:dyDescent="0.2">
      <c r="A406" s="4"/>
      <c r="J406" s="149"/>
      <c r="N406" s="149"/>
    </row>
    <row r="407" spans="1:14" x14ac:dyDescent="0.2">
      <c r="A407" s="4"/>
      <c r="J407" s="149"/>
      <c r="N407" s="149"/>
    </row>
    <row r="408" spans="1:14" x14ac:dyDescent="0.2">
      <c r="A408" s="4"/>
      <c r="J408" s="149"/>
      <c r="N408" s="149"/>
    </row>
    <row r="409" spans="1:14" x14ac:dyDescent="0.2">
      <c r="A409" s="4"/>
      <c r="J409" s="149"/>
      <c r="N409" s="149"/>
    </row>
    <row r="410" spans="1:14" x14ac:dyDescent="0.2">
      <c r="A410" s="4"/>
      <c r="J410" s="149"/>
      <c r="N410" s="149"/>
    </row>
    <row r="411" spans="1:14" x14ac:dyDescent="0.2">
      <c r="A411" s="4"/>
      <c r="J411" s="149"/>
      <c r="N411" s="149"/>
    </row>
    <row r="412" spans="1:14" x14ac:dyDescent="0.2">
      <c r="A412" s="4"/>
      <c r="J412" s="149"/>
      <c r="N412" s="149"/>
    </row>
    <row r="413" spans="1:14" x14ac:dyDescent="0.2">
      <c r="A413" s="4"/>
      <c r="J413" s="149"/>
      <c r="N413" s="149"/>
    </row>
    <row r="414" spans="1:14" x14ac:dyDescent="0.2">
      <c r="A414" s="4"/>
      <c r="J414" s="149"/>
      <c r="N414" s="149"/>
    </row>
    <row r="415" spans="1:14" x14ac:dyDescent="0.2">
      <c r="A415" s="4"/>
      <c r="J415" s="149"/>
      <c r="N415" s="149"/>
    </row>
    <row r="416" spans="1:14" x14ac:dyDescent="0.2">
      <c r="A416" s="4"/>
      <c r="J416" s="149"/>
      <c r="N416" s="149"/>
    </row>
    <row r="417" spans="1:14" x14ac:dyDescent="0.2">
      <c r="A417" s="4"/>
      <c r="J417" s="149"/>
      <c r="N417" s="149"/>
    </row>
    <row r="418" spans="1:14" x14ac:dyDescent="0.2">
      <c r="A418" s="4"/>
      <c r="J418" s="149"/>
      <c r="N418" s="149"/>
    </row>
    <row r="419" spans="1:14" x14ac:dyDescent="0.2">
      <c r="A419" s="4"/>
      <c r="J419" s="149"/>
      <c r="N419" s="149"/>
    </row>
    <row r="420" spans="1:14" x14ac:dyDescent="0.2">
      <c r="A420" s="4"/>
      <c r="J420" s="149"/>
      <c r="N420" s="149"/>
    </row>
    <row r="421" spans="1:14" x14ac:dyDescent="0.2">
      <c r="A421" s="4"/>
      <c r="J421" s="149"/>
      <c r="N421" s="149"/>
    </row>
    <row r="422" spans="1:14" x14ac:dyDescent="0.2">
      <c r="A422" s="4"/>
      <c r="J422" s="149"/>
      <c r="N422" s="149"/>
    </row>
    <row r="423" spans="1:14" x14ac:dyDescent="0.2">
      <c r="A423" s="4"/>
      <c r="J423" s="149"/>
      <c r="N423" s="149"/>
    </row>
    <row r="424" spans="1:14" x14ac:dyDescent="0.2">
      <c r="A424" s="4"/>
      <c r="J424" s="149"/>
      <c r="N424" s="149"/>
    </row>
    <row r="425" spans="1:14" x14ac:dyDescent="0.2">
      <c r="A425" s="4"/>
      <c r="J425" s="149"/>
      <c r="N425" s="149"/>
    </row>
    <row r="426" spans="1:14" x14ac:dyDescent="0.2">
      <c r="A426" s="4"/>
      <c r="J426" s="149"/>
      <c r="N426" s="149"/>
    </row>
    <row r="427" spans="1:14" x14ac:dyDescent="0.2">
      <c r="A427" s="4"/>
      <c r="J427" s="149"/>
      <c r="N427" s="149"/>
    </row>
    <row r="428" spans="1:14" x14ac:dyDescent="0.2">
      <c r="A428" s="4"/>
      <c r="J428" s="149"/>
      <c r="N428" s="149"/>
    </row>
    <row r="429" spans="1:14" x14ac:dyDescent="0.2">
      <c r="A429" s="4"/>
      <c r="J429" s="149"/>
      <c r="N429" s="149"/>
    </row>
    <row r="430" spans="1:14" x14ac:dyDescent="0.2">
      <c r="A430" s="4"/>
      <c r="J430" s="149"/>
      <c r="N430" s="149"/>
    </row>
    <row r="431" spans="1:14" x14ac:dyDescent="0.2">
      <c r="A431" s="4"/>
      <c r="J431" s="149"/>
      <c r="N431" s="149"/>
    </row>
    <row r="432" spans="1:14" x14ac:dyDescent="0.2">
      <c r="A432" s="4"/>
      <c r="J432" s="149"/>
      <c r="N432" s="149"/>
    </row>
    <row r="433" spans="1:14" x14ac:dyDescent="0.2">
      <c r="A433" s="4"/>
      <c r="J433" s="149"/>
      <c r="N433" s="149"/>
    </row>
    <row r="434" spans="1:14" x14ac:dyDescent="0.2">
      <c r="A434" s="4"/>
      <c r="J434" s="149"/>
      <c r="N434" s="149"/>
    </row>
    <row r="435" spans="1:14" x14ac:dyDescent="0.2">
      <c r="A435" s="4"/>
      <c r="J435" s="149"/>
      <c r="N435" s="149"/>
    </row>
    <row r="436" spans="1:14" x14ac:dyDescent="0.2">
      <c r="A436" s="4"/>
      <c r="J436" s="149"/>
      <c r="N436" s="149"/>
    </row>
    <row r="437" spans="1:14" x14ac:dyDescent="0.2">
      <c r="A437" s="4"/>
      <c r="J437" s="149"/>
      <c r="N437" s="149"/>
    </row>
    <row r="438" spans="1:14" x14ac:dyDescent="0.2">
      <c r="A438" s="4"/>
      <c r="J438" s="149"/>
      <c r="N438" s="149"/>
    </row>
    <row r="439" spans="1:14" x14ac:dyDescent="0.2">
      <c r="A439" s="4"/>
      <c r="J439" s="149"/>
      <c r="N439" s="149"/>
    </row>
    <row r="440" spans="1:14" x14ac:dyDescent="0.2">
      <c r="A440" s="4"/>
      <c r="J440" s="149"/>
      <c r="N440" s="149"/>
    </row>
    <row r="441" spans="1:14" x14ac:dyDescent="0.2">
      <c r="A441" s="4"/>
      <c r="J441" s="149"/>
      <c r="N441" s="149"/>
    </row>
    <row r="442" spans="1:14" x14ac:dyDescent="0.2">
      <c r="A442" s="4"/>
      <c r="J442" s="149"/>
      <c r="N442" s="149"/>
    </row>
    <row r="443" spans="1:14" x14ac:dyDescent="0.2">
      <c r="A443" s="4"/>
      <c r="J443" s="149"/>
      <c r="N443" s="149"/>
    </row>
    <row r="444" spans="1:14" x14ac:dyDescent="0.2">
      <c r="A444" s="4"/>
      <c r="J444" s="149"/>
      <c r="N444" s="149"/>
    </row>
    <row r="445" spans="1:14" x14ac:dyDescent="0.2">
      <c r="A445" s="4"/>
      <c r="J445" s="149"/>
      <c r="N445" s="149"/>
    </row>
    <row r="446" spans="1:14" x14ac:dyDescent="0.2">
      <c r="A446" s="4"/>
      <c r="J446" s="149"/>
      <c r="N446" s="149"/>
    </row>
    <row r="447" spans="1:14" x14ac:dyDescent="0.2">
      <c r="A447" s="4"/>
      <c r="J447" s="149"/>
      <c r="N447" s="149"/>
    </row>
    <row r="448" spans="1:14" x14ac:dyDescent="0.2">
      <c r="A448" s="4"/>
      <c r="J448" s="149"/>
      <c r="N448" s="149"/>
    </row>
    <row r="449" spans="1:14" x14ac:dyDescent="0.2">
      <c r="A449" s="4"/>
      <c r="J449" s="149"/>
      <c r="N449" s="149"/>
    </row>
    <row r="450" spans="1:14" x14ac:dyDescent="0.2">
      <c r="A450" s="4"/>
      <c r="J450" s="149"/>
      <c r="N450" s="149"/>
    </row>
    <row r="451" spans="1:14" x14ac:dyDescent="0.2">
      <c r="A451" s="4"/>
      <c r="J451" s="149"/>
      <c r="N451" s="149"/>
    </row>
    <row r="452" spans="1:14" x14ac:dyDescent="0.2">
      <c r="A452" s="4"/>
      <c r="J452" s="149"/>
      <c r="N452" s="149"/>
    </row>
    <row r="453" spans="1:14" x14ac:dyDescent="0.2">
      <c r="A453" s="4"/>
      <c r="J453" s="149"/>
      <c r="N453" s="149"/>
    </row>
    <row r="454" spans="1:14" x14ac:dyDescent="0.2">
      <c r="A454" s="4"/>
      <c r="J454" s="149"/>
      <c r="N454" s="149"/>
    </row>
    <row r="455" spans="1:14" x14ac:dyDescent="0.2">
      <c r="A455" s="4"/>
      <c r="J455" s="149"/>
      <c r="N455" s="149"/>
    </row>
    <row r="456" spans="1:14" x14ac:dyDescent="0.2">
      <c r="A456" s="4"/>
      <c r="J456" s="149"/>
      <c r="N456" s="149"/>
    </row>
    <row r="457" spans="1:14" x14ac:dyDescent="0.2">
      <c r="A457" s="4"/>
      <c r="J457" s="149"/>
      <c r="N457" s="149"/>
    </row>
    <row r="458" spans="1:14" x14ac:dyDescent="0.2">
      <c r="A458" s="4"/>
      <c r="J458" s="149"/>
      <c r="N458" s="149"/>
    </row>
    <row r="459" spans="1:14" x14ac:dyDescent="0.2">
      <c r="A459" s="4"/>
      <c r="J459" s="149"/>
      <c r="N459" s="149"/>
    </row>
    <row r="460" spans="1:14" x14ac:dyDescent="0.2">
      <c r="A460" s="4"/>
      <c r="J460" s="149"/>
      <c r="N460" s="149"/>
    </row>
    <row r="461" spans="1:14" x14ac:dyDescent="0.2">
      <c r="A461" s="4"/>
      <c r="J461" s="149"/>
      <c r="N461" s="149"/>
    </row>
    <row r="462" spans="1:14" x14ac:dyDescent="0.2">
      <c r="A462" s="4"/>
      <c r="J462" s="149"/>
      <c r="N462" s="149"/>
    </row>
    <row r="463" spans="1:14" x14ac:dyDescent="0.2">
      <c r="A463" s="4"/>
      <c r="J463" s="149"/>
      <c r="N463" s="149"/>
    </row>
    <row r="464" spans="1:14" x14ac:dyDescent="0.2">
      <c r="A464" s="4"/>
      <c r="J464" s="149"/>
      <c r="N464" s="149"/>
    </row>
    <row r="465" spans="1:14" x14ac:dyDescent="0.2">
      <c r="A465" s="4"/>
      <c r="J465" s="149"/>
      <c r="N465" s="149"/>
    </row>
    <row r="466" spans="1:14" x14ac:dyDescent="0.2">
      <c r="A466" s="4"/>
      <c r="J466" s="149"/>
      <c r="N466" s="149"/>
    </row>
    <row r="467" spans="1:14" x14ac:dyDescent="0.2">
      <c r="A467" s="4"/>
      <c r="J467" s="149"/>
      <c r="N467" s="149"/>
    </row>
    <row r="468" spans="1:14" x14ac:dyDescent="0.2">
      <c r="A468" s="4"/>
      <c r="J468" s="149"/>
      <c r="N468" s="149"/>
    </row>
    <row r="469" spans="1:14" x14ac:dyDescent="0.2">
      <c r="A469" s="4"/>
      <c r="J469" s="149"/>
      <c r="N469" s="149"/>
    </row>
    <row r="470" spans="1:14" x14ac:dyDescent="0.2">
      <c r="A470" s="4"/>
      <c r="J470" s="149"/>
      <c r="N470" s="149"/>
    </row>
    <row r="471" spans="1:14" x14ac:dyDescent="0.2">
      <c r="A471" s="4"/>
      <c r="J471" s="149"/>
      <c r="N471" s="149"/>
    </row>
    <row r="472" spans="1:14" x14ac:dyDescent="0.2">
      <c r="A472" s="4"/>
      <c r="J472" s="149"/>
      <c r="N472" s="149"/>
    </row>
    <row r="473" spans="1:14" x14ac:dyDescent="0.2">
      <c r="A473" s="4"/>
      <c r="J473" s="149"/>
      <c r="N473" s="149"/>
    </row>
    <row r="474" spans="1:14" x14ac:dyDescent="0.2">
      <c r="A474" s="4"/>
      <c r="J474" s="149"/>
      <c r="N474" s="149"/>
    </row>
    <row r="475" spans="1:14" x14ac:dyDescent="0.2">
      <c r="A475" s="4"/>
      <c r="J475" s="149"/>
      <c r="N475" s="149"/>
    </row>
    <row r="476" spans="1:14" x14ac:dyDescent="0.2">
      <c r="A476" s="4"/>
      <c r="J476" s="149"/>
      <c r="N476" s="149"/>
    </row>
    <row r="477" spans="1:14" x14ac:dyDescent="0.2">
      <c r="A477" s="4"/>
      <c r="J477" s="149"/>
      <c r="N477" s="149"/>
    </row>
    <row r="478" spans="1:14" x14ac:dyDescent="0.2">
      <c r="A478" s="4"/>
      <c r="J478" s="149"/>
      <c r="N478" s="149"/>
    </row>
    <row r="479" spans="1:14" x14ac:dyDescent="0.2">
      <c r="A479" s="4"/>
      <c r="J479" s="149"/>
      <c r="N479" s="149"/>
    </row>
    <row r="480" spans="1:14" x14ac:dyDescent="0.2">
      <c r="A480" s="4"/>
      <c r="J480" s="149"/>
      <c r="N480" s="149"/>
    </row>
    <row r="481" spans="1:14" x14ac:dyDescent="0.2">
      <c r="A481" s="4"/>
      <c r="J481" s="149"/>
      <c r="N481" s="149"/>
    </row>
    <row r="482" spans="1:14" x14ac:dyDescent="0.2">
      <c r="A482" s="4"/>
      <c r="J482" s="149"/>
      <c r="N482" s="149"/>
    </row>
    <row r="483" spans="1:14" x14ac:dyDescent="0.2">
      <c r="A483" s="4"/>
      <c r="J483" s="149"/>
      <c r="N483" s="149"/>
    </row>
    <row r="484" spans="1:14" x14ac:dyDescent="0.2">
      <c r="A484" s="4"/>
      <c r="J484" s="149"/>
      <c r="N484" s="149"/>
    </row>
    <row r="485" spans="1:14" x14ac:dyDescent="0.2">
      <c r="A485" s="4"/>
      <c r="J485" s="149"/>
      <c r="N485" s="149"/>
    </row>
    <row r="486" spans="1:14" x14ac:dyDescent="0.2">
      <c r="A486" s="4"/>
      <c r="J486" s="149"/>
      <c r="N486" s="149"/>
    </row>
    <row r="487" spans="1:14" x14ac:dyDescent="0.2">
      <c r="A487" s="4"/>
      <c r="J487" s="149"/>
      <c r="N487" s="149"/>
    </row>
    <row r="488" spans="1:14" x14ac:dyDescent="0.2">
      <c r="A488" s="4"/>
      <c r="J488" s="149"/>
      <c r="N488" s="149"/>
    </row>
    <row r="489" spans="1:14" x14ac:dyDescent="0.2">
      <c r="A489" s="4"/>
      <c r="J489" s="149"/>
      <c r="N489" s="149"/>
    </row>
    <row r="490" spans="1:14" x14ac:dyDescent="0.2">
      <c r="A490" s="4"/>
      <c r="J490" s="149"/>
      <c r="N490" s="149"/>
    </row>
    <row r="491" spans="1:14" x14ac:dyDescent="0.2">
      <c r="A491" s="4"/>
      <c r="J491" s="149"/>
      <c r="N491" s="149"/>
    </row>
    <row r="492" spans="1:14" x14ac:dyDescent="0.2">
      <c r="A492" s="4"/>
      <c r="J492" s="149"/>
      <c r="N492" s="149"/>
    </row>
    <row r="493" spans="1:14" x14ac:dyDescent="0.2">
      <c r="A493" s="4"/>
      <c r="J493" s="149"/>
      <c r="N493" s="149"/>
    </row>
    <row r="494" spans="1:14" x14ac:dyDescent="0.2">
      <c r="A494" s="4"/>
      <c r="J494" s="149"/>
      <c r="N494" s="149"/>
    </row>
    <row r="495" spans="1:14" x14ac:dyDescent="0.2">
      <c r="A495" s="4"/>
      <c r="J495" s="149"/>
      <c r="N495" s="149"/>
    </row>
    <row r="496" spans="1:14" x14ac:dyDescent="0.2">
      <c r="A496" s="4"/>
      <c r="J496" s="149"/>
      <c r="N496" s="149"/>
    </row>
    <row r="497" spans="1:14" x14ac:dyDescent="0.2">
      <c r="A497" s="4"/>
      <c r="J497" s="149"/>
      <c r="N497" s="149"/>
    </row>
    <row r="498" spans="1:14" x14ac:dyDescent="0.2">
      <c r="A498" s="4"/>
      <c r="J498" s="149"/>
      <c r="N498" s="149"/>
    </row>
    <row r="499" spans="1:14" x14ac:dyDescent="0.2">
      <c r="A499" s="4"/>
      <c r="J499" s="149"/>
      <c r="N499" s="149"/>
    </row>
    <row r="500" spans="1:14" x14ac:dyDescent="0.2">
      <c r="A500" s="4"/>
      <c r="J500" s="149"/>
      <c r="N500" s="149"/>
    </row>
    <row r="501" spans="1:14" x14ac:dyDescent="0.2">
      <c r="A501" s="4"/>
      <c r="J501" s="149"/>
      <c r="N501" s="149"/>
    </row>
    <row r="502" spans="1:14" x14ac:dyDescent="0.2">
      <c r="A502" s="4"/>
      <c r="J502" s="149"/>
      <c r="N502" s="149"/>
    </row>
    <row r="503" spans="1:14" x14ac:dyDescent="0.2">
      <c r="A503" s="4"/>
      <c r="J503" s="149"/>
      <c r="N503" s="149"/>
    </row>
    <row r="504" spans="1:14" x14ac:dyDescent="0.2">
      <c r="A504" s="4"/>
      <c r="J504" s="149"/>
      <c r="N504" s="149"/>
    </row>
    <row r="505" spans="1:14" x14ac:dyDescent="0.2">
      <c r="A505" s="4"/>
      <c r="J505" s="149"/>
      <c r="N505" s="149"/>
    </row>
    <row r="506" spans="1:14" x14ac:dyDescent="0.2">
      <c r="A506" s="4"/>
      <c r="J506" s="149"/>
      <c r="N506" s="149"/>
    </row>
    <row r="507" spans="1:14" x14ac:dyDescent="0.2">
      <c r="A507" s="4"/>
      <c r="J507" s="149"/>
      <c r="N507" s="149"/>
    </row>
    <row r="508" spans="1:14" x14ac:dyDescent="0.2">
      <c r="A508" s="4"/>
      <c r="J508" s="149"/>
      <c r="N508" s="149"/>
    </row>
    <row r="509" spans="1:14" x14ac:dyDescent="0.2">
      <c r="A509" s="4"/>
      <c r="J509" s="149"/>
      <c r="N509" s="149"/>
    </row>
    <row r="510" spans="1:14" x14ac:dyDescent="0.2">
      <c r="A510" s="4"/>
      <c r="J510" s="149"/>
      <c r="N510" s="149"/>
    </row>
    <row r="511" spans="1:14" x14ac:dyDescent="0.2">
      <c r="A511" s="4"/>
      <c r="J511" s="149"/>
      <c r="N511" s="149"/>
    </row>
    <row r="512" spans="1:14" x14ac:dyDescent="0.2">
      <c r="A512" s="4"/>
      <c r="J512" s="149"/>
      <c r="N512" s="149"/>
    </row>
    <row r="513" spans="1:14" x14ac:dyDescent="0.2">
      <c r="A513" s="4"/>
      <c r="J513" s="149"/>
      <c r="N513" s="149"/>
    </row>
    <row r="514" spans="1:14" x14ac:dyDescent="0.2">
      <c r="A514" s="4"/>
      <c r="J514" s="149"/>
      <c r="N514" s="149"/>
    </row>
    <row r="515" spans="1:14" x14ac:dyDescent="0.2">
      <c r="A515" s="4"/>
      <c r="J515" s="149"/>
      <c r="N515" s="149"/>
    </row>
    <row r="516" spans="1:14" x14ac:dyDescent="0.2">
      <c r="A516" s="4"/>
      <c r="J516" s="149"/>
      <c r="N516" s="149"/>
    </row>
    <row r="517" spans="1:14" x14ac:dyDescent="0.2">
      <c r="A517" s="4"/>
      <c r="J517" s="149"/>
      <c r="N517" s="149"/>
    </row>
    <row r="518" spans="1:14" x14ac:dyDescent="0.2">
      <c r="A518" s="4"/>
      <c r="J518" s="149"/>
      <c r="N518" s="149"/>
    </row>
    <row r="519" spans="1:14" x14ac:dyDescent="0.2">
      <c r="A519" s="4"/>
      <c r="J519" s="149"/>
      <c r="N519" s="149"/>
    </row>
    <row r="520" spans="1:14" x14ac:dyDescent="0.2">
      <c r="A520" s="4"/>
      <c r="J520" s="149"/>
      <c r="N520" s="149"/>
    </row>
    <row r="521" spans="1:14" x14ac:dyDescent="0.2">
      <c r="A521" s="4"/>
      <c r="J521" s="149"/>
      <c r="N521" s="149"/>
    </row>
    <row r="522" spans="1:14" x14ac:dyDescent="0.2">
      <c r="A522" s="4"/>
      <c r="J522" s="149"/>
      <c r="N522" s="149"/>
    </row>
    <row r="523" spans="1:14" x14ac:dyDescent="0.2">
      <c r="A523" s="4"/>
      <c r="J523" s="149"/>
      <c r="N523" s="149"/>
    </row>
    <row r="524" spans="1:14" x14ac:dyDescent="0.2">
      <c r="A524" s="4"/>
      <c r="J524" s="149"/>
      <c r="N524" s="149"/>
    </row>
    <row r="525" spans="1:14" x14ac:dyDescent="0.2">
      <c r="A525" s="4"/>
      <c r="J525" s="149"/>
      <c r="N525" s="149"/>
    </row>
    <row r="526" spans="1:14" x14ac:dyDescent="0.2">
      <c r="A526" s="4"/>
      <c r="J526" s="149"/>
      <c r="N526" s="149"/>
    </row>
    <row r="527" spans="1:14" x14ac:dyDescent="0.2">
      <c r="A527" s="4"/>
      <c r="J527" s="149"/>
      <c r="N527" s="149"/>
    </row>
    <row r="528" spans="1:14" x14ac:dyDescent="0.2">
      <c r="A528" s="4"/>
      <c r="J528" s="149"/>
      <c r="N528" s="149"/>
    </row>
    <row r="529" spans="1:14" x14ac:dyDescent="0.2">
      <c r="A529" s="4"/>
      <c r="J529" s="149"/>
      <c r="N529" s="149"/>
    </row>
    <row r="530" spans="1:14" x14ac:dyDescent="0.2">
      <c r="A530" s="4"/>
      <c r="J530" s="149"/>
      <c r="N530" s="149"/>
    </row>
    <row r="531" spans="1:14" x14ac:dyDescent="0.2">
      <c r="J531" s="149"/>
      <c r="N531" s="149"/>
    </row>
    <row r="532" spans="1:14" x14ac:dyDescent="0.2">
      <c r="J532" s="149"/>
      <c r="N532" s="149"/>
    </row>
    <row r="533" spans="1:14" x14ac:dyDescent="0.2">
      <c r="J533" s="149"/>
      <c r="N533" s="149"/>
    </row>
    <row r="534" spans="1:14" x14ac:dyDescent="0.2">
      <c r="J534" s="149"/>
      <c r="N534" s="149"/>
    </row>
    <row r="535" spans="1:14" x14ac:dyDescent="0.2">
      <c r="J535" s="149"/>
      <c r="N535" s="149"/>
    </row>
    <row r="536" spans="1:14" x14ac:dyDescent="0.2">
      <c r="J536" s="149"/>
      <c r="N536" s="149"/>
    </row>
    <row r="537" spans="1:14" x14ac:dyDescent="0.2">
      <c r="J537" s="149"/>
      <c r="N537" s="149"/>
    </row>
    <row r="538" spans="1:14" x14ac:dyDescent="0.2">
      <c r="J538" s="149"/>
      <c r="N538" s="149"/>
    </row>
    <row r="539" spans="1:14" x14ac:dyDescent="0.2">
      <c r="J539" s="149"/>
      <c r="N539" s="149"/>
    </row>
    <row r="540" spans="1:14" x14ac:dyDescent="0.2">
      <c r="J540" s="149"/>
      <c r="N540" s="149"/>
    </row>
    <row r="541" spans="1:14" x14ac:dyDescent="0.2">
      <c r="J541" s="149"/>
      <c r="N541" s="149"/>
    </row>
    <row r="542" spans="1:14" x14ac:dyDescent="0.2">
      <c r="J542" s="149"/>
      <c r="N542" s="149"/>
    </row>
    <row r="543" spans="1:14" x14ac:dyDescent="0.2">
      <c r="J543" s="149"/>
      <c r="N543" s="149"/>
    </row>
    <row r="544" spans="1:14" x14ac:dyDescent="0.2">
      <c r="J544" s="149"/>
      <c r="N544" s="149"/>
    </row>
    <row r="545" spans="10:14" x14ac:dyDescent="0.2">
      <c r="J545" s="149"/>
      <c r="N545" s="149"/>
    </row>
    <row r="546" spans="10:14" x14ac:dyDescent="0.2">
      <c r="J546" s="149"/>
      <c r="N546" s="149"/>
    </row>
    <row r="547" spans="10:14" x14ac:dyDescent="0.2">
      <c r="J547" s="149"/>
      <c r="N547" s="149"/>
    </row>
    <row r="548" spans="10:14" x14ac:dyDescent="0.2">
      <c r="J548" s="149"/>
      <c r="N548" s="149"/>
    </row>
    <row r="549" spans="10:14" x14ac:dyDescent="0.2">
      <c r="J549" s="149"/>
      <c r="N549" s="149"/>
    </row>
    <row r="550" spans="10:14" x14ac:dyDescent="0.2">
      <c r="J550" s="149"/>
      <c r="N550" s="149"/>
    </row>
    <row r="551" spans="10:14" x14ac:dyDescent="0.2">
      <c r="J551" s="149"/>
      <c r="N551" s="149"/>
    </row>
    <row r="552" spans="10:14" x14ac:dyDescent="0.2">
      <c r="J552" s="149"/>
      <c r="N552" s="149"/>
    </row>
    <row r="553" spans="10:14" x14ac:dyDescent="0.2">
      <c r="J553" s="149"/>
      <c r="N553" s="149"/>
    </row>
    <row r="554" spans="10:14" x14ac:dyDescent="0.2">
      <c r="J554" s="149"/>
      <c r="N554" s="149"/>
    </row>
    <row r="555" spans="10:14" x14ac:dyDescent="0.2">
      <c r="J555" s="149"/>
      <c r="N555" s="149"/>
    </row>
    <row r="556" spans="10:14" x14ac:dyDescent="0.2">
      <c r="J556" s="149"/>
      <c r="N556" s="149"/>
    </row>
    <row r="557" spans="10:14" x14ac:dyDescent="0.2">
      <c r="J557" s="149"/>
      <c r="N557" s="149"/>
    </row>
    <row r="558" spans="10:14" x14ac:dyDescent="0.2">
      <c r="J558" s="149"/>
      <c r="N558" s="149"/>
    </row>
    <row r="559" spans="10:14" x14ac:dyDescent="0.2">
      <c r="J559" s="149"/>
      <c r="N559" s="149"/>
    </row>
    <row r="560" spans="10:14" x14ac:dyDescent="0.2">
      <c r="J560" s="149"/>
      <c r="N560" s="149"/>
    </row>
    <row r="561" spans="10:14" x14ac:dyDescent="0.2">
      <c r="J561" s="149"/>
      <c r="N561" s="149"/>
    </row>
    <row r="562" spans="10:14" x14ac:dyDescent="0.2">
      <c r="J562" s="149"/>
      <c r="N562" s="149"/>
    </row>
    <row r="563" spans="10:14" x14ac:dyDescent="0.2">
      <c r="J563" s="149"/>
      <c r="N563" s="149"/>
    </row>
    <row r="564" spans="10:14" x14ac:dyDescent="0.2">
      <c r="J564" s="149"/>
      <c r="N564" s="149"/>
    </row>
    <row r="565" spans="10:14" x14ac:dyDescent="0.2">
      <c r="J565" s="149"/>
      <c r="N565" s="149"/>
    </row>
    <row r="566" spans="10:14" x14ac:dyDescent="0.2">
      <c r="J566" s="149"/>
      <c r="N566" s="149"/>
    </row>
    <row r="567" spans="10:14" x14ac:dyDescent="0.2">
      <c r="J567" s="149"/>
      <c r="N567" s="149"/>
    </row>
    <row r="568" spans="10:14" x14ac:dyDescent="0.2">
      <c r="J568" s="149"/>
      <c r="N568" s="149"/>
    </row>
    <row r="569" spans="10:14" x14ac:dyDescent="0.2">
      <c r="J569" s="149"/>
      <c r="N569" s="149"/>
    </row>
    <row r="570" spans="10:14" x14ac:dyDescent="0.2">
      <c r="J570" s="149"/>
      <c r="N570" s="149"/>
    </row>
    <row r="571" spans="10:14" x14ac:dyDescent="0.2">
      <c r="J571" s="149"/>
      <c r="N571" s="149"/>
    </row>
    <row r="572" spans="10:14" x14ac:dyDescent="0.2">
      <c r="J572" s="149"/>
      <c r="N572" s="149"/>
    </row>
    <row r="573" spans="10:14" x14ac:dyDescent="0.2">
      <c r="J573" s="149"/>
      <c r="N573" s="149"/>
    </row>
    <row r="574" spans="10:14" x14ac:dyDescent="0.2">
      <c r="J574" s="149"/>
      <c r="N574" s="149"/>
    </row>
    <row r="575" spans="10:14" x14ac:dyDescent="0.2">
      <c r="J575" s="149"/>
      <c r="N575" s="149"/>
    </row>
    <row r="576" spans="10:14" x14ac:dyDescent="0.2">
      <c r="J576" s="149"/>
      <c r="N576" s="149"/>
    </row>
    <row r="577" spans="10:14" x14ac:dyDescent="0.2">
      <c r="J577" s="149"/>
      <c r="N577" s="149"/>
    </row>
    <row r="578" spans="10:14" x14ac:dyDescent="0.2">
      <c r="J578" s="149"/>
      <c r="N578" s="149"/>
    </row>
    <row r="579" spans="10:14" x14ac:dyDescent="0.2">
      <c r="J579" s="149"/>
      <c r="N579" s="149"/>
    </row>
    <row r="580" spans="10:14" x14ac:dyDescent="0.2">
      <c r="J580" s="149"/>
      <c r="N580" s="149"/>
    </row>
    <row r="581" spans="10:14" x14ac:dyDescent="0.2">
      <c r="J581" s="149"/>
      <c r="N581" s="149"/>
    </row>
    <row r="582" spans="10:14" x14ac:dyDescent="0.2">
      <c r="J582" s="149"/>
      <c r="N582" s="149"/>
    </row>
    <row r="583" spans="10:14" x14ac:dyDescent="0.2">
      <c r="J583" s="149"/>
      <c r="N583" s="149"/>
    </row>
    <row r="584" spans="10:14" x14ac:dyDescent="0.2">
      <c r="J584" s="149"/>
      <c r="N584" s="149"/>
    </row>
    <row r="585" spans="10:14" x14ac:dyDescent="0.2">
      <c r="J585" s="149"/>
      <c r="N585" s="149"/>
    </row>
    <row r="586" spans="10:14" x14ac:dyDescent="0.2">
      <c r="J586" s="149"/>
      <c r="N586" s="149"/>
    </row>
    <row r="587" spans="10:14" x14ac:dyDescent="0.2">
      <c r="J587" s="149"/>
      <c r="N587" s="149"/>
    </row>
    <row r="588" spans="10:14" x14ac:dyDescent="0.2">
      <c r="J588" s="149"/>
      <c r="N588" s="149"/>
    </row>
    <row r="589" spans="10:14" x14ac:dyDescent="0.2">
      <c r="J589" s="149"/>
      <c r="N589" s="149"/>
    </row>
    <row r="590" spans="10:14" x14ac:dyDescent="0.2">
      <c r="J590" s="149"/>
      <c r="N590" s="149"/>
    </row>
    <row r="591" spans="10:14" x14ac:dyDescent="0.2">
      <c r="J591" s="149"/>
      <c r="N591" s="149"/>
    </row>
    <row r="592" spans="10:14" x14ac:dyDescent="0.2">
      <c r="J592" s="149"/>
      <c r="N592" s="149"/>
    </row>
    <row r="593" spans="10:14" x14ac:dyDescent="0.2">
      <c r="J593" s="149"/>
      <c r="N593" s="149"/>
    </row>
    <row r="594" spans="10:14" x14ac:dyDescent="0.2">
      <c r="J594" s="149"/>
      <c r="N594" s="149"/>
    </row>
    <row r="595" spans="10:14" x14ac:dyDescent="0.2">
      <c r="J595" s="149"/>
      <c r="N595" s="149"/>
    </row>
    <row r="596" spans="10:14" x14ac:dyDescent="0.2">
      <c r="J596" s="149"/>
      <c r="N596" s="149"/>
    </row>
    <row r="597" spans="10:14" x14ac:dyDescent="0.2">
      <c r="J597" s="149"/>
      <c r="N597" s="149"/>
    </row>
    <row r="598" spans="10:14" x14ac:dyDescent="0.2">
      <c r="J598" s="149"/>
      <c r="N598" s="149"/>
    </row>
    <row r="599" spans="10:14" x14ac:dyDescent="0.2">
      <c r="J599" s="149"/>
      <c r="N599" s="149"/>
    </row>
  </sheetData>
  <mergeCells count="11">
    <mergeCell ref="B12:F12"/>
    <mergeCell ref="B3:E4"/>
    <mergeCell ref="P5:P11"/>
    <mergeCell ref="B5:E5"/>
    <mergeCell ref="F5:I5"/>
    <mergeCell ref="L5:L11"/>
    <mergeCell ref="U9:X10"/>
    <mergeCell ref="R5:R11"/>
    <mergeCell ref="B2:S2"/>
    <mergeCell ref="F3:S3"/>
    <mergeCell ref="F4:S4"/>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444FB-D620-4F26-8685-92B957EC5E60}">
  <dimension ref="A1:AL594"/>
  <sheetViews>
    <sheetView zoomScale="64" zoomScaleNormal="64" workbookViewId="0">
      <selection activeCell="F23" sqref="F23"/>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27.85546875" style="102" customWidth="1"/>
    <col min="6" max="8" width="40" style="102" customWidth="1"/>
    <col min="9" max="12" width="11.42578125" style="102"/>
    <col min="13" max="16384" width="11.42578125" style="4"/>
  </cols>
  <sheetData>
    <row r="1" spans="1:37" ht="15.75" thickBot="1" x14ac:dyDescent="0.25">
      <c r="A1" s="4"/>
    </row>
    <row r="2" spans="1:37" s="88" customFormat="1" ht="45" customHeight="1" thickBot="1" x14ac:dyDescent="0.3">
      <c r="A2" s="109"/>
      <c r="B2" s="381" t="s">
        <v>230</v>
      </c>
      <c r="C2" s="382"/>
      <c r="D2" s="382"/>
      <c r="E2" s="382"/>
      <c r="F2" s="382"/>
      <c r="G2" s="382"/>
      <c r="H2" s="383"/>
      <c r="I2" s="142"/>
      <c r="J2" s="142"/>
      <c r="K2" s="142"/>
      <c r="L2" s="142"/>
    </row>
    <row r="3" spans="1:37" s="88" customFormat="1" ht="87.75" customHeight="1" x14ac:dyDescent="0.25">
      <c r="A3" s="109"/>
      <c r="B3" s="384"/>
      <c r="C3" s="385"/>
      <c r="D3" s="385"/>
      <c r="E3" s="386"/>
      <c r="F3" s="390" t="s">
        <v>257</v>
      </c>
      <c r="G3" s="391"/>
      <c r="H3" s="392"/>
      <c r="I3" s="142"/>
      <c r="J3" s="142"/>
      <c r="K3" s="142"/>
      <c r="L3" s="142"/>
    </row>
    <row r="4" spans="1:37" s="98" customFormat="1" ht="42" customHeight="1" thickBot="1" x14ac:dyDescent="0.3">
      <c r="A4" s="109"/>
      <c r="B4" s="387"/>
      <c r="C4" s="388"/>
      <c r="D4" s="388"/>
      <c r="E4" s="389"/>
      <c r="F4" s="393"/>
      <c r="G4" s="394"/>
      <c r="H4" s="395"/>
      <c r="I4" s="143"/>
      <c r="J4" s="143"/>
      <c r="K4" s="143"/>
      <c r="L4" s="143"/>
    </row>
    <row r="5" spans="1:37" s="98" customFormat="1" ht="46.5" customHeight="1" thickBot="1" x14ac:dyDescent="0.3">
      <c r="A5" s="109"/>
      <c r="B5" s="396" t="s">
        <v>145</v>
      </c>
      <c r="C5" s="397"/>
      <c r="D5" s="397"/>
      <c r="E5" s="398"/>
      <c r="F5" s="326" t="s">
        <v>250</v>
      </c>
      <c r="G5" s="399"/>
      <c r="H5" s="400"/>
      <c r="I5" s="143"/>
      <c r="J5" s="143"/>
      <c r="K5" s="143"/>
      <c r="L5" s="143"/>
    </row>
    <row r="6" spans="1:37" s="99" customFormat="1" ht="84.75" customHeight="1" thickBot="1" x14ac:dyDescent="0.3">
      <c r="A6" s="110"/>
      <c r="B6" s="144" t="s">
        <v>120</v>
      </c>
      <c r="C6" s="144" t="s">
        <v>143</v>
      </c>
      <c r="D6" s="144" t="s">
        <v>118</v>
      </c>
      <c r="E6" s="145" t="s">
        <v>123</v>
      </c>
      <c r="F6" s="145" t="s">
        <v>227</v>
      </c>
      <c r="G6" s="145" t="s">
        <v>244</v>
      </c>
      <c r="H6" s="145" t="s">
        <v>121</v>
      </c>
      <c r="I6" s="146"/>
      <c r="J6" s="146"/>
      <c r="K6" s="146"/>
      <c r="L6" s="146"/>
    </row>
    <row r="7" spans="1:37" s="99" customFormat="1" ht="21.75" customHeight="1" thickBot="1" x14ac:dyDescent="0.3">
      <c r="A7" s="110"/>
      <c r="B7" s="263"/>
      <c r="C7" s="144"/>
      <c r="D7" s="263"/>
      <c r="E7" s="267"/>
      <c r="F7" s="263"/>
      <c r="G7" s="325">
        <v>12110</v>
      </c>
      <c r="H7" s="324"/>
      <c r="I7" s="146"/>
      <c r="J7" s="146"/>
      <c r="K7" s="146"/>
      <c r="L7" s="146"/>
    </row>
    <row r="8" spans="1:37" s="159" customFormat="1" ht="30" customHeight="1" thickBot="1" x14ac:dyDescent="0.25">
      <c r="A8" s="158"/>
      <c r="B8" s="169">
        <v>1</v>
      </c>
      <c r="C8" s="201" t="s">
        <v>140</v>
      </c>
      <c r="D8" s="147" t="s">
        <v>122</v>
      </c>
      <c r="E8" s="160">
        <v>1</v>
      </c>
      <c r="F8" s="355">
        <v>195397</v>
      </c>
      <c r="G8" s="356">
        <v>21.36</v>
      </c>
      <c r="H8" s="323">
        <f>ROUND($G$7*G8,2)</f>
        <v>258669.6</v>
      </c>
      <c r="I8" s="183"/>
      <c r="J8" s="2"/>
      <c r="K8" s="2"/>
      <c r="L8" s="2"/>
    </row>
    <row r="9" spans="1:37" s="159" customFormat="1" ht="30" customHeight="1" thickBot="1" x14ac:dyDescent="0.25">
      <c r="A9" s="158"/>
      <c r="B9" s="169">
        <v>2</v>
      </c>
      <c r="C9" s="201" t="s">
        <v>141</v>
      </c>
      <c r="D9" s="147" t="s">
        <v>122</v>
      </c>
      <c r="E9" s="160">
        <v>1</v>
      </c>
      <c r="F9" s="355">
        <v>317877</v>
      </c>
      <c r="G9" s="356">
        <v>21.36</v>
      </c>
      <c r="H9" s="323">
        <f>ROUND($G$7*G9,2)</f>
        <v>258669.6</v>
      </c>
      <c r="I9" s="183"/>
      <c r="J9" s="2"/>
      <c r="K9" s="2"/>
      <c r="L9" s="2"/>
    </row>
    <row r="10" spans="1:37" s="159" customFormat="1" ht="30" customHeight="1" thickBot="1" x14ac:dyDescent="0.25">
      <c r="A10" s="158"/>
      <c r="B10" s="169">
        <v>3</v>
      </c>
      <c r="C10" s="201" t="s">
        <v>236</v>
      </c>
      <c r="D10" s="147" t="s">
        <v>122</v>
      </c>
      <c r="E10" s="160">
        <v>1</v>
      </c>
      <c r="F10" s="355">
        <v>317877</v>
      </c>
      <c r="G10" s="356">
        <v>34.86</v>
      </c>
      <c r="H10" s="323">
        <f>ROUND($G$7*G10,2)</f>
        <v>422154.6</v>
      </c>
      <c r="I10" s="183"/>
      <c r="J10" s="2"/>
      <c r="K10" s="2"/>
      <c r="L10" s="184"/>
    </row>
    <row r="11" spans="1:37" s="104" customFormat="1" ht="30" customHeight="1" thickBot="1" x14ac:dyDescent="0.25">
      <c r="A11" s="111"/>
      <c r="B11" s="169">
        <v>4</v>
      </c>
      <c r="C11" s="201" t="s">
        <v>142</v>
      </c>
      <c r="D11" s="147" t="s">
        <v>122</v>
      </c>
      <c r="E11" s="160">
        <v>1</v>
      </c>
      <c r="F11" s="355">
        <v>317877</v>
      </c>
      <c r="G11" s="357">
        <v>12.98</v>
      </c>
      <c r="H11" s="323">
        <f>ROUND($G$7*G11,2)</f>
        <v>157187.79999999999</v>
      </c>
      <c r="I11" s="183"/>
      <c r="J11" s="146"/>
      <c r="K11" s="146"/>
      <c r="L11" s="146"/>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row>
    <row r="12" spans="1:37" s="113" customFormat="1" ht="34.5" customHeight="1" thickBot="1" x14ac:dyDescent="0.3">
      <c r="B12" s="378" t="s">
        <v>229</v>
      </c>
      <c r="C12" s="379"/>
      <c r="D12" s="379"/>
      <c r="E12" s="380"/>
      <c r="F12" s="245">
        <f>SUM(F8:F11)</f>
        <v>1149028</v>
      </c>
      <c r="G12" s="376"/>
      <c r="H12" s="377"/>
      <c r="I12" s="139"/>
      <c r="J12" s="139"/>
      <c r="K12" s="139"/>
      <c r="L12" s="139"/>
    </row>
    <row r="13" spans="1:37" ht="34.5" customHeight="1" thickBot="1" x14ac:dyDescent="0.25">
      <c r="A13" s="4"/>
    </row>
    <row r="14" spans="1:37" ht="23.25" customHeight="1" x14ac:dyDescent="0.2">
      <c r="A14" s="4"/>
      <c r="B14" s="1" t="s">
        <v>249</v>
      </c>
      <c r="C14" s="371"/>
      <c r="D14" s="371"/>
      <c r="E14" s="371"/>
      <c r="F14" s="371"/>
      <c r="G14" s="371"/>
      <c r="H14" s="372"/>
    </row>
    <row r="15" spans="1:37" ht="15.75" customHeight="1" thickBot="1" x14ac:dyDescent="0.25">
      <c r="A15" s="4"/>
      <c r="B15" s="373"/>
      <c r="C15" s="374"/>
      <c r="D15" s="374"/>
      <c r="E15" s="374"/>
      <c r="F15" s="374"/>
      <c r="G15" s="374"/>
      <c r="H15" s="375"/>
    </row>
    <row r="16" spans="1:37" x14ac:dyDescent="0.2">
      <c r="A16" s="4"/>
    </row>
    <row r="17" spans="1:8" x14ac:dyDescent="0.2">
      <c r="A17" s="4"/>
    </row>
    <row r="18" spans="1:8" ht="15.75" x14ac:dyDescent="0.25">
      <c r="A18" s="4"/>
      <c r="B18" s="150" t="s">
        <v>96</v>
      </c>
      <c r="D18" s="358">
        <f>'MIN MAX Y COTIZ'!D21</f>
        <v>46248</v>
      </c>
      <c r="E18" s="153"/>
      <c r="F18" s="153"/>
      <c r="G18" s="153"/>
      <c r="H18" s="153"/>
    </row>
    <row r="19" spans="1:8" ht="15.75" x14ac:dyDescent="0.25">
      <c r="A19" s="4"/>
      <c r="B19" s="150" t="s">
        <v>97</v>
      </c>
      <c r="D19" s="359">
        <v>460</v>
      </c>
      <c r="E19" s="154"/>
      <c r="F19" s="154"/>
      <c r="G19" s="154"/>
      <c r="H19" s="154"/>
    </row>
    <row r="20" spans="1:8" ht="29.25" customHeight="1" x14ac:dyDescent="0.2">
      <c r="A20" s="4"/>
    </row>
    <row r="21" spans="1:8" x14ac:dyDescent="0.2">
      <c r="A21" s="4"/>
    </row>
    <row r="22" spans="1:8" x14ac:dyDescent="0.2">
      <c r="A22" s="4"/>
    </row>
    <row r="23" spans="1:8" x14ac:dyDescent="0.2">
      <c r="A23" s="4"/>
    </row>
    <row r="24" spans="1:8" x14ac:dyDescent="0.2">
      <c r="A24" s="4"/>
    </row>
    <row r="25" spans="1:8" x14ac:dyDescent="0.2">
      <c r="A25" s="4"/>
    </row>
    <row r="26" spans="1:8" x14ac:dyDescent="0.2">
      <c r="A26" s="4"/>
    </row>
    <row r="27" spans="1:8" x14ac:dyDescent="0.2">
      <c r="A27" s="4"/>
    </row>
    <row r="28" spans="1:8" x14ac:dyDescent="0.2">
      <c r="A28" s="4"/>
    </row>
    <row r="29" spans="1:8" x14ac:dyDescent="0.2">
      <c r="A29" s="4"/>
    </row>
    <row r="30" spans="1:8" x14ac:dyDescent="0.2">
      <c r="A30" s="4"/>
    </row>
    <row r="31" spans="1:8" x14ac:dyDescent="0.2">
      <c r="A31" s="4"/>
    </row>
    <row r="32" spans="1:8" x14ac:dyDescent="0.2">
      <c r="A32" s="4"/>
    </row>
    <row r="33" spans="1:1" x14ac:dyDescent="0.2">
      <c r="A33" s="4"/>
    </row>
    <row r="34" spans="1:1" x14ac:dyDescent="0.2">
      <c r="A34" s="4"/>
    </row>
    <row r="35" spans="1:1" x14ac:dyDescent="0.2">
      <c r="A35" s="4"/>
    </row>
    <row r="36" spans="1:1" x14ac:dyDescent="0.2">
      <c r="A36" s="4"/>
    </row>
    <row r="37" spans="1:1" x14ac:dyDescent="0.2">
      <c r="A37" s="4"/>
    </row>
    <row r="38" spans="1:1" x14ac:dyDescent="0.2">
      <c r="A38" s="4"/>
    </row>
    <row r="39" spans="1:1" x14ac:dyDescent="0.2">
      <c r="A39" s="4"/>
    </row>
    <row r="40" spans="1:1" x14ac:dyDescent="0.2">
      <c r="A40" s="4"/>
    </row>
    <row r="41" spans="1:1" x14ac:dyDescent="0.2">
      <c r="A41" s="4"/>
    </row>
    <row r="42" spans="1:1" x14ac:dyDescent="0.2">
      <c r="A42" s="4"/>
    </row>
    <row r="43" spans="1:1" x14ac:dyDescent="0.2">
      <c r="A43" s="4"/>
    </row>
    <row r="44" spans="1:1" x14ac:dyDescent="0.2">
      <c r="A44" s="4"/>
    </row>
    <row r="45" spans="1:1" x14ac:dyDescent="0.2">
      <c r="A45" s="4"/>
    </row>
    <row r="46" spans="1:1" x14ac:dyDescent="0.2">
      <c r="A46" s="4"/>
    </row>
    <row r="47" spans="1:1" x14ac:dyDescent="0.2">
      <c r="A47" s="4"/>
    </row>
    <row r="48" spans="1:1"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33" spans="1:38" s="102" customFormat="1" x14ac:dyDescent="0.2">
      <c r="A533" s="107"/>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row>
    <row r="534" spans="1:38" s="102" customFormat="1" x14ac:dyDescent="0.2">
      <c r="A534" s="107"/>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row>
    <row r="535" spans="1:38" s="102" customFormat="1" x14ac:dyDescent="0.2">
      <c r="A535" s="107"/>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row>
    <row r="536" spans="1:38" s="102" customFormat="1" x14ac:dyDescent="0.2">
      <c r="A536" s="107"/>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row>
    <row r="537" spans="1:38" s="102" customFormat="1" x14ac:dyDescent="0.2">
      <c r="A537" s="107"/>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row>
    <row r="538" spans="1:38" s="102" customFormat="1" x14ac:dyDescent="0.2">
      <c r="A538" s="107"/>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row>
    <row r="539" spans="1:38" s="102" customFormat="1" x14ac:dyDescent="0.2">
      <c r="A539" s="107"/>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row>
    <row r="540" spans="1:38" s="102" customFormat="1" x14ac:dyDescent="0.2">
      <c r="A540" s="107"/>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row>
    <row r="541" spans="1:38" s="102" customFormat="1" x14ac:dyDescent="0.2">
      <c r="A541" s="107"/>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row>
    <row r="542" spans="1:38" s="102" customFormat="1" x14ac:dyDescent="0.2">
      <c r="A542" s="107"/>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row>
    <row r="543" spans="1:38" s="102" customFormat="1" x14ac:dyDescent="0.2">
      <c r="A543" s="107"/>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row>
    <row r="544" spans="1:38" s="102" customFormat="1" x14ac:dyDescent="0.2">
      <c r="A544" s="107"/>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row>
    <row r="545" spans="1:38" s="102" customFormat="1" x14ac:dyDescent="0.2">
      <c r="A545" s="107"/>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row>
    <row r="546" spans="1:38" s="102" customFormat="1" x14ac:dyDescent="0.2">
      <c r="A546" s="107"/>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row>
    <row r="547" spans="1:38" s="102" customFormat="1" x14ac:dyDescent="0.2">
      <c r="A547" s="107"/>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row>
    <row r="548" spans="1:38" s="102" customFormat="1" x14ac:dyDescent="0.2">
      <c r="A548" s="107"/>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row>
    <row r="549" spans="1:38" s="102" customFormat="1" x14ac:dyDescent="0.2">
      <c r="A549" s="107"/>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row>
    <row r="550" spans="1:38" s="102" customFormat="1" x14ac:dyDescent="0.2">
      <c r="A550" s="107"/>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row>
    <row r="551" spans="1:38" s="102" customFormat="1" x14ac:dyDescent="0.2">
      <c r="A551" s="107"/>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row>
    <row r="552" spans="1:38" s="102" customFormat="1" x14ac:dyDescent="0.2">
      <c r="A552" s="107"/>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row>
    <row r="553" spans="1:38" s="102" customFormat="1" x14ac:dyDescent="0.2">
      <c r="A553" s="107"/>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row>
    <row r="554" spans="1:38" s="102" customFormat="1" x14ac:dyDescent="0.2">
      <c r="A554" s="107"/>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row>
    <row r="555" spans="1:38" s="102" customFormat="1" x14ac:dyDescent="0.2">
      <c r="A555" s="107"/>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row>
    <row r="556" spans="1:38" s="102" customFormat="1" x14ac:dyDescent="0.2">
      <c r="A556" s="107"/>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row>
    <row r="557" spans="1:38" s="102" customFormat="1" x14ac:dyDescent="0.2">
      <c r="A557" s="107"/>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row>
    <row r="558" spans="1:38" s="102" customFormat="1" x14ac:dyDescent="0.2">
      <c r="A558" s="107"/>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row>
    <row r="559" spans="1:38" s="102" customFormat="1" x14ac:dyDescent="0.2">
      <c r="A559" s="107"/>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row>
    <row r="560" spans="1:38" s="102" customFormat="1" x14ac:dyDescent="0.2">
      <c r="A560" s="107"/>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row>
    <row r="561" spans="1:38" s="102" customFormat="1" x14ac:dyDescent="0.2">
      <c r="A561" s="107"/>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row>
    <row r="562" spans="1:38" s="102" customFormat="1" x14ac:dyDescent="0.2">
      <c r="A562" s="107"/>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row>
    <row r="563" spans="1:38" s="102" customFormat="1" x14ac:dyDescent="0.2">
      <c r="A563" s="107"/>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row>
    <row r="564" spans="1:38" s="102" customFormat="1" x14ac:dyDescent="0.2">
      <c r="A564" s="107"/>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row>
    <row r="565" spans="1:38" s="102" customFormat="1" x14ac:dyDescent="0.2">
      <c r="A565" s="107"/>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row>
    <row r="566" spans="1:38" s="102" customFormat="1" x14ac:dyDescent="0.2">
      <c r="A566" s="107"/>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row>
    <row r="567" spans="1:38" s="102" customFormat="1" x14ac:dyDescent="0.2">
      <c r="A567" s="107"/>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row>
    <row r="568" spans="1:38" s="102" customFormat="1" x14ac:dyDescent="0.2">
      <c r="A568" s="107"/>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row>
    <row r="569" spans="1:38" s="102" customFormat="1" x14ac:dyDescent="0.2">
      <c r="A569" s="107"/>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row>
    <row r="570" spans="1:38" s="102" customFormat="1" x14ac:dyDescent="0.2">
      <c r="A570" s="107"/>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row>
    <row r="571" spans="1:38" s="102" customFormat="1" x14ac:dyDescent="0.2">
      <c r="A571" s="107"/>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row>
    <row r="572" spans="1:38" s="102" customFormat="1" x14ac:dyDescent="0.2">
      <c r="A572" s="107"/>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row>
    <row r="573" spans="1:38" s="102" customFormat="1" x14ac:dyDescent="0.2">
      <c r="A573" s="107"/>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row>
    <row r="574" spans="1:38" s="102" customFormat="1" x14ac:dyDescent="0.2">
      <c r="A574" s="107"/>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row>
    <row r="575" spans="1:38" s="102" customFormat="1" x14ac:dyDescent="0.2">
      <c r="A575" s="107"/>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row>
    <row r="576" spans="1:38" s="102" customFormat="1" x14ac:dyDescent="0.2">
      <c r="A576" s="107"/>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row>
    <row r="577" spans="1:38" s="102" customFormat="1" x14ac:dyDescent="0.2">
      <c r="A577" s="107"/>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row>
    <row r="578" spans="1:38" s="102" customFormat="1" x14ac:dyDescent="0.2">
      <c r="A578" s="107"/>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row>
    <row r="579" spans="1:38" s="102" customFormat="1" x14ac:dyDescent="0.2">
      <c r="A579" s="107"/>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row>
    <row r="580" spans="1:38" s="102" customFormat="1" x14ac:dyDescent="0.2">
      <c r="A580" s="107"/>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row>
    <row r="581" spans="1:38" s="102" customFormat="1" x14ac:dyDescent="0.2">
      <c r="A581" s="107"/>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row>
    <row r="582" spans="1:38" s="102" customFormat="1" x14ac:dyDescent="0.2">
      <c r="A582" s="107"/>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row>
    <row r="583" spans="1:38" s="102" customFormat="1" x14ac:dyDescent="0.2">
      <c r="A583" s="107"/>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row>
    <row r="584" spans="1:38" s="102" customFormat="1" x14ac:dyDescent="0.2">
      <c r="A584" s="107"/>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row>
    <row r="585" spans="1:38" s="102" customFormat="1" x14ac:dyDescent="0.2">
      <c r="A585" s="107"/>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row>
    <row r="586" spans="1:38" s="102" customFormat="1" x14ac:dyDescent="0.2">
      <c r="A586" s="107"/>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row>
    <row r="587" spans="1:38" s="102" customFormat="1" x14ac:dyDescent="0.2">
      <c r="A587" s="107"/>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row>
    <row r="588" spans="1:38" s="102" customFormat="1" x14ac:dyDescent="0.2">
      <c r="A588" s="107"/>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row>
    <row r="589" spans="1:38" s="102" customFormat="1" x14ac:dyDescent="0.2">
      <c r="A589" s="107"/>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row>
    <row r="590" spans="1:38" s="102" customFormat="1" x14ac:dyDescent="0.2">
      <c r="A590" s="107"/>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row>
    <row r="591" spans="1:38" s="102" customFormat="1" x14ac:dyDescent="0.2">
      <c r="A591" s="107"/>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row>
    <row r="592" spans="1:38" s="102" customFormat="1" x14ac:dyDescent="0.2">
      <c r="A592" s="107"/>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row>
    <row r="593" spans="1:38" s="102" customFormat="1" x14ac:dyDescent="0.2">
      <c r="A593" s="107"/>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row>
    <row r="594" spans="1:38" s="102" customFormat="1" x14ac:dyDescent="0.2">
      <c r="A594" s="107"/>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row>
  </sheetData>
  <mergeCells count="8">
    <mergeCell ref="B14:H15"/>
    <mergeCell ref="G12:H12"/>
    <mergeCell ref="B12:E12"/>
    <mergeCell ref="B2:H2"/>
    <mergeCell ref="B3:E4"/>
    <mergeCell ref="F3:H4"/>
    <mergeCell ref="B5:E5"/>
    <mergeCell ref="G5:H5"/>
  </mergeCells>
  <pageMargins left="0.7" right="0.7" top="0.75" bottom="0.75" header="0.3" footer="0.3"/>
  <pageSetup paperSize="5" scale="50" orientation="landscape" horizontalDpi="4294967293"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5BD9B-AF11-416D-A9A9-CB5AC0BD272B}">
  <dimension ref="A1:BF375"/>
  <sheetViews>
    <sheetView zoomScale="50" zoomScaleNormal="50" zoomScaleSheetLayoutView="25" workbookViewId="0">
      <selection activeCell="Y18" sqref="Y18"/>
    </sheetView>
  </sheetViews>
  <sheetFormatPr baseColWidth="10" defaultRowHeight="15.75" x14ac:dyDescent="0.25"/>
  <cols>
    <col min="1" max="1" width="3.7109375" style="18" customWidth="1"/>
    <col min="2" max="2" width="6.7109375" style="5" customWidth="1"/>
    <col min="3" max="3" width="119.85546875" style="17" customWidth="1"/>
    <col min="4" max="4" width="17.140625" style="15" customWidth="1"/>
    <col min="5" max="5" width="17.7109375" style="15" customWidth="1"/>
    <col min="6" max="6" width="19.7109375" style="5" customWidth="1"/>
    <col min="7" max="7" width="18.7109375" style="5" hidden="1" customWidth="1"/>
    <col min="8" max="8" width="19.7109375" style="5" hidden="1" customWidth="1"/>
    <col min="9" max="9" width="23.7109375" style="5" hidden="1" customWidth="1"/>
    <col min="10" max="10" width="19.7109375" style="5" customWidth="1"/>
    <col min="11" max="11" width="18.42578125" style="15" customWidth="1"/>
    <col min="12" max="13" width="17.7109375" style="27" customWidth="1"/>
    <col min="14" max="14" width="17.7109375" style="5" hidden="1" customWidth="1"/>
    <col min="15" max="15" width="19.7109375" style="5" hidden="1" customWidth="1"/>
    <col min="16" max="16" width="18.7109375" style="5" hidden="1" customWidth="1"/>
    <col min="17" max="17" width="19.7109375" style="5" hidden="1" customWidth="1"/>
    <col min="18" max="18" width="23.7109375" style="5" hidden="1" customWidth="1"/>
    <col min="19" max="19" width="2.7109375" style="15" customWidth="1"/>
    <col min="20" max="20" width="16" style="15" hidden="1" customWidth="1"/>
    <col min="21" max="21" width="15.140625" style="15" hidden="1" customWidth="1"/>
    <col min="22" max="22" width="23.5703125" style="15" customWidth="1"/>
    <col min="23" max="24" width="11.42578125" style="15"/>
    <col min="25" max="25" width="69.140625" style="15" customWidth="1"/>
    <col min="26" max="40" width="11.42578125" style="15"/>
    <col min="41" max="16384" width="11.42578125" style="5"/>
  </cols>
  <sheetData>
    <row r="1" spans="1:47" ht="44.1" customHeight="1" thickBot="1" x14ac:dyDescent="0.25">
      <c r="B1" s="443" t="s">
        <v>226</v>
      </c>
      <c r="C1" s="444"/>
      <c r="D1" s="444"/>
      <c r="E1" s="444"/>
      <c r="F1" s="444"/>
      <c r="G1" s="444"/>
      <c r="H1" s="444"/>
      <c r="I1" s="444"/>
      <c r="J1" s="444"/>
      <c r="K1" s="444"/>
      <c r="L1" s="444"/>
      <c r="M1" s="444"/>
      <c r="N1" s="444"/>
      <c r="O1" s="444"/>
      <c r="P1" s="444"/>
      <c r="Q1" s="444"/>
      <c r="R1" s="445"/>
    </row>
    <row r="2" spans="1:47" thickBot="1" x14ac:dyDescent="0.25">
      <c r="A2" s="15"/>
      <c r="B2" s="15"/>
      <c r="C2" s="15"/>
      <c r="F2" s="15"/>
      <c r="G2" s="15"/>
      <c r="H2" s="15"/>
      <c r="I2" s="15"/>
      <c r="J2" s="15"/>
      <c r="L2" s="15"/>
      <c r="M2" s="15"/>
      <c r="N2" s="15"/>
      <c r="O2" s="15"/>
      <c r="P2" s="15"/>
      <c r="Q2" s="15"/>
      <c r="R2" s="15"/>
    </row>
    <row r="3" spans="1:47" ht="37.5" customHeight="1" thickBot="1" x14ac:dyDescent="0.25">
      <c r="B3" s="446" t="s">
        <v>44</v>
      </c>
      <c r="C3" s="447"/>
      <c r="D3" s="447"/>
      <c r="E3" s="447"/>
      <c r="F3" s="447"/>
      <c r="G3" s="447"/>
      <c r="H3" s="447"/>
      <c r="I3" s="447"/>
      <c r="J3" s="447"/>
      <c r="K3" s="447"/>
      <c r="L3" s="447"/>
      <c r="M3" s="448"/>
      <c r="N3" s="15"/>
      <c r="O3" s="15"/>
      <c r="P3" s="15"/>
      <c r="Q3" s="15"/>
      <c r="R3" s="15"/>
    </row>
    <row r="4" spans="1:47" ht="35.25" customHeight="1" thickBot="1" x14ac:dyDescent="0.25">
      <c r="B4" s="449"/>
      <c r="C4" s="450"/>
      <c r="D4" s="450"/>
      <c r="E4" s="450"/>
      <c r="F4" s="450"/>
      <c r="G4" s="450"/>
      <c r="H4" s="450"/>
      <c r="I4" s="450"/>
      <c r="J4" s="450"/>
      <c r="K4" s="450"/>
      <c r="L4" s="450"/>
      <c r="M4" s="451"/>
      <c r="N4" s="15"/>
      <c r="O4" s="15"/>
      <c r="P4" s="15"/>
      <c r="Q4" s="15"/>
      <c r="R4" s="15"/>
    </row>
    <row r="5" spans="1:47" ht="40.5" hidden="1" customHeight="1" thickBot="1" x14ac:dyDescent="0.25">
      <c r="B5" s="452" t="s">
        <v>56</v>
      </c>
      <c r="C5" s="453"/>
      <c r="E5" s="454" t="s">
        <v>34</v>
      </c>
      <c r="F5" s="455"/>
      <c r="G5" s="455"/>
      <c r="H5" s="455"/>
      <c r="I5" s="456"/>
      <c r="J5" s="320"/>
      <c r="L5" s="457" t="s">
        <v>42</v>
      </c>
      <c r="M5" s="458"/>
      <c r="N5" s="15"/>
      <c r="O5" s="15"/>
      <c r="P5" s="15"/>
      <c r="Q5" s="15"/>
      <c r="R5" s="15"/>
    </row>
    <row r="6" spans="1:47" ht="83.25" customHeight="1" thickBot="1" x14ac:dyDescent="0.3">
      <c r="B6" s="461"/>
      <c r="C6" s="462"/>
      <c r="D6" s="19"/>
      <c r="E6" s="463"/>
      <c r="F6" s="464"/>
      <c r="G6" s="464"/>
      <c r="H6" s="464"/>
      <c r="I6" s="465"/>
      <c r="J6" s="321"/>
      <c r="K6" s="20"/>
      <c r="L6" s="459"/>
      <c r="M6" s="460"/>
      <c r="N6" s="15"/>
      <c r="O6" s="15"/>
      <c r="P6" s="15"/>
      <c r="Q6" s="15"/>
      <c r="R6" s="15"/>
      <c r="U6" s="467"/>
      <c r="V6" s="467"/>
      <c r="W6" s="467"/>
      <c r="X6" s="467"/>
      <c r="Y6" s="467"/>
      <c r="Z6" s="467"/>
      <c r="AA6" s="467"/>
      <c r="AB6" s="467"/>
      <c r="AC6" s="467"/>
    </row>
    <row r="7" spans="1:47" ht="54" customHeight="1" thickBot="1" x14ac:dyDescent="0.3">
      <c r="B7" s="468" t="s">
        <v>27</v>
      </c>
      <c r="C7" s="470" t="e">
        <f>#REF!</f>
        <v>#REF!</v>
      </c>
      <c r="D7" s="5"/>
      <c r="E7" s="472" t="s">
        <v>224</v>
      </c>
      <c r="F7" s="473"/>
      <c r="G7" s="473"/>
      <c r="H7" s="473"/>
      <c r="I7" s="474"/>
      <c r="J7" s="322"/>
      <c r="K7" s="21"/>
      <c r="L7" s="252" t="s">
        <v>212</v>
      </c>
      <c r="M7" s="252" t="s">
        <v>213</v>
      </c>
      <c r="N7" s="475" t="s">
        <v>52</v>
      </c>
      <c r="O7" s="476"/>
      <c r="P7" s="476"/>
      <c r="Q7" s="476"/>
      <c r="R7" s="477"/>
      <c r="U7" s="253"/>
      <c r="V7" s="253"/>
      <c r="W7" s="253"/>
      <c r="X7" s="253"/>
      <c r="Y7" s="253"/>
      <c r="Z7" s="253"/>
      <c r="AA7" s="253"/>
      <c r="AB7" s="253"/>
      <c r="AC7" s="253"/>
    </row>
    <row r="8" spans="1:47" ht="74.25" customHeight="1" thickBot="1" x14ac:dyDescent="0.25">
      <c r="B8" s="469"/>
      <c r="C8" s="471"/>
      <c r="D8" s="9"/>
      <c r="E8" s="254" t="s">
        <v>123</v>
      </c>
      <c r="F8" s="255" t="s">
        <v>28</v>
      </c>
      <c r="G8" s="255" t="s">
        <v>53</v>
      </c>
      <c r="H8" s="255" t="s">
        <v>54</v>
      </c>
      <c r="I8" s="255" t="s">
        <v>55</v>
      </c>
      <c r="J8" s="255" t="s">
        <v>28</v>
      </c>
      <c r="K8" s="9"/>
      <c r="L8" s="256">
        <v>1.4488000000000001</v>
      </c>
      <c r="M8" s="257">
        <v>1.5952999999999999</v>
      </c>
      <c r="N8" s="22" t="s">
        <v>123</v>
      </c>
      <c r="O8" s="8" t="s">
        <v>28</v>
      </c>
      <c r="P8" s="8" t="s">
        <v>53</v>
      </c>
      <c r="Q8" s="8" t="s">
        <v>54</v>
      </c>
      <c r="R8" s="8" t="s">
        <v>55</v>
      </c>
    </row>
    <row r="9" spans="1:47" ht="12" customHeight="1" thickBot="1" x14ac:dyDescent="0.3">
      <c r="B9" s="25"/>
      <c r="C9" s="26"/>
      <c r="D9" s="5"/>
      <c r="E9" s="5"/>
      <c r="K9" s="5"/>
    </row>
    <row r="10" spans="1:47" s="15" customFormat="1" ht="35.1" customHeight="1" thickBot="1" x14ac:dyDescent="0.3">
      <c r="A10" s="18"/>
      <c r="B10" s="28" t="str">
        <f>'[1]ANEXO 1 -V. UNITARIOS '!B24</f>
        <v>TOTALES</v>
      </c>
      <c r="C10" s="258"/>
      <c r="D10" s="56"/>
      <c r="E10" s="56"/>
      <c r="F10" s="56"/>
      <c r="G10" s="56"/>
      <c r="H10" s="66"/>
      <c r="I10" s="12" t="e">
        <f>SUM(#REF!)</f>
        <v>#REF!</v>
      </c>
      <c r="J10" s="56"/>
      <c r="K10" s="56"/>
      <c r="L10" s="56"/>
      <c r="M10" s="56"/>
      <c r="N10" s="56"/>
      <c r="P10" s="67"/>
      <c r="Q10" s="68"/>
      <c r="R10" s="12" t="e">
        <f>SUM(#REF!)</f>
        <v>#REF!</v>
      </c>
    </row>
    <row r="11" spans="1:47" ht="16.5" thickBot="1" x14ac:dyDescent="0.3"/>
    <row r="12" spans="1:47" s="260" customFormat="1" ht="29.25" customHeight="1" thickBot="1" x14ac:dyDescent="0.3">
      <c r="A12" s="15"/>
      <c r="B12" s="478"/>
      <c r="C12" s="479"/>
      <c r="D12" s="479"/>
      <c r="E12" s="479"/>
      <c r="F12" s="479"/>
      <c r="G12" s="479"/>
      <c r="H12" s="479"/>
      <c r="I12" s="479"/>
      <c r="J12" s="479"/>
      <c r="K12" s="479"/>
      <c r="L12" s="479"/>
      <c r="M12" s="479"/>
      <c r="N12" s="479"/>
      <c r="O12" s="479"/>
      <c r="P12" s="479"/>
      <c r="Q12" s="479"/>
      <c r="R12" s="479"/>
      <c r="S12" s="479"/>
      <c r="T12" s="479"/>
      <c r="U12" s="479"/>
      <c r="V12" s="480"/>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259"/>
    </row>
    <row r="13" spans="1:47" s="107" customFormat="1" ht="129" customHeight="1" thickBot="1" x14ac:dyDescent="0.25">
      <c r="A13" s="15"/>
      <c r="B13" s="261" t="s">
        <v>120</v>
      </c>
      <c r="C13" s="262" t="s">
        <v>215</v>
      </c>
      <c r="D13" s="262" t="s">
        <v>118</v>
      </c>
      <c r="E13" s="262" t="s">
        <v>216</v>
      </c>
      <c r="F13" s="263" t="s">
        <v>227</v>
      </c>
      <c r="G13" s="264"/>
      <c r="H13" s="263" t="s">
        <v>28</v>
      </c>
      <c r="I13" s="265" t="s">
        <v>217</v>
      </c>
      <c r="J13" s="263" t="s">
        <v>228</v>
      </c>
      <c r="K13" s="266"/>
      <c r="L13" s="481" t="s">
        <v>42</v>
      </c>
      <c r="M13" s="482"/>
      <c r="N13" s="267" t="s">
        <v>218</v>
      </c>
      <c r="O13" s="268"/>
      <c r="P13" s="267" t="s">
        <v>28</v>
      </c>
      <c r="Q13" s="267" t="s">
        <v>217</v>
      </c>
      <c r="R13" s="267" t="s">
        <v>218</v>
      </c>
      <c r="S13" s="4"/>
      <c r="T13" s="18"/>
      <c r="U13" s="18"/>
      <c r="V13" s="269" t="s">
        <v>223</v>
      </c>
      <c r="W13" s="4"/>
      <c r="X13" s="4"/>
      <c r="Y13" s="4"/>
      <c r="Z13" s="4"/>
      <c r="AA13" s="4"/>
      <c r="AB13" s="4"/>
      <c r="AC13" s="4"/>
      <c r="AD13" s="4"/>
      <c r="AE13" s="4"/>
      <c r="AF13" s="4"/>
      <c r="AG13" s="4"/>
      <c r="AH13" s="4"/>
      <c r="AI13" s="4"/>
      <c r="AJ13" s="4"/>
      <c r="AK13" s="4"/>
      <c r="AL13" s="4"/>
      <c r="AM13" s="4"/>
      <c r="AN13" s="4"/>
      <c r="AO13" s="4"/>
      <c r="AP13" s="4"/>
      <c r="AQ13" s="4"/>
      <c r="AR13" s="4"/>
      <c r="AS13" s="4"/>
      <c r="AT13" s="4"/>
      <c r="AU13" s="270"/>
    </row>
    <row r="14" spans="1:47" s="260" customFormat="1" ht="50.1" customHeight="1" thickBot="1" x14ac:dyDescent="0.3">
      <c r="A14" s="15"/>
      <c r="B14" s="169">
        <v>1</v>
      </c>
      <c r="C14" s="201" t="s">
        <v>140</v>
      </c>
      <c r="D14" s="271" t="s">
        <v>219</v>
      </c>
      <c r="E14" s="272">
        <v>1</v>
      </c>
      <c r="F14" s="273"/>
      <c r="G14" s="274"/>
      <c r="H14" s="275">
        <v>24653.05</v>
      </c>
      <c r="I14" s="276">
        <f t="shared" ref="I14:I22" si="0">ROUND(H14*19%,0)</f>
        <v>4684</v>
      </c>
      <c r="J14" s="273"/>
      <c r="K14" s="277"/>
      <c r="L14" s="441">
        <f t="shared" ref="L14:L22" si="1">+($M$8/$L$8)*F14</f>
        <v>0</v>
      </c>
      <c r="M14" s="442"/>
      <c r="N14" s="278"/>
      <c r="O14" s="279">
        <f>L14</f>
        <v>0</v>
      </c>
      <c r="P14" s="280">
        <f t="shared" ref="P14:P22" si="2">ROUND(AVERAGE(L14,H14),0)</f>
        <v>12327</v>
      </c>
      <c r="Q14" s="281">
        <f t="shared" ref="Q14:Q22" si="3">ROUND(P14*19%,0)</f>
        <v>2342</v>
      </c>
      <c r="R14" s="282">
        <f t="shared" ref="R14:R22" si="4">+ROUND(P14+Q14,0)</f>
        <v>14669</v>
      </c>
      <c r="S14" s="283"/>
      <c r="T14" s="284" t="e">
        <f t="shared" ref="T14:T22" si="5">+(H14-L14)/L14</f>
        <v>#DIV/0!</v>
      </c>
      <c r="U14" s="285"/>
      <c r="V14" s="286">
        <f>L14*E14</f>
        <v>0</v>
      </c>
      <c r="W14" s="113"/>
      <c r="X14" s="113"/>
      <c r="Y14" s="113"/>
      <c r="Z14" s="113"/>
      <c r="AA14" s="113"/>
      <c r="AB14" s="113"/>
      <c r="AC14" s="113"/>
      <c r="AD14" s="113"/>
      <c r="AE14" s="113"/>
      <c r="AF14" s="113"/>
      <c r="AG14" s="113"/>
      <c r="AH14" s="113"/>
      <c r="AI14" s="113"/>
      <c r="AJ14" s="113"/>
      <c r="AK14" s="113"/>
      <c r="AL14" s="113"/>
      <c r="AM14" s="113"/>
      <c r="AN14" s="113"/>
      <c r="AO14" s="113"/>
      <c r="AP14" s="113"/>
      <c r="AQ14" s="113"/>
      <c r="AR14" s="113"/>
      <c r="AS14" s="113"/>
      <c r="AT14" s="113"/>
      <c r="AU14" s="259"/>
    </row>
    <row r="15" spans="1:47" s="107" customFormat="1" ht="50.1" customHeight="1" thickBot="1" x14ac:dyDescent="0.3">
      <c r="A15" s="15"/>
      <c r="B15" s="169">
        <v>2</v>
      </c>
      <c r="C15" s="201" t="s">
        <v>190</v>
      </c>
      <c r="D15" s="287" t="s">
        <v>219</v>
      </c>
      <c r="E15" s="272">
        <v>1</v>
      </c>
      <c r="F15" s="273"/>
      <c r="G15" s="288"/>
      <c r="H15" s="275"/>
      <c r="I15" s="276">
        <f t="shared" si="0"/>
        <v>0</v>
      </c>
      <c r="J15" s="273"/>
      <c r="K15" s="289"/>
      <c r="L15" s="441">
        <f t="shared" si="1"/>
        <v>0</v>
      </c>
      <c r="M15" s="442"/>
      <c r="N15" s="278" t="e">
        <f>+ROUND(+L15+#REF!,0)</f>
        <v>#REF!</v>
      </c>
      <c r="O15" s="279">
        <f t="shared" ref="O15:O22" si="6">L15</f>
        <v>0</v>
      </c>
      <c r="P15" s="280">
        <f t="shared" si="2"/>
        <v>0</v>
      </c>
      <c r="Q15" s="278">
        <f t="shared" si="3"/>
        <v>0</v>
      </c>
      <c r="R15" s="290">
        <f t="shared" si="4"/>
        <v>0</v>
      </c>
      <c r="S15" s="291"/>
      <c r="T15" s="284" t="e">
        <f t="shared" si="5"/>
        <v>#DIV/0!</v>
      </c>
      <c r="U15" s="292"/>
      <c r="V15" s="286">
        <f t="shared" ref="V15:V22" si="7">L15*E15</f>
        <v>0</v>
      </c>
      <c r="W15" s="4"/>
      <c r="X15" s="4"/>
      <c r="Y15" s="4"/>
      <c r="Z15" s="4"/>
      <c r="AA15" s="4"/>
      <c r="AB15" s="4"/>
      <c r="AC15" s="4"/>
      <c r="AD15" s="4"/>
      <c r="AE15" s="4"/>
      <c r="AF15" s="4"/>
      <c r="AG15" s="4"/>
      <c r="AH15" s="4"/>
      <c r="AI15" s="4"/>
      <c r="AJ15" s="4"/>
      <c r="AK15" s="4"/>
      <c r="AL15" s="4"/>
      <c r="AM15" s="4"/>
      <c r="AN15" s="4"/>
      <c r="AO15" s="4"/>
      <c r="AP15" s="4"/>
      <c r="AQ15" s="4"/>
      <c r="AR15" s="4"/>
      <c r="AS15" s="4"/>
      <c r="AT15" s="4"/>
      <c r="AU15" s="270"/>
    </row>
    <row r="16" spans="1:47" s="260" customFormat="1" ht="50.1" customHeight="1" thickBot="1" x14ac:dyDescent="0.3">
      <c r="A16" s="15"/>
      <c r="B16" s="169">
        <v>3</v>
      </c>
      <c r="C16" s="201" t="s">
        <v>191</v>
      </c>
      <c r="D16" s="287" t="s">
        <v>219</v>
      </c>
      <c r="E16" s="272">
        <v>1</v>
      </c>
      <c r="F16" s="273"/>
      <c r="G16" s="288"/>
      <c r="H16" s="293"/>
      <c r="I16" s="294">
        <f t="shared" si="0"/>
        <v>0</v>
      </c>
      <c r="J16" s="273"/>
      <c r="K16" s="277"/>
      <c r="L16" s="441">
        <f t="shared" si="1"/>
        <v>0</v>
      </c>
      <c r="M16" s="442"/>
      <c r="N16" s="295" t="e">
        <f>+ROUND(+L16+#REF!,0)</f>
        <v>#REF!</v>
      </c>
      <c r="O16" s="279">
        <f t="shared" si="6"/>
        <v>0</v>
      </c>
      <c r="P16" s="280">
        <f t="shared" si="2"/>
        <v>0</v>
      </c>
      <c r="Q16" s="295">
        <f t="shared" si="3"/>
        <v>0</v>
      </c>
      <c r="R16" s="296">
        <f t="shared" si="4"/>
        <v>0</v>
      </c>
      <c r="S16" s="283"/>
      <c r="T16" s="284" t="e">
        <f t="shared" si="5"/>
        <v>#DIV/0!</v>
      </c>
      <c r="U16" s="297"/>
      <c r="V16" s="286">
        <f t="shared" si="7"/>
        <v>0</v>
      </c>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113"/>
      <c r="AU16" s="259"/>
    </row>
    <row r="17" spans="1:58" s="260" customFormat="1" ht="50.1" customHeight="1" thickBot="1" x14ac:dyDescent="0.3">
      <c r="A17" s="15"/>
      <c r="B17" s="169">
        <v>4</v>
      </c>
      <c r="C17" s="201" t="s">
        <v>192</v>
      </c>
      <c r="D17" s="287" t="s">
        <v>219</v>
      </c>
      <c r="E17" s="272">
        <v>1</v>
      </c>
      <c r="F17" s="273"/>
      <c r="G17" s="274"/>
      <c r="H17" s="275"/>
      <c r="I17" s="276">
        <f t="shared" si="0"/>
        <v>0</v>
      </c>
      <c r="J17" s="273"/>
      <c r="K17" s="277"/>
      <c r="L17" s="441">
        <f t="shared" si="1"/>
        <v>0</v>
      </c>
      <c r="M17" s="442"/>
      <c r="N17" s="278" t="e">
        <f>+ROUND(+L17+#REF!,0)</f>
        <v>#REF!</v>
      </c>
      <c r="O17" s="279">
        <f t="shared" si="6"/>
        <v>0</v>
      </c>
      <c r="P17" s="280">
        <f t="shared" si="2"/>
        <v>0</v>
      </c>
      <c r="Q17" s="278">
        <f t="shared" si="3"/>
        <v>0</v>
      </c>
      <c r="R17" s="290">
        <f t="shared" si="4"/>
        <v>0</v>
      </c>
      <c r="S17" s="283"/>
      <c r="T17" s="284" t="e">
        <f t="shared" si="5"/>
        <v>#DIV/0!</v>
      </c>
      <c r="U17" s="297"/>
      <c r="V17" s="286">
        <f t="shared" si="7"/>
        <v>0</v>
      </c>
      <c r="W17" s="113"/>
      <c r="X17" s="113"/>
      <c r="Y17" s="113"/>
      <c r="Z17" s="113"/>
      <c r="AA17" s="113"/>
      <c r="AB17" s="113"/>
      <c r="AC17" s="113"/>
      <c r="AD17" s="113"/>
      <c r="AE17" s="113"/>
      <c r="AF17" s="113"/>
      <c r="AG17" s="113"/>
      <c r="AH17" s="113"/>
      <c r="AI17" s="113"/>
      <c r="AJ17" s="113"/>
      <c r="AK17" s="113"/>
      <c r="AL17" s="113"/>
      <c r="AM17" s="113"/>
      <c r="AN17" s="113"/>
      <c r="AO17" s="113"/>
      <c r="AP17" s="113"/>
      <c r="AQ17" s="113"/>
      <c r="AR17" s="113"/>
      <c r="AS17" s="113"/>
      <c r="AT17" s="113"/>
      <c r="AU17" s="259"/>
    </row>
    <row r="18" spans="1:58" s="107" customFormat="1" ht="50.1" customHeight="1" thickBot="1" x14ac:dyDescent="0.3">
      <c r="A18" s="15"/>
      <c r="B18" s="169">
        <v>5</v>
      </c>
      <c r="C18" s="201" t="s">
        <v>141</v>
      </c>
      <c r="D18" s="287" t="s">
        <v>219</v>
      </c>
      <c r="E18" s="272">
        <v>1</v>
      </c>
      <c r="F18" s="273"/>
      <c r="G18" s="274"/>
      <c r="H18" s="293"/>
      <c r="I18" s="294">
        <f t="shared" si="0"/>
        <v>0</v>
      </c>
      <c r="J18" s="273"/>
      <c r="K18" s="289"/>
      <c r="L18" s="441">
        <f t="shared" si="1"/>
        <v>0</v>
      </c>
      <c r="M18" s="442"/>
      <c r="N18" s="295" t="e">
        <f>+ROUND(+L18+#REF!,0)</f>
        <v>#REF!</v>
      </c>
      <c r="O18" s="279">
        <f t="shared" si="6"/>
        <v>0</v>
      </c>
      <c r="P18" s="280">
        <f t="shared" si="2"/>
        <v>0</v>
      </c>
      <c r="Q18" s="295">
        <f t="shared" si="3"/>
        <v>0</v>
      </c>
      <c r="R18" s="296">
        <f t="shared" si="4"/>
        <v>0</v>
      </c>
      <c r="S18" s="291"/>
      <c r="T18" s="284" t="e">
        <f t="shared" si="5"/>
        <v>#DIV/0!</v>
      </c>
      <c r="U18" s="292"/>
      <c r="V18" s="286">
        <f t="shared" si="7"/>
        <v>0</v>
      </c>
      <c r="W18" s="4"/>
      <c r="X18" s="4"/>
      <c r="Y18" s="4"/>
      <c r="Z18" s="4"/>
      <c r="AA18" s="4"/>
      <c r="AB18" s="4"/>
      <c r="AC18" s="4"/>
      <c r="AD18" s="4"/>
      <c r="AE18" s="4"/>
      <c r="AF18" s="4"/>
      <c r="AG18" s="4"/>
      <c r="AH18" s="4"/>
      <c r="AI18" s="4"/>
      <c r="AJ18" s="4"/>
      <c r="AK18" s="4"/>
      <c r="AL18" s="4"/>
      <c r="AM18" s="4"/>
      <c r="AN18" s="4"/>
      <c r="AO18" s="4"/>
      <c r="AP18" s="4"/>
      <c r="AQ18" s="4"/>
      <c r="AR18" s="4"/>
      <c r="AS18" s="4"/>
      <c r="AT18" s="4"/>
      <c r="AU18" s="270"/>
    </row>
    <row r="19" spans="1:58" s="107" customFormat="1" ht="39.75" customHeight="1" thickBot="1" x14ac:dyDescent="0.3">
      <c r="A19" s="15"/>
      <c r="B19" s="169">
        <v>6</v>
      </c>
      <c r="C19" s="201" t="s">
        <v>193</v>
      </c>
      <c r="D19" s="287" t="s">
        <v>219</v>
      </c>
      <c r="E19" s="272">
        <v>1</v>
      </c>
      <c r="F19" s="273"/>
      <c r="G19" s="274"/>
      <c r="H19" s="275"/>
      <c r="I19" s="276">
        <f t="shared" si="0"/>
        <v>0</v>
      </c>
      <c r="J19" s="273"/>
      <c r="K19" s="289"/>
      <c r="L19" s="441">
        <f t="shared" si="1"/>
        <v>0</v>
      </c>
      <c r="M19" s="442"/>
      <c r="N19" s="278" t="e">
        <f>+ROUND(+L19+#REF!,0)</f>
        <v>#REF!</v>
      </c>
      <c r="O19" s="279">
        <f t="shared" si="6"/>
        <v>0</v>
      </c>
      <c r="P19" s="280">
        <f t="shared" si="2"/>
        <v>0</v>
      </c>
      <c r="Q19" s="278">
        <f t="shared" si="3"/>
        <v>0</v>
      </c>
      <c r="R19" s="290">
        <f t="shared" si="4"/>
        <v>0</v>
      </c>
      <c r="S19" s="291"/>
      <c r="T19" s="284" t="e">
        <f t="shared" si="5"/>
        <v>#DIV/0!</v>
      </c>
      <c r="U19" s="292"/>
      <c r="V19" s="286">
        <f t="shared" si="7"/>
        <v>0</v>
      </c>
      <c r="W19" s="4"/>
      <c r="X19" s="4"/>
      <c r="Y19" s="4"/>
      <c r="Z19" s="4"/>
      <c r="AA19" s="4"/>
      <c r="AB19" s="4"/>
      <c r="AC19" s="4"/>
      <c r="AD19" s="4"/>
      <c r="AE19" s="4"/>
      <c r="AF19" s="4"/>
      <c r="AG19" s="4"/>
      <c r="AH19" s="4"/>
      <c r="AI19" s="4"/>
      <c r="AJ19" s="4"/>
      <c r="AK19" s="4"/>
      <c r="AL19" s="4"/>
      <c r="AM19" s="4"/>
      <c r="AN19" s="4"/>
      <c r="AO19" s="4"/>
      <c r="AP19" s="4"/>
      <c r="AQ19" s="4"/>
      <c r="AR19" s="4"/>
      <c r="AS19" s="4"/>
      <c r="AT19" s="4"/>
      <c r="AU19" s="270"/>
    </row>
    <row r="20" spans="1:58" s="107" customFormat="1" ht="50.1" customHeight="1" thickBot="1" x14ac:dyDescent="0.4">
      <c r="A20" s="15"/>
      <c r="B20" s="169">
        <v>7</v>
      </c>
      <c r="C20" s="201" t="s">
        <v>194</v>
      </c>
      <c r="D20" s="287" t="s">
        <v>220</v>
      </c>
      <c r="E20" s="272">
        <v>1</v>
      </c>
      <c r="F20" s="273"/>
      <c r="G20" s="288"/>
      <c r="H20" s="275"/>
      <c r="I20" s="276">
        <f t="shared" si="0"/>
        <v>0</v>
      </c>
      <c r="J20" s="273"/>
      <c r="K20" s="289"/>
      <c r="L20" s="441">
        <f t="shared" si="1"/>
        <v>0</v>
      </c>
      <c r="M20" s="442"/>
      <c r="N20" s="278" t="e">
        <f>+ROUND(+L20+#REF!,0)</f>
        <v>#REF!</v>
      </c>
      <c r="O20" s="279">
        <f t="shared" si="6"/>
        <v>0</v>
      </c>
      <c r="P20" s="280">
        <f t="shared" si="2"/>
        <v>0</v>
      </c>
      <c r="Q20" s="278">
        <f t="shared" si="3"/>
        <v>0</v>
      </c>
      <c r="R20" s="290">
        <f t="shared" si="4"/>
        <v>0</v>
      </c>
      <c r="S20" s="291"/>
      <c r="T20" s="284" t="e">
        <f t="shared" si="5"/>
        <v>#DIV/0!</v>
      </c>
      <c r="U20" s="292"/>
      <c r="V20" s="286">
        <f t="shared" si="7"/>
        <v>0</v>
      </c>
      <c r="W20" s="4"/>
      <c r="X20" s="4"/>
      <c r="Y20" s="298" t="s">
        <v>221</v>
      </c>
      <c r="Z20" s="4"/>
      <c r="AA20" s="4"/>
      <c r="AB20" s="4"/>
      <c r="AC20" s="4"/>
      <c r="AD20" s="4"/>
      <c r="AE20" s="4"/>
      <c r="AF20" s="4"/>
      <c r="AG20" s="4"/>
      <c r="AH20" s="4"/>
      <c r="AI20" s="4"/>
      <c r="AJ20" s="4"/>
      <c r="AK20" s="4"/>
      <c r="AL20" s="4"/>
      <c r="AM20" s="4"/>
      <c r="AN20" s="4"/>
      <c r="AO20" s="4"/>
      <c r="AP20" s="4"/>
      <c r="AQ20" s="4"/>
      <c r="AR20" s="4"/>
      <c r="AS20" s="4"/>
      <c r="AT20" s="4"/>
      <c r="AU20" s="270"/>
    </row>
    <row r="21" spans="1:58" s="260" customFormat="1" ht="57" customHeight="1" thickBot="1" x14ac:dyDescent="0.3">
      <c r="A21" s="15"/>
      <c r="B21" s="169">
        <v>8</v>
      </c>
      <c r="C21" s="201" t="s">
        <v>195</v>
      </c>
      <c r="D21" s="287" t="s">
        <v>219</v>
      </c>
      <c r="E21" s="272">
        <v>1</v>
      </c>
      <c r="F21" s="273"/>
      <c r="G21" s="274"/>
      <c r="H21" s="275"/>
      <c r="I21" s="276">
        <f t="shared" si="0"/>
        <v>0</v>
      </c>
      <c r="J21" s="273"/>
      <c r="K21" s="277"/>
      <c r="L21" s="441">
        <f t="shared" si="1"/>
        <v>0</v>
      </c>
      <c r="M21" s="442"/>
      <c r="N21" s="278" t="e">
        <f>+ROUND(+L21+#REF!,0)</f>
        <v>#REF!</v>
      </c>
      <c r="O21" s="279">
        <f t="shared" si="6"/>
        <v>0</v>
      </c>
      <c r="P21" s="280">
        <f t="shared" si="2"/>
        <v>0</v>
      </c>
      <c r="Q21" s="278">
        <f t="shared" si="3"/>
        <v>0</v>
      </c>
      <c r="R21" s="290">
        <f t="shared" si="4"/>
        <v>0</v>
      </c>
      <c r="S21" s="283"/>
      <c r="T21" s="284" t="e">
        <f t="shared" si="5"/>
        <v>#DIV/0!</v>
      </c>
      <c r="U21" s="297"/>
      <c r="V21" s="286">
        <f t="shared" si="7"/>
        <v>0</v>
      </c>
      <c r="W21" s="113"/>
      <c r="X21" s="113"/>
      <c r="Y21" s="113"/>
      <c r="Z21" s="113"/>
      <c r="AA21" s="113"/>
      <c r="AB21" s="113"/>
      <c r="AC21" s="113"/>
      <c r="AD21" s="113"/>
      <c r="AE21" s="113"/>
      <c r="AF21" s="113"/>
      <c r="AG21" s="113"/>
      <c r="AH21" s="113"/>
      <c r="AI21" s="113"/>
      <c r="AJ21" s="113"/>
      <c r="AK21" s="113"/>
      <c r="AL21" s="113"/>
      <c r="AM21" s="113"/>
      <c r="AN21" s="113"/>
      <c r="AO21" s="113"/>
      <c r="AP21" s="113"/>
      <c r="AQ21" s="113"/>
      <c r="AR21" s="113"/>
      <c r="AS21" s="113"/>
      <c r="AT21" s="113"/>
      <c r="AU21" s="259"/>
    </row>
    <row r="22" spans="1:58" s="107" customFormat="1" ht="50.1" customHeight="1" thickBot="1" x14ac:dyDescent="0.3">
      <c r="A22" s="15"/>
      <c r="B22" s="169">
        <v>9</v>
      </c>
      <c r="C22" s="201" t="s">
        <v>196</v>
      </c>
      <c r="D22" s="287" t="s">
        <v>219</v>
      </c>
      <c r="E22" s="272">
        <v>1</v>
      </c>
      <c r="F22" s="273"/>
      <c r="G22" s="288"/>
      <c r="H22" s="275"/>
      <c r="I22" s="276">
        <f t="shared" si="0"/>
        <v>0</v>
      </c>
      <c r="J22" s="273"/>
      <c r="K22" s="289"/>
      <c r="L22" s="441">
        <f t="shared" si="1"/>
        <v>0</v>
      </c>
      <c r="M22" s="442"/>
      <c r="N22" s="278" t="e">
        <f>+ROUND(+L22+#REF!,0)</f>
        <v>#REF!</v>
      </c>
      <c r="O22" s="279">
        <f t="shared" si="6"/>
        <v>0</v>
      </c>
      <c r="P22" s="280">
        <f t="shared" si="2"/>
        <v>0</v>
      </c>
      <c r="Q22" s="278">
        <f t="shared" si="3"/>
        <v>0</v>
      </c>
      <c r="R22" s="290">
        <f t="shared" si="4"/>
        <v>0</v>
      </c>
      <c r="S22" s="299"/>
      <c r="T22" s="284" t="e">
        <f t="shared" si="5"/>
        <v>#DIV/0!</v>
      </c>
      <c r="U22" s="300"/>
      <c r="V22" s="286">
        <f t="shared" si="7"/>
        <v>0</v>
      </c>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301"/>
      <c r="AV22" s="302"/>
      <c r="AW22" s="302"/>
      <c r="AX22" s="302"/>
      <c r="AY22" s="302"/>
      <c r="AZ22" s="302"/>
      <c r="BA22" s="302"/>
      <c r="BB22" s="302"/>
      <c r="BC22" s="302"/>
      <c r="BD22" s="302"/>
      <c r="BE22" s="302"/>
      <c r="BF22" s="302"/>
    </row>
    <row r="23" spans="1:58" s="56" customFormat="1" x14ac:dyDescent="0.25">
      <c r="A23" s="18"/>
      <c r="B23" s="15"/>
      <c r="C23" s="15"/>
      <c r="D23" s="15"/>
      <c r="E23" s="15"/>
      <c r="F23" s="292"/>
      <c r="G23" s="292"/>
      <c r="H23" s="292"/>
      <c r="I23" s="292"/>
      <c r="J23" s="292"/>
      <c r="K23" s="292"/>
      <c r="L23" s="292"/>
      <c r="M23" s="292"/>
      <c r="N23" s="292"/>
      <c r="O23" s="292"/>
      <c r="P23" s="292"/>
      <c r="Q23" s="292"/>
      <c r="R23" s="292"/>
      <c r="S23" s="292"/>
      <c r="T23" s="292"/>
      <c r="U23" s="292"/>
      <c r="V23" s="292"/>
      <c r="W23" s="15"/>
      <c r="X23" s="15"/>
      <c r="Y23" s="15"/>
      <c r="Z23" s="15"/>
      <c r="AA23" s="15"/>
      <c r="AB23" s="15"/>
    </row>
    <row r="24" spans="1:58" s="56" customFormat="1" x14ac:dyDescent="0.25">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row>
    <row r="25" spans="1:58" s="15" customFormat="1" ht="39" customHeight="1" x14ac:dyDescent="0.2">
      <c r="A25" s="67"/>
      <c r="B25" s="483" t="s">
        <v>43</v>
      </c>
      <c r="C25" s="483"/>
      <c r="D25" s="483"/>
      <c r="E25" s="483"/>
      <c r="F25" s="483"/>
      <c r="G25" s="483"/>
      <c r="H25" s="483"/>
      <c r="I25" s="483"/>
      <c r="J25" s="483"/>
      <c r="K25" s="483"/>
      <c r="L25" s="483"/>
      <c r="M25" s="483"/>
      <c r="N25" s="483"/>
      <c r="O25" s="483"/>
      <c r="P25" s="483"/>
      <c r="Q25" s="483"/>
      <c r="R25" s="483"/>
    </row>
    <row r="26" spans="1:58" s="15" customFormat="1" ht="35.25" customHeight="1" x14ac:dyDescent="0.2">
      <c r="A26" s="67"/>
      <c r="B26" s="466" t="s">
        <v>214</v>
      </c>
      <c r="C26" s="466"/>
      <c r="D26" s="466"/>
      <c r="E26" s="466"/>
      <c r="F26" s="466"/>
      <c r="G26" s="466"/>
      <c r="H26" s="466"/>
      <c r="I26" s="466"/>
      <c r="J26" s="466"/>
      <c r="K26" s="466"/>
      <c r="L26" s="466"/>
      <c r="M26" s="466"/>
      <c r="N26" s="466"/>
      <c r="O26" s="466"/>
    </row>
    <row r="27" spans="1:58" s="56" customFormat="1" x14ac:dyDescent="0.25">
      <c r="A27" s="18"/>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row>
    <row r="28" spans="1:58" s="4" customFormat="1" ht="35.25" customHeight="1" x14ac:dyDescent="0.25">
      <c r="A28" s="18"/>
      <c r="B28" s="303"/>
      <c r="C28" s="304" t="s">
        <v>222</v>
      </c>
      <c r="D28" s="303"/>
      <c r="E28" s="305"/>
      <c r="F28" s="305"/>
      <c r="G28" s="306"/>
      <c r="H28" s="307"/>
      <c r="I28" s="307"/>
      <c r="J28" s="305"/>
      <c r="K28" s="307"/>
      <c r="L28" s="308"/>
      <c r="M28" s="307"/>
      <c r="N28" s="307"/>
      <c r="O28" s="307"/>
      <c r="P28" s="308"/>
      <c r="Q28" s="307"/>
      <c r="R28" s="307"/>
      <c r="S28" s="307"/>
      <c r="W28" s="309"/>
    </row>
    <row r="29" spans="1:58" s="4" customFormat="1" ht="38.25" customHeight="1" x14ac:dyDescent="0.2">
      <c r="A29" s="18"/>
      <c r="B29" s="310"/>
      <c r="C29" s="311"/>
      <c r="D29" s="311"/>
      <c r="E29" s="305"/>
      <c r="F29" s="305"/>
      <c r="G29" s="306"/>
      <c r="H29" s="149"/>
      <c r="I29" s="149"/>
      <c r="J29" s="305"/>
      <c r="K29" s="149"/>
      <c r="L29" s="149"/>
      <c r="M29" s="149"/>
      <c r="N29" s="149"/>
      <c r="O29" s="149"/>
      <c r="P29" s="149"/>
      <c r="Q29" s="308"/>
      <c r="R29" s="308"/>
      <c r="S29" s="308"/>
      <c r="W29" s="309"/>
    </row>
    <row r="30" spans="1:58" s="4" customFormat="1" ht="29.25" customHeight="1" x14ac:dyDescent="0.2">
      <c r="B30" s="310"/>
      <c r="C30" s="312" t="s">
        <v>96</v>
      </c>
      <c r="D30" s="313">
        <v>45313</v>
      </c>
      <c r="E30" s="312"/>
      <c r="F30" s="312"/>
      <c r="G30" s="314"/>
      <c r="H30" s="308"/>
      <c r="I30" s="308"/>
      <c r="J30" s="312"/>
      <c r="K30" s="315"/>
      <c r="L30" s="308"/>
      <c r="M30" s="308"/>
      <c r="N30" s="308"/>
      <c r="O30" s="315"/>
      <c r="P30" s="308"/>
      <c r="Q30" s="308"/>
      <c r="R30" s="308"/>
      <c r="S30" s="308"/>
      <c r="W30" s="309"/>
    </row>
    <row r="31" spans="1:58" s="4" customFormat="1" ht="27.75" customHeight="1" x14ac:dyDescent="0.2">
      <c r="B31" s="310"/>
      <c r="C31" s="312" t="s">
        <v>97</v>
      </c>
      <c r="D31" s="312"/>
      <c r="E31" s="312"/>
      <c r="F31" s="312"/>
      <c r="G31" s="316"/>
      <c r="H31" s="308"/>
      <c r="I31" s="308"/>
      <c r="J31" s="312"/>
      <c r="K31" s="308"/>
      <c r="L31" s="308"/>
      <c r="M31" s="308"/>
      <c r="N31" s="308"/>
      <c r="O31" s="308"/>
      <c r="P31" s="308"/>
      <c r="Q31" s="308"/>
      <c r="R31" s="308"/>
      <c r="S31" s="308"/>
      <c r="W31" s="309"/>
    </row>
    <row r="32" spans="1:58" s="4" customFormat="1" ht="30" customHeight="1" x14ac:dyDescent="0.2">
      <c r="B32" s="310"/>
      <c r="C32" s="312"/>
      <c r="D32" s="312"/>
      <c r="E32" s="312"/>
      <c r="F32" s="312"/>
      <c r="G32" s="316"/>
      <c r="H32" s="308"/>
      <c r="I32" s="308"/>
      <c r="J32" s="312"/>
      <c r="K32" s="308"/>
      <c r="L32" s="308"/>
      <c r="M32" s="308"/>
      <c r="N32" s="308"/>
      <c r="O32" s="308"/>
      <c r="P32" s="308"/>
      <c r="Q32" s="308"/>
      <c r="R32" s="308"/>
      <c r="S32" s="308"/>
      <c r="W32" s="309"/>
    </row>
    <row r="33" spans="1:40" s="4" customFormat="1" x14ac:dyDescent="0.2">
      <c r="B33" s="310"/>
      <c r="C33" s="317"/>
      <c r="D33" s="317"/>
      <c r="E33" s="317"/>
      <c r="F33" s="317"/>
      <c r="G33" s="318"/>
      <c r="H33" s="308"/>
      <c r="I33" s="308"/>
      <c r="J33" s="317"/>
      <c r="K33" s="308"/>
      <c r="L33" s="308"/>
      <c r="M33" s="308"/>
      <c r="N33" s="308"/>
      <c r="O33" s="308"/>
      <c r="P33" s="308"/>
      <c r="Q33" s="308"/>
      <c r="R33" s="308"/>
      <c r="S33" s="308"/>
      <c r="W33" s="309"/>
    </row>
    <row r="34" spans="1:40" s="4" customFormat="1" ht="15" x14ac:dyDescent="0.2">
      <c r="B34" s="310"/>
      <c r="C34" s="317"/>
      <c r="D34" s="317"/>
      <c r="E34" s="317"/>
      <c r="F34" s="317"/>
      <c r="G34" s="306"/>
      <c r="H34" s="308"/>
      <c r="I34" s="308"/>
      <c r="J34" s="317"/>
      <c r="K34" s="308"/>
      <c r="L34" s="308"/>
      <c r="M34" s="308"/>
      <c r="N34" s="308"/>
      <c r="O34" s="308"/>
      <c r="P34" s="308"/>
      <c r="Q34" s="308"/>
      <c r="R34" s="308"/>
      <c r="S34" s="308"/>
      <c r="W34" s="309"/>
    </row>
    <row r="35" spans="1:40" s="4" customFormat="1" ht="15" x14ac:dyDescent="0.2">
      <c r="B35" s="310"/>
      <c r="C35" s="317"/>
      <c r="D35" s="317"/>
      <c r="E35" s="317"/>
      <c r="F35" s="317"/>
      <c r="G35" s="306"/>
      <c r="H35" s="308"/>
      <c r="I35" s="308"/>
      <c r="J35" s="317"/>
      <c r="K35" s="308"/>
      <c r="L35" s="308"/>
      <c r="M35" s="308"/>
      <c r="N35" s="308"/>
      <c r="O35" s="308"/>
      <c r="P35" s="308"/>
      <c r="Q35" s="308"/>
      <c r="R35" s="308"/>
      <c r="S35" s="308"/>
      <c r="W35" s="309"/>
    </row>
    <row r="36" spans="1:40" s="4" customFormat="1" ht="15" x14ac:dyDescent="0.2">
      <c r="B36" s="310"/>
      <c r="C36" s="317"/>
      <c r="D36" s="317"/>
      <c r="E36" s="317"/>
      <c r="F36" s="317"/>
      <c r="G36" s="306"/>
      <c r="H36" s="308"/>
      <c r="I36" s="308"/>
      <c r="J36" s="317"/>
      <c r="K36" s="308"/>
      <c r="L36" s="308"/>
      <c r="M36" s="308"/>
      <c r="N36" s="308"/>
      <c r="O36" s="308"/>
      <c r="P36" s="308"/>
      <c r="Q36" s="308"/>
      <c r="R36" s="308"/>
      <c r="S36" s="308"/>
      <c r="W36" s="309"/>
    </row>
    <row r="37" spans="1:40" s="4" customFormat="1" ht="15" x14ac:dyDescent="0.2">
      <c r="B37" s="310"/>
      <c r="C37" s="317"/>
      <c r="D37" s="317"/>
      <c r="E37" s="317"/>
      <c r="F37" s="317"/>
      <c r="G37" s="306"/>
      <c r="H37" s="308"/>
      <c r="I37" s="308"/>
      <c r="J37" s="317"/>
      <c r="K37" s="308"/>
      <c r="L37" s="308"/>
      <c r="M37" s="308"/>
      <c r="N37" s="308"/>
      <c r="O37" s="308"/>
      <c r="P37" s="308"/>
      <c r="Q37" s="308"/>
      <c r="R37" s="308"/>
      <c r="S37" s="308"/>
      <c r="W37" s="309"/>
    </row>
    <row r="38" spans="1:40" s="4" customFormat="1" ht="15" x14ac:dyDescent="0.2">
      <c r="B38" s="310"/>
      <c r="C38" s="317"/>
      <c r="D38" s="317"/>
      <c r="E38" s="317"/>
      <c r="F38" s="317"/>
      <c r="G38" s="306"/>
      <c r="H38" s="308"/>
      <c r="I38" s="308"/>
      <c r="J38" s="317"/>
      <c r="K38" s="308"/>
      <c r="L38" s="308"/>
      <c r="M38" s="308"/>
      <c r="N38" s="308"/>
      <c r="O38" s="308"/>
      <c r="P38" s="308"/>
      <c r="Q38" s="308"/>
      <c r="R38" s="308"/>
      <c r="S38" s="308"/>
      <c r="W38" s="309"/>
    </row>
    <row r="39" spans="1:40" s="4" customFormat="1" ht="15" x14ac:dyDescent="0.2">
      <c r="B39" s="310"/>
      <c r="C39" s="317"/>
      <c r="D39" s="317"/>
      <c r="E39" s="317"/>
      <c r="F39" s="317"/>
      <c r="G39" s="306"/>
      <c r="H39" s="308"/>
      <c r="I39" s="308"/>
      <c r="J39" s="317"/>
      <c r="K39" s="308"/>
      <c r="L39" s="308"/>
      <c r="M39" s="308"/>
      <c r="N39" s="308"/>
      <c r="O39" s="308"/>
      <c r="P39" s="308"/>
      <c r="Q39" s="308"/>
      <c r="R39" s="308"/>
      <c r="S39" s="308"/>
      <c r="W39" s="309"/>
    </row>
    <row r="40" spans="1:40" s="4" customFormat="1" ht="15" x14ac:dyDescent="0.2">
      <c r="B40" s="310"/>
      <c r="C40" s="317"/>
      <c r="D40" s="317"/>
      <c r="E40" s="317"/>
      <c r="F40" s="317"/>
      <c r="G40" s="306"/>
      <c r="H40" s="308"/>
      <c r="I40" s="308"/>
      <c r="J40" s="317"/>
      <c r="K40" s="308"/>
      <c r="L40" s="308"/>
      <c r="M40" s="308"/>
      <c r="N40" s="308"/>
      <c r="O40" s="308"/>
      <c r="P40" s="308"/>
      <c r="Q40" s="308"/>
      <c r="R40" s="308"/>
      <c r="S40" s="308"/>
      <c r="W40" s="309"/>
    </row>
    <row r="41" spans="1:40" s="27" customFormat="1" x14ac:dyDescent="0.25">
      <c r="A41" s="18"/>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56"/>
      <c r="AD41" s="56"/>
      <c r="AE41" s="56"/>
      <c r="AF41" s="56"/>
      <c r="AG41" s="56"/>
      <c r="AH41" s="56"/>
      <c r="AI41" s="56"/>
      <c r="AJ41" s="56"/>
      <c r="AK41" s="56"/>
      <c r="AL41" s="56"/>
      <c r="AM41" s="56"/>
      <c r="AN41" s="56"/>
    </row>
    <row r="42" spans="1:40" s="27" customFormat="1" x14ac:dyDescent="0.25">
      <c r="A42" s="18"/>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56"/>
      <c r="AD42" s="56"/>
      <c r="AE42" s="56"/>
      <c r="AF42" s="56"/>
      <c r="AG42" s="56"/>
      <c r="AH42" s="56"/>
      <c r="AI42" s="56"/>
      <c r="AJ42" s="56"/>
      <c r="AK42" s="56"/>
      <c r="AL42" s="56"/>
      <c r="AM42" s="56"/>
      <c r="AN42" s="56"/>
    </row>
    <row r="43" spans="1:40" s="27" customFormat="1" x14ac:dyDescent="0.25">
      <c r="A43" s="18"/>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56"/>
      <c r="AD43" s="56"/>
      <c r="AE43" s="56"/>
      <c r="AF43" s="56"/>
      <c r="AG43" s="56"/>
      <c r="AH43" s="56"/>
      <c r="AI43" s="56"/>
      <c r="AJ43" s="56"/>
      <c r="AK43" s="56"/>
      <c r="AL43" s="56"/>
      <c r="AM43" s="56"/>
      <c r="AN43" s="56"/>
    </row>
    <row r="44" spans="1:40" s="27" customFormat="1" x14ac:dyDescent="0.25">
      <c r="A44" s="18"/>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56"/>
      <c r="AD44" s="56"/>
      <c r="AE44" s="56"/>
      <c r="AF44" s="56"/>
      <c r="AG44" s="56"/>
      <c r="AH44" s="56"/>
      <c r="AI44" s="56"/>
      <c r="AJ44" s="56"/>
      <c r="AK44" s="56"/>
      <c r="AL44" s="56"/>
      <c r="AM44" s="56"/>
      <c r="AN44" s="56"/>
    </row>
    <row r="45" spans="1:40" s="27" customFormat="1" x14ac:dyDescent="0.25">
      <c r="A45" s="18"/>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56"/>
      <c r="AD45" s="56"/>
      <c r="AE45" s="56"/>
      <c r="AF45" s="56"/>
      <c r="AG45" s="56"/>
      <c r="AH45" s="56"/>
      <c r="AI45" s="56"/>
      <c r="AJ45" s="56"/>
      <c r="AK45" s="56"/>
      <c r="AL45" s="56"/>
      <c r="AM45" s="56"/>
      <c r="AN45" s="56"/>
    </row>
    <row r="46" spans="1:40" s="27" customFormat="1" x14ac:dyDescent="0.25">
      <c r="A46" s="18"/>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56"/>
      <c r="AD46" s="56"/>
      <c r="AE46" s="56"/>
      <c r="AF46" s="56"/>
      <c r="AG46" s="56"/>
      <c r="AH46" s="56"/>
      <c r="AI46" s="56"/>
      <c r="AJ46" s="56"/>
      <c r="AK46" s="56"/>
      <c r="AL46" s="56"/>
      <c r="AM46" s="56"/>
      <c r="AN46" s="56"/>
    </row>
    <row r="47" spans="1:40" s="27" customFormat="1" x14ac:dyDescent="0.25">
      <c r="A47" s="18"/>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56"/>
      <c r="AD47" s="56"/>
      <c r="AE47" s="56"/>
      <c r="AF47" s="56"/>
      <c r="AG47" s="56"/>
      <c r="AH47" s="56"/>
      <c r="AI47" s="56"/>
      <c r="AJ47" s="56"/>
      <c r="AK47" s="56"/>
      <c r="AL47" s="56"/>
      <c r="AM47" s="56"/>
      <c r="AN47" s="56"/>
    </row>
    <row r="48" spans="1:40" s="27"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56"/>
      <c r="AD48" s="56"/>
      <c r="AE48" s="56"/>
      <c r="AF48" s="56"/>
      <c r="AG48" s="56"/>
      <c r="AH48" s="56"/>
      <c r="AI48" s="56"/>
      <c r="AJ48" s="56"/>
      <c r="AK48" s="56"/>
      <c r="AL48" s="56"/>
      <c r="AM48" s="56"/>
      <c r="AN48" s="56"/>
    </row>
    <row r="49" spans="1:40" s="27"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56"/>
      <c r="AD49" s="56"/>
      <c r="AE49" s="56"/>
      <c r="AF49" s="56"/>
      <c r="AG49" s="56"/>
      <c r="AH49" s="56"/>
      <c r="AI49" s="56"/>
      <c r="AJ49" s="56"/>
      <c r="AK49" s="56"/>
      <c r="AL49" s="56"/>
      <c r="AM49" s="56"/>
      <c r="AN49" s="56"/>
    </row>
    <row r="50" spans="1:40" s="27"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56"/>
      <c r="AD50" s="56"/>
      <c r="AE50" s="56"/>
      <c r="AF50" s="56"/>
      <c r="AG50" s="56"/>
      <c r="AH50" s="56"/>
      <c r="AI50" s="56"/>
      <c r="AJ50" s="56"/>
      <c r="AK50" s="56"/>
      <c r="AL50" s="56"/>
      <c r="AM50" s="56"/>
      <c r="AN50" s="56"/>
    </row>
    <row r="51" spans="1:40" s="27"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56"/>
      <c r="AD51" s="56"/>
      <c r="AE51" s="56"/>
      <c r="AF51" s="56"/>
      <c r="AG51" s="56"/>
      <c r="AH51" s="56"/>
      <c r="AI51" s="56"/>
      <c r="AJ51" s="56"/>
      <c r="AK51" s="56"/>
      <c r="AL51" s="56"/>
      <c r="AM51" s="56"/>
      <c r="AN51" s="56"/>
    </row>
    <row r="52" spans="1:40" s="27"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56"/>
      <c r="AD52" s="56"/>
      <c r="AE52" s="56"/>
      <c r="AF52" s="56"/>
      <c r="AG52" s="56"/>
      <c r="AH52" s="56"/>
      <c r="AI52" s="56"/>
      <c r="AJ52" s="56"/>
      <c r="AK52" s="56"/>
      <c r="AL52" s="56"/>
      <c r="AM52" s="56"/>
      <c r="AN52" s="56"/>
    </row>
    <row r="53" spans="1:40" s="27"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56"/>
      <c r="AD53" s="56"/>
      <c r="AE53" s="56"/>
      <c r="AF53" s="56"/>
      <c r="AG53" s="56"/>
      <c r="AH53" s="56"/>
      <c r="AI53" s="56"/>
      <c r="AJ53" s="56"/>
      <c r="AK53" s="56"/>
      <c r="AL53" s="56"/>
      <c r="AM53" s="56"/>
      <c r="AN53" s="56"/>
    </row>
    <row r="54" spans="1:40" s="27"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56"/>
      <c r="AD54" s="56"/>
      <c r="AE54" s="56"/>
      <c r="AF54" s="56"/>
      <c r="AG54" s="56"/>
      <c r="AH54" s="56"/>
      <c r="AI54" s="56"/>
      <c r="AJ54" s="56"/>
      <c r="AK54" s="56"/>
      <c r="AL54" s="56"/>
      <c r="AM54" s="56"/>
      <c r="AN54" s="56"/>
    </row>
    <row r="55" spans="1:40" s="27"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56"/>
      <c r="AD55" s="56"/>
      <c r="AE55" s="56"/>
      <c r="AF55" s="56"/>
      <c r="AG55" s="56"/>
      <c r="AH55" s="56"/>
      <c r="AI55" s="56"/>
      <c r="AJ55" s="56"/>
      <c r="AK55" s="56"/>
      <c r="AL55" s="56"/>
      <c r="AM55" s="56"/>
      <c r="AN55" s="56"/>
    </row>
    <row r="56" spans="1:40" s="27"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56"/>
      <c r="AD56" s="56"/>
      <c r="AE56" s="56"/>
      <c r="AF56" s="56"/>
      <c r="AG56" s="56"/>
      <c r="AH56" s="56"/>
      <c r="AI56" s="56"/>
      <c r="AJ56" s="56"/>
      <c r="AK56" s="56"/>
      <c r="AL56" s="56"/>
      <c r="AM56" s="56"/>
      <c r="AN56" s="56"/>
    </row>
    <row r="57" spans="1:40" s="27"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56"/>
      <c r="AD57" s="56"/>
      <c r="AE57" s="56"/>
      <c r="AF57" s="56"/>
      <c r="AG57" s="56"/>
      <c r="AH57" s="56"/>
      <c r="AI57" s="56"/>
      <c r="AJ57" s="56"/>
      <c r="AK57" s="56"/>
      <c r="AL57" s="56"/>
      <c r="AM57" s="56"/>
      <c r="AN57" s="56"/>
    </row>
    <row r="58" spans="1:40" s="27"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56"/>
      <c r="AD58" s="56"/>
      <c r="AE58" s="56"/>
      <c r="AF58" s="56"/>
      <c r="AG58" s="56"/>
      <c r="AH58" s="56"/>
      <c r="AI58" s="56"/>
      <c r="AJ58" s="56"/>
      <c r="AK58" s="56"/>
      <c r="AL58" s="56"/>
      <c r="AM58" s="56"/>
      <c r="AN58" s="56"/>
    </row>
    <row r="59" spans="1:40" s="27"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56"/>
      <c r="AD59" s="56"/>
      <c r="AE59" s="56"/>
      <c r="AF59" s="56"/>
      <c r="AG59" s="56"/>
      <c r="AH59" s="56"/>
      <c r="AI59" s="56"/>
      <c r="AJ59" s="56"/>
      <c r="AK59" s="56"/>
      <c r="AL59" s="56"/>
      <c r="AM59" s="56"/>
      <c r="AN59" s="56"/>
    </row>
    <row r="60" spans="1:40" s="27"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56"/>
      <c r="AD60" s="56"/>
      <c r="AE60" s="56"/>
      <c r="AF60" s="56"/>
      <c r="AG60" s="56"/>
      <c r="AH60" s="56"/>
      <c r="AI60" s="56"/>
      <c r="AJ60" s="56"/>
      <c r="AK60" s="56"/>
      <c r="AL60" s="56"/>
      <c r="AM60" s="56"/>
      <c r="AN60" s="56"/>
    </row>
    <row r="61" spans="1:40" s="27" customFormat="1" x14ac:dyDescent="0.25">
      <c r="A61" s="18"/>
      <c r="B61" s="5"/>
      <c r="C61" s="17"/>
      <c r="D61" s="5"/>
      <c r="E61" s="5"/>
      <c r="F61" s="5"/>
      <c r="G61" s="5"/>
      <c r="H61" s="5"/>
      <c r="I61" s="5"/>
      <c r="J61" s="5"/>
      <c r="K61" s="5"/>
      <c r="N61" s="5"/>
      <c r="O61" s="5"/>
      <c r="P61" s="5"/>
      <c r="Q61" s="5"/>
      <c r="R61" s="5"/>
      <c r="S61" s="56"/>
      <c r="T61" s="56"/>
      <c r="U61" s="56"/>
      <c r="V61" s="56"/>
      <c r="W61" s="56"/>
      <c r="X61" s="56"/>
      <c r="Y61" s="56"/>
      <c r="Z61" s="56"/>
      <c r="AA61" s="56"/>
      <c r="AB61" s="56"/>
      <c r="AC61" s="56"/>
      <c r="AD61" s="56"/>
      <c r="AE61" s="56"/>
      <c r="AF61" s="56"/>
      <c r="AG61" s="56"/>
      <c r="AH61" s="56"/>
      <c r="AI61" s="56"/>
      <c r="AJ61" s="56"/>
      <c r="AK61" s="56"/>
      <c r="AL61" s="56"/>
      <c r="AM61" s="56"/>
      <c r="AN61" s="56"/>
    </row>
    <row r="62" spans="1:40" s="27" customFormat="1" x14ac:dyDescent="0.25">
      <c r="A62" s="18"/>
      <c r="B62" s="5"/>
      <c r="C62" s="17"/>
      <c r="D62" s="5"/>
      <c r="E62" s="5"/>
      <c r="F62" s="5"/>
      <c r="G62" s="5"/>
      <c r="H62" s="5"/>
      <c r="I62" s="5"/>
      <c r="J62" s="5"/>
      <c r="K62" s="5"/>
      <c r="N62" s="5"/>
      <c r="O62" s="5"/>
      <c r="P62" s="5"/>
      <c r="Q62" s="5"/>
      <c r="R62" s="5"/>
      <c r="S62" s="56"/>
      <c r="T62" s="56"/>
      <c r="U62" s="56"/>
      <c r="V62" s="56"/>
      <c r="W62" s="56"/>
      <c r="X62" s="56"/>
      <c r="Y62" s="56"/>
      <c r="Z62" s="56"/>
      <c r="AA62" s="56"/>
      <c r="AB62" s="56"/>
      <c r="AC62" s="56"/>
      <c r="AD62" s="56"/>
      <c r="AE62" s="56"/>
      <c r="AF62" s="56"/>
      <c r="AG62" s="56"/>
      <c r="AH62" s="56"/>
      <c r="AI62" s="56"/>
      <c r="AJ62" s="56"/>
      <c r="AK62" s="56"/>
      <c r="AL62" s="56"/>
      <c r="AM62" s="56"/>
      <c r="AN62" s="56"/>
    </row>
    <row r="63" spans="1:40" s="27" customFormat="1" x14ac:dyDescent="0.25">
      <c r="A63" s="18"/>
      <c r="B63" s="5"/>
      <c r="C63" s="17"/>
      <c r="D63" s="5"/>
      <c r="E63" s="5"/>
      <c r="F63" s="5"/>
      <c r="G63" s="5"/>
      <c r="H63" s="5"/>
      <c r="I63" s="5"/>
      <c r="J63" s="5"/>
      <c r="K63" s="5"/>
      <c r="N63" s="5"/>
      <c r="O63" s="5"/>
      <c r="P63" s="5"/>
      <c r="Q63" s="5"/>
      <c r="R63" s="5"/>
      <c r="S63" s="56"/>
      <c r="T63" s="56"/>
      <c r="U63" s="56"/>
      <c r="V63" s="56"/>
      <c r="W63" s="56"/>
      <c r="X63" s="56"/>
      <c r="Y63" s="56"/>
      <c r="Z63" s="56"/>
      <c r="AA63" s="56"/>
      <c r="AB63" s="56"/>
      <c r="AC63" s="56"/>
      <c r="AD63" s="56"/>
      <c r="AE63" s="56"/>
      <c r="AF63" s="56"/>
      <c r="AG63" s="56"/>
      <c r="AH63" s="56"/>
      <c r="AI63" s="56"/>
      <c r="AJ63" s="56"/>
      <c r="AK63" s="56"/>
      <c r="AL63" s="56"/>
      <c r="AM63" s="56"/>
      <c r="AN63" s="56"/>
    </row>
    <row r="64" spans="1:40" s="27" customFormat="1" x14ac:dyDescent="0.25">
      <c r="A64" s="18"/>
      <c r="B64" s="5"/>
      <c r="C64" s="17"/>
      <c r="D64" s="5"/>
      <c r="E64" s="5"/>
      <c r="F64" s="5"/>
      <c r="G64" s="5"/>
      <c r="H64" s="5"/>
      <c r="I64" s="5"/>
      <c r="J64" s="5"/>
      <c r="K64" s="5"/>
      <c r="N64" s="5"/>
      <c r="O64" s="5"/>
      <c r="P64" s="5"/>
      <c r="Q64" s="5"/>
      <c r="R64" s="5"/>
      <c r="S64" s="56"/>
      <c r="T64" s="56"/>
      <c r="U64" s="56"/>
      <c r="V64" s="56"/>
      <c r="W64" s="56"/>
      <c r="X64" s="56"/>
      <c r="Y64" s="56"/>
      <c r="Z64" s="56"/>
      <c r="AA64" s="56"/>
      <c r="AB64" s="56"/>
      <c r="AC64" s="56"/>
      <c r="AD64" s="56"/>
      <c r="AE64" s="56"/>
      <c r="AF64" s="56"/>
      <c r="AG64" s="56"/>
      <c r="AH64" s="56"/>
      <c r="AI64" s="56"/>
      <c r="AJ64" s="56"/>
      <c r="AK64" s="56"/>
      <c r="AL64" s="56"/>
      <c r="AM64" s="56"/>
      <c r="AN64" s="56"/>
    </row>
    <row r="65" spans="1:40" s="27" customFormat="1" x14ac:dyDescent="0.25">
      <c r="A65" s="18"/>
      <c r="B65" s="5"/>
      <c r="C65" s="17"/>
      <c r="D65" s="5"/>
      <c r="E65" s="5"/>
      <c r="F65" s="5"/>
      <c r="G65" s="5"/>
      <c r="H65" s="5"/>
      <c r="I65" s="5"/>
      <c r="J65" s="5"/>
      <c r="K65" s="5"/>
      <c r="N65" s="5"/>
      <c r="O65" s="5"/>
      <c r="P65" s="5"/>
      <c r="Q65" s="5"/>
      <c r="R65" s="5"/>
      <c r="S65" s="56"/>
      <c r="T65" s="56"/>
      <c r="U65" s="56"/>
      <c r="V65" s="56"/>
      <c r="W65" s="56"/>
      <c r="X65" s="56"/>
      <c r="Y65" s="56"/>
      <c r="Z65" s="56"/>
      <c r="AA65" s="56"/>
      <c r="AB65" s="56"/>
      <c r="AC65" s="56"/>
      <c r="AD65" s="56"/>
      <c r="AE65" s="56"/>
      <c r="AF65" s="56"/>
      <c r="AG65" s="56"/>
      <c r="AH65" s="56"/>
      <c r="AI65" s="56"/>
      <c r="AJ65" s="56"/>
      <c r="AK65" s="56"/>
      <c r="AL65" s="56"/>
      <c r="AM65" s="56"/>
      <c r="AN65" s="56"/>
    </row>
    <row r="66" spans="1:40" s="27" customFormat="1" x14ac:dyDescent="0.25">
      <c r="A66" s="18"/>
      <c r="B66" s="5"/>
      <c r="C66" s="17"/>
      <c r="D66" s="5"/>
      <c r="E66" s="5"/>
      <c r="F66" s="5"/>
      <c r="G66" s="5"/>
      <c r="H66" s="5"/>
      <c r="I66" s="5"/>
      <c r="J66" s="5"/>
      <c r="K66" s="5"/>
      <c r="N66" s="5"/>
      <c r="O66" s="5"/>
      <c r="P66" s="5"/>
      <c r="Q66" s="5"/>
      <c r="R66" s="5"/>
      <c r="S66" s="56"/>
      <c r="T66" s="56"/>
      <c r="U66" s="56"/>
      <c r="V66" s="56"/>
      <c r="W66" s="56"/>
      <c r="X66" s="56"/>
      <c r="Y66" s="56"/>
      <c r="Z66" s="56"/>
      <c r="AA66" s="56"/>
      <c r="AB66" s="56"/>
      <c r="AC66" s="56"/>
      <c r="AD66" s="56"/>
      <c r="AE66" s="56"/>
      <c r="AF66" s="56"/>
      <c r="AG66" s="56"/>
      <c r="AH66" s="56"/>
      <c r="AI66" s="56"/>
      <c r="AJ66" s="56"/>
      <c r="AK66" s="56"/>
      <c r="AL66" s="56"/>
      <c r="AM66" s="56"/>
      <c r="AN66" s="56"/>
    </row>
    <row r="67" spans="1:40" s="27" customFormat="1" x14ac:dyDescent="0.25">
      <c r="A67" s="18"/>
      <c r="B67" s="5"/>
      <c r="C67" s="17"/>
      <c r="D67" s="5"/>
      <c r="E67" s="5"/>
      <c r="F67" s="5"/>
      <c r="G67" s="5"/>
      <c r="H67" s="5"/>
      <c r="I67" s="5"/>
      <c r="J67" s="5"/>
      <c r="K67" s="5"/>
      <c r="N67" s="5"/>
      <c r="O67" s="5"/>
      <c r="P67" s="5"/>
      <c r="Q67" s="5"/>
      <c r="R67" s="5"/>
      <c r="S67" s="56"/>
      <c r="T67" s="56"/>
      <c r="U67" s="56"/>
      <c r="V67" s="56"/>
      <c r="W67" s="56"/>
      <c r="X67" s="56"/>
      <c r="Y67" s="56"/>
      <c r="Z67" s="56"/>
      <c r="AA67" s="56"/>
      <c r="AB67" s="56"/>
      <c r="AC67" s="56"/>
      <c r="AD67" s="56"/>
      <c r="AE67" s="56"/>
      <c r="AF67" s="56"/>
      <c r="AG67" s="56"/>
      <c r="AH67" s="56"/>
      <c r="AI67" s="56"/>
      <c r="AJ67" s="56"/>
      <c r="AK67" s="56"/>
      <c r="AL67" s="56"/>
      <c r="AM67" s="56"/>
      <c r="AN67" s="56"/>
    </row>
    <row r="68" spans="1:40" s="27" customFormat="1" x14ac:dyDescent="0.25">
      <c r="A68" s="18"/>
      <c r="B68" s="5"/>
      <c r="C68" s="17"/>
      <c r="D68" s="5"/>
      <c r="E68" s="5"/>
      <c r="F68" s="5"/>
      <c r="G68" s="5"/>
      <c r="H68" s="5"/>
      <c r="I68" s="5"/>
      <c r="J68" s="5"/>
      <c r="K68" s="5"/>
      <c r="N68" s="5"/>
      <c r="O68" s="5"/>
      <c r="P68" s="5"/>
      <c r="Q68" s="5"/>
      <c r="R68" s="5"/>
      <c r="S68" s="56"/>
      <c r="T68" s="56"/>
      <c r="U68" s="56"/>
      <c r="V68" s="56"/>
      <c r="W68" s="56"/>
      <c r="X68" s="56"/>
      <c r="Y68" s="56"/>
      <c r="Z68" s="56"/>
      <c r="AA68" s="56"/>
      <c r="AB68" s="56"/>
      <c r="AC68" s="56"/>
      <c r="AD68" s="56"/>
      <c r="AE68" s="56"/>
      <c r="AF68" s="56"/>
      <c r="AG68" s="56"/>
      <c r="AH68" s="56"/>
      <c r="AI68" s="56"/>
      <c r="AJ68" s="56"/>
      <c r="AK68" s="56"/>
      <c r="AL68" s="56"/>
      <c r="AM68" s="56"/>
      <c r="AN68" s="56"/>
    </row>
    <row r="69" spans="1:40" s="27" customFormat="1" x14ac:dyDescent="0.25">
      <c r="A69" s="18"/>
      <c r="B69" s="5"/>
      <c r="C69" s="17"/>
      <c r="D69" s="5"/>
      <c r="E69" s="5"/>
      <c r="F69" s="5"/>
      <c r="G69" s="5"/>
      <c r="H69" s="5"/>
      <c r="I69" s="5"/>
      <c r="J69" s="5"/>
      <c r="K69" s="5"/>
      <c r="N69" s="5"/>
      <c r="O69" s="5"/>
      <c r="P69" s="5"/>
      <c r="Q69" s="5"/>
      <c r="R69" s="5"/>
      <c r="S69" s="56"/>
      <c r="T69" s="56"/>
      <c r="U69" s="56"/>
      <c r="V69" s="56"/>
      <c r="W69" s="56"/>
      <c r="X69" s="56"/>
      <c r="Y69" s="56"/>
      <c r="Z69" s="56"/>
      <c r="AA69" s="56"/>
      <c r="AB69" s="56"/>
      <c r="AC69" s="56"/>
      <c r="AD69" s="56"/>
      <c r="AE69" s="56"/>
      <c r="AF69" s="56"/>
      <c r="AG69" s="56"/>
      <c r="AH69" s="56"/>
      <c r="AI69" s="56"/>
      <c r="AJ69" s="56"/>
      <c r="AK69" s="56"/>
      <c r="AL69" s="56"/>
      <c r="AM69" s="56"/>
      <c r="AN69" s="56"/>
    </row>
    <row r="70" spans="1:40" s="27" customFormat="1" x14ac:dyDescent="0.25">
      <c r="A70" s="18"/>
      <c r="B70" s="5"/>
      <c r="C70" s="17"/>
      <c r="D70" s="5"/>
      <c r="E70" s="5"/>
      <c r="F70" s="5"/>
      <c r="G70" s="5"/>
      <c r="H70" s="5"/>
      <c r="I70" s="5"/>
      <c r="J70" s="5"/>
      <c r="K70" s="5"/>
      <c r="N70" s="5"/>
      <c r="O70" s="5"/>
      <c r="P70" s="5"/>
      <c r="Q70" s="5"/>
      <c r="R70" s="5"/>
      <c r="S70" s="56"/>
      <c r="T70" s="56"/>
      <c r="U70" s="56"/>
      <c r="V70" s="56"/>
      <c r="W70" s="56"/>
      <c r="X70" s="56"/>
      <c r="Y70" s="56"/>
      <c r="Z70" s="56"/>
      <c r="AA70" s="56"/>
      <c r="AB70" s="56"/>
      <c r="AC70" s="56"/>
      <c r="AD70" s="56"/>
      <c r="AE70" s="56"/>
      <c r="AF70" s="56"/>
      <c r="AG70" s="56"/>
      <c r="AH70" s="56"/>
      <c r="AI70" s="56"/>
      <c r="AJ70" s="56"/>
      <c r="AK70" s="56"/>
      <c r="AL70" s="56"/>
      <c r="AM70" s="56"/>
      <c r="AN70" s="56"/>
    </row>
    <row r="71" spans="1:40" s="27" customFormat="1" x14ac:dyDescent="0.25">
      <c r="A71" s="18"/>
      <c r="B71" s="5"/>
      <c r="C71" s="17"/>
      <c r="D71" s="5"/>
      <c r="E71" s="5"/>
      <c r="F71" s="5"/>
      <c r="G71" s="5"/>
      <c r="H71" s="5"/>
      <c r="I71" s="5"/>
      <c r="J71" s="5"/>
      <c r="K71" s="5"/>
      <c r="N71" s="5"/>
      <c r="O71" s="5"/>
      <c r="P71" s="5"/>
      <c r="Q71" s="5"/>
      <c r="R71" s="5"/>
      <c r="S71" s="56"/>
      <c r="T71" s="56"/>
      <c r="U71" s="56"/>
      <c r="V71" s="56"/>
      <c r="W71" s="56"/>
      <c r="X71" s="56"/>
      <c r="Y71" s="56"/>
      <c r="Z71" s="56"/>
      <c r="AA71" s="56"/>
      <c r="AB71" s="56"/>
      <c r="AC71" s="56"/>
      <c r="AD71" s="56"/>
      <c r="AE71" s="56"/>
      <c r="AF71" s="56"/>
      <c r="AG71" s="56"/>
      <c r="AH71" s="56"/>
      <c r="AI71" s="56"/>
      <c r="AJ71" s="56"/>
      <c r="AK71" s="56"/>
      <c r="AL71" s="56"/>
      <c r="AM71" s="56"/>
      <c r="AN71" s="56"/>
    </row>
    <row r="72" spans="1:40" s="27" customFormat="1" x14ac:dyDescent="0.25">
      <c r="A72" s="18"/>
      <c r="B72" s="5"/>
      <c r="C72" s="17"/>
      <c r="D72" s="5"/>
      <c r="E72" s="5"/>
      <c r="F72" s="5"/>
      <c r="G72" s="5"/>
      <c r="H72" s="5"/>
      <c r="I72" s="5"/>
      <c r="J72" s="5"/>
      <c r="K72" s="5"/>
      <c r="N72" s="5"/>
      <c r="O72" s="5"/>
      <c r="P72" s="5"/>
      <c r="Q72" s="5"/>
      <c r="R72" s="5"/>
      <c r="S72" s="56"/>
      <c r="T72" s="56"/>
      <c r="U72" s="56"/>
      <c r="V72" s="56"/>
      <c r="W72" s="56"/>
      <c r="X72" s="56"/>
      <c r="Y72" s="56"/>
      <c r="Z72" s="56"/>
      <c r="AA72" s="56"/>
      <c r="AB72" s="56"/>
      <c r="AC72" s="56"/>
      <c r="AD72" s="56"/>
      <c r="AE72" s="56"/>
      <c r="AF72" s="56"/>
      <c r="AG72" s="56"/>
      <c r="AH72" s="56"/>
      <c r="AI72" s="56"/>
      <c r="AJ72" s="56"/>
      <c r="AK72" s="56"/>
      <c r="AL72" s="56"/>
      <c r="AM72" s="56"/>
      <c r="AN72" s="56"/>
    </row>
    <row r="73" spans="1:40" s="27" customFormat="1" x14ac:dyDescent="0.25">
      <c r="A73" s="18"/>
      <c r="B73" s="5"/>
      <c r="C73" s="17"/>
      <c r="D73" s="5"/>
      <c r="E73" s="5"/>
      <c r="F73" s="5"/>
      <c r="G73" s="5"/>
      <c r="H73" s="5"/>
      <c r="I73" s="5"/>
      <c r="J73" s="5"/>
      <c r="K73" s="5"/>
      <c r="N73" s="5"/>
      <c r="O73" s="5"/>
      <c r="P73" s="5"/>
      <c r="Q73" s="5"/>
      <c r="R73" s="5"/>
      <c r="S73" s="56"/>
      <c r="T73" s="56"/>
      <c r="U73" s="56"/>
      <c r="V73" s="56"/>
      <c r="W73" s="56"/>
      <c r="X73" s="56"/>
      <c r="Y73" s="56"/>
      <c r="Z73" s="56"/>
      <c r="AA73" s="56"/>
      <c r="AB73" s="56"/>
      <c r="AC73" s="56"/>
      <c r="AD73" s="56"/>
      <c r="AE73" s="56"/>
      <c r="AF73" s="56"/>
      <c r="AG73" s="56"/>
      <c r="AH73" s="56"/>
      <c r="AI73" s="56"/>
      <c r="AJ73" s="56"/>
      <c r="AK73" s="56"/>
      <c r="AL73" s="56"/>
      <c r="AM73" s="56"/>
      <c r="AN73" s="56"/>
    </row>
    <row r="74" spans="1:40" s="27" customFormat="1" x14ac:dyDescent="0.25">
      <c r="A74" s="18"/>
      <c r="B74" s="5"/>
      <c r="C74" s="17"/>
      <c r="D74" s="5"/>
      <c r="E74" s="5"/>
      <c r="F74" s="5"/>
      <c r="G74" s="5"/>
      <c r="H74" s="5"/>
      <c r="I74" s="5"/>
      <c r="J74" s="5"/>
      <c r="K74" s="5"/>
      <c r="N74" s="5"/>
      <c r="O74" s="5"/>
      <c r="P74" s="5"/>
      <c r="Q74" s="5"/>
      <c r="R74" s="5"/>
      <c r="S74" s="56"/>
      <c r="T74" s="56"/>
      <c r="U74" s="56"/>
      <c r="V74" s="56"/>
      <c r="W74" s="56"/>
      <c r="X74" s="56"/>
      <c r="Y74" s="56"/>
      <c r="Z74" s="56"/>
      <c r="AA74" s="56"/>
      <c r="AB74" s="56"/>
      <c r="AC74" s="56"/>
      <c r="AD74" s="56"/>
      <c r="AE74" s="56"/>
      <c r="AF74" s="56"/>
      <c r="AG74" s="56"/>
      <c r="AH74" s="56"/>
      <c r="AI74" s="56"/>
      <c r="AJ74" s="56"/>
      <c r="AK74" s="56"/>
      <c r="AL74" s="56"/>
      <c r="AM74" s="56"/>
      <c r="AN74" s="56"/>
    </row>
    <row r="75" spans="1:40" s="27" customFormat="1" x14ac:dyDescent="0.25">
      <c r="A75" s="18"/>
      <c r="B75" s="5"/>
      <c r="C75" s="17"/>
      <c r="D75" s="5"/>
      <c r="E75" s="5"/>
      <c r="F75" s="5"/>
      <c r="G75" s="5"/>
      <c r="H75" s="5"/>
      <c r="I75" s="5"/>
      <c r="J75" s="5"/>
      <c r="K75" s="5"/>
      <c r="N75" s="5"/>
      <c r="O75" s="5"/>
      <c r="P75" s="5"/>
      <c r="Q75" s="5"/>
      <c r="R75" s="5"/>
      <c r="S75" s="56"/>
      <c r="T75" s="56"/>
      <c r="U75" s="56"/>
      <c r="V75" s="56"/>
      <c r="W75" s="56"/>
      <c r="X75" s="56"/>
      <c r="Y75" s="56"/>
      <c r="Z75" s="56"/>
      <c r="AA75" s="56"/>
      <c r="AB75" s="56"/>
      <c r="AC75" s="56"/>
      <c r="AD75" s="56"/>
      <c r="AE75" s="56"/>
      <c r="AF75" s="56"/>
      <c r="AG75" s="56"/>
      <c r="AH75" s="56"/>
      <c r="AI75" s="56"/>
      <c r="AJ75" s="56"/>
      <c r="AK75" s="56"/>
      <c r="AL75" s="56"/>
      <c r="AM75" s="56"/>
      <c r="AN75" s="56"/>
    </row>
    <row r="76" spans="1:40" s="27" customFormat="1" x14ac:dyDescent="0.25">
      <c r="A76" s="18"/>
      <c r="B76" s="5"/>
      <c r="C76" s="17"/>
      <c r="D76" s="5"/>
      <c r="E76" s="5"/>
      <c r="F76" s="5"/>
      <c r="G76" s="5"/>
      <c r="H76" s="5"/>
      <c r="I76" s="5"/>
      <c r="J76" s="5"/>
      <c r="K76" s="5"/>
      <c r="N76" s="5"/>
      <c r="O76" s="5"/>
      <c r="P76" s="5"/>
      <c r="Q76" s="5"/>
      <c r="R76" s="5"/>
      <c r="S76" s="56"/>
      <c r="T76" s="56"/>
      <c r="U76" s="56"/>
      <c r="V76" s="56"/>
      <c r="W76" s="56"/>
      <c r="X76" s="56"/>
      <c r="Y76" s="56"/>
      <c r="Z76" s="56"/>
      <c r="AA76" s="56"/>
      <c r="AB76" s="56"/>
      <c r="AC76" s="56"/>
      <c r="AD76" s="56"/>
      <c r="AE76" s="56"/>
      <c r="AF76" s="56"/>
      <c r="AG76" s="56"/>
      <c r="AH76" s="56"/>
      <c r="AI76" s="56"/>
      <c r="AJ76" s="56"/>
      <c r="AK76" s="56"/>
      <c r="AL76" s="56"/>
      <c r="AM76" s="56"/>
      <c r="AN76" s="56"/>
    </row>
    <row r="77" spans="1:40" s="27" customFormat="1" x14ac:dyDescent="0.25">
      <c r="A77" s="18"/>
      <c r="B77" s="5"/>
      <c r="C77" s="17"/>
      <c r="D77" s="5"/>
      <c r="E77" s="5"/>
      <c r="F77" s="5"/>
      <c r="G77" s="5"/>
      <c r="H77" s="5"/>
      <c r="I77" s="5"/>
      <c r="J77" s="5"/>
      <c r="K77" s="5"/>
      <c r="N77" s="5"/>
      <c r="O77" s="5"/>
      <c r="P77" s="5"/>
      <c r="Q77" s="5"/>
      <c r="R77" s="5"/>
      <c r="S77" s="56"/>
      <c r="T77" s="56"/>
      <c r="U77" s="56"/>
      <c r="V77" s="56"/>
      <c r="W77" s="56"/>
      <c r="X77" s="56"/>
      <c r="Y77" s="56"/>
      <c r="Z77" s="56"/>
      <c r="AA77" s="56"/>
      <c r="AB77" s="56"/>
      <c r="AC77" s="56"/>
      <c r="AD77" s="56"/>
      <c r="AE77" s="56"/>
      <c r="AF77" s="56"/>
      <c r="AG77" s="56"/>
      <c r="AH77" s="56"/>
      <c r="AI77" s="56"/>
      <c r="AJ77" s="56"/>
      <c r="AK77" s="56"/>
      <c r="AL77" s="56"/>
      <c r="AM77" s="56"/>
      <c r="AN77" s="56"/>
    </row>
    <row r="78" spans="1:40" s="27" customFormat="1" x14ac:dyDescent="0.25">
      <c r="A78" s="18"/>
      <c r="B78" s="5"/>
      <c r="C78" s="17"/>
      <c r="D78" s="5"/>
      <c r="E78" s="5"/>
      <c r="F78" s="5"/>
      <c r="G78" s="5"/>
      <c r="H78" s="5"/>
      <c r="I78" s="5"/>
      <c r="J78" s="5"/>
      <c r="K78" s="5"/>
      <c r="N78" s="5"/>
      <c r="O78" s="5"/>
      <c r="P78" s="5"/>
      <c r="Q78" s="5"/>
      <c r="R78" s="5"/>
      <c r="S78" s="56"/>
      <c r="T78" s="56"/>
      <c r="U78" s="56"/>
      <c r="V78" s="56"/>
      <c r="W78" s="56"/>
      <c r="X78" s="56"/>
      <c r="Y78" s="56"/>
      <c r="Z78" s="56"/>
      <c r="AA78" s="56"/>
      <c r="AB78" s="56"/>
      <c r="AC78" s="56"/>
      <c r="AD78" s="56"/>
      <c r="AE78" s="56"/>
      <c r="AF78" s="56"/>
      <c r="AG78" s="56"/>
      <c r="AH78" s="56"/>
      <c r="AI78" s="56"/>
      <c r="AJ78" s="56"/>
      <c r="AK78" s="56"/>
      <c r="AL78" s="56"/>
      <c r="AM78" s="56"/>
      <c r="AN78" s="56"/>
    </row>
    <row r="79" spans="1:40" s="27" customFormat="1" x14ac:dyDescent="0.25">
      <c r="A79" s="18"/>
      <c r="B79" s="5"/>
      <c r="C79" s="17"/>
      <c r="D79" s="5"/>
      <c r="E79" s="5"/>
      <c r="F79" s="5"/>
      <c r="G79" s="5"/>
      <c r="H79" s="5"/>
      <c r="I79" s="5"/>
      <c r="J79" s="5"/>
      <c r="K79" s="5"/>
      <c r="N79" s="5"/>
      <c r="O79" s="5"/>
      <c r="P79" s="5"/>
      <c r="Q79" s="5"/>
      <c r="R79" s="5"/>
      <c r="S79" s="56"/>
      <c r="T79" s="56"/>
      <c r="U79" s="56"/>
      <c r="V79" s="56"/>
      <c r="W79" s="56"/>
      <c r="X79" s="56"/>
      <c r="Y79" s="56"/>
      <c r="Z79" s="56"/>
      <c r="AA79" s="56"/>
      <c r="AB79" s="56"/>
      <c r="AC79" s="56"/>
      <c r="AD79" s="56"/>
      <c r="AE79" s="56"/>
      <c r="AF79" s="56"/>
      <c r="AG79" s="56"/>
      <c r="AH79" s="56"/>
      <c r="AI79" s="56"/>
      <c r="AJ79" s="56"/>
      <c r="AK79" s="56"/>
      <c r="AL79" s="56"/>
      <c r="AM79" s="56"/>
      <c r="AN79" s="56"/>
    </row>
    <row r="80" spans="1:40" s="27" customFormat="1" x14ac:dyDescent="0.25">
      <c r="A80" s="18"/>
      <c r="B80" s="5"/>
      <c r="C80" s="17"/>
      <c r="D80" s="5"/>
      <c r="E80" s="5"/>
      <c r="F80" s="5"/>
      <c r="G80" s="5"/>
      <c r="H80" s="5"/>
      <c r="I80" s="5"/>
      <c r="J80" s="5"/>
      <c r="K80" s="5"/>
      <c r="N80" s="5"/>
      <c r="O80" s="5"/>
      <c r="P80" s="5"/>
      <c r="Q80" s="5"/>
      <c r="R80" s="5"/>
      <c r="S80" s="56"/>
      <c r="T80" s="56"/>
      <c r="U80" s="56"/>
      <c r="V80" s="56"/>
      <c r="W80" s="56"/>
      <c r="X80" s="56"/>
      <c r="Y80" s="56"/>
      <c r="Z80" s="56"/>
      <c r="AA80" s="56"/>
      <c r="AB80" s="56"/>
      <c r="AC80" s="56"/>
      <c r="AD80" s="56"/>
      <c r="AE80" s="56"/>
      <c r="AF80" s="56"/>
      <c r="AG80" s="56"/>
      <c r="AH80" s="56"/>
      <c r="AI80" s="56"/>
      <c r="AJ80" s="56"/>
      <c r="AK80" s="56"/>
      <c r="AL80" s="56"/>
      <c r="AM80" s="56"/>
      <c r="AN80" s="56"/>
    </row>
    <row r="81" spans="1:40" s="27" customFormat="1" x14ac:dyDescent="0.25">
      <c r="A81" s="18"/>
      <c r="B81" s="5"/>
      <c r="C81" s="17"/>
      <c r="D81" s="5"/>
      <c r="E81" s="5"/>
      <c r="F81" s="5"/>
      <c r="G81" s="5"/>
      <c r="H81" s="5"/>
      <c r="I81" s="5"/>
      <c r="J81" s="5"/>
      <c r="K81" s="5"/>
      <c r="N81" s="5"/>
      <c r="O81" s="5"/>
      <c r="P81" s="5"/>
      <c r="Q81" s="5"/>
      <c r="R81" s="5"/>
      <c r="S81" s="56"/>
      <c r="T81" s="56"/>
      <c r="U81" s="56"/>
      <c r="V81" s="56"/>
      <c r="W81" s="56"/>
      <c r="X81" s="56"/>
      <c r="Y81" s="56"/>
      <c r="Z81" s="56"/>
      <c r="AA81" s="56"/>
      <c r="AB81" s="56"/>
      <c r="AC81" s="56"/>
      <c r="AD81" s="56"/>
      <c r="AE81" s="56"/>
      <c r="AF81" s="56"/>
      <c r="AG81" s="56"/>
      <c r="AH81" s="56"/>
      <c r="AI81" s="56"/>
      <c r="AJ81" s="56"/>
      <c r="AK81" s="56"/>
      <c r="AL81" s="56"/>
      <c r="AM81" s="56"/>
      <c r="AN81" s="56"/>
    </row>
    <row r="82" spans="1:40" s="27" customFormat="1" x14ac:dyDescent="0.25">
      <c r="A82" s="18"/>
      <c r="B82" s="5"/>
      <c r="C82" s="17"/>
      <c r="D82" s="5"/>
      <c r="E82" s="5"/>
      <c r="F82" s="5"/>
      <c r="G82" s="5"/>
      <c r="H82" s="5"/>
      <c r="I82" s="5"/>
      <c r="J82" s="5"/>
      <c r="K82" s="5"/>
      <c r="N82" s="5"/>
      <c r="O82" s="5"/>
      <c r="P82" s="5"/>
      <c r="Q82" s="5"/>
      <c r="R82" s="5"/>
      <c r="S82" s="56"/>
      <c r="T82" s="56"/>
      <c r="U82" s="56"/>
      <c r="V82" s="56"/>
      <c r="W82" s="56"/>
      <c r="X82" s="56"/>
      <c r="Y82" s="56"/>
      <c r="Z82" s="56"/>
      <c r="AA82" s="56"/>
      <c r="AB82" s="56"/>
      <c r="AC82" s="56"/>
      <c r="AD82" s="56"/>
      <c r="AE82" s="56"/>
      <c r="AF82" s="56"/>
      <c r="AG82" s="56"/>
      <c r="AH82" s="56"/>
      <c r="AI82" s="56"/>
      <c r="AJ82" s="56"/>
      <c r="AK82" s="56"/>
      <c r="AL82" s="56"/>
      <c r="AM82" s="56"/>
      <c r="AN82" s="56"/>
    </row>
    <row r="83" spans="1:40" s="27" customFormat="1" x14ac:dyDescent="0.25">
      <c r="A83" s="18"/>
      <c r="B83" s="5"/>
      <c r="C83" s="17"/>
      <c r="D83" s="5"/>
      <c r="E83" s="5"/>
      <c r="F83" s="5"/>
      <c r="G83" s="5"/>
      <c r="H83" s="5"/>
      <c r="I83" s="5"/>
      <c r="J83" s="5"/>
      <c r="K83" s="5"/>
      <c r="N83" s="5"/>
      <c r="O83" s="5"/>
      <c r="P83" s="5"/>
      <c r="Q83" s="5"/>
      <c r="R83" s="5"/>
      <c r="S83" s="56"/>
      <c r="T83" s="56"/>
      <c r="U83" s="56"/>
      <c r="V83" s="56"/>
      <c r="W83" s="56"/>
      <c r="X83" s="56"/>
      <c r="Y83" s="56"/>
      <c r="Z83" s="56"/>
      <c r="AA83" s="56"/>
      <c r="AB83" s="56"/>
      <c r="AC83" s="56"/>
      <c r="AD83" s="56"/>
      <c r="AE83" s="56"/>
      <c r="AF83" s="56"/>
      <c r="AG83" s="56"/>
      <c r="AH83" s="56"/>
      <c r="AI83" s="56"/>
      <c r="AJ83" s="56"/>
      <c r="AK83" s="56"/>
      <c r="AL83" s="56"/>
      <c r="AM83" s="56"/>
      <c r="AN83" s="56"/>
    </row>
    <row r="84" spans="1:40" s="27" customFormat="1" x14ac:dyDescent="0.25">
      <c r="A84" s="18"/>
      <c r="B84" s="5"/>
      <c r="C84" s="17"/>
      <c r="D84" s="5"/>
      <c r="E84" s="5"/>
      <c r="F84" s="5"/>
      <c r="G84" s="5"/>
      <c r="H84" s="5"/>
      <c r="I84" s="5"/>
      <c r="J84" s="5"/>
      <c r="K84" s="5"/>
      <c r="N84" s="5"/>
      <c r="O84" s="5"/>
      <c r="P84" s="5"/>
      <c r="Q84" s="5"/>
      <c r="R84" s="5"/>
      <c r="S84" s="56"/>
      <c r="T84" s="56"/>
      <c r="U84" s="56"/>
      <c r="V84" s="56"/>
      <c r="W84" s="56"/>
      <c r="X84" s="56"/>
      <c r="Y84" s="56"/>
      <c r="Z84" s="56"/>
      <c r="AA84" s="56"/>
      <c r="AB84" s="56"/>
      <c r="AC84" s="56"/>
      <c r="AD84" s="56"/>
      <c r="AE84" s="56"/>
      <c r="AF84" s="56"/>
      <c r="AG84" s="56"/>
      <c r="AH84" s="56"/>
      <c r="AI84" s="56"/>
      <c r="AJ84" s="56"/>
      <c r="AK84" s="56"/>
      <c r="AL84" s="56"/>
      <c r="AM84" s="56"/>
      <c r="AN84" s="56"/>
    </row>
    <row r="85" spans="1:40" s="27" customFormat="1" x14ac:dyDescent="0.25">
      <c r="A85" s="18"/>
      <c r="B85" s="5"/>
      <c r="C85" s="17"/>
      <c r="D85" s="5"/>
      <c r="E85" s="5"/>
      <c r="F85" s="5"/>
      <c r="G85" s="5"/>
      <c r="H85" s="5"/>
      <c r="I85" s="5"/>
      <c r="J85" s="5"/>
      <c r="K85" s="5"/>
      <c r="N85" s="5"/>
      <c r="O85" s="5"/>
      <c r="P85" s="5"/>
      <c r="Q85" s="5"/>
      <c r="R85" s="5"/>
      <c r="S85" s="56"/>
      <c r="T85" s="56"/>
      <c r="U85" s="56"/>
      <c r="V85" s="56"/>
      <c r="W85" s="56"/>
      <c r="X85" s="56"/>
      <c r="Y85" s="56"/>
      <c r="Z85" s="56"/>
      <c r="AA85" s="56"/>
      <c r="AB85" s="56"/>
      <c r="AC85" s="56"/>
      <c r="AD85" s="56"/>
      <c r="AE85" s="56"/>
      <c r="AF85" s="56"/>
      <c r="AG85" s="56"/>
      <c r="AH85" s="56"/>
      <c r="AI85" s="56"/>
      <c r="AJ85" s="56"/>
      <c r="AK85" s="56"/>
      <c r="AL85" s="56"/>
      <c r="AM85" s="56"/>
      <c r="AN85" s="56"/>
    </row>
    <row r="86" spans="1:40" s="27" customFormat="1" x14ac:dyDescent="0.25">
      <c r="A86" s="18"/>
      <c r="B86" s="5"/>
      <c r="C86" s="17"/>
      <c r="D86" s="5"/>
      <c r="E86" s="5"/>
      <c r="F86" s="5"/>
      <c r="G86" s="5"/>
      <c r="H86" s="5"/>
      <c r="I86" s="5"/>
      <c r="J86" s="5"/>
      <c r="K86" s="5"/>
      <c r="N86" s="5"/>
      <c r="O86" s="5"/>
      <c r="P86" s="5"/>
      <c r="Q86" s="5"/>
      <c r="R86" s="5"/>
      <c r="S86" s="56"/>
      <c r="T86" s="56"/>
      <c r="U86" s="56"/>
      <c r="V86" s="56"/>
      <c r="W86" s="56"/>
      <c r="X86" s="56"/>
      <c r="Y86" s="56"/>
      <c r="Z86" s="56"/>
      <c r="AA86" s="56"/>
      <c r="AB86" s="56"/>
      <c r="AC86" s="56"/>
      <c r="AD86" s="56"/>
      <c r="AE86" s="56"/>
      <c r="AF86" s="56"/>
      <c r="AG86" s="56"/>
      <c r="AH86" s="56"/>
      <c r="AI86" s="56"/>
      <c r="AJ86" s="56"/>
      <c r="AK86" s="56"/>
      <c r="AL86" s="56"/>
      <c r="AM86" s="56"/>
      <c r="AN86" s="56"/>
    </row>
    <row r="87" spans="1:40" s="27" customFormat="1" x14ac:dyDescent="0.25">
      <c r="A87" s="18"/>
      <c r="B87" s="5"/>
      <c r="C87" s="17"/>
      <c r="D87" s="5"/>
      <c r="E87" s="5"/>
      <c r="F87" s="5"/>
      <c r="G87" s="5"/>
      <c r="H87" s="5"/>
      <c r="I87" s="5"/>
      <c r="J87" s="5"/>
      <c r="K87" s="5"/>
      <c r="N87" s="5"/>
      <c r="O87" s="5"/>
      <c r="P87" s="5"/>
      <c r="Q87" s="5"/>
      <c r="R87" s="5"/>
      <c r="S87" s="56"/>
      <c r="T87" s="56"/>
      <c r="U87" s="56"/>
      <c r="V87" s="56"/>
      <c r="W87" s="56"/>
      <c r="X87" s="56"/>
      <c r="Y87" s="56"/>
      <c r="Z87" s="56"/>
      <c r="AA87" s="56"/>
      <c r="AB87" s="56"/>
      <c r="AC87" s="56"/>
      <c r="AD87" s="56"/>
      <c r="AE87" s="56"/>
      <c r="AF87" s="56"/>
      <c r="AG87" s="56"/>
      <c r="AH87" s="56"/>
      <c r="AI87" s="56"/>
      <c r="AJ87" s="56"/>
      <c r="AK87" s="56"/>
      <c r="AL87" s="56"/>
      <c r="AM87" s="56"/>
      <c r="AN87" s="56"/>
    </row>
    <row r="88" spans="1:40" s="27" customFormat="1" x14ac:dyDescent="0.25">
      <c r="A88" s="18"/>
      <c r="B88" s="5"/>
      <c r="C88" s="17"/>
      <c r="D88" s="5"/>
      <c r="E88" s="5"/>
      <c r="F88" s="5"/>
      <c r="G88" s="5"/>
      <c r="H88" s="5"/>
      <c r="I88" s="5"/>
      <c r="J88" s="5"/>
      <c r="K88" s="5"/>
      <c r="N88" s="5"/>
      <c r="O88" s="5"/>
      <c r="P88" s="5"/>
      <c r="Q88" s="5"/>
      <c r="R88" s="5"/>
      <c r="S88" s="56"/>
      <c r="T88" s="56"/>
      <c r="U88" s="56"/>
      <c r="V88" s="56"/>
      <c r="W88" s="56"/>
      <c r="X88" s="56"/>
      <c r="Y88" s="56"/>
      <c r="Z88" s="56"/>
      <c r="AA88" s="56"/>
      <c r="AB88" s="56"/>
      <c r="AC88" s="56"/>
      <c r="AD88" s="56"/>
      <c r="AE88" s="56"/>
      <c r="AF88" s="56"/>
      <c r="AG88" s="56"/>
      <c r="AH88" s="56"/>
      <c r="AI88" s="56"/>
      <c r="AJ88" s="56"/>
      <c r="AK88" s="56"/>
      <c r="AL88" s="56"/>
      <c r="AM88" s="56"/>
      <c r="AN88" s="56"/>
    </row>
    <row r="89" spans="1:40" s="27" customFormat="1" x14ac:dyDescent="0.25">
      <c r="A89" s="18"/>
      <c r="B89" s="5"/>
      <c r="C89" s="17"/>
      <c r="D89" s="5"/>
      <c r="E89" s="5"/>
      <c r="F89" s="5"/>
      <c r="G89" s="5"/>
      <c r="H89" s="5"/>
      <c r="I89" s="5"/>
      <c r="J89" s="5"/>
      <c r="K89" s="5"/>
      <c r="N89" s="5"/>
      <c r="O89" s="5"/>
      <c r="P89" s="5"/>
      <c r="Q89" s="5"/>
      <c r="R89" s="5"/>
      <c r="S89" s="56"/>
      <c r="T89" s="56"/>
      <c r="U89" s="56"/>
      <c r="V89" s="56"/>
      <c r="W89" s="56"/>
      <c r="X89" s="56"/>
      <c r="Y89" s="56"/>
      <c r="Z89" s="56"/>
      <c r="AA89" s="56"/>
      <c r="AB89" s="56"/>
      <c r="AC89" s="56"/>
      <c r="AD89" s="56"/>
      <c r="AE89" s="56"/>
      <c r="AF89" s="56"/>
      <c r="AG89" s="56"/>
      <c r="AH89" s="56"/>
      <c r="AI89" s="56"/>
      <c r="AJ89" s="56"/>
      <c r="AK89" s="56"/>
      <c r="AL89" s="56"/>
      <c r="AM89" s="56"/>
      <c r="AN89" s="56"/>
    </row>
    <row r="90" spans="1:40" s="27" customFormat="1" x14ac:dyDescent="0.25">
      <c r="A90" s="18"/>
      <c r="B90" s="5"/>
      <c r="C90" s="17"/>
      <c r="D90" s="5"/>
      <c r="E90" s="5"/>
      <c r="F90" s="5"/>
      <c r="G90" s="5"/>
      <c r="H90" s="5"/>
      <c r="I90" s="5"/>
      <c r="J90" s="5"/>
      <c r="K90" s="5"/>
      <c r="N90" s="5"/>
      <c r="O90" s="5"/>
      <c r="P90" s="5"/>
      <c r="Q90" s="5"/>
      <c r="R90" s="5"/>
      <c r="S90" s="56"/>
      <c r="T90" s="56"/>
      <c r="U90" s="56"/>
      <c r="V90" s="56"/>
      <c r="W90" s="56"/>
      <c r="X90" s="56"/>
      <c r="Y90" s="56"/>
      <c r="Z90" s="56"/>
      <c r="AA90" s="56"/>
      <c r="AB90" s="56"/>
      <c r="AC90" s="56"/>
      <c r="AD90" s="56"/>
      <c r="AE90" s="56"/>
      <c r="AF90" s="56"/>
      <c r="AG90" s="56"/>
      <c r="AH90" s="56"/>
      <c r="AI90" s="56"/>
      <c r="AJ90" s="56"/>
      <c r="AK90" s="56"/>
      <c r="AL90" s="56"/>
      <c r="AM90" s="56"/>
      <c r="AN90" s="56"/>
    </row>
    <row r="91" spans="1:40" s="27" customFormat="1" x14ac:dyDescent="0.25">
      <c r="A91" s="18"/>
      <c r="B91" s="5"/>
      <c r="C91" s="17"/>
      <c r="D91" s="5"/>
      <c r="E91" s="5"/>
      <c r="F91" s="5"/>
      <c r="G91" s="5"/>
      <c r="H91" s="5"/>
      <c r="I91" s="5"/>
      <c r="J91" s="5"/>
      <c r="K91" s="5"/>
      <c r="N91" s="5"/>
      <c r="O91" s="5"/>
      <c r="P91" s="5"/>
      <c r="Q91" s="5"/>
      <c r="R91" s="5"/>
      <c r="S91" s="56"/>
      <c r="T91" s="56"/>
      <c r="U91" s="56"/>
      <c r="V91" s="56"/>
      <c r="W91" s="56"/>
      <c r="X91" s="56"/>
      <c r="Y91" s="56"/>
      <c r="Z91" s="56"/>
      <c r="AA91" s="56"/>
      <c r="AB91" s="56"/>
      <c r="AC91" s="56"/>
      <c r="AD91" s="56"/>
      <c r="AE91" s="56"/>
      <c r="AF91" s="56"/>
      <c r="AG91" s="56"/>
      <c r="AH91" s="56"/>
      <c r="AI91" s="56"/>
      <c r="AJ91" s="56"/>
      <c r="AK91" s="56"/>
      <c r="AL91" s="56"/>
      <c r="AM91" s="56"/>
      <c r="AN91" s="56"/>
    </row>
    <row r="92" spans="1:40" s="27" customFormat="1" x14ac:dyDescent="0.25">
      <c r="A92" s="18"/>
      <c r="B92" s="5"/>
      <c r="C92" s="17"/>
      <c r="D92" s="5"/>
      <c r="E92" s="5"/>
      <c r="F92" s="5"/>
      <c r="G92" s="5"/>
      <c r="H92" s="5"/>
      <c r="I92" s="5"/>
      <c r="J92" s="5"/>
      <c r="K92" s="5"/>
      <c r="N92" s="5"/>
      <c r="O92" s="5"/>
      <c r="P92" s="5"/>
      <c r="Q92" s="5"/>
      <c r="R92" s="5"/>
      <c r="S92" s="56"/>
      <c r="T92" s="56"/>
      <c r="U92" s="56"/>
      <c r="V92" s="56"/>
      <c r="W92" s="56"/>
      <c r="X92" s="56"/>
      <c r="Y92" s="56"/>
      <c r="Z92" s="56"/>
      <c r="AA92" s="56"/>
      <c r="AB92" s="56"/>
      <c r="AC92" s="56"/>
      <c r="AD92" s="56"/>
      <c r="AE92" s="56"/>
      <c r="AF92" s="56"/>
      <c r="AG92" s="56"/>
      <c r="AH92" s="56"/>
      <c r="AI92" s="56"/>
      <c r="AJ92" s="56"/>
      <c r="AK92" s="56"/>
      <c r="AL92" s="56"/>
      <c r="AM92" s="56"/>
      <c r="AN92" s="56"/>
    </row>
    <row r="93" spans="1:40" s="27" customFormat="1" x14ac:dyDescent="0.25">
      <c r="A93" s="18"/>
      <c r="B93" s="5"/>
      <c r="C93" s="17"/>
      <c r="D93" s="5"/>
      <c r="E93" s="5"/>
      <c r="F93" s="5"/>
      <c r="G93" s="5"/>
      <c r="H93" s="5"/>
      <c r="I93" s="5"/>
      <c r="J93" s="5"/>
      <c r="K93" s="5"/>
      <c r="N93" s="5"/>
      <c r="O93" s="5"/>
      <c r="P93" s="5"/>
      <c r="Q93" s="5"/>
      <c r="R93" s="5"/>
      <c r="S93" s="56"/>
      <c r="T93" s="56"/>
      <c r="U93" s="56"/>
      <c r="V93" s="56"/>
      <c r="W93" s="56"/>
      <c r="X93" s="56"/>
      <c r="Y93" s="56"/>
      <c r="Z93" s="56"/>
      <c r="AA93" s="56"/>
      <c r="AB93" s="56"/>
      <c r="AC93" s="56"/>
      <c r="AD93" s="56"/>
      <c r="AE93" s="56"/>
      <c r="AF93" s="56"/>
      <c r="AG93" s="56"/>
      <c r="AH93" s="56"/>
      <c r="AI93" s="56"/>
      <c r="AJ93" s="56"/>
      <c r="AK93" s="56"/>
      <c r="AL93" s="56"/>
      <c r="AM93" s="56"/>
      <c r="AN93" s="56"/>
    </row>
    <row r="94" spans="1:40" s="27" customFormat="1" x14ac:dyDescent="0.25">
      <c r="A94" s="18"/>
      <c r="B94" s="5"/>
      <c r="C94" s="17"/>
      <c r="D94" s="5"/>
      <c r="E94" s="5"/>
      <c r="F94" s="5"/>
      <c r="G94" s="5"/>
      <c r="H94" s="5"/>
      <c r="I94" s="5"/>
      <c r="J94" s="5"/>
      <c r="K94" s="5"/>
      <c r="N94" s="5"/>
      <c r="O94" s="5"/>
      <c r="P94" s="5"/>
      <c r="Q94" s="5"/>
      <c r="R94" s="5"/>
      <c r="S94" s="56"/>
      <c r="T94" s="56"/>
      <c r="U94" s="56"/>
      <c r="V94" s="56"/>
      <c r="W94" s="56"/>
      <c r="X94" s="56"/>
      <c r="Y94" s="56"/>
      <c r="Z94" s="56"/>
      <c r="AA94" s="56"/>
      <c r="AB94" s="56"/>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K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K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K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K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K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K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K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K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K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K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K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K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K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K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K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K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K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K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K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K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K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K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K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K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K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K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K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K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K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K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K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K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K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K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K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K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K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K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K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K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K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K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K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K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K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K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K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K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K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K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K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K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K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K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K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K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K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K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K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K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K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K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K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K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K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K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K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K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K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K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K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K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K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K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K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K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K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K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K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K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K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K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K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K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K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K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K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K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K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K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K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K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K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K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K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K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K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K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K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K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K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K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K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K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K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K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K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K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K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K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K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K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K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K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K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K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K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K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K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K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K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K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K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K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K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K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K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K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K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K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K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K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K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K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K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K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K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K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K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K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K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K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K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K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K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K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K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K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K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K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K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K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K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K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K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K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K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K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K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K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K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K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K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K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K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K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K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K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K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K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K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K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K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K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K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K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K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K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K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K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K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K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K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K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K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K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K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K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K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K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K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K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K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K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K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K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K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K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K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K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K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K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K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K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K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K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K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K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K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K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K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K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K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K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K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K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K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K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K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K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K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K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K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K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K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K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K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K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K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K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K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K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K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K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K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K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K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K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K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K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K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K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K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K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K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K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K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K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K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K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K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K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K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K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K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K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K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K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K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K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K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K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K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K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K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K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K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K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K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K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K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K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K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K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K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K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K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K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K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K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K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sheetData>
  <mergeCells count="26">
    <mergeCell ref="L20:M20"/>
    <mergeCell ref="L21:M21"/>
    <mergeCell ref="B26:O26"/>
    <mergeCell ref="U6:AC6"/>
    <mergeCell ref="B7:B8"/>
    <mergeCell ref="C7:C8"/>
    <mergeCell ref="E7:I7"/>
    <mergeCell ref="N7:R7"/>
    <mergeCell ref="B12:V12"/>
    <mergeCell ref="L13:M13"/>
    <mergeCell ref="L14:M14"/>
    <mergeCell ref="L15:M15"/>
    <mergeCell ref="B25:R25"/>
    <mergeCell ref="L22:M22"/>
    <mergeCell ref="L16:M16"/>
    <mergeCell ref="L17:M17"/>
    <mergeCell ref="L18:M18"/>
    <mergeCell ref="L19:M19"/>
    <mergeCell ref="B1:R1"/>
    <mergeCell ref="B3:M3"/>
    <mergeCell ref="B4:M4"/>
    <mergeCell ref="B5:C5"/>
    <mergeCell ref="E5:I5"/>
    <mergeCell ref="L5:M6"/>
    <mergeCell ref="B6:C6"/>
    <mergeCell ref="E6:I6"/>
  </mergeCells>
  <hyperlinks>
    <hyperlink ref="B5" r:id="rId1" xr:uid="{3815AFCB-8396-47C1-A16B-4420B6D3A07F}"/>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2"/>
  <colBreaks count="1" manualBreakCount="1">
    <brk id="19" max="1048575" man="1"/>
  </col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30843-83B7-4CFB-9F7C-39FD7F298EB3}">
  <dimension ref="A1:AV544"/>
  <sheetViews>
    <sheetView topLeftCell="G1" zoomScale="64" zoomScaleNormal="64" workbookViewId="0">
      <selection activeCell="K14" sqref="K14"/>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25.140625" style="102" customWidth="1"/>
    <col min="6" max="6" width="25.42578125" style="102" customWidth="1"/>
    <col min="7" max="7" width="25.140625" style="102" customWidth="1"/>
    <col min="8" max="8" width="40" style="102" customWidth="1"/>
    <col min="9" max="9" width="38.42578125" style="102" customWidth="1"/>
    <col min="10" max="10" width="7.5703125" style="102" customWidth="1"/>
    <col min="11" max="11" width="40" style="102" customWidth="1"/>
    <col min="12" max="12" width="38.42578125" style="102" customWidth="1"/>
    <col min="13" max="13" width="5" style="102" customWidth="1"/>
    <col min="14" max="14" width="36" style="102" customWidth="1"/>
    <col min="15" max="15" width="33.7109375" style="102" customWidth="1"/>
    <col min="16" max="16" width="5" style="102" customWidth="1"/>
    <col min="17" max="17" width="31.7109375" style="102" customWidth="1"/>
    <col min="18" max="18" width="36.85546875" style="102" customWidth="1"/>
    <col min="19" max="23" width="11.42578125" style="102"/>
    <col min="24" max="16384" width="11.42578125" style="4"/>
  </cols>
  <sheetData>
    <row r="1" spans="1:48" ht="15.75" thickBot="1" x14ac:dyDescent="0.25">
      <c r="A1" s="4"/>
    </row>
    <row r="2" spans="1:48" s="88" customFormat="1" ht="45" customHeight="1" thickBot="1" x14ac:dyDescent="0.3">
      <c r="A2" s="109"/>
      <c r="B2" s="381" t="s">
        <v>161</v>
      </c>
      <c r="C2" s="382"/>
      <c r="D2" s="382"/>
      <c r="E2" s="382"/>
      <c r="F2" s="382"/>
      <c r="G2" s="382"/>
      <c r="H2" s="487"/>
      <c r="I2" s="487"/>
      <c r="J2" s="487"/>
      <c r="K2" s="487"/>
      <c r="L2" s="487"/>
      <c r="M2" s="487"/>
      <c r="N2" s="487"/>
      <c r="O2" s="487"/>
      <c r="P2" s="382"/>
      <c r="Q2" s="382"/>
      <c r="R2" s="383"/>
      <c r="S2" s="142"/>
      <c r="T2" s="142"/>
      <c r="U2" s="142"/>
      <c r="V2" s="142"/>
      <c r="W2" s="142"/>
    </row>
    <row r="3" spans="1:48" s="88" customFormat="1" ht="87.75" customHeight="1" x14ac:dyDescent="0.25">
      <c r="A3" s="109"/>
      <c r="B3" s="488"/>
      <c r="C3" s="489"/>
      <c r="D3" s="489"/>
      <c r="E3" s="489"/>
      <c r="F3" s="489"/>
      <c r="G3" s="489"/>
      <c r="H3" s="492" t="str">
        <f>+GENERAL!X2</f>
        <v>PRESTAR EL SERVICIO DE REVISIÓN TÉCNICO MECÁNICA Y DE EMISIONES CONTAMINANTES PARA EL PARQUE AUTOMOTOR DE LA FISCALÍA GENERAL DE LA NACIÓN EN EL  NIVEL CENTRAL PARA LOS  AUTOMOTORES  SUJETOS A ESTA REVISIÓN.</v>
      </c>
      <c r="I3" s="492"/>
      <c r="J3" s="492"/>
      <c r="K3" s="492"/>
      <c r="L3" s="492"/>
      <c r="M3" s="331"/>
      <c r="N3" s="250"/>
      <c r="O3" s="250"/>
      <c r="S3" s="142"/>
      <c r="T3" s="142"/>
      <c r="U3" s="142"/>
      <c r="V3" s="142"/>
      <c r="W3" s="142"/>
    </row>
    <row r="4" spans="1:48" s="98" customFormat="1" ht="17.25" customHeight="1" thickBot="1" x14ac:dyDescent="0.3">
      <c r="A4" s="109"/>
      <c r="B4" s="387"/>
      <c r="C4" s="388"/>
      <c r="D4" s="388"/>
      <c r="E4" s="388"/>
      <c r="F4" s="388"/>
      <c r="G4" s="389"/>
      <c r="H4" s="242"/>
      <c r="I4" s="243"/>
      <c r="J4" s="243"/>
      <c r="K4" s="243"/>
      <c r="L4" s="243"/>
      <c r="M4" s="331"/>
      <c r="N4" s="250"/>
      <c r="O4" s="250"/>
      <c r="S4" s="142"/>
      <c r="T4" s="143"/>
      <c r="U4" s="143"/>
      <c r="V4" s="143"/>
      <c r="W4" s="143"/>
    </row>
    <row r="5" spans="1:48" s="98" customFormat="1" ht="46.5" customHeight="1" thickBot="1" x14ac:dyDescent="0.3">
      <c r="A5" s="109"/>
      <c r="B5" s="396" t="s">
        <v>145</v>
      </c>
      <c r="C5" s="397"/>
      <c r="D5" s="397"/>
      <c r="E5" s="397"/>
      <c r="F5" s="397"/>
      <c r="G5" s="398"/>
      <c r="H5" s="490" t="s">
        <v>225</v>
      </c>
      <c r="I5" s="491"/>
      <c r="J5" s="173"/>
      <c r="K5" s="399" t="s">
        <v>233</v>
      </c>
      <c r="L5" s="400"/>
      <c r="M5" s="143"/>
      <c r="N5" s="399" t="s">
        <v>233</v>
      </c>
      <c r="O5" s="400"/>
      <c r="P5" s="184"/>
      <c r="Q5" s="159"/>
      <c r="R5" s="184"/>
      <c r="S5" s="143"/>
      <c r="T5" s="143"/>
      <c r="U5" s="143"/>
      <c r="V5" s="143"/>
      <c r="W5" s="143"/>
    </row>
    <row r="6" spans="1:48" s="99" customFormat="1" ht="61.5" customHeight="1" thickBot="1" x14ac:dyDescent="0.3">
      <c r="A6" s="110"/>
      <c r="B6" s="144" t="s">
        <v>120</v>
      </c>
      <c r="C6" s="144" t="s">
        <v>143</v>
      </c>
      <c r="D6" s="144" t="s">
        <v>118</v>
      </c>
      <c r="E6" s="145" t="s">
        <v>197</v>
      </c>
      <c r="F6" s="145" t="s">
        <v>198</v>
      </c>
      <c r="G6" s="145" t="s">
        <v>199</v>
      </c>
      <c r="H6" s="145" t="s">
        <v>146</v>
      </c>
      <c r="I6" s="145" t="s">
        <v>147</v>
      </c>
      <c r="J6" s="145"/>
      <c r="K6" s="145" t="s">
        <v>146</v>
      </c>
      <c r="L6" s="145" t="s">
        <v>147</v>
      </c>
      <c r="M6" s="146"/>
      <c r="N6" s="145" t="s">
        <v>146</v>
      </c>
      <c r="O6" s="145" t="s">
        <v>147</v>
      </c>
      <c r="P6" s="146"/>
      <c r="R6" s="146"/>
      <c r="S6" s="146"/>
      <c r="T6" s="146"/>
      <c r="U6" s="146"/>
      <c r="V6" s="146"/>
      <c r="W6" s="146"/>
    </row>
    <row r="7" spans="1:48" s="159" customFormat="1" ht="30" customHeight="1" thickBot="1" x14ac:dyDescent="0.25">
      <c r="A7" s="158"/>
      <c r="B7" s="169">
        <v>1</v>
      </c>
      <c r="C7" s="201" t="s">
        <v>140</v>
      </c>
      <c r="D7" s="221" t="s">
        <v>122</v>
      </c>
      <c r="E7" s="202">
        <v>1</v>
      </c>
      <c r="F7" s="202">
        <v>1</v>
      </c>
      <c r="G7" s="160">
        <v>1</v>
      </c>
      <c r="H7" s="327">
        <f>'ANEXO 2 '!H8</f>
        <v>258669.6</v>
      </c>
      <c r="I7" s="319">
        <f>'MIN MAX Y COTIZ'!S8</f>
        <v>237570.87</v>
      </c>
      <c r="J7" s="251"/>
      <c r="K7" s="219">
        <f>+'MIN MAX Y COTIZ'!H8</f>
        <v>216042</v>
      </c>
      <c r="L7" s="219">
        <f>'MIN MAX Y COTIZ'!S8</f>
        <v>237570.87</v>
      </c>
      <c r="M7" s="2"/>
      <c r="N7" s="327">
        <f>AVERAGE(H7,K7)</f>
        <v>237355.8</v>
      </c>
      <c r="O7" s="219">
        <f>'MIN MAX Y COTIZ'!V8</f>
        <v>0</v>
      </c>
      <c r="P7" s="2"/>
      <c r="R7" s="2"/>
      <c r="S7" s="183"/>
      <c r="T7" s="183"/>
      <c r="U7" s="2"/>
      <c r="V7" s="2"/>
      <c r="W7" s="2"/>
    </row>
    <row r="8" spans="1:48" s="159" customFormat="1" ht="30" customHeight="1" thickBot="1" x14ac:dyDescent="0.25">
      <c r="A8" s="158"/>
      <c r="B8" s="169">
        <v>2</v>
      </c>
      <c r="C8" s="201" t="s">
        <v>190</v>
      </c>
      <c r="D8" s="221" t="s">
        <v>122</v>
      </c>
      <c r="E8" s="202">
        <v>1</v>
      </c>
      <c r="F8" s="202">
        <v>1</v>
      </c>
      <c r="G8" s="160">
        <v>1</v>
      </c>
      <c r="H8" s="327">
        <f>'ANEXO 2 '!H9</f>
        <v>258669.6</v>
      </c>
      <c r="I8" s="319" t="e">
        <f>'MIN MAX Y COTIZ'!#REF!</f>
        <v>#REF!</v>
      </c>
      <c r="J8" s="251"/>
      <c r="K8" s="219" t="e">
        <f>+'MIN MAX Y COTIZ'!#REF!</f>
        <v>#REF!</v>
      </c>
      <c r="L8" s="219" t="e">
        <f>'MIN MAX Y COTIZ'!#REF!</f>
        <v>#REF!</v>
      </c>
      <c r="M8" s="2"/>
      <c r="N8" s="219" t="e">
        <f>+'MIN MAX Y COTIZ'!#REF!</f>
        <v>#REF!</v>
      </c>
      <c r="O8" s="219" t="e">
        <f>'MIN MAX Y COTIZ'!#REF!</f>
        <v>#REF!</v>
      </c>
      <c r="P8" s="2"/>
      <c r="R8" s="2"/>
      <c r="S8" s="183"/>
      <c r="T8" s="183"/>
      <c r="U8" s="2"/>
      <c r="V8" s="2"/>
      <c r="W8" s="2"/>
    </row>
    <row r="9" spans="1:48" s="159" customFormat="1" ht="30" customHeight="1" thickBot="1" x14ac:dyDescent="0.25">
      <c r="A9" s="158"/>
      <c r="B9" s="169">
        <v>3</v>
      </c>
      <c r="C9" s="201" t="s">
        <v>191</v>
      </c>
      <c r="D9" s="221" t="s">
        <v>122</v>
      </c>
      <c r="E9" s="202">
        <v>1</v>
      </c>
      <c r="F9" s="202">
        <v>1</v>
      </c>
      <c r="G9" s="160">
        <v>1</v>
      </c>
      <c r="H9" s="327">
        <f>'ANEXO 2 '!H10</f>
        <v>422154.6</v>
      </c>
      <c r="I9" s="319" t="e">
        <f>'MIN MAX Y COTIZ'!#REF!</f>
        <v>#REF!</v>
      </c>
      <c r="J9" s="251"/>
      <c r="K9" s="219" t="e">
        <f>+'MIN MAX Y COTIZ'!#REF!</f>
        <v>#REF!</v>
      </c>
      <c r="L9" s="219" t="e">
        <f>'MIN MAX Y COTIZ'!#REF!</f>
        <v>#REF!</v>
      </c>
      <c r="M9" s="2"/>
      <c r="N9" s="219" t="e">
        <f>+'MIN MAX Y COTIZ'!#REF!</f>
        <v>#REF!</v>
      </c>
      <c r="O9" s="219" t="e">
        <f>'MIN MAX Y COTIZ'!#REF!</f>
        <v>#REF!</v>
      </c>
      <c r="P9" s="184"/>
      <c r="R9" s="184"/>
      <c r="S9" s="183"/>
      <c r="T9" s="183"/>
      <c r="U9" s="2"/>
      <c r="V9" s="2"/>
      <c r="W9" s="184"/>
    </row>
    <row r="10" spans="1:48" s="104" customFormat="1" ht="30" customHeight="1" thickBot="1" x14ac:dyDescent="0.25">
      <c r="A10" s="111"/>
      <c r="B10" s="169">
        <v>4</v>
      </c>
      <c r="C10" s="201" t="s">
        <v>192</v>
      </c>
      <c r="D10" s="221" t="s">
        <v>122</v>
      </c>
      <c r="E10" s="202">
        <v>1</v>
      </c>
      <c r="F10" s="202">
        <v>1</v>
      </c>
      <c r="G10" s="160">
        <v>1</v>
      </c>
      <c r="H10" s="327">
        <f>'ANEXO 2 '!H11</f>
        <v>157187.79999999999</v>
      </c>
      <c r="I10" s="319" t="e">
        <f>'MIN MAX Y COTIZ'!#REF!</f>
        <v>#REF!</v>
      </c>
      <c r="J10" s="251"/>
      <c r="K10" s="219" t="e">
        <f>+'MIN MAX Y COTIZ'!#REF!</f>
        <v>#REF!</v>
      </c>
      <c r="L10" s="219" t="e">
        <f>'MIN MAX Y COTIZ'!#REF!</f>
        <v>#REF!</v>
      </c>
      <c r="M10" s="146"/>
      <c r="N10" s="219" t="e">
        <f>+'MIN MAX Y COTIZ'!#REF!</f>
        <v>#REF!</v>
      </c>
      <c r="O10" s="219" t="e">
        <f>'MIN MAX Y COTIZ'!#REF!</f>
        <v>#REF!</v>
      </c>
      <c r="P10" s="146"/>
      <c r="Q10" s="99"/>
      <c r="R10" s="146"/>
      <c r="S10" s="183"/>
      <c r="T10" s="183"/>
      <c r="U10" s="146"/>
      <c r="V10" s="146"/>
      <c r="W10" s="146"/>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row>
    <row r="11" spans="1:48" s="159" customFormat="1" ht="30" customHeight="1" thickBot="1" x14ac:dyDescent="0.25">
      <c r="A11" s="158"/>
      <c r="B11" s="169">
        <v>5</v>
      </c>
      <c r="C11" s="201" t="s">
        <v>141</v>
      </c>
      <c r="D11" s="221" t="s">
        <v>122</v>
      </c>
      <c r="E11" s="202">
        <v>1</v>
      </c>
      <c r="F11" s="202">
        <v>1</v>
      </c>
      <c r="G11" s="160">
        <v>1</v>
      </c>
      <c r="H11" s="327" t="e">
        <f>'ANEXO 2 '!#REF!</f>
        <v>#REF!</v>
      </c>
      <c r="I11" s="319">
        <f>'MIN MAX Y COTIZ'!S9</f>
        <v>237570.87</v>
      </c>
      <c r="J11" s="251"/>
      <c r="K11" s="219">
        <f>+'MIN MAX Y COTIZ'!H9</f>
        <v>216042.4</v>
      </c>
      <c r="L11" s="219">
        <f>'MIN MAX Y COTIZ'!S9</f>
        <v>237570.87</v>
      </c>
      <c r="M11" s="2"/>
      <c r="N11" s="219">
        <f>+'MIN MAX Y COTIZ'!K9</f>
        <v>238000</v>
      </c>
      <c r="O11" s="219">
        <f>'MIN MAX Y COTIZ'!V9</f>
        <v>0</v>
      </c>
      <c r="P11" s="184"/>
      <c r="R11" s="184"/>
      <c r="S11" s="183"/>
      <c r="T11" s="183"/>
      <c r="U11" s="2"/>
      <c r="V11" s="2"/>
      <c r="W11" s="2"/>
    </row>
    <row r="12" spans="1:48" s="159" customFormat="1" ht="30" customHeight="1" thickBot="1" x14ac:dyDescent="0.3">
      <c r="A12" s="158"/>
      <c r="B12" s="169">
        <v>6</v>
      </c>
      <c r="C12" s="201" t="s">
        <v>193</v>
      </c>
      <c r="D12" s="221" t="s">
        <v>122</v>
      </c>
      <c r="E12" s="202">
        <v>1</v>
      </c>
      <c r="F12" s="202">
        <v>1</v>
      </c>
      <c r="G12" s="160">
        <v>1</v>
      </c>
      <c r="H12" s="327" t="e">
        <f>'ANEXO 2 '!#REF!</f>
        <v>#REF!</v>
      </c>
      <c r="I12" s="319" t="e">
        <f>'MIN MAX Y COTIZ'!#REF!</f>
        <v>#REF!</v>
      </c>
      <c r="J12" s="251"/>
      <c r="K12" s="219" t="e">
        <f>+'MIN MAX Y COTIZ'!#REF!</f>
        <v>#REF!</v>
      </c>
      <c r="L12" s="219" t="e">
        <f>'MIN MAX Y COTIZ'!#REF!</f>
        <v>#REF!</v>
      </c>
      <c r="M12" s="2"/>
      <c r="N12" s="219" t="e">
        <f>+'MIN MAX Y COTIZ'!#REF!</f>
        <v>#REF!</v>
      </c>
      <c r="O12" s="219" t="e">
        <f>'MIN MAX Y COTIZ'!#REF!</f>
        <v>#REF!</v>
      </c>
      <c r="P12" s="139"/>
      <c r="Q12" s="113"/>
      <c r="R12" s="139"/>
      <c r="S12" s="183"/>
      <c r="T12" s="183"/>
      <c r="U12" s="2"/>
      <c r="V12" s="2"/>
      <c r="W12" s="2"/>
    </row>
    <row r="13" spans="1:48" s="159" customFormat="1" ht="30" customHeight="1" thickBot="1" x14ac:dyDescent="0.25">
      <c r="A13" s="158"/>
      <c r="B13" s="169">
        <v>7</v>
      </c>
      <c r="C13" s="201" t="s">
        <v>194</v>
      </c>
      <c r="D13" s="221" t="s">
        <v>122</v>
      </c>
      <c r="E13" s="202">
        <v>1</v>
      </c>
      <c r="F13" s="202">
        <v>1</v>
      </c>
      <c r="G13" s="160">
        <v>1</v>
      </c>
      <c r="H13" s="327" t="e">
        <f>'ANEXO 2 '!#REF!</f>
        <v>#REF!</v>
      </c>
      <c r="I13" s="319" t="e">
        <f>'MIN MAX Y COTIZ'!#REF!</f>
        <v>#REF!</v>
      </c>
      <c r="J13" s="251"/>
      <c r="K13" s="219" t="e">
        <f>+'MIN MAX Y COTIZ'!#REF!</f>
        <v>#REF!</v>
      </c>
      <c r="L13" s="219" t="e">
        <f>'MIN MAX Y COTIZ'!#REF!</f>
        <v>#REF!</v>
      </c>
      <c r="M13" s="2"/>
      <c r="N13" s="219" t="e">
        <f>+'MIN MAX Y COTIZ'!#REF!</f>
        <v>#REF!</v>
      </c>
      <c r="O13" s="219" t="e">
        <f>'MIN MAX Y COTIZ'!#REF!</f>
        <v>#REF!</v>
      </c>
      <c r="P13" s="102"/>
      <c r="Q13" s="4"/>
      <c r="R13" s="102"/>
      <c r="S13" s="183"/>
      <c r="T13" s="183"/>
      <c r="U13" s="2"/>
      <c r="V13" s="2"/>
      <c r="W13" s="184"/>
    </row>
    <row r="14" spans="1:48" s="104" customFormat="1" ht="30" customHeight="1" thickBot="1" x14ac:dyDescent="0.25">
      <c r="A14" s="111"/>
      <c r="B14" s="169">
        <v>8</v>
      </c>
      <c r="C14" s="201" t="s">
        <v>195</v>
      </c>
      <c r="D14" s="221" t="s">
        <v>122</v>
      </c>
      <c r="E14" s="202">
        <v>1</v>
      </c>
      <c r="F14" s="202">
        <v>1</v>
      </c>
      <c r="G14" s="160">
        <v>1</v>
      </c>
      <c r="H14" s="327" t="e">
        <f>'ANEXO 2 '!#REF!</f>
        <v>#REF!</v>
      </c>
      <c r="I14" s="319">
        <f>'MIN MAX Y COTIZ'!S10</f>
        <v>385792.2</v>
      </c>
      <c r="J14" s="251"/>
      <c r="K14" s="219">
        <f>+'MIN MAX Y COTIZ'!H10</f>
        <v>350221.2</v>
      </c>
      <c r="L14" s="219">
        <f>'MIN MAX Y COTIZ'!S10</f>
        <v>385792.2</v>
      </c>
      <c r="M14" s="146"/>
      <c r="N14" s="219">
        <f>+'MIN MAX Y COTIZ'!K10</f>
        <v>385000</v>
      </c>
      <c r="O14" s="219">
        <f>'MIN MAX Y COTIZ'!V10</f>
        <v>0</v>
      </c>
      <c r="P14" s="184"/>
      <c r="Q14" s="159"/>
      <c r="R14" s="184"/>
      <c r="S14" s="183"/>
      <c r="T14" s="183"/>
      <c r="U14" s="146"/>
      <c r="V14" s="146"/>
      <c r="W14" s="146"/>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row>
    <row r="15" spans="1:48" s="159" customFormat="1" ht="30" customHeight="1" thickBot="1" x14ac:dyDescent="0.25">
      <c r="A15" s="158"/>
      <c r="B15" s="169">
        <v>9</v>
      </c>
      <c r="C15" s="201" t="s">
        <v>196</v>
      </c>
      <c r="D15" s="221" t="s">
        <v>122</v>
      </c>
      <c r="E15" s="202">
        <v>1</v>
      </c>
      <c r="F15" s="202">
        <v>1</v>
      </c>
      <c r="G15" s="160">
        <v>1</v>
      </c>
      <c r="H15" s="327" t="e">
        <f>'ANEXO 2 '!#REF!</f>
        <v>#REF!</v>
      </c>
      <c r="I15" s="319">
        <f>'MIN MAX Y COTIZ'!S11</f>
        <v>145304.6</v>
      </c>
      <c r="J15" s="251"/>
      <c r="K15" s="219">
        <f>+'MIN MAX Y COTIZ'!H11</f>
        <v>132725.6</v>
      </c>
      <c r="L15" s="219">
        <f>'MIN MAX Y COTIZ'!S11</f>
        <v>145304.6</v>
      </c>
      <c r="M15" s="2"/>
      <c r="N15" s="219">
        <f>+'MIN MAX Y COTIZ'!K11</f>
        <v>146000</v>
      </c>
      <c r="O15" s="219">
        <f>'MIN MAX Y COTIZ'!V11</f>
        <v>0</v>
      </c>
      <c r="P15" s="146"/>
      <c r="Q15" s="99"/>
      <c r="R15" s="146"/>
      <c r="S15" s="183"/>
      <c r="T15" s="183"/>
      <c r="U15" s="2"/>
      <c r="V15" s="2"/>
      <c r="W15" s="184"/>
    </row>
    <row r="16" spans="1:48" s="113" customFormat="1" ht="34.5" customHeight="1" thickBot="1" x14ac:dyDescent="0.3">
      <c r="B16" s="378" t="s">
        <v>189</v>
      </c>
      <c r="C16" s="379"/>
      <c r="D16" s="379"/>
      <c r="E16" s="379"/>
      <c r="F16" s="379"/>
      <c r="G16" s="380"/>
      <c r="H16" s="220" t="e">
        <f>SUM(H7:H15)</f>
        <v>#REF!</v>
      </c>
      <c r="I16" s="220" t="e">
        <f>SUM(I7:I15)</f>
        <v>#REF!</v>
      </c>
      <c r="J16" s="245"/>
      <c r="K16" s="220" t="e">
        <f>SUM(K7:K15)</f>
        <v>#REF!</v>
      </c>
      <c r="L16" s="220" t="e">
        <f>SUM(L7:L15)</f>
        <v>#REF!</v>
      </c>
      <c r="M16" s="139"/>
      <c r="N16" s="220" t="e">
        <f>SUM(N7:N15)</f>
        <v>#REF!</v>
      </c>
      <c r="O16" s="220" t="e">
        <f>SUM(O7:O15)</f>
        <v>#REF!</v>
      </c>
      <c r="P16" s="2"/>
      <c r="Q16" s="159"/>
      <c r="R16" s="2"/>
      <c r="S16" s="2"/>
      <c r="T16" s="139"/>
      <c r="U16" s="139"/>
      <c r="V16" s="139"/>
      <c r="W16" s="139"/>
    </row>
    <row r="17" spans="1:27" ht="34.5" customHeight="1" x14ac:dyDescent="0.25">
      <c r="A17" s="4"/>
      <c r="H17" s="330" t="s">
        <v>232</v>
      </c>
      <c r="I17" s="329"/>
      <c r="S17" s="2"/>
    </row>
    <row r="18" spans="1:27" ht="30" customHeight="1" thickBot="1" x14ac:dyDescent="0.25">
      <c r="A18" s="4"/>
    </row>
    <row r="19" spans="1:27" ht="23.25" customHeight="1" x14ac:dyDescent="0.2">
      <c r="A19" s="4"/>
      <c r="B19" s="493" t="s">
        <v>211</v>
      </c>
      <c r="C19" s="494"/>
      <c r="D19" s="494"/>
      <c r="E19" s="494"/>
      <c r="F19" s="494"/>
      <c r="G19" s="494"/>
      <c r="H19" s="494"/>
      <c r="I19" s="494"/>
      <c r="J19" s="494"/>
      <c r="K19" s="494"/>
      <c r="L19" s="494"/>
      <c r="M19" s="494"/>
      <c r="N19" s="494"/>
      <c r="O19" s="494"/>
      <c r="P19" s="494"/>
      <c r="Q19" s="494"/>
      <c r="R19" s="495"/>
    </row>
    <row r="20" spans="1:27" ht="15.75" customHeight="1" thickBot="1" x14ac:dyDescent="0.25">
      <c r="A20" s="4"/>
      <c r="B20" s="496"/>
      <c r="C20" s="497"/>
      <c r="D20" s="497"/>
      <c r="E20" s="497"/>
      <c r="F20" s="497"/>
      <c r="G20" s="497"/>
      <c r="H20" s="497"/>
      <c r="I20" s="497"/>
      <c r="J20" s="497"/>
      <c r="K20" s="497"/>
      <c r="L20" s="497"/>
      <c r="M20" s="497"/>
      <c r="N20" s="497"/>
      <c r="O20" s="497"/>
      <c r="P20" s="497"/>
      <c r="Q20" s="497"/>
      <c r="R20" s="498"/>
    </row>
    <row r="21" spans="1:27" x14ac:dyDescent="0.2">
      <c r="A21" s="4"/>
    </row>
    <row r="22" spans="1:27" ht="15.75" thickBot="1" x14ac:dyDescent="0.25">
      <c r="A22" s="4"/>
    </row>
    <row r="23" spans="1:27" s="67" customFormat="1" ht="50.25" customHeight="1" thickBot="1" x14ac:dyDescent="0.3">
      <c r="B23" s="499" t="s">
        <v>210</v>
      </c>
      <c r="C23" s="500"/>
      <c r="D23" s="500"/>
      <c r="E23" s="500"/>
      <c r="F23" s="500"/>
      <c r="G23" s="500"/>
      <c r="H23" s="500"/>
      <c r="I23" s="500"/>
      <c r="J23" s="500"/>
      <c r="K23" s="500"/>
      <c r="L23" s="500"/>
      <c r="M23" s="500"/>
      <c r="N23" s="500"/>
      <c r="O23" s="500"/>
      <c r="P23" s="500"/>
      <c r="Q23" s="500"/>
      <c r="R23" s="501"/>
      <c r="S23" s="223"/>
      <c r="T23" s="223"/>
      <c r="U23" s="223"/>
      <c r="V23" s="223"/>
      <c r="W23" s="223"/>
      <c r="X23" s="223"/>
      <c r="Y23" s="223"/>
      <c r="Z23" s="223"/>
      <c r="AA23" s="223"/>
    </row>
    <row r="24" spans="1:27" s="67" customFormat="1" ht="15.75" thickBot="1" x14ac:dyDescent="0.25">
      <c r="B24" s="224"/>
      <c r="C24" s="225"/>
      <c r="D24" s="225"/>
      <c r="E24" s="225"/>
      <c r="F24" s="225"/>
      <c r="G24" s="225"/>
      <c r="H24" s="225"/>
      <c r="I24" s="225"/>
      <c r="J24" s="225"/>
      <c r="K24" s="225"/>
      <c r="L24" s="225"/>
      <c r="M24" s="225"/>
      <c r="N24" s="225"/>
      <c r="O24" s="225"/>
      <c r="P24" s="225"/>
      <c r="Q24" s="225"/>
      <c r="R24" s="226"/>
      <c r="S24" s="223"/>
      <c r="T24" s="223"/>
      <c r="U24" s="223"/>
      <c r="V24" s="223"/>
      <c r="W24" s="223"/>
      <c r="X24" s="223"/>
      <c r="Y24" s="223"/>
      <c r="Z24" s="223"/>
      <c r="AA24" s="223"/>
    </row>
    <row r="25" spans="1:27" s="227" customFormat="1" ht="30" customHeight="1" thickBot="1" x14ac:dyDescent="0.3">
      <c r="B25" s="228"/>
      <c r="C25" s="229"/>
      <c r="D25" s="230"/>
      <c r="E25" s="230"/>
      <c r="F25" s="246">
        <v>2026</v>
      </c>
      <c r="G25" s="246">
        <v>2027</v>
      </c>
      <c r="H25" s="247">
        <v>2028</v>
      </c>
      <c r="I25" s="247" t="s">
        <v>209</v>
      </c>
      <c r="J25" s="247"/>
      <c r="K25" s="247">
        <v>2028</v>
      </c>
      <c r="L25" s="247" t="s">
        <v>209</v>
      </c>
      <c r="M25" s="241"/>
      <c r="N25" s="231"/>
      <c r="O25" s="231"/>
      <c r="P25" s="231"/>
      <c r="Q25" s="231"/>
      <c r="R25" s="232"/>
      <c r="S25" s="233"/>
      <c r="T25" s="233"/>
      <c r="U25" s="233"/>
      <c r="V25" s="233"/>
      <c r="W25" s="233"/>
      <c r="X25" s="233"/>
      <c r="Y25" s="233"/>
      <c r="Z25" s="233"/>
      <c r="AA25" s="233"/>
    </row>
    <row r="26" spans="1:27" s="227" customFormat="1" ht="30" customHeight="1" thickBot="1" x14ac:dyDescent="0.3">
      <c r="B26" s="234"/>
      <c r="C26" s="235"/>
      <c r="D26" s="222"/>
      <c r="E26" s="222"/>
      <c r="F26" s="248">
        <v>21958848</v>
      </c>
      <c r="G26" s="248">
        <v>249933599</v>
      </c>
      <c r="H26" s="248">
        <v>235978973.05000001</v>
      </c>
      <c r="I26" s="248"/>
      <c r="J26" s="248"/>
      <c r="K26" s="248">
        <v>235978973.05000001</v>
      </c>
      <c r="L26" s="502">
        <f>+K26+G26+F26</f>
        <v>507871420.05000001</v>
      </c>
      <c r="M26" s="503"/>
      <c r="N26" s="222"/>
      <c r="O26" s="222"/>
      <c r="P26" s="222"/>
      <c r="Q26" s="222"/>
      <c r="R26" s="236"/>
      <c r="S26" s="233"/>
      <c r="T26" s="233"/>
      <c r="U26" s="233"/>
      <c r="V26" s="233"/>
      <c r="W26" s="233"/>
      <c r="X26" s="233"/>
      <c r="Y26" s="233"/>
      <c r="Z26" s="233"/>
      <c r="AA26" s="233"/>
    </row>
    <row r="27" spans="1:27" s="227" customFormat="1" ht="30" customHeight="1" x14ac:dyDescent="0.25">
      <c r="B27" s="234"/>
      <c r="C27" s="235"/>
      <c r="D27" s="222"/>
      <c r="E27" s="222"/>
      <c r="F27" s="222"/>
      <c r="G27" s="222"/>
      <c r="H27" s="222"/>
      <c r="I27" s="222"/>
      <c r="J27" s="222"/>
      <c r="K27" s="222"/>
      <c r="L27" s="222"/>
      <c r="M27" s="222"/>
      <c r="N27" s="222"/>
      <c r="O27" s="222"/>
      <c r="P27" s="222"/>
      <c r="Q27" s="222"/>
      <c r="R27" s="236"/>
      <c r="S27" s="233"/>
      <c r="T27" s="233"/>
      <c r="U27" s="233"/>
      <c r="V27" s="233"/>
      <c r="W27" s="233"/>
      <c r="X27" s="233"/>
      <c r="Y27" s="233"/>
      <c r="Z27" s="233"/>
      <c r="AA27" s="233"/>
    </row>
    <row r="28" spans="1:27" s="227" customFormat="1" ht="86.25" customHeight="1" x14ac:dyDescent="0.25">
      <c r="B28" s="504" t="s">
        <v>200</v>
      </c>
      <c r="C28" s="505"/>
      <c r="D28" s="505"/>
      <c r="E28" s="505"/>
      <c r="F28" s="505"/>
      <c r="G28" s="505"/>
      <c r="H28" s="505"/>
      <c r="I28" s="505"/>
      <c r="J28" s="505"/>
      <c r="K28" s="505"/>
      <c r="L28" s="505"/>
      <c r="M28" s="505"/>
      <c r="N28" s="505"/>
      <c r="O28" s="505"/>
      <c r="P28" s="505"/>
      <c r="Q28" s="505"/>
      <c r="R28" s="506"/>
      <c r="S28" s="233"/>
      <c r="T28" s="233"/>
      <c r="U28" s="233"/>
      <c r="V28" s="233"/>
      <c r="W28" s="233"/>
      <c r="X28" s="233"/>
      <c r="Y28" s="233"/>
      <c r="Z28" s="233"/>
      <c r="AA28" s="233"/>
    </row>
    <row r="29" spans="1:27" s="227" customFormat="1" ht="30" customHeight="1" x14ac:dyDescent="0.25">
      <c r="B29" s="484" t="s">
        <v>177</v>
      </c>
      <c r="C29" s="485"/>
      <c r="D29" s="485"/>
      <c r="E29" s="485"/>
      <c r="F29" s="485"/>
      <c r="G29" s="485"/>
      <c r="H29" s="485"/>
      <c r="I29" s="485"/>
      <c r="J29" s="485"/>
      <c r="K29" s="485"/>
      <c r="L29" s="485"/>
      <c r="M29" s="485"/>
      <c r="N29" s="485"/>
      <c r="O29" s="485"/>
      <c r="P29" s="485"/>
      <c r="Q29" s="485"/>
      <c r="R29" s="486"/>
      <c r="S29" s="233"/>
      <c r="T29" s="233"/>
      <c r="U29" s="233"/>
      <c r="V29" s="233"/>
      <c r="W29" s="233"/>
      <c r="X29" s="233"/>
      <c r="Y29" s="233"/>
      <c r="Z29" s="233"/>
      <c r="AA29" s="233"/>
    </row>
    <row r="30" spans="1:27" s="67" customFormat="1" ht="30" customHeight="1" thickBot="1" x14ac:dyDescent="0.3">
      <c r="B30" s="237"/>
      <c r="C30" s="238"/>
      <c r="D30" s="238"/>
      <c r="E30" s="238"/>
      <c r="F30" s="238"/>
      <c r="G30" s="238"/>
      <c r="H30" s="238"/>
      <c r="I30" s="238"/>
      <c r="J30" s="238"/>
      <c r="K30" s="238"/>
      <c r="L30" s="238"/>
      <c r="M30" s="239"/>
      <c r="N30" s="239"/>
      <c r="O30" s="239"/>
      <c r="P30" s="239"/>
      <c r="Q30" s="239"/>
      <c r="R30" s="240"/>
      <c r="S30" s="223"/>
      <c r="T30" s="223"/>
      <c r="U30" s="223"/>
      <c r="V30" s="223"/>
      <c r="W30" s="223"/>
      <c r="X30" s="223"/>
      <c r="Y30" s="223"/>
      <c r="Z30" s="223"/>
      <c r="AA30" s="223"/>
    </row>
    <row r="31" spans="1:27" x14ac:dyDescent="0.2">
      <c r="A31" s="4"/>
    </row>
    <row r="32" spans="1:27" ht="18" x14ac:dyDescent="0.25">
      <c r="A32" s="4"/>
      <c r="B32" s="185" t="s">
        <v>173</v>
      </c>
    </row>
    <row r="33" spans="1:15" x14ac:dyDescent="0.2">
      <c r="A33" s="4"/>
      <c r="J33" s="149"/>
      <c r="K33" s="149"/>
      <c r="M33" s="149"/>
    </row>
    <row r="34" spans="1:15" ht="32.25" customHeight="1" x14ac:dyDescent="0.25">
      <c r="A34" s="4"/>
      <c r="B34" s="139" t="s">
        <v>125</v>
      </c>
      <c r="C34" s="139"/>
      <c r="D34" s="328">
        <f>+[2]GENERAL!M20</f>
        <v>0</v>
      </c>
      <c r="E34" s="155"/>
      <c r="F34" s="155"/>
      <c r="G34" s="155"/>
      <c r="I34" s="163"/>
      <c r="J34" s="149"/>
      <c r="K34" s="163"/>
    </row>
    <row r="35" spans="1:15" ht="15.75" x14ac:dyDescent="0.25">
      <c r="A35" s="4"/>
      <c r="B35" s="139" t="s">
        <v>231</v>
      </c>
      <c r="C35" s="139"/>
      <c r="D35" s="139"/>
      <c r="E35" s="139"/>
      <c r="F35" s="139"/>
      <c r="G35" s="139"/>
      <c r="I35" s="163"/>
      <c r="J35" s="149"/>
      <c r="K35" s="163"/>
    </row>
    <row r="36" spans="1:15" ht="28.5" customHeight="1" x14ac:dyDescent="0.25">
      <c r="A36" s="4"/>
      <c r="B36" s="150" t="s">
        <v>97</v>
      </c>
      <c r="D36" s="203">
        <f>+GENERAL!A2</f>
        <v>237</v>
      </c>
      <c r="E36" s="154"/>
      <c r="F36" s="170"/>
      <c r="G36" s="154"/>
      <c r="H36" s="154"/>
      <c r="J36" s="154"/>
      <c r="K36" s="154"/>
    </row>
    <row r="37" spans="1:15" ht="29.25" customHeight="1" x14ac:dyDescent="0.25">
      <c r="A37" s="4"/>
      <c r="O37" s="139"/>
    </row>
    <row r="38" spans="1:15" x14ac:dyDescent="0.2">
      <c r="A38" s="4"/>
    </row>
    <row r="39" spans="1:15" x14ac:dyDescent="0.2">
      <c r="A39" s="4"/>
    </row>
    <row r="40" spans="1:15" x14ac:dyDescent="0.2">
      <c r="A40" s="4"/>
      <c r="I40" s="102" t="s">
        <v>160</v>
      </c>
      <c r="L40" s="102" t="s">
        <v>160</v>
      </c>
    </row>
    <row r="41" spans="1:15" x14ac:dyDescent="0.2">
      <c r="A41" s="4"/>
    </row>
    <row r="42" spans="1:15" x14ac:dyDescent="0.2">
      <c r="A42" s="4"/>
    </row>
    <row r="43" spans="1:15" x14ac:dyDescent="0.2">
      <c r="A43" s="4"/>
    </row>
    <row r="44" spans="1:15" x14ac:dyDescent="0.2">
      <c r="A44" s="4"/>
    </row>
    <row r="45" spans="1:15" x14ac:dyDescent="0.2">
      <c r="A45" s="4"/>
    </row>
    <row r="46" spans="1:15" x14ac:dyDescent="0.2">
      <c r="A46" s="4"/>
    </row>
    <row r="47" spans="1:15" x14ac:dyDescent="0.2">
      <c r="A47" s="4"/>
    </row>
    <row r="48" spans="1:15"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row r="530" spans="1:1" x14ac:dyDescent="0.2">
      <c r="A530" s="4"/>
    </row>
    <row r="531" spans="1:1" x14ac:dyDescent="0.2">
      <c r="A531" s="4"/>
    </row>
    <row r="532" spans="1:1" x14ac:dyDescent="0.2">
      <c r="A532" s="4"/>
    </row>
    <row r="533" spans="1:1" x14ac:dyDescent="0.2">
      <c r="A533" s="4"/>
    </row>
    <row r="534" spans="1:1" x14ac:dyDescent="0.2">
      <c r="A534" s="4"/>
    </row>
    <row r="535" spans="1:1" x14ac:dyDescent="0.2">
      <c r="A535" s="4"/>
    </row>
    <row r="536" spans="1:1" x14ac:dyDescent="0.2">
      <c r="A536" s="4"/>
    </row>
    <row r="537" spans="1:1" x14ac:dyDescent="0.2">
      <c r="A537" s="4"/>
    </row>
    <row r="538" spans="1:1" x14ac:dyDescent="0.2">
      <c r="A538" s="4"/>
    </row>
    <row r="539" spans="1:1" x14ac:dyDescent="0.2">
      <c r="A539" s="4"/>
    </row>
    <row r="540" spans="1:1" x14ac:dyDescent="0.2">
      <c r="A540" s="4"/>
    </row>
    <row r="541" spans="1:1" x14ac:dyDescent="0.2">
      <c r="A541" s="4"/>
    </row>
    <row r="542" spans="1:1" x14ac:dyDescent="0.2">
      <c r="A542" s="4"/>
    </row>
    <row r="543" spans="1:1" x14ac:dyDescent="0.2">
      <c r="A543" s="4"/>
    </row>
    <row r="544" spans="1:1" x14ac:dyDescent="0.2">
      <c r="A544" s="4"/>
    </row>
  </sheetData>
  <mergeCells count="13">
    <mergeCell ref="B29:R29"/>
    <mergeCell ref="B2:R2"/>
    <mergeCell ref="B3:G4"/>
    <mergeCell ref="B5:G5"/>
    <mergeCell ref="H5:I5"/>
    <mergeCell ref="K5:L5"/>
    <mergeCell ref="N5:O5"/>
    <mergeCell ref="H3:L3"/>
    <mergeCell ref="B16:G16"/>
    <mergeCell ref="B19:R20"/>
    <mergeCell ref="B23:R23"/>
    <mergeCell ref="L26:M26"/>
    <mergeCell ref="B28:R28"/>
  </mergeCells>
  <pageMargins left="0.7" right="0.7" top="0.75" bottom="0.75" header="0.3" footer="0.3"/>
  <pageSetup paperSize="5" scale="50" orientation="landscape" horizontalDpi="4294967293"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533"/>
  <sheetViews>
    <sheetView tabSelected="1" zoomScale="50" zoomScaleNormal="50" workbookViewId="0">
      <selection activeCell="O25" sqref="O25"/>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17.28515625" style="102" customWidth="1"/>
    <col min="6" max="6" width="19.28515625" style="102" customWidth="1"/>
    <col min="7" max="7" width="18.85546875" style="102" customWidth="1"/>
    <col min="8" max="8" width="40" style="102" hidden="1" customWidth="1"/>
    <col min="9" max="9" width="38.42578125" style="102" hidden="1" customWidth="1"/>
    <col min="10" max="10" width="7.5703125" style="102" customWidth="1"/>
    <col min="11" max="11" width="33.28515625" style="102" customWidth="1"/>
    <col min="12" max="12" width="38.42578125" style="102" customWidth="1"/>
    <col min="13" max="13" width="5" style="102" customWidth="1"/>
    <col min="14" max="14" width="36" style="102" customWidth="1"/>
    <col min="15" max="15" width="33.7109375" style="102" customWidth="1"/>
    <col min="16" max="16" width="5" style="102" customWidth="1"/>
    <col min="17" max="17" width="31.7109375" style="102" customWidth="1"/>
    <col min="18" max="18" width="36.85546875" style="102" customWidth="1"/>
    <col min="19" max="23" width="11.42578125" style="102"/>
    <col min="24" max="16384" width="11.42578125" style="4"/>
  </cols>
  <sheetData>
    <row r="1" spans="1:48" ht="15.75" thickBot="1" x14ac:dyDescent="0.25">
      <c r="A1" s="4"/>
    </row>
    <row r="2" spans="1:48" s="88" customFormat="1" ht="45" customHeight="1" thickBot="1" x14ac:dyDescent="0.3">
      <c r="A2" s="109"/>
      <c r="B2" s="381" t="s">
        <v>256</v>
      </c>
      <c r="C2" s="382"/>
      <c r="D2" s="382"/>
      <c r="E2" s="382"/>
      <c r="F2" s="382"/>
      <c r="G2" s="382"/>
      <c r="H2" s="382"/>
      <c r="I2" s="382"/>
      <c r="J2" s="382"/>
      <c r="K2" s="382"/>
      <c r="L2" s="382"/>
      <c r="M2" s="382"/>
      <c r="N2" s="382"/>
      <c r="O2" s="382"/>
      <c r="P2" s="382"/>
      <c r="Q2" s="382"/>
      <c r="R2" s="383"/>
      <c r="S2" s="142"/>
      <c r="T2" s="142"/>
      <c r="U2" s="142"/>
      <c r="V2" s="142"/>
      <c r="W2" s="142"/>
    </row>
    <row r="3" spans="1:48" s="88" customFormat="1" ht="84" customHeight="1" thickBot="1" x14ac:dyDescent="0.3">
      <c r="A3" s="109"/>
      <c r="B3" s="384"/>
      <c r="C3" s="385"/>
      <c r="D3" s="385"/>
      <c r="E3" s="385"/>
      <c r="F3" s="385"/>
      <c r="G3" s="386"/>
      <c r="H3" s="249"/>
      <c r="I3" s="249"/>
      <c r="J3" s="249"/>
      <c r="K3" s="390" t="s">
        <v>257</v>
      </c>
      <c r="L3" s="391"/>
      <c r="M3" s="391"/>
      <c r="N3" s="391"/>
      <c r="O3" s="391"/>
      <c r="P3" s="391"/>
      <c r="Q3" s="391"/>
      <c r="R3" s="392"/>
      <c r="S3" s="142"/>
      <c r="T3" s="142"/>
      <c r="U3" s="142"/>
      <c r="V3" s="142"/>
      <c r="W3" s="142"/>
    </row>
    <row r="4" spans="1:48" s="98" customFormat="1" ht="17.25" hidden="1" customHeight="1" thickBot="1" x14ac:dyDescent="0.3">
      <c r="A4" s="109"/>
      <c r="B4" s="387"/>
      <c r="C4" s="388"/>
      <c r="D4" s="388"/>
      <c r="E4" s="388"/>
      <c r="F4" s="388"/>
      <c r="G4" s="389"/>
      <c r="H4" s="244"/>
      <c r="I4" s="244"/>
      <c r="J4" s="244"/>
      <c r="K4" s="393"/>
      <c r="L4" s="394"/>
      <c r="M4" s="394"/>
      <c r="N4" s="394"/>
      <c r="O4" s="394"/>
      <c r="P4" s="492"/>
      <c r="Q4" s="394"/>
      <c r="R4" s="395"/>
      <c r="S4" s="142"/>
      <c r="T4" s="143"/>
      <c r="U4" s="143"/>
      <c r="V4" s="143"/>
      <c r="W4" s="143"/>
    </row>
    <row r="5" spans="1:48" s="98" customFormat="1" ht="75" customHeight="1" thickBot="1" x14ac:dyDescent="0.3">
      <c r="A5" s="109"/>
      <c r="B5" s="396" t="s">
        <v>145</v>
      </c>
      <c r="C5" s="397"/>
      <c r="D5" s="397"/>
      <c r="E5" s="397"/>
      <c r="F5" s="397"/>
      <c r="G5" s="398"/>
      <c r="H5" s="517" t="s">
        <v>225</v>
      </c>
      <c r="I5" s="518"/>
      <c r="J5" s="173"/>
      <c r="K5" s="511" t="s">
        <v>234</v>
      </c>
      <c r="L5" s="512"/>
      <c r="M5" s="143"/>
      <c r="N5" s="513" t="s">
        <v>255</v>
      </c>
      <c r="O5" s="514"/>
      <c r="P5" s="177"/>
      <c r="Q5" s="515" t="s">
        <v>245</v>
      </c>
      <c r="R5" s="516"/>
      <c r="S5" s="143"/>
      <c r="T5" s="143"/>
      <c r="U5" s="143"/>
      <c r="V5" s="143"/>
      <c r="W5" s="143"/>
    </row>
    <row r="6" spans="1:48" s="99" customFormat="1" ht="61.5" customHeight="1" thickBot="1" x14ac:dyDescent="0.3">
      <c r="A6" s="110"/>
      <c r="B6" s="144" t="s">
        <v>120</v>
      </c>
      <c r="C6" s="144" t="s">
        <v>143</v>
      </c>
      <c r="D6" s="144" t="s">
        <v>118</v>
      </c>
      <c r="E6" s="145" t="s">
        <v>197</v>
      </c>
      <c r="F6" s="145" t="s">
        <v>198</v>
      </c>
      <c r="G6" s="145" t="s">
        <v>199</v>
      </c>
      <c r="H6" s="145" t="s">
        <v>146</v>
      </c>
      <c r="I6" s="145" t="s">
        <v>147</v>
      </c>
      <c r="J6" s="145"/>
      <c r="K6" s="145" t="s">
        <v>146</v>
      </c>
      <c r="L6" s="145" t="s">
        <v>147</v>
      </c>
      <c r="M6" s="146"/>
      <c r="N6" s="145" t="s">
        <v>146</v>
      </c>
      <c r="O6" s="175" t="s">
        <v>147</v>
      </c>
      <c r="P6" s="178"/>
      <c r="Q6" s="144" t="s">
        <v>146</v>
      </c>
      <c r="R6" s="145" t="s">
        <v>147</v>
      </c>
      <c r="S6" s="146"/>
      <c r="T6" s="146"/>
      <c r="U6" s="146"/>
      <c r="V6" s="146"/>
      <c r="W6" s="146"/>
    </row>
    <row r="7" spans="1:48" s="159" customFormat="1" ht="30" customHeight="1" thickBot="1" x14ac:dyDescent="0.25">
      <c r="A7" s="158"/>
      <c r="B7" s="169">
        <v>1</v>
      </c>
      <c r="C7" s="103" t="s">
        <v>140</v>
      </c>
      <c r="D7" s="147" t="s">
        <v>122</v>
      </c>
      <c r="E7" s="160">
        <v>1</v>
      </c>
      <c r="F7" s="160">
        <v>1</v>
      </c>
      <c r="G7" s="160">
        <v>1</v>
      </c>
      <c r="H7" s="360">
        <f>'ANEXO 2 '!H8</f>
        <v>258669.6</v>
      </c>
      <c r="I7" s="361">
        <f>'MIN MAX Y COTIZ'!S8</f>
        <v>237570.87</v>
      </c>
      <c r="J7" s="251"/>
      <c r="K7" s="362">
        <f>'MIN MAX Y COTIZ'!H8</f>
        <v>216042</v>
      </c>
      <c r="L7" s="362">
        <f>'MIN MAX Y COTIZ'!S8</f>
        <v>237570.87</v>
      </c>
      <c r="M7" s="2"/>
      <c r="N7" s="174">
        <f>ROUND(K7*1.044,2)</f>
        <v>225547.85</v>
      </c>
      <c r="O7" s="363">
        <f>ROUND(L7*1.044,2)</f>
        <v>248023.99</v>
      </c>
      <c r="P7" s="179"/>
      <c r="Q7" s="176">
        <f>ROUND(N7*1.03,2)</f>
        <v>232314.29</v>
      </c>
      <c r="R7" s="174">
        <f>ROUND(O7*1.03,2)</f>
        <v>255464.71</v>
      </c>
      <c r="S7" s="183"/>
      <c r="T7" s="183"/>
      <c r="U7" s="2"/>
      <c r="V7" s="2"/>
      <c r="W7" s="2"/>
    </row>
    <row r="8" spans="1:48" s="159" customFormat="1" ht="30" customHeight="1" thickBot="1" x14ac:dyDescent="0.25">
      <c r="A8" s="158"/>
      <c r="B8" s="169">
        <v>2</v>
      </c>
      <c r="C8" s="103" t="s">
        <v>141</v>
      </c>
      <c r="D8" s="147" t="s">
        <v>122</v>
      </c>
      <c r="E8" s="160">
        <v>1</v>
      </c>
      <c r="F8" s="160">
        <v>1</v>
      </c>
      <c r="G8" s="160">
        <v>1</v>
      </c>
      <c r="H8" s="360">
        <f>'ANEXO 2 '!H9</f>
        <v>258669.6</v>
      </c>
      <c r="I8" s="361" t="e">
        <f>'MIN MAX Y COTIZ'!#REF!</f>
        <v>#REF!</v>
      </c>
      <c r="J8" s="251"/>
      <c r="K8" s="362">
        <f>'MIN MAX Y COTIZ'!H9</f>
        <v>216042.4</v>
      </c>
      <c r="L8" s="362">
        <f>'MIN MAX Y COTIZ'!S9</f>
        <v>237570.87</v>
      </c>
      <c r="M8" s="2"/>
      <c r="N8" s="174">
        <f t="shared" ref="N8:N10" si="0">ROUND(K8*1.044,2)</f>
        <v>225548.27</v>
      </c>
      <c r="O8" s="363">
        <f t="shared" ref="O8:O10" si="1">ROUND(L8*1.044,2)</f>
        <v>248023.99</v>
      </c>
      <c r="P8" s="179"/>
      <c r="Q8" s="176">
        <f t="shared" ref="Q8:Q10" si="2">ROUND(N8*1.03,2)</f>
        <v>232314.72</v>
      </c>
      <c r="R8" s="174">
        <f t="shared" ref="R8:R10" si="3">ROUND(O8*1.03,2)</f>
        <v>255464.71</v>
      </c>
      <c r="S8" s="183"/>
      <c r="T8" s="183"/>
      <c r="U8" s="2"/>
      <c r="V8" s="2"/>
      <c r="W8" s="2"/>
    </row>
    <row r="9" spans="1:48" s="159" customFormat="1" ht="30" customHeight="1" thickBot="1" x14ac:dyDescent="0.25">
      <c r="A9" s="158"/>
      <c r="B9" s="169">
        <v>3</v>
      </c>
      <c r="C9" s="103" t="s">
        <v>236</v>
      </c>
      <c r="D9" s="147" t="s">
        <v>122</v>
      </c>
      <c r="E9" s="160">
        <v>1</v>
      </c>
      <c r="F9" s="160">
        <v>1</v>
      </c>
      <c r="G9" s="160">
        <v>1</v>
      </c>
      <c r="H9" s="360">
        <f>'ANEXO 2 '!H10</f>
        <v>422154.6</v>
      </c>
      <c r="I9" s="361" t="e">
        <f>'MIN MAX Y COTIZ'!#REF!</f>
        <v>#REF!</v>
      </c>
      <c r="J9" s="251"/>
      <c r="K9" s="362">
        <f>'MIN MAX Y COTIZ'!H10</f>
        <v>350221.2</v>
      </c>
      <c r="L9" s="362">
        <f>'MIN MAX Y COTIZ'!S10</f>
        <v>385792.2</v>
      </c>
      <c r="M9" s="2"/>
      <c r="N9" s="174">
        <f t="shared" si="0"/>
        <v>365630.93</v>
      </c>
      <c r="O9" s="363">
        <f t="shared" si="1"/>
        <v>402767.06</v>
      </c>
      <c r="P9" s="179"/>
      <c r="Q9" s="176">
        <f t="shared" si="2"/>
        <v>376599.86</v>
      </c>
      <c r="R9" s="174">
        <f t="shared" si="3"/>
        <v>414850.07</v>
      </c>
      <c r="S9" s="183"/>
      <c r="T9" s="183"/>
      <c r="U9" s="2"/>
      <c r="V9" s="2"/>
      <c r="W9" s="184"/>
    </row>
    <row r="10" spans="1:48" s="104" customFormat="1" ht="30" customHeight="1" thickBot="1" x14ac:dyDescent="0.25">
      <c r="A10" s="111"/>
      <c r="B10" s="169">
        <v>4</v>
      </c>
      <c r="C10" s="103" t="s">
        <v>142</v>
      </c>
      <c r="D10" s="147" t="s">
        <v>122</v>
      </c>
      <c r="E10" s="160">
        <v>1</v>
      </c>
      <c r="F10" s="160">
        <v>1</v>
      </c>
      <c r="G10" s="160">
        <v>1</v>
      </c>
      <c r="H10" s="360">
        <f>'ANEXO 2 '!H11</f>
        <v>157187.79999999999</v>
      </c>
      <c r="I10" s="361" t="e">
        <f>'MIN MAX Y COTIZ'!#REF!</f>
        <v>#REF!</v>
      </c>
      <c r="J10" s="251"/>
      <c r="K10" s="362">
        <f>'MIN MAX Y COTIZ'!H11</f>
        <v>132725.6</v>
      </c>
      <c r="L10" s="362">
        <f>'MIN MAX Y COTIZ'!S11</f>
        <v>145304.6</v>
      </c>
      <c r="M10" s="146"/>
      <c r="N10" s="174">
        <f t="shared" si="0"/>
        <v>138565.53</v>
      </c>
      <c r="O10" s="363">
        <f t="shared" si="1"/>
        <v>151698</v>
      </c>
      <c r="P10" s="179"/>
      <c r="Q10" s="176">
        <f t="shared" si="2"/>
        <v>142722.5</v>
      </c>
      <c r="R10" s="174">
        <f t="shared" si="3"/>
        <v>156248.94</v>
      </c>
      <c r="S10" s="183"/>
      <c r="T10" s="183"/>
      <c r="U10" s="146"/>
      <c r="V10" s="146"/>
      <c r="W10" s="146"/>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row>
    <row r="11" spans="1:48" s="113" customFormat="1" ht="34.5" customHeight="1" thickBot="1" x14ac:dyDescent="0.3">
      <c r="B11" s="378" t="s">
        <v>189</v>
      </c>
      <c r="C11" s="379"/>
      <c r="D11" s="379"/>
      <c r="E11" s="379"/>
      <c r="F11" s="379"/>
      <c r="G11" s="380"/>
      <c r="H11" s="220">
        <f>SUM(H7:H10)</f>
        <v>1096681.6000000001</v>
      </c>
      <c r="I11" s="220" t="e">
        <f>SUM(I7:I10)</f>
        <v>#REF!</v>
      </c>
      <c r="J11" s="245"/>
      <c r="K11" s="333">
        <f>SUM(K7:K10)</f>
        <v>915031.20000000007</v>
      </c>
      <c r="L11" s="333">
        <f>SUM(L7:L10)</f>
        <v>1006238.5399999999</v>
      </c>
      <c r="M11" s="139"/>
      <c r="N11" s="220">
        <f>SUM(N7:N10)</f>
        <v>955292.58000000007</v>
      </c>
      <c r="O11" s="220">
        <f>SUM(O7:O10)</f>
        <v>1050513.04</v>
      </c>
      <c r="P11" s="180"/>
      <c r="Q11" s="220">
        <f>SUM(Q7:Q10)</f>
        <v>983951.37</v>
      </c>
      <c r="R11" s="220">
        <f>SUM(R7:R10)</f>
        <v>1082028.43</v>
      </c>
      <c r="S11" s="2"/>
      <c r="T11" s="139"/>
      <c r="U11" s="139"/>
      <c r="V11" s="139"/>
      <c r="W11" s="139"/>
    </row>
    <row r="12" spans="1:48" ht="34.5" customHeight="1" x14ac:dyDescent="0.25">
      <c r="A12" s="4"/>
      <c r="H12" s="330" t="s">
        <v>232</v>
      </c>
      <c r="I12" s="329"/>
      <c r="S12" s="2"/>
    </row>
    <row r="13" spans="1:48" ht="30" customHeight="1" thickBot="1" x14ac:dyDescent="0.3">
      <c r="A13" s="4"/>
      <c r="E13" s="509"/>
      <c r="F13" s="510"/>
      <c r="G13" s="510"/>
      <c r="H13" s="510"/>
      <c r="I13" s="510"/>
      <c r="J13" s="510"/>
      <c r="K13" s="510"/>
      <c r="L13" s="510"/>
      <c r="M13" s="510"/>
      <c r="N13" s="510"/>
      <c r="O13" s="510"/>
      <c r="P13" s="510"/>
      <c r="Q13" s="510"/>
      <c r="R13" s="510"/>
    </row>
    <row r="14" spans="1:48" ht="23.25" customHeight="1" x14ac:dyDescent="0.2">
      <c r="A14" s="4"/>
      <c r="B14" s="1" t="s">
        <v>253</v>
      </c>
      <c r="C14" s="371"/>
      <c r="D14" s="371"/>
      <c r="E14" s="371"/>
      <c r="F14" s="371"/>
      <c r="G14" s="371"/>
      <c r="H14" s="371"/>
      <c r="I14" s="371"/>
      <c r="J14" s="371"/>
      <c r="K14" s="371"/>
      <c r="L14" s="371"/>
      <c r="M14" s="371"/>
      <c r="N14" s="371"/>
      <c r="O14" s="371"/>
      <c r="P14" s="371"/>
      <c r="Q14" s="371"/>
      <c r="R14" s="372"/>
    </row>
    <row r="15" spans="1:48" ht="48.75" customHeight="1" thickBot="1" x14ac:dyDescent="0.25">
      <c r="A15" s="4"/>
      <c r="B15" s="373"/>
      <c r="C15" s="374"/>
      <c r="D15" s="374"/>
      <c r="E15" s="374"/>
      <c r="F15" s="374"/>
      <c r="G15" s="374"/>
      <c r="H15" s="374"/>
      <c r="I15" s="374"/>
      <c r="J15" s="374"/>
      <c r="K15" s="374"/>
      <c r="L15" s="374"/>
      <c r="M15" s="374"/>
      <c r="N15" s="374"/>
      <c r="O15" s="374"/>
      <c r="P15" s="374"/>
      <c r="Q15" s="374"/>
      <c r="R15" s="375"/>
    </row>
    <row r="16" spans="1:48" x14ac:dyDescent="0.2">
      <c r="A16" s="4"/>
    </row>
    <row r="17" spans="1:27" x14ac:dyDescent="0.2">
      <c r="A17" s="4"/>
    </row>
    <row r="18" spans="1:27" s="227" customFormat="1" ht="62.25" customHeight="1" x14ac:dyDescent="0.25">
      <c r="B18" s="504" t="s">
        <v>246</v>
      </c>
      <c r="C18" s="507"/>
      <c r="D18" s="507"/>
      <c r="E18" s="507"/>
      <c r="F18" s="507"/>
      <c r="G18" s="507"/>
      <c r="H18" s="507"/>
      <c r="I18" s="507"/>
      <c r="J18" s="507"/>
      <c r="K18" s="507"/>
      <c r="L18" s="507"/>
      <c r="M18" s="507"/>
      <c r="N18" s="507"/>
      <c r="O18" s="507"/>
      <c r="P18" s="507"/>
      <c r="Q18" s="507"/>
      <c r="R18" s="508"/>
      <c r="S18" s="233"/>
      <c r="T18" s="233"/>
      <c r="U18" s="233"/>
      <c r="V18" s="233"/>
      <c r="W18" s="233"/>
      <c r="X18" s="233"/>
      <c r="Y18" s="233"/>
      <c r="Z18" s="233"/>
      <c r="AA18" s="233"/>
    </row>
    <row r="19" spans="1:27" s="227" customFormat="1" ht="3.75" customHeight="1" x14ac:dyDescent="0.25">
      <c r="B19" s="484"/>
      <c r="C19" s="485"/>
      <c r="D19" s="485"/>
      <c r="E19" s="485"/>
      <c r="F19" s="485"/>
      <c r="G19" s="485"/>
      <c r="H19" s="485"/>
      <c r="I19" s="485"/>
      <c r="J19" s="485"/>
      <c r="K19" s="485"/>
      <c r="L19" s="485"/>
      <c r="M19" s="485"/>
      <c r="N19" s="485"/>
      <c r="O19" s="485"/>
      <c r="P19" s="485"/>
      <c r="Q19" s="485"/>
      <c r="R19" s="486"/>
      <c r="S19" s="233"/>
      <c r="T19" s="233"/>
      <c r="U19" s="233"/>
      <c r="V19" s="233"/>
      <c r="W19" s="233"/>
      <c r="X19" s="233"/>
      <c r="Y19" s="233"/>
      <c r="Z19" s="233"/>
      <c r="AA19" s="233"/>
    </row>
    <row r="20" spans="1:27" hidden="1" x14ac:dyDescent="0.2">
      <c r="A20" s="4"/>
    </row>
    <row r="21" spans="1:27" ht="18" x14ac:dyDescent="0.25">
      <c r="A21" s="4"/>
      <c r="B21" s="185" t="s">
        <v>173</v>
      </c>
    </row>
    <row r="22" spans="1:27" x14ac:dyDescent="0.2">
      <c r="A22" s="4"/>
      <c r="J22" s="149"/>
      <c r="K22" s="149"/>
      <c r="M22" s="149"/>
    </row>
    <row r="23" spans="1:27" ht="32.25" customHeight="1" x14ac:dyDescent="0.25">
      <c r="A23" s="4"/>
      <c r="B23" s="139" t="s">
        <v>125</v>
      </c>
      <c r="C23" s="139"/>
      <c r="D23" s="354">
        <v>2</v>
      </c>
      <c r="E23" s="155"/>
      <c r="F23" s="155"/>
      <c r="G23" s="155"/>
      <c r="I23" s="163"/>
      <c r="J23" s="149"/>
      <c r="K23" s="163"/>
    </row>
    <row r="24" spans="1:27" s="98" customFormat="1" ht="60.75" customHeight="1" x14ac:dyDescent="0.25">
      <c r="B24" s="368" t="s">
        <v>247</v>
      </c>
      <c r="C24" s="368"/>
      <c r="D24" s="368"/>
      <c r="E24" s="368"/>
      <c r="F24" s="368"/>
      <c r="G24" s="368"/>
      <c r="H24" s="143"/>
      <c r="I24" s="369"/>
      <c r="J24" s="370"/>
      <c r="K24" s="369"/>
      <c r="L24" s="143"/>
      <c r="M24" s="143"/>
      <c r="N24" s="143"/>
      <c r="O24" s="143"/>
      <c r="P24" s="143"/>
      <c r="Q24" s="143"/>
      <c r="R24" s="143"/>
      <c r="S24" s="143"/>
      <c r="T24" s="143"/>
      <c r="U24" s="143"/>
      <c r="V24" s="143"/>
      <c r="W24" s="143"/>
    </row>
    <row r="25" spans="1:27" ht="28.5" customHeight="1" x14ac:dyDescent="0.25">
      <c r="A25" s="4"/>
      <c r="B25" s="150" t="s">
        <v>97</v>
      </c>
      <c r="D25" s="170">
        <v>460</v>
      </c>
      <c r="E25" s="154"/>
      <c r="F25" s="170"/>
      <c r="G25" s="154"/>
      <c r="H25" s="154"/>
      <c r="J25" s="154"/>
      <c r="K25" s="154"/>
    </row>
    <row r="26" spans="1:27" ht="29.25" customHeight="1" x14ac:dyDescent="0.25">
      <c r="A26" s="4"/>
      <c r="O26" s="139"/>
    </row>
    <row r="27" spans="1:27" x14ac:dyDescent="0.2">
      <c r="A27" s="4"/>
    </row>
    <row r="28" spans="1:27" x14ac:dyDescent="0.2">
      <c r="A28" s="4"/>
    </row>
    <row r="29" spans="1:27" x14ac:dyDescent="0.2">
      <c r="A29" s="4"/>
      <c r="I29" s="102" t="s">
        <v>160</v>
      </c>
      <c r="L29" s="102" t="s">
        <v>160</v>
      </c>
    </row>
    <row r="30" spans="1:27" x14ac:dyDescent="0.2">
      <c r="A30" s="4"/>
    </row>
    <row r="31" spans="1:27" x14ac:dyDescent="0.2">
      <c r="A31" s="4"/>
    </row>
    <row r="32" spans="1:27" x14ac:dyDescent="0.2">
      <c r="A32" s="4"/>
    </row>
    <row r="33" spans="1:1" x14ac:dyDescent="0.2">
      <c r="A33" s="4"/>
    </row>
    <row r="34" spans="1:1" x14ac:dyDescent="0.2">
      <c r="A34" s="4"/>
    </row>
    <row r="35" spans="1:1" x14ac:dyDescent="0.2">
      <c r="A35" s="4"/>
    </row>
    <row r="36" spans="1:1" x14ac:dyDescent="0.2">
      <c r="A36" s="4"/>
    </row>
    <row r="37" spans="1:1" x14ac:dyDescent="0.2">
      <c r="A37" s="4"/>
    </row>
    <row r="38" spans="1:1" x14ac:dyDescent="0.2">
      <c r="A38" s="4"/>
    </row>
    <row r="39" spans="1:1" x14ac:dyDescent="0.2">
      <c r="A39" s="4"/>
    </row>
    <row r="40" spans="1:1" x14ac:dyDescent="0.2">
      <c r="A40" s="4"/>
    </row>
    <row r="41" spans="1:1" x14ac:dyDescent="0.2">
      <c r="A41" s="4"/>
    </row>
    <row r="42" spans="1:1" x14ac:dyDescent="0.2">
      <c r="A42" s="4"/>
    </row>
    <row r="43" spans="1:1" x14ac:dyDescent="0.2">
      <c r="A43" s="4"/>
    </row>
    <row r="44" spans="1:1" x14ac:dyDescent="0.2">
      <c r="A44" s="4"/>
    </row>
    <row r="45" spans="1:1" x14ac:dyDescent="0.2">
      <c r="A45" s="4"/>
    </row>
    <row r="46" spans="1:1" x14ac:dyDescent="0.2">
      <c r="A46" s="4"/>
    </row>
    <row r="47" spans="1:1" x14ac:dyDescent="0.2">
      <c r="A47" s="4"/>
    </row>
    <row r="48" spans="1:1"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row r="530" spans="1:1" x14ac:dyDescent="0.2">
      <c r="A530" s="4"/>
    </row>
    <row r="531" spans="1:1" x14ac:dyDescent="0.2">
      <c r="A531" s="4"/>
    </row>
    <row r="532" spans="1:1" x14ac:dyDescent="0.2">
      <c r="A532" s="4"/>
    </row>
    <row r="533" spans="1:1" x14ac:dyDescent="0.2">
      <c r="A533" s="4"/>
    </row>
  </sheetData>
  <mergeCells count="13">
    <mergeCell ref="K5:L5"/>
    <mergeCell ref="B5:G5"/>
    <mergeCell ref="N5:O5"/>
    <mergeCell ref="Q5:R5"/>
    <mergeCell ref="B2:R2"/>
    <mergeCell ref="K3:R4"/>
    <mergeCell ref="B3:G4"/>
    <mergeCell ref="H5:I5"/>
    <mergeCell ref="B19:R19"/>
    <mergeCell ref="B18:R18"/>
    <mergeCell ref="B11:G11"/>
    <mergeCell ref="B14:R15"/>
    <mergeCell ref="E13:R13"/>
  </mergeCells>
  <pageMargins left="0.7" right="0.7" top="0.75" bottom="0.75" header="0.3" footer="0.3"/>
  <pageSetup paperSize="5" scale="50" orientation="landscape" horizontalDpi="4294967293"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8DD3C-BA44-458B-A899-CBC802397241}">
  <dimension ref="B3:F28"/>
  <sheetViews>
    <sheetView workbookViewId="0">
      <selection activeCell="G26" sqref="G26"/>
    </sheetView>
  </sheetViews>
  <sheetFormatPr baseColWidth="10" defaultRowHeight="15" x14ac:dyDescent="0.25"/>
  <cols>
    <col min="2" max="2" width="35.7109375" bestFit="1" customWidth="1"/>
    <col min="3" max="3" width="12.7109375" customWidth="1"/>
    <col min="4" max="4" width="15.42578125" bestFit="1" customWidth="1"/>
    <col min="5" max="5" width="12.7109375" customWidth="1"/>
    <col min="6" max="6" width="15.28515625" customWidth="1"/>
    <col min="7" max="7" width="12.5703125" customWidth="1"/>
    <col min="8" max="8" width="15.140625" customWidth="1"/>
  </cols>
  <sheetData>
    <row r="3" spans="2:6" ht="18.75" x14ac:dyDescent="0.3">
      <c r="B3" s="198" t="s">
        <v>174</v>
      </c>
    </row>
    <row r="4" spans="2:6" ht="15.75" thickBot="1" x14ac:dyDescent="0.3">
      <c r="B4" s="106"/>
      <c r="F4" s="190"/>
    </row>
    <row r="5" spans="2:6" ht="15.75" thickBot="1" x14ac:dyDescent="0.3">
      <c r="B5" s="197" t="s">
        <v>235</v>
      </c>
      <c r="C5" s="188"/>
      <c r="D5" s="189">
        <v>52374</v>
      </c>
    </row>
    <row r="6" spans="2:6" x14ac:dyDescent="0.25">
      <c r="B6" s="106"/>
      <c r="F6" s="190"/>
    </row>
    <row r="7" spans="2:6" x14ac:dyDescent="0.25">
      <c r="B7" t="s">
        <v>178</v>
      </c>
    </row>
    <row r="10" spans="2:6" ht="15.75" thickBot="1" x14ac:dyDescent="0.3"/>
    <row r="11" spans="2:6" ht="15.75" thickBot="1" x14ac:dyDescent="0.3">
      <c r="B11" s="519" t="s">
        <v>175</v>
      </c>
      <c r="C11" s="525" t="s">
        <v>142</v>
      </c>
      <c r="D11" s="526"/>
    </row>
    <row r="12" spans="2:6" ht="31.5" thickTop="1" thickBot="1" x14ac:dyDescent="0.3">
      <c r="B12" s="520"/>
      <c r="C12" s="209" t="s">
        <v>176</v>
      </c>
      <c r="D12" s="210" t="s">
        <v>202</v>
      </c>
    </row>
    <row r="13" spans="2:6" x14ac:dyDescent="0.25">
      <c r="B13" s="204" t="s">
        <v>201</v>
      </c>
      <c r="C13" s="211">
        <v>0.38</v>
      </c>
      <c r="D13" s="212">
        <f>+ROUND(C13*$D$5,2)</f>
        <v>19902.12</v>
      </c>
    </row>
    <row r="14" spans="2:6" x14ac:dyDescent="0.25">
      <c r="B14" s="205" t="s">
        <v>203</v>
      </c>
      <c r="C14" s="211">
        <v>0.53</v>
      </c>
      <c r="D14" s="212">
        <f>+ROUND(C14*$D$5,2)</f>
        <v>27758.22</v>
      </c>
    </row>
    <row r="15" spans="2:6" ht="15.75" thickBot="1" x14ac:dyDescent="0.3"/>
    <row r="16" spans="2:6" ht="41.25" customHeight="1" thickBot="1" x14ac:dyDescent="0.3">
      <c r="B16" s="519" t="s">
        <v>175</v>
      </c>
      <c r="C16" s="521" t="s">
        <v>204</v>
      </c>
      <c r="D16" s="522"/>
    </row>
    <row r="17" spans="2:4" ht="30.75" thickBot="1" x14ac:dyDescent="0.3">
      <c r="B17" s="520"/>
      <c r="C17" s="207" t="s">
        <v>176</v>
      </c>
      <c r="D17" s="196" t="s">
        <v>202</v>
      </c>
    </row>
    <row r="18" spans="2:4" x14ac:dyDescent="0.25">
      <c r="B18" s="204" t="s">
        <v>206</v>
      </c>
      <c r="C18" s="213">
        <v>0.53</v>
      </c>
      <c r="D18" s="214">
        <f>+ROUND(C18*$D$5,2)</f>
        <v>27758.22</v>
      </c>
    </row>
    <row r="19" spans="2:4" x14ac:dyDescent="0.25">
      <c r="B19" s="217" t="s">
        <v>205</v>
      </c>
      <c r="C19" s="218">
        <v>0.68</v>
      </c>
      <c r="D19" s="187">
        <f>+ROUND(C19*$D$5,2)</f>
        <v>35614.32</v>
      </c>
    </row>
    <row r="20" spans="2:4" ht="15.75" thickBot="1" x14ac:dyDescent="0.3">
      <c r="B20" s="206" t="s">
        <v>207</v>
      </c>
      <c r="C20" s="208">
        <v>0.83</v>
      </c>
      <c r="D20" s="193">
        <f>+ROUND(C20*$D$5,2)</f>
        <v>43470.42</v>
      </c>
    </row>
    <row r="21" spans="2:4" ht="15.75" thickBot="1" x14ac:dyDescent="0.3"/>
    <row r="22" spans="2:4" ht="26.25" customHeight="1" thickBot="1" x14ac:dyDescent="0.3">
      <c r="B22" s="519" t="s">
        <v>175</v>
      </c>
      <c r="C22" s="523" t="s">
        <v>208</v>
      </c>
      <c r="D22" s="524"/>
    </row>
    <row r="23" spans="2:4" ht="30.75" thickBot="1" x14ac:dyDescent="0.3">
      <c r="B23" s="520"/>
      <c r="C23" s="195" t="s">
        <v>176</v>
      </c>
      <c r="D23" s="196" t="s">
        <v>202</v>
      </c>
    </row>
    <row r="24" spans="2:4" x14ac:dyDescent="0.25">
      <c r="B24" s="204" t="s">
        <v>206</v>
      </c>
      <c r="C24" s="215">
        <v>0.83</v>
      </c>
      <c r="D24" s="216">
        <f>+ROUND(C24*$D$5,2)</f>
        <v>43470.42</v>
      </c>
    </row>
    <row r="25" spans="2:4" x14ac:dyDescent="0.25">
      <c r="B25" s="217" t="s">
        <v>205</v>
      </c>
      <c r="C25" s="186">
        <v>0.98</v>
      </c>
      <c r="D25" s="191">
        <f>+ROUND(C25*$D$5,2)</f>
        <v>51326.52</v>
      </c>
    </row>
    <row r="26" spans="2:4" ht="15.75" thickBot="1" x14ac:dyDescent="0.3">
      <c r="B26" s="206" t="s">
        <v>207</v>
      </c>
      <c r="C26" s="192">
        <v>1.1299999999999999</v>
      </c>
      <c r="D26" s="194">
        <f>+ROUND(C26*$D$5,2)</f>
        <v>59182.62</v>
      </c>
    </row>
    <row r="28" spans="2:4" x14ac:dyDescent="0.25">
      <c r="B28" t="s">
        <v>178</v>
      </c>
    </row>
  </sheetData>
  <mergeCells count="6">
    <mergeCell ref="B16:B17"/>
    <mergeCell ref="C16:D16"/>
    <mergeCell ref="B22:B23"/>
    <mergeCell ref="C22:D22"/>
    <mergeCell ref="B11:B12"/>
    <mergeCell ref="C11:D1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8"/>
  <sheetViews>
    <sheetView zoomScale="65" zoomScaleNormal="65" zoomScaleSheetLayoutView="40" workbookViewId="0">
      <selection activeCell="C5" sqref="C5:C12"/>
    </sheetView>
  </sheetViews>
  <sheetFormatPr baseColWidth="10" defaultRowHeight="15" x14ac:dyDescent="0.2"/>
  <cols>
    <col min="1" max="1" width="1.7109375" style="5" customWidth="1"/>
    <col min="2" max="2" width="6.7109375" style="5" customWidth="1"/>
    <col min="3" max="3" width="65.7109375" style="17" customWidth="1"/>
    <col min="4" max="4" width="15.7109375" style="5" customWidth="1"/>
    <col min="5" max="5" width="1.7109375" style="15" customWidth="1"/>
    <col min="6" max="6" width="21.7109375" style="5" customWidth="1"/>
    <col min="7" max="7" width="19.7109375" style="5" customWidth="1"/>
    <col min="8" max="8" width="21.7109375" style="5" customWidth="1"/>
    <col min="9" max="9" width="25.7109375" style="5" customWidth="1"/>
    <col min="10" max="16384" width="11.42578125" style="5"/>
  </cols>
  <sheetData>
    <row r="1" spans="1:9" ht="15.75" thickBot="1" x14ac:dyDescent="0.25"/>
    <row r="2" spans="1:9" ht="93.75" customHeight="1" thickBot="1" x14ac:dyDescent="0.25">
      <c r="B2" s="79"/>
      <c r="C2" s="70"/>
      <c r="D2" s="529" t="s">
        <v>65</v>
      </c>
      <c r="E2" s="530"/>
      <c r="F2" s="530"/>
      <c r="G2" s="530"/>
      <c r="H2" s="530"/>
      <c r="I2" s="531"/>
    </row>
    <row r="3" spans="1:9" ht="48.75" customHeight="1" thickBot="1" x14ac:dyDescent="0.25">
      <c r="B3" s="532" t="s">
        <v>27</v>
      </c>
      <c r="C3" s="534" t="s">
        <v>33</v>
      </c>
      <c r="D3" s="536" t="s">
        <v>40</v>
      </c>
      <c r="E3" s="6"/>
      <c r="F3" s="538" t="s">
        <v>66</v>
      </c>
      <c r="G3" s="539"/>
      <c r="H3" s="539"/>
      <c r="I3" s="540"/>
    </row>
    <row r="4" spans="1:9" ht="57.75" customHeight="1" thickBot="1" x14ac:dyDescent="0.25">
      <c r="B4" s="533"/>
      <c r="C4" s="535"/>
      <c r="D4" s="537"/>
      <c r="E4" s="6"/>
      <c r="F4" s="7" t="s">
        <v>28</v>
      </c>
      <c r="G4" s="8" t="s">
        <v>29</v>
      </c>
      <c r="H4" s="8" t="s">
        <v>30</v>
      </c>
      <c r="I4" s="8" t="s">
        <v>31</v>
      </c>
    </row>
    <row r="5" spans="1:9" ht="59.25" customHeight="1" thickBot="1" x14ac:dyDescent="0.25">
      <c r="B5" s="78">
        <v>1</v>
      </c>
      <c r="C5" s="72" t="s">
        <v>57</v>
      </c>
      <c r="D5" s="10">
        <v>1</v>
      </c>
      <c r="E5" s="6"/>
      <c r="F5" s="76">
        <v>0</v>
      </c>
      <c r="G5" s="76">
        <f>F5*19%</f>
        <v>0</v>
      </c>
      <c r="H5" s="77">
        <f t="shared" ref="H5:H12" si="0">F5+G5</f>
        <v>0</v>
      </c>
      <c r="I5" s="77">
        <f t="shared" ref="I5:I12" si="1">H5*D5</f>
        <v>0</v>
      </c>
    </row>
    <row r="6" spans="1:9" ht="47.1" customHeight="1" thickBot="1" x14ac:dyDescent="0.25">
      <c r="B6" s="78">
        <v>2</v>
      </c>
      <c r="C6" s="72" t="s">
        <v>58</v>
      </c>
      <c r="D6" s="10">
        <v>1</v>
      </c>
      <c r="E6" s="6"/>
      <c r="F6" s="76">
        <v>0</v>
      </c>
      <c r="G6" s="76">
        <f t="shared" ref="G6:G12" si="2">F6*19%</f>
        <v>0</v>
      </c>
      <c r="H6" s="77">
        <f t="shared" si="0"/>
        <v>0</v>
      </c>
      <c r="I6" s="77">
        <f t="shared" si="1"/>
        <v>0</v>
      </c>
    </row>
    <row r="7" spans="1:9" ht="47.1" customHeight="1" thickBot="1" x14ac:dyDescent="0.25">
      <c r="B7" s="78">
        <v>3</v>
      </c>
      <c r="C7" s="72" t="s">
        <v>59</v>
      </c>
      <c r="D7" s="10">
        <v>1</v>
      </c>
      <c r="E7" s="6"/>
      <c r="F7" s="76">
        <v>0</v>
      </c>
      <c r="G7" s="76">
        <f t="shared" si="2"/>
        <v>0</v>
      </c>
      <c r="H7" s="77">
        <f t="shared" si="0"/>
        <v>0</v>
      </c>
      <c r="I7" s="77">
        <f t="shared" si="1"/>
        <v>0</v>
      </c>
    </row>
    <row r="8" spans="1:9" ht="47.1" customHeight="1" thickBot="1" x14ac:dyDescent="0.25">
      <c r="B8" s="78">
        <v>4</v>
      </c>
      <c r="C8" s="72" t="s">
        <v>60</v>
      </c>
      <c r="D8" s="10">
        <v>1</v>
      </c>
      <c r="E8" s="6"/>
      <c r="F8" s="76">
        <v>0</v>
      </c>
      <c r="G8" s="76">
        <f t="shared" si="2"/>
        <v>0</v>
      </c>
      <c r="H8" s="77">
        <f t="shared" si="0"/>
        <v>0</v>
      </c>
      <c r="I8" s="77">
        <f t="shared" si="1"/>
        <v>0</v>
      </c>
    </row>
    <row r="9" spans="1:9" ht="47.1" customHeight="1" thickBot="1" x14ac:dyDescent="0.25">
      <c r="B9" s="78">
        <v>5</v>
      </c>
      <c r="C9" s="72" t="s">
        <v>61</v>
      </c>
      <c r="D9" s="10">
        <v>1</v>
      </c>
      <c r="E9" s="6"/>
      <c r="F9" s="76">
        <v>0</v>
      </c>
      <c r="G9" s="76">
        <f t="shared" si="2"/>
        <v>0</v>
      </c>
      <c r="H9" s="77">
        <f t="shared" si="0"/>
        <v>0</v>
      </c>
      <c r="I9" s="77">
        <f t="shared" si="1"/>
        <v>0</v>
      </c>
    </row>
    <row r="10" spans="1:9" ht="47.1" customHeight="1" thickBot="1" x14ac:dyDescent="0.25">
      <c r="B10" s="78">
        <v>6</v>
      </c>
      <c r="C10" s="72" t="s">
        <v>62</v>
      </c>
      <c r="D10" s="10">
        <v>1</v>
      </c>
      <c r="E10" s="6"/>
      <c r="F10" s="76">
        <v>0</v>
      </c>
      <c r="G10" s="76">
        <f t="shared" si="2"/>
        <v>0</v>
      </c>
      <c r="H10" s="77">
        <f t="shared" si="0"/>
        <v>0</v>
      </c>
      <c r="I10" s="77">
        <f t="shared" si="1"/>
        <v>0</v>
      </c>
    </row>
    <row r="11" spans="1:9" ht="47.1" customHeight="1" thickBot="1" x14ac:dyDescent="0.25">
      <c r="B11" s="78">
        <v>7</v>
      </c>
      <c r="C11" s="72" t="s">
        <v>63</v>
      </c>
      <c r="D11" s="10">
        <v>1</v>
      </c>
      <c r="E11" s="6"/>
      <c r="F11" s="76">
        <v>0</v>
      </c>
      <c r="G11" s="76">
        <f t="shared" si="2"/>
        <v>0</v>
      </c>
      <c r="H11" s="77">
        <f t="shared" si="0"/>
        <v>0</v>
      </c>
      <c r="I11" s="77">
        <f t="shared" si="1"/>
        <v>0</v>
      </c>
    </row>
    <row r="12" spans="1:9" ht="47.1" customHeight="1" thickBot="1" x14ac:dyDescent="0.25">
      <c r="B12" s="78">
        <v>8</v>
      </c>
      <c r="C12" s="72" t="s">
        <v>64</v>
      </c>
      <c r="D12" s="10">
        <v>1</v>
      </c>
      <c r="E12" s="6"/>
      <c r="F12" s="76">
        <v>0</v>
      </c>
      <c r="G12" s="76">
        <f t="shared" si="2"/>
        <v>0</v>
      </c>
      <c r="H12" s="77">
        <f t="shared" si="0"/>
        <v>0</v>
      </c>
      <c r="I12" s="77">
        <f t="shared" si="1"/>
        <v>0</v>
      </c>
    </row>
    <row r="13" spans="1:9" ht="35.1" customHeight="1" thickBot="1" x14ac:dyDescent="0.25">
      <c r="C13" s="527" t="s">
        <v>32</v>
      </c>
      <c r="D13" s="528"/>
      <c r="E13" s="5"/>
      <c r="I13" s="12">
        <f>SUM(I5:I12)</f>
        <v>0</v>
      </c>
    </row>
    <row r="14" spans="1:9" s="15" customFormat="1" x14ac:dyDescent="0.2">
      <c r="A14" s="71"/>
      <c r="B14" s="71"/>
    </row>
    <row r="15" spans="1:9" x14ac:dyDescent="0.2">
      <c r="C15" s="5"/>
      <c r="E15" s="5"/>
    </row>
    <row r="16" spans="1:9" x14ac:dyDescent="0.2">
      <c r="C16" s="5"/>
      <c r="E16" s="5"/>
    </row>
    <row r="17" s="5" customFormat="1" x14ac:dyDescent="0.2"/>
    <row r="18" s="5" customFormat="1" x14ac:dyDescent="0.2"/>
    <row r="19" s="5" customFormat="1" x14ac:dyDescent="0.2"/>
    <row r="20" s="5" customFormat="1" x14ac:dyDescent="0.2"/>
    <row r="21" s="5" customFormat="1" x14ac:dyDescent="0.2"/>
    <row r="22" s="5" customFormat="1" x14ac:dyDescent="0.2"/>
    <row r="23" s="5" customFormat="1" x14ac:dyDescent="0.2"/>
    <row r="24" s="5" customFormat="1" x14ac:dyDescent="0.2"/>
    <row r="25" s="5" customFormat="1" x14ac:dyDescent="0.2"/>
    <row r="26" s="5" customFormat="1" x14ac:dyDescent="0.2"/>
    <row r="27" s="5" customFormat="1" x14ac:dyDescent="0.2"/>
    <row r="28" s="5" customFormat="1" x14ac:dyDescent="0.2"/>
    <row r="29" s="5" customFormat="1" x14ac:dyDescent="0.2"/>
    <row r="30" s="5" customFormat="1" x14ac:dyDescent="0.2"/>
    <row r="31" s="5" customFormat="1" x14ac:dyDescent="0.2"/>
    <row r="32" s="5" customFormat="1" x14ac:dyDescent="0.2"/>
    <row r="33" s="5" customFormat="1" x14ac:dyDescent="0.2"/>
    <row r="34" s="5" customFormat="1" x14ac:dyDescent="0.2"/>
    <row r="35" s="5" customFormat="1" x14ac:dyDescent="0.2"/>
    <row r="36" s="5" customFormat="1" x14ac:dyDescent="0.2"/>
    <row r="37" s="5" customFormat="1" x14ac:dyDescent="0.2"/>
    <row r="38" s="5" customFormat="1" x14ac:dyDescent="0.2"/>
    <row r="39" s="5" customFormat="1" x14ac:dyDescent="0.2"/>
    <row r="40" s="5" customFormat="1" x14ac:dyDescent="0.2"/>
    <row r="41" s="5" customFormat="1" x14ac:dyDescent="0.2"/>
    <row r="42" s="5" customFormat="1" x14ac:dyDescent="0.2"/>
    <row r="43" s="5" customFormat="1" x14ac:dyDescent="0.2"/>
    <row r="44" s="5" customFormat="1" x14ac:dyDescent="0.2"/>
    <row r="45" s="5" customFormat="1" x14ac:dyDescent="0.2"/>
    <row r="46" s="5" customFormat="1" x14ac:dyDescent="0.2"/>
    <row r="47" s="5" customFormat="1" x14ac:dyDescent="0.2"/>
    <row r="48" s="5" customFormat="1" x14ac:dyDescent="0.2"/>
    <row r="49" s="5" customFormat="1" x14ac:dyDescent="0.2"/>
    <row r="50" s="5" customFormat="1" x14ac:dyDescent="0.2"/>
    <row r="51" s="5" customFormat="1" x14ac:dyDescent="0.2"/>
    <row r="52" s="5" customFormat="1" x14ac:dyDescent="0.2"/>
    <row r="53" s="5" customFormat="1" x14ac:dyDescent="0.2"/>
    <row r="54" s="5" customFormat="1" x14ac:dyDescent="0.2"/>
    <row r="55" s="5" customFormat="1" x14ac:dyDescent="0.2"/>
    <row r="56" s="5" customFormat="1" x14ac:dyDescent="0.2"/>
    <row r="57" s="5" customFormat="1" x14ac:dyDescent="0.2"/>
    <row r="58" s="5" customFormat="1" x14ac:dyDescent="0.2"/>
    <row r="59" s="5" customFormat="1" x14ac:dyDescent="0.2"/>
    <row r="60" s="5" customFormat="1" x14ac:dyDescent="0.2"/>
    <row r="61" s="5" customFormat="1" x14ac:dyDescent="0.2"/>
    <row r="62" s="5" customFormat="1" x14ac:dyDescent="0.2"/>
    <row r="63" s="5" customFormat="1" x14ac:dyDescent="0.2"/>
    <row r="64" s="5" customFormat="1" x14ac:dyDescent="0.2"/>
    <row r="65" s="5" customFormat="1" x14ac:dyDescent="0.2"/>
    <row r="66" s="5" customFormat="1" x14ac:dyDescent="0.2"/>
    <row r="67" s="5" customFormat="1" x14ac:dyDescent="0.2"/>
    <row r="68" s="5" customFormat="1" x14ac:dyDescent="0.2"/>
    <row r="69" s="5" customFormat="1" x14ac:dyDescent="0.2"/>
    <row r="70" s="5" customFormat="1" x14ac:dyDescent="0.2"/>
    <row r="71" s="5" customFormat="1" x14ac:dyDescent="0.2"/>
    <row r="72" s="5" customFormat="1" x14ac:dyDescent="0.2"/>
    <row r="73" s="5" customFormat="1" x14ac:dyDescent="0.2"/>
    <row r="74" s="5" customFormat="1" x14ac:dyDescent="0.2"/>
    <row r="75" s="5" customFormat="1" x14ac:dyDescent="0.2"/>
    <row r="76" s="5" customFormat="1" x14ac:dyDescent="0.2"/>
    <row r="77" s="5" customFormat="1" x14ac:dyDescent="0.2"/>
    <row r="78" s="5" customFormat="1" x14ac:dyDescent="0.2"/>
    <row r="79" s="5" customFormat="1" x14ac:dyDescent="0.2"/>
    <row r="80" s="5" customFormat="1" x14ac:dyDescent="0.2"/>
    <row r="81" s="5" customFormat="1" x14ac:dyDescent="0.2"/>
    <row r="82" s="5" customFormat="1" x14ac:dyDescent="0.2"/>
    <row r="83" s="5" customFormat="1" x14ac:dyDescent="0.2"/>
    <row r="84" s="5" customFormat="1" x14ac:dyDescent="0.2"/>
    <row r="85" s="5" customFormat="1" x14ac:dyDescent="0.2"/>
    <row r="86" s="5" customFormat="1" x14ac:dyDescent="0.2"/>
    <row r="87" s="5" customFormat="1" x14ac:dyDescent="0.2"/>
    <row r="88" s="5" customFormat="1" x14ac:dyDescent="0.2"/>
    <row r="89" s="5" customFormat="1" x14ac:dyDescent="0.2"/>
    <row r="90" s="5" customFormat="1" x14ac:dyDescent="0.2"/>
    <row r="91" s="5" customFormat="1" x14ac:dyDescent="0.2"/>
    <row r="92" s="5" customFormat="1" x14ac:dyDescent="0.2"/>
    <row r="93" s="5" customFormat="1" x14ac:dyDescent="0.2"/>
    <row r="94" s="5" customFormat="1" x14ac:dyDescent="0.2"/>
    <row r="95" s="5" customFormat="1" x14ac:dyDescent="0.2"/>
    <row r="96" s="5" customFormat="1" x14ac:dyDescent="0.2"/>
    <row r="97" s="5" customFormat="1" x14ac:dyDescent="0.2"/>
    <row r="98" s="5" customFormat="1" x14ac:dyDescent="0.2"/>
    <row r="99" s="5" customFormat="1" x14ac:dyDescent="0.2"/>
    <row r="100" s="5" customFormat="1" x14ac:dyDescent="0.2"/>
    <row r="101" s="5" customFormat="1" x14ac:dyDescent="0.2"/>
    <row r="102" s="5" customFormat="1" x14ac:dyDescent="0.2"/>
    <row r="103" s="5" customFormat="1" x14ac:dyDescent="0.2"/>
    <row r="104" s="5" customFormat="1" x14ac:dyDescent="0.2"/>
    <row r="105" s="5" customFormat="1" x14ac:dyDescent="0.2"/>
    <row r="106" s="5" customFormat="1" x14ac:dyDescent="0.2"/>
    <row r="107" s="5" customFormat="1" x14ac:dyDescent="0.2"/>
    <row r="108" s="5" customFormat="1" x14ac:dyDescent="0.2"/>
    <row r="109" s="5" customFormat="1" x14ac:dyDescent="0.2"/>
    <row r="110" s="5" customFormat="1" x14ac:dyDescent="0.2"/>
    <row r="111" s="5" customFormat="1" x14ac:dyDescent="0.2"/>
    <row r="112" s="5" customFormat="1" x14ac:dyDescent="0.2"/>
    <row r="113" s="5" customFormat="1" x14ac:dyDescent="0.2"/>
    <row r="114" s="5" customFormat="1" x14ac:dyDescent="0.2"/>
    <row r="115" s="5" customFormat="1" x14ac:dyDescent="0.2"/>
    <row r="116" s="5" customFormat="1" x14ac:dyDescent="0.2"/>
    <row r="117" s="5" customFormat="1" x14ac:dyDescent="0.2"/>
    <row r="118" s="5" customFormat="1" x14ac:dyDescent="0.2"/>
    <row r="119" s="5" customFormat="1" x14ac:dyDescent="0.2"/>
    <row r="120" s="5" customFormat="1" x14ac:dyDescent="0.2"/>
    <row r="121" s="5" customFormat="1" x14ac:dyDescent="0.2"/>
    <row r="122" s="5" customFormat="1" x14ac:dyDescent="0.2"/>
    <row r="123" s="5" customFormat="1" x14ac:dyDescent="0.2"/>
    <row r="124" s="5" customFormat="1" x14ac:dyDescent="0.2"/>
    <row r="125" s="5" customFormat="1" x14ac:dyDescent="0.2"/>
    <row r="126" s="5" customFormat="1" x14ac:dyDescent="0.2"/>
    <row r="127" s="5" customFormat="1" x14ac:dyDescent="0.2"/>
    <row r="128" s="5" customFormat="1" x14ac:dyDescent="0.2"/>
    <row r="129" s="5" customFormat="1" x14ac:dyDescent="0.2"/>
    <row r="130" s="5" customFormat="1" x14ac:dyDescent="0.2"/>
    <row r="131" s="5" customFormat="1" x14ac:dyDescent="0.2"/>
    <row r="132" s="5" customFormat="1" x14ac:dyDescent="0.2"/>
    <row r="133" s="5" customFormat="1" x14ac:dyDescent="0.2"/>
    <row r="134" s="5" customFormat="1" x14ac:dyDescent="0.2"/>
    <row r="135" s="5" customFormat="1" x14ac:dyDescent="0.2"/>
    <row r="136" s="5" customFormat="1" x14ac:dyDescent="0.2"/>
    <row r="137" s="5" customFormat="1" x14ac:dyDescent="0.2"/>
    <row r="138" s="5" customFormat="1" x14ac:dyDescent="0.2"/>
    <row r="139" s="5" customFormat="1" x14ac:dyDescent="0.2"/>
    <row r="140" s="5" customFormat="1" x14ac:dyDescent="0.2"/>
    <row r="141" s="5" customFormat="1" x14ac:dyDescent="0.2"/>
    <row r="142" s="5" customFormat="1" x14ac:dyDescent="0.2"/>
    <row r="143" s="5" customFormat="1" x14ac:dyDescent="0.2"/>
    <row r="144" s="5" customFormat="1" x14ac:dyDescent="0.2"/>
    <row r="145" s="5" customFormat="1" x14ac:dyDescent="0.2"/>
    <row r="146" s="5" customFormat="1" x14ac:dyDescent="0.2"/>
    <row r="147" s="5" customFormat="1" x14ac:dyDescent="0.2"/>
    <row r="148" s="5" customFormat="1" x14ac:dyDescent="0.2"/>
    <row r="149" s="5" customFormat="1" x14ac:dyDescent="0.2"/>
    <row r="150" s="5" customFormat="1" x14ac:dyDescent="0.2"/>
    <row r="151" s="5" customFormat="1" x14ac:dyDescent="0.2"/>
    <row r="152" s="5" customFormat="1" x14ac:dyDescent="0.2"/>
    <row r="153" s="5" customFormat="1" x14ac:dyDescent="0.2"/>
    <row r="154" s="5" customFormat="1" x14ac:dyDescent="0.2"/>
    <row r="155" s="5" customFormat="1" x14ac:dyDescent="0.2"/>
    <row r="156" s="5" customFormat="1" x14ac:dyDescent="0.2"/>
    <row r="157" s="5" customFormat="1" x14ac:dyDescent="0.2"/>
    <row r="158" s="5" customFormat="1" x14ac:dyDescent="0.2"/>
    <row r="159" s="5" customFormat="1" x14ac:dyDescent="0.2"/>
    <row r="160" s="5" customFormat="1" x14ac:dyDescent="0.2"/>
    <row r="161" s="5" customFormat="1" x14ac:dyDescent="0.2"/>
    <row r="162" s="5" customFormat="1" x14ac:dyDescent="0.2"/>
    <row r="163" s="5" customFormat="1" x14ac:dyDescent="0.2"/>
    <row r="164" s="5" customFormat="1" x14ac:dyDescent="0.2"/>
    <row r="165" s="5" customFormat="1" x14ac:dyDescent="0.2"/>
    <row r="166" s="5" customFormat="1" x14ac:dyDescent="0.2"/>
    <row r="167" s="5" customFormat="1" x14ac:dyDescent="0.2"/>
    <row r="168" s="5" customFormat="1" x14ac:dyDescent="0.2"/>
    <row r="169" s="5" customFormat="1" x14ac:dyDescent="0.2"/>
    <row r="170" s="5" customFormat="1" x14ac:dyDescent="0.2"/>
    <row r="171" s="5" customFormat="1" x14ac:dyDescent="0.2"/>
    <row r="172" s="5" customFormat="1" x14ac:dyDescent="0.2"/>
    <row r="173" s="5" customFormat="1" x14ac:dyDescent="0.2"/>
    <row r="174" s="5" customFormat="1" x14ac:dyDescent="0.2"/>
    <row r="175" s="5" customFormat="1" x14ac:dyDescent="0.2"/>
    <row r="176" s="5" customFormat="1" x14ac:dyDescent="0.2"/>
    <row r="177" s="5" customFormat="1" x14ac:dyDescent="0.2"/>
    <row r="178" s="5" customFormat="1" x14ac:dyDescent="0.2"/>
    <row r="179" s="5" customFormat="1" x14ac:dyDescent="0.2"/>
    <row r="180" s="5" customFormat="1" x14ac:dyDescent="0.2"/>
    <row r="181" s="5" customFormat="1" x14ac:dyDescent="0.2"/>
    <row r="182" s="5" customFormat="1" x14ac:dyDescent="0.2"/>
    <row r="183" s="5" customFormat="1" x14ac:dyDescent="0.2"/>
    <row r="184" s="5" customFormat="1" x14ac:dyDescent="0.2"/>
    <row r="185" s="5" customFormat="1" x14ac:dyDescent="0.2"/>
    <row r="186" s="5" customFormat="1" x14ac:dyDescent="0.2"/>
    <row r="187" s="5" customFormat="1" x14ac:dyDescent="0.2"/>
    <row r="188" s="5" customFormat="1" x14ac:dyDescent="0.2"/>
    <row r="189" s="5" customFormat="1" x14ac:dyDescent="0.2"/>
    <row r="190" s="5" customFormat="1" x14ac:dyDescent="0.2"/>
    <row r="191" s="5" customFormat="1" x14ac:dyDescent="0.2"/>
    <row r="192" s="5" customFormat="1" x14ac:dyDescent="0.2"/>
    <row r="193" s="5" customFormat="1" x14ac:dyDescent="0.2"/>
    <row r="194" s="5" customFormat="1" x14ac:dyDescent="0.2"/>
    <row r="195" s="5" customFormat="1" x14ac:dyDescent="0.2"/>
    <row r="196" s="5" customFormat="1" x14ac:dyDescent="0.2"/>
    <row r="197" s="5" customFormat="1" x14ac:dyDescent="0.2"/>
    <row r="198" s="5" customFormat="1" x14ac:dyDescent="0.2"/>
    <row r="199" s="5" customFormat="1" x14ac:dyDescent="0.2"/>
    <row r="200" s="5" customFormat="1" x14ac:dyDescent="0.2"/>
    <row r="201" s="5" customFormat="1" x14ac:dyDescent="0.2"/>
    <row r="202" s="5" customFormat="1" x14ac:dyDescent="0.2"/>
    <row r="203" s="5" customFormat="1" x14ac:dyDescent="0.2"/>
    <row r="204" s="5" customFormat="1" x14ac:dyDescent="0.2"/>
    <row r="205" s="5" customFormat="1" x14ac:dyDescent="0.2"/>
    <row r="206" s="5" customFormat="1" x14ac:dyDescent="0.2"/>
    <row r="207" s="5" customFormat="1" x14ac:dyDescent="0.2"/>
    <row r="208" s="5" customFormat="1" x14ac:dyDescent="0.2"/>
    <row r="209" s="5" customFormat="1" x14ac:dyDescent="0.2"/>
    <row r="210" s="5" customFormat="1" x14ac:dyDescent="0.2"/>
    <row r="211" s="5" customFormat="1" x14ac:dyDescent="0.2"/>
    <row r="212" s="5" customFormat="1" x14ac:dyDescent="0.2"/>
    <row r="213" s="5" customFormat="1" x14ac:dyDescent="0.2"/>
    <row r="214" s="5" customFormat="1" x14ac:dyDescent="0.2"/>
    <row r="215" s="5" customFormat="1" x14ac:dyDescent="0.2"/>
    <row r="216" s="5" customFormat="1" x14ac:dyDescent="0.2"/>
    <row r="217" s="5" customFormat="1" x14ac:dyDescent="0.2"/>
    <row r="218" s="5" customFormat="1" x14ac:dyDescent="0.2"/>
    <row r="219" s="5" customFormat="1" x14ac:dyDescent="0.2"/>
    <row r="220" s="5" customFormat="1" x14ac:dyDescent="0.2"/>
    <row r="221" s="5" customFormat="1" x14ac:dyDescent="0.2"/>
    <row r="222" s="5" customFormat="1" x14ac:dyDescent="0.2"/>
    <row r="223" s="5" customFormat="1" x14ac:dyDescent="0.2"/>
    <row r="224" s="5" customFormat="1" x14ac:dyDescent="0.2"/>
    <row r="225" s="5" customFormat="1" x14ac:dyDescent="0.2"/>
    <row r="226" s="5" customFormat="1" x14ac:dyDescent="0.2"/>
    <row r="227" s="5" customFormat="1" x14ac:dyDescent="0.2"/>
    <row r="228" s="5" customFormat="1" x14ac:dyDescent="0.2"/>
    <row r="229" s="5" customFormat="1" x14ac:dyDescent="0.2"/>
    <row r="230" s="5" customFormat="1" x14ac:dyDescent="0.2"/>
    <row r="231" s="5" customFormat="1" x14ac:dyDescent="0.2"/>
    <row r="232" s="5" customFormat="1" x14ac:dyDescent="0.2"/>
    <row r="233" s="5" customFormat="1" x14ac:dyDescent="0.2"/>
    <row r="234" s="5" customFormat="1" x14ac:dyDescent="0.2"/>
    <row r="235" s="5" customFormat="1" x14ac:dyDescent="0.2"/>
    <row r="236" s="5" customFormat="1" x14ac:dyDescent="0.2"/>
    <row r="237" s="5" customFormat="1" x14ac:dyDescent="0.2"/>
    <row r="238" s="5" customFormat="1" x14ac:dyDescent="0.2"/>
    <row r="239" s="5" customFormat="1" x14ac:dyDescent="0.2"/>
    <row r="240" s="5" customFormat="1" x14ac:dyDescent="0.2"/>
    <row r="241" s="5" customFormat="1" x14ac:dyDescent="0.2"/>
    <row r="242" s="5" customFormat="1" x14ac:dyDescent="0.2"/>
    <row r="243" s="5" customFormat="1" x14ac:dyDescent="0.2"/>
    <row r="244" s="5" customFormat="1" x14ac:dyDescent="0.2"/>
    <row r="245" s="5" customFormat="1" x14ac:dyDescent="0.2"/>
    <row r="246" s="5" customFormat="1" x14ac:dyDescent="0.2"/>
    <row r="247" s="5" customFormat="1" x14ac:dyDescent="0.2"/>
    <row r="248" s="5" customFormat="1" x14ac:dyDescent="0.2"/>
    <row r="249" s="5" customFormat="1" x14ac:dyDescent="0.2"/>
    <row r="250" s="5" customFormat="1" x14ac:dyDescent="0.2"/>
    <row r="251" s="5" customFormat="1" x14ac:dyDescent="0.2"/>
    <row r="252" s="5" customFormat="1" x14ac:dyDescent="0.2"/>
    <row r="253" s="5" customFormat="1" x14ac:dyDescent="0.2"/>
    <row r="254" s="5" customFormat="1" x14ac:dyDescent="0.2"/>
    <row r="255" s="5" customFormat="1" x14ac:dyDescent="0.2"/>
    <row r="256" s="5" customFormat="1" x14ac:dyDescent="0.2"/>
    <row r="257" s="5" customFormat="1" x14ac:dyDescent="0.2"/>
    <row r="258" s="5" customFormat="1" x14ac:dyDescent="0.2"/>
    <row r="259" s="5" customFormat="1" x14ac:dyDescent="0.2"/>
    <row r="260" s="5" customFormat="1" x14ac:dyDescent="0.2"/>
    <row r="261" s="5" customFormat="1" x14ac:dyDescent="0.2"/>
    <row r="262" s="5" customFormat="1" x14ac:dyDescent="0.2"/>
    <row r="263" s="5" customFormat="1" x14ac:dyDescent="0.2"/>
    <row r="264" s="5" customFormat="1" x14ac:dyDescent="0.2"/>
    <row r="265" s="5" customFormat="1" x14ac:dyDescent="0.2"/>
    <row r="266" s="5" customFormat="1" x14ac:dyDescent="0.2"/>
    <row r="267" s="5" customFormat="1" x14ac:dyDescent="0.2"/>
    <row r="268" s="5" customFormat="1" x14ac:dyDescent="0.2"/>
    <row r="269" s="5" customFormat="1" x14ac:dyDescent="0.2"/>
    <row r="270" s="5" customFormat="1" x14ac:dyDescent="0.2"/>
    <row r="271" s="5" customFormat="1" x14ac:dyDescent="0.2"/>
    <row r="272" s="5" customFormat="1" x14ac:dyDescent="0.2"/>
    <row r="273" s="5" customFormat="1" x14ac:dyDescent="0.2"/>
    <row r="274" s="5" customFormat="1" x14ac:dyDescent="0.2"/>
    <row r="275" s="5" customFormat="1" x14ac:dyDescent="0.2"/>
    <row r="276" s="5" customFormat="1" x14ac:dyDescent="0.2"/>
    <row r="277" s="5" customFormat="1" x14ac:dyDescent="0.2"/>
    <row r="278" s="5" customFormat="1" x14ac:dyDescent="0.2"/>
    <row r="279" s="5" customFormat="1" x14ac:dyDescent="0.2"/>
    <row r="280" s="5" customFormat="1" x14ac:dyDescent="0.2"/>
    <row r="281" s="5" customFormat="1" x14ac:dyDescent="0.2"/>
    <row r="282" s="5" customFormat="1" x14ac:dyDescent="0.2"/>
    <row r="283" s="5" customFormat="1" x14ac:dyDescent="0.2"/>
    <row r="284" s="5" customFormat="1" x14ac:dyDescent="0.2"/>
    <row r="285" s="5" customFormat="1" x14ac:dyDescent="0.2"/>
    <row r="286" s="5" customFormat="1" x14ac:dyDescent="0.2"/>
    <row r="287" s="5" customFormat="1" x14ac:dyDescent="0.2"/>
    <row r="288" s="5" customFormat="1" x14ac:dyDescent="0.2"/>
  </sheetData>
  <mergeCells count="6">
    <mergeCell ref="C13:D13"/>
    <mergeCell ref="D2:I2"/>
    <mergeCell ref="B3:B4"/>
    <mergeCell ref="C3:C4"/>
    <mergeCell ref="D3:D4"/>
    <mergeCell ref="F3:I3"/>
  </mergeCells>
  <printOptions horizontalCentered="1"/>
  <pageMargins left="0.31496062992125984" right="0.31496062992125984" top="0.31496062992125984" bottom="0.31496062992125984" header="0.31496062992125984" footer="0.31496062992125984"/>
  <pageSetup paperSize="14" scale="44" fitToHeight="0" orientation="landscape"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A409"/>
  <sheetViews>
    <sheetView zoomScale="65" zoomScaleNormal="65" zoomScaleSheetLayoutView="25" workbookViewId="0">
      <selection activeCell="E7" sqref="E7:I7"/>
    </sheetView>
  </sheetViews>
  <sheetFormatPr baseColWidth="10" defaultRowHeight="15.75" x14ac:dyDescent="0.25"/>
  <cols>
    <col min="1" max="1" width="3.7109375" style="18" customWidth="1"/>
    <col min="2" max="2" width="6.7109375" style="5" customWidth="1"/>
    <col min="3" max="3" width="65.7109375" style="17" customWidth="1"/>
    <col min="4" max="4" width="1.7109375" style="15" customWidth="1"/>
    <col min="5" max="5" width="17.7109375" style="15" customWidth="1"/>
    <col min="6" max="6" width="19.7109375" style="5" customWidth="1"/>
    <col min="7" max="7" width="18.7109375" style="5" customWidth="1"/>
    <col min="8" max="8" width="19.7109375" style="5" customWidth="1"/>
    <col min="9" max="9" width="23.7109375" style="5" bestFit="1" customWidth="1"/>
    <col min="10" max="10" width="1.7109375" style="15" customWidth="1"/>
    <col min="11" max="12" width="17.7109375" style="27" customWidth="1"/>
    <col min="13" max="13" width="1.85546875" style="5" customWidth="1"/>
    <col min="14" max="14" width="17.7109375" style="5" customWidth="1"/>
    <col min="15" max="15" width="19.7109375" style="5" customWidth="1"/>
    <col min="16" max="16" width="18.7109375" style="5" customWidth="1"/>
    <col min="17" max="17" width="19.7109375" style="5" customWidth="1"/>
    <col min="18" max="18" width="23.7109375" style="5" customWidth="1"/>
    <col min="19" max="19" width="2.7109375" style="15" customWidth="1"/>
    <col min="20" max="40" width="11.42578125" style="15"/>
    <col min="41" max="16384" width="11.42578125" style="5"/>
  </cols>
  <sheetData>
    <row r="1" spans="1:38" ht="44.1" customHeight="1" thickBot="1" x14ac:dyDescent="0.25">
      <c r="B1" s="443" t="s">
        <v>45</v>
      </c>
      <c r="C1" s="444"/>
      <c r="D1" s="444"/>
      <c r="E1" s="444"/>
      <c r="F1" s="444"/>
      <c r="G1" s="444"/>
      <c r="H1" s="444"/>
      <c r="I1" s="444"/>
      <c r="J1" s="444"/>
      <c r="K1" s="444"/>
      <c r="L1" s="444"/>
      <c r="M1" s="444"/>
      <c r="N1" s="444"/>
      <c r="O1" s="444"/>
      <c r="P1" s="444"/>
      <c r="Q1" s="444"/>
      <c r="R1" s="445"/>
    </row>
    <row r="2" spans="1:38" thickBot="1" x14ac:dyDescent="0.25">
      <c r="A2" s="15"/>
      <c r="B2" s="15"/>
      <c r="C2" s="15"/>
      <c r="F2" s="15"/>
      <c r="G2" s="15"/>
      <c r="H2" s="15"/>
      <c r="I2" s="15"/>
      <c r="K2" s="15"/>
      <c r="L2" s="15"/>
      <c r="M2" s="15"/>
      <c r="N2" s="15"/>
      <c r="O2" s="15"/>
      <c r="P2" s="15"/>
      <c r="Q2" s="15"/>
      <c r="R2" s="15"/>
    </row>
    <row r="3" spans="1:38" ht="37.5" customHeight="1" thickBot="1" x14ac:dyDescent="0.25">
      <c r="B3" s="446" t="s">
        <v>44</v>
      </c>
      <c r="C3" s="447"/>
      <c r="D3" s="447"/>
      <c r="E3" s="447"/>
      <c r="F3" s="447"/>
      <c r="G3" s="447"/>
      <c r="H3" s="447"/>
      <c r="I3" s="447"/>
      <c r="J3" s="447"/>
      <c r="K3" s="447"/>
      <c r="L3" s="448"/>
      <c r="M3" s="15"/>
      <c r="N3" s="15"/>
      <c r="O3" s="15"/>
      <c r="P3" s="15"/>
      <c r="Q3" s="15"/>
      <c r="R3" s="15"/>
    </row>
    <row r="4" spans="1:38" ht="37.5" customHeight="1" thickBot="1" x14ac:dyDescent="0.25">
      <c r="B4" s="449" t="e">
        <f>#REF!</f>
        <v>#REF!</v>
      </c>
      <c r="C4" s="450"/>
      <c r="D4" s="450"/>
      <c r="E4" s="450"/>
      <c r="F4" s="450"/>
      <c r="G4" s="450"/>
      <c r="H4" s="450"/>
      <c r="I4" s="450"/>
      <c r="J4" s="450"/>
      <c r="K4" s="450"/>
      <c r="L4" s="451"/>
      <c r="M4" s="15"/>
      <c r="N4" s="15"/>
      <c r="O4" s="15"/>
      <c r="P4" s="15"/>
      <c r="Q4" s="15"/>
      <c r="R4" s="15"/>
    </row>
    <row r="5" spans="1:38" ht="40.5" customHeight="1" thickBot="1" x14ac:dyDescent="0.25">
      <c r="B5" s="452" t="s">
        <v>56</v>
      </c>
      <c r="C5" s="453"/>
      <c r="E5" s="454" t="s">
        <v>34</v>
      </c>
      <c r="F5" s="455"/>
      <c r="G5" s="455"/>
      <c r="H5" s="455"/>
      <c r="I5" s="456"/>
      <c r="K5" s="457" t="s">
        <v>42</v>
      </c>
      <c r="L5" s="458"/>
      <c r="M5" s="15"/>
      <c r="N5" s="15"/>
      <c r="O5" s="15"/>
      <c r="P5" s="15"/>
      <c r="Q5" s="15"/>
      <c r="R5" s="15"/>
    </row>
    <row r="6" spans="1:38" ht="42.75" customHeight="1" thickBot="1" x14ac:dyDescent="0.3">
      <c r="B6" s="461"/>
      <c r="C6" s="462"/>
      <c r="D6" s="19"/>
      <c r="E6" s="449" t="s">
        <v>48</v>
      </c>
      <c r="F6" s="450"/>
      <c r="G6" s="450"/>
      <c r="H6" s="450"/>
      <c r="I6" s="451"/>
      <c r="J6" s="20"/>
      <c r="K6" s="459"/>
      <c r="L6" s="460"/>
      <c r="M6" s="15"/>
      <c r="N6" s="15"/>
      <c r="O6" s="15"/>
      <c r="P6" s="15"/>
      <c r="Q6" s="15"/>
      <c r="R6" s="15"/>
    </row>
    <row r="7" spans="1:38" ht="54" customHeight="1" thickBot="1" x14ac:dyDescent="0.25">
      <c r="B7" s="468" t="s">
        <v>27</v>
      </c>
      <c r="C7" s="470" t="e">
        <f>#REF!</f>
        <v>#REF!</v>
      </c>
      <c r="D7" s="5"/>
      <c r="E7" s="475" t="s">
        <v>49</v>
      </c>
      <c r="F7" s="476"/>
      <c r="G7" s="476"/>
      <c r="H7" s="476"/>
      <c r="I7" s="477"/>
      <c r="J7" s="21"/>
      <c r="K7" s="54" t="s">
        <v>50</v>
      </c>
      <c r="L7" s="54" t="s">
        <v>51</v>
      </c>
      <c r="M7" s="4"/>
      <c r="N7" s="475" t="s">
        <v>52</v>
      </c>
      <c r="O7" s="476"/>
      <c r="P7" s="476"/>
      <c r="Q7" s="476"/>
      <c r="R7" s="477"/>
    </row>
    <row r="8" spans="1:38" ht="74.25" customHeight="1" thickBot="1" x14ac:dyDescent="0.25">
      <c r="B8" s="469"/>
      <c r="C8" s="471"/>
      <c r="D8" s="9"/>
      <c r="E8" s="22" t="s">
        <v>47</v>
      </c>
      <c r="F8" s="8" t="s">
        <v>28</v>
      </c>
      <c r="G8" s="8" t="s">
        <v>53</v>
      </c>
      <c r="H8" s="8" t="s">
        <v>54</v>
      </c>
      <c r="I8" s="8" t="s">
        <v>55</v>
      </c>
      <c r="J8" s="9"/>
      <c r="K8" s="23">
        <v>1.3285</v>
      </c>
      <c r="L8" s="24">
        <v>1.3675999999999999</v>
      </c>
      <c r="N8" s="22" t="s">
        <v>35</v>
      </c>
      <c r="O8" s="8" t="s">
        <v>28</v>
      </c>
      <c r="P8" s="8" t="s">
        <v>53</v>
      </c>
      <c r="Q8" s="8" t="s">
        <v>54</v>
      </c>
      <c r="R8" s="8" t="s">
        <v>55</v>
      </c>
    </row>
    <row r="9" spans="1:38" ht="12" customHeight="1" thickBot="1" x14ac:dyDescent="0.3">
      <c r="B9" s="25"/>
      <c r="C9" s="26"/>
      <c r="D9" s="5"/>
      <c r="E9" s="5"/>
      <c r="J9" s="5"/>
    </row>
    <row r="10" spans="1:38" ht="63" customHeight="1" thickBot="1" x14ac:dyDescent="0.25">
      <c r="A10" s="18">
        <v>1</v>
      </c>
      <c r="B10" s="28" t="e">
        <f>#REF!</f>
        <v>#REF!</v>
      </c>
      <c r="C10" s="55" t="e">
        <f>#REF!</f>
        <v>#REF!</v>
      </c>
      <c r="D10" s="30"/>
      <c r="E10" s="29">
        <v>10000</v>
      </c>
      <c r="F10" s="11">
        <v>338.79310344827587</v>
      </c>
      <c r="G10" s="11">
        <f t="shared" ref="G10:G21" si="0">F10*16%</f>
        <v>54.206896551724142</v>
      </c>
      <c r="H10" s="11">
        <f>F10+G10</f>
        <v>393</v>
      </c>
      <c r="I10" s="11">
        <f>H10*E10</f>
        <v>3930000</v>
      </c>
      <c r="J10" s="30"/>
      <c r="K10" s="541">
        <f>+($L$8/$K$8)*F10</f>
        <v>348.7643570010253</v>
      </c>
      <c r="L10" s="542"/>
      <c r="N10" s="29" t="e">
        <f>#REF!</f>
        <v>#REF!</v>
      </c>
      <c r="O10" s="64">
        <f>K10</f>
        <v>348.7643570010253</v>
      </c>
      <c r="P10" s="31">
        <f t="shared" ref="P10:P21" si="1">O10*19%</f>
        <v>66.265227830194803</v>
      </c>
      <c r="Q10" s="31">
        <f>O10+P10</f>
        <v>415.02958483122012</v>
      </c>
      <c r="R10" s="31" t="e">
        <f t="shared" ref="R10:R21" si="2">Q10*N10</f>
        <v>#REF!</v>
      </c>
      <c r="T10" s="57"/>
      <c r="U10" s="58"/>
      <c r="V10" s="58"/>
      <c r="W10" s="58"/>
      <c r="X10" s="58"/>
      <c r="Y10" s="58"/>
      <c r="Z10" s="58"/>
      <c r="AA10" s="58"/>
      <c r="AB10" s="58"/>
      <c r="AC10" s="58"/>
      <c r="AD10" s="58"/>
      <c r="AE10" s="58"/>
      <c r="AF10" s="58"/>
      <c r="AG10" s="58"/>
      <c r="AH10" s="58"/>
      <c r="AI10" s="58"/>
      <c r="AJ10" s="58"/>
      <c r="AK10" s="58"/>
      <c r="AL10" s="59"/>
    </row>
    <row r="11" spans="1:38" ht="75" customHeight="1" thickBot="1" x14ac:dyDescent="0.25">
      <c r="B11" s="28" t="e">
        <f>#REF!</f>
        <v>#REF!</v>
      </c>
      <c r="C11" s="55" t="e">
        <f>#REF!</f>
        <v>#REF!</v>
      </c>
      <c r="D11" s="30"/>
      <c r="E11" s="29">
        <v>10000</v>
      </c>
      <c r="F11" s="11">
        <v>82.758620689655174</v>
      </c>
      <c r="G11" s="11">
        <f t="shared" si="0"/>
        <v>13.241379310344827</v>
      </c>
      <c r="H11" s="11">
        <f t="shared" ref="H11:H21" si="3">F11+G11</f>
        <v>96</v>
      </c>
      <c r="I11" s="11">
        <f t="shared" ref="I11:I21" si="4">H11*E11</f>
        <v>960000</v>
      </c>
      <c r="J11" s="30"/>
      <c r="K11" s="541">
        <f t="shared" ref="K11:K21" si="5">+($L$8/$K$8)*F11</f>
        <v>85.194346748342056</v>
      </c>
      <c r="L11" s="542"/>
      <c r="N11" s="29" t="e">
        <f>#REF!</f>
        <v>#REF!</v>
      </c>
      <c r="O11" s="64">
        <f t="shared" ref="O11:O21" si="6">K11</f>
        <v>85.194346748342056</v>
      </c>
      <c r="P11" s="31">
        <f t="shared" si="1"/>
        <v>16.18692588218499</v>
      </c>
      <c r="Q11" s="31">
        <f t="shared" ref="Q11:Q21" si="7">O11+P11</f>
        <v>101.38127263052705</v>
      </c>
      <c r="R11" s="31" t="e">
        <f t="shared" si="2"/>
        <v>#REF!</v>
      </c>
      <c r="T11" s="60"/>
      <c r="AL11" s="61"/>
    </row>
    <row r="12" spans="1:38" ht="70.5" customHeight="1" thickBot="1" x14ac:dyDescent="0.25">
      <c r="B12" s="28" t="e">
        <f>#REF!</f>
        <v>#REF!</v>
      </c>
      <c r="C12" s="55" t="e">
        <f>#REF!</f>
        <v>#REF!</v>
      </c>
      <c r="D12" s="30"/>
      <c r="E12" s="29">
        <v>10000</v>
      </c>
      <c r="F12" s="11">
        <v>141.37931034482759</v>
      </c>
      <c r="G12" s="11">
        <f t="shared" si="0"/>
        <v>22.620689655172413</v>
      </c>
      <c r="H12" s="11">
        <f t="shared" si="3"/>
        <v>164</v>
      </c>
      <c r="I12" s="11">
        <f t="shared" si="4"/>
        <v>1640000</v>
      </c>
      <c r="J12" s="30"/>
      <c r="K12" s="541">
        <f t="shared" si="5"/>
        <v>145.54034236175102</v>
      </c>
      <c r="L12" s="542"/>
      <c r="N12" s="29" t="e">
        <f>#REF!</f>
        <v>#REF!</v>
      </c>
      <c r="O12" s="64">
        <f t="shared" si="6"/>
        <v>145.54034236175102</v>
      </c>
      <c r="P12" s="31">
        <f t="shared" si="1"/>
        <v>27.652665048732693</v>
      </c>
      <c r="Q12" s="31">
        <f t="shared" si="7"/>
        <v>173.19300741048372</v>
      </c>
      <c r="R12" s="31" t="e">
        <f t="shared" si="2"/>
        <v>#REF!</v>
      </c>
      <c r="T12" s="60"/>
      <c r="AL12" s="61"/>
    </row>
    <row r="13" spans="1:38" ht="54" customHeight="1" thickBot="1" x14ac:dyDescent="0.25">
      <c r="B13" s="28" t="e">
        <f>#REF!</f>
        <v>#REF!</v>
      </c>
      <c r="C13" s="55" t="e">
        <f>#REF!</f>
        <v>#REF!</v>
      </c>
      <c r="D13" s="30"/>
      <c r="E13" s="29">
        <v>35000</v>
      </c>
      <c r="F13" s="11">
        <v>403.44827586206901</v>
      </c>
      <c r="G13" s="11">
        <f t="shared" si="0"/>
        <v>64.551724137931046</v>
      </c>
      <c r="H13" s="11">
        <f t="shared" si="3"/>
        <v>468.00000000000006</v>
      </c>
      <c r="I13" s="11">
        <f t="shared" si="4"/>
        <v>16380000.000000002</v>
      </c>
      <c r="J13" s="30"/>
      <c r="K13" s="541">
        <f t="shared" si="5"/>
        <v>415.32244039816754</v>
      </c>
      <c r="L13" s="542"/>
      <c r="N13" s="29" t="e">
        <f>#REF!</f>
        <v>#REF!</v>
      </c>
      <c r="O13" s="64">
        <f t="shared" si="6"/>
        <v>415.32244039816754</v>
      </c>
      <c r="P13" s="31">
        <f t="shared" si="1"/>
        <v>78.911263675651838</v>
      </c>
      <c r="Q13" s="31">
        <f t="shared" si="7"/>
        <v>494.23370407381935</v>
      </c>
      <c r="R13" s="31" t="e">
        <f t="shared" si="2"/>
        <v>#REF!</v>
      </c>
      <c r="T13" s="60"/>
      <c r="AL13" s="61"/>
    </row>
    <row r="14" spans="1:38" ht="75" customHeight="1" thickBot="1" x14ac:dyDescent="0.25">
      <c r="B14" s="28" t="e">
        <f>#REF!</f>
        <v>#REF!</v>
      </c>
      <c r="C14" s="55" t="e">
        <f>#REF!</f>
        <v>#REF!</v>
      </c>
      <c r="D14" s="30"/>
      <c r="E14" s="29">
        <v>10000</v>
      </c>
      <c r="F14" s="11">
        <v>698.27586206896558</v>
      </c>
      <c r="G14" s="11">
        <f t="shared" si="0"/>
        <v>111.72413793103449</v>
      </c>
      <c r="H14" s="11">
        <f t="shared" si="3"/>
        <v>810.00000000000011</v>
      </c>
      <c r="I14" s="11">
        <f t="shared" si="4"/>
        <v>8100000.0000000009</v>
      </c>
      <c r="J14" s="30"/>
      <c r="K14" s="541">
        <f t="shared" si="5"/>
        <v>718.82730068913611</v>
      </c>
      <c r="L14" s="542"/>
      <c r="N14" s="29" t="e">
        <f>#REF!</f>
        <v>#REF!</v>
      </c>
      <c r="O14" s="64">
        <f t="shared" si="6"/>
        <v>718.82730068913611</v>
      </c>
      <c r="P14" s="31">
        <f t="shared" si="1"/>
        <v>136.57718713093587</v>
      </c>
      <c r="Q14" s="31">
        <f t="shared" si="7"/>
        <v>855.40448782007195</v>
      </c>
      <c r="R14" s="31" t="e">
        <f t="shared" si="2"/>
        <v>#REF!</v>
      </c>
      <c r="T14" s="60"/>
      <c r="AL14" s="61"/>
    </row>
    <row r="15" spans="1:38" ht="67.5" customHeight="1" thickBot="1" x14ac:dyDescent="0.25">
      <c r="B15" s="28" t="e">
        <f>#REF!</f>
        <v>#REF!</v>
      </c>
      <c r="C15" s="55" t="e">
        <f>#REF!</f>
        <v>#REF!</v>
      </c>
      <c r="D15" s="30"/>
      <c r="E15" s="29">
        <v>20000</v>
      </c>
      <c r="F15" s="11">
        <v>43.103448275862071</v>
      </c>
      <c r="G15" s="11">
        <f t="shared" si="0"/>
        <v>6.8965517241379315</v>
      </c>
      <c r="H15" s="11">
        <f t="shared" si="3"/>
        <v>50</v>
      </c>
      <c r="I15" s="11">
        <f t="shared" si="4"/>
        <v>1000000</v>
      </c>
      <c r="J15" s="30"/>
      <c r="K15" s="541">
        <f t="shared" si="5"/>
        <v>44.372055598094825</v>
      </c>
      <c r="L15" s="542"/>
      <c r="N15" s="29" t="e">
        <f>#REF!</f>
        <v>#REF!</v>
      </c>
      <c r="O15" s="64">
        <f t="shared" si="6"/>
        <v>44.372055598094825</v>
      </c>
      <c r="P15" s="31">
        <f t="shared" si="1"/>
        <v>8.4306905636380165</v>
      </c>
      <c r="Q15" s="31">
        <f t="shared" si="7"/>
        <v>52.802746161732841</v>
      </c>
      <c r="R15" s="31" t="e">
        <f t="shared" si="2"/>
        <v>#REF!</v>
      </c>
      <c r="T15" s="60"/>
      <c r="AL15" s="61"/>
    </row>
    <row r="16" spans="1:38" ht="71.25" customHeight="1" thickBot="1" x14ac:dyDescent="0.3">
      <c r="B16" s="28" t="e">
        <f>#REF!</f>
        <v>#REF!</v>
      </c>
      <c r="C16" s="55" t="e">
        <f>#REF!</f>
        <v>#REF!</v>
      </c>
      <c r="D16" s="30"/>
      <c r="E16" s="29">
        <v>8050</v>
      </c>
      <c r="F16" s="11">
        <v>2629.3103448275865</v>
      </c>
      <c r="G16" s="11">
        <f t="shared" si="0"/>
        <v>420.68965517241384</v>
      </c>
      <c r="H16" s="11">
        <f t="shared" si="3"/>
        <v>3050.0000000000005</v>
      </c>
      <c r="I16" s="11">
        <f t="shared" si="4"/>
        <v>24552500.000000004</v>
      </c>
      <c r="J16" s="30"/>
      <c r="K16" s="541">
        <f t="shared" si="5"/>
        <v>2706.6953914837841</v>
      </c>
      <c r="L16" s="542"/>
      <c r="N16" s="29" t="e">
        <f>#REF!</f>
        <v>#REF!</v>
      </c>
      <c r="O16" s="64">
        <f t="shared" si="6"/>
        <v>2706.6953914837841</v>
      </c>
      <c r="P16" s="31">
        <f t="shared" si="1"/>
        <v>514.27212438191896</v>
      </c>
      <c r="Q16" s="31">
        <f t="shared" si="7"/>
        <v>3220.9675158657028</v>
      </c>
      <c r="R16" s="31" t="e">
        <f t="shared" si="2"/>
        <v>#REF!</v>
      </c>
      <c r="T16" s="74" t="s">
        <v>41</v>
      </c>
      <c r="AL16" s="61"/>
    </row>
    <row r="17" spans="1:38" ht="74.25" customHeight="1" thickBot="1" x14ac:dyDescent="0.25">
      <c r="B17" s="28" t="e">
        <f>#REF!</f>
        <v>#REF!</v>
      </c>
      <c r="C17" s="55" t="e">
        <f>#REF!</f>
        <v>#REF!</v>
      </c>
      <c r="D17" s="30"/>
      <c r="E17" s="29">
        <v>2100</v>
      </c>
      <c r="F17" s="11">
        <v>2586.2068965517242</v>
      </c>
      <c r="G17" s="11">
        <f t="shared" si="0"/>
        <v>413.79310344827587</v>
      </c>
      <c r="H17" s="11">
        <f t="shared" si="3"/>
        <v>3000</v>
      </c>
      <c r="I17" s="11">
        <f t="shared" si="4"/>
        <v>6300000</v>
      </c>
      <c r="J17" s="30"/>
      <c r="K17" s="541">
        <f t="shared" si="5"/>
        <v>2662.3233358856892</v>
      </c>
      <c r="L17" s="542"/>
      <c r="N17" s="29" t="e">
        <f>#REF!</f>
        <v>#REF!</v>
      </c>
      <c r="O17" s="64">
        <f t="shared" si="6"/>
        <v>2662.3233358856892</v>
      </c>
      <c r="P17" s="31">
        <f t="shared" si="1"/>
        <v>505.84143381828096</v>
      </c>
      <c r="Q17" s="31">
        <f t="shared" si="7"/>
        <v>3168.1647697039703</v>
      </c>
      <c r="R17" s="31" t="e">
        <f t="shared" si="2"/>
        <v>#REF!</v>
      </c>
      <c r="T17" s="75"/>
      <c r="U17" s="62"/>
      <c r="V17" s="62"/>
      <c r="W17" s="62"/>
      <c r="X17" s="62"/>
      <c r="Y17" s="62"/>
      <c r="Z17" s="62"/>
      <c r="AA17" s="62"/>
      <c r="AB17" s="62"/>
      <c r="AC17" s="62"/>
      <c r="AD17" s="62"/>
      <c r="AE17" s="62"/>
      <c r="AF17" s="62"/>
      <c r="AG17" s="62"/>
      <c r="AH17" s="62"/>
      <c r="AI17" s="62"/>
      <c r="AJ17" s="62"/>
      <c r="AK17" s="62"/>
      <c r="AL17" s="63"/>
    </row>
    <row r="18" spans="1:38" ht="86.25" customHeight="1" thickBot="1" x14ac:dyDescent="0.25">
      <c r="B18" s="28" t="e">
        <f>#REF!</f>
        <v>#REF!</v>
      </c>
      <c r="C18" s="55" t="e">
        <f>#REF!</f>
        <v>#REF!</v>
      </c>
      <c r="D18" s="30"/>
      <c r="E18" s="29">
        <v>16000</v>
      </c>
      <c r="F18" s="11">
        <v>11681.034482758621</v>
      </c>
      <c r="G18" s="11">
        <f t="shared" si="0"/>
        <v>1868.9655172413795</v>
      </c>
      <c r="H18" s="11">
        <f t="shared" si="3"/>
        <v>13550</v>
      </c>
      <c r="I18" s="11">
        <f t="shared" si="4"/>
        <v>216800000</v>
      </c>
      <c r="J18" s="30"/>
      <c r="K18" s="541">
        <f t="shared" si="5"/>
        <v>12024.827067083697</v>
      </c>
      <c r="L18" s="542"/>
      <c r="N18" s="29" t="e">
        <f>#REF!</f>
        <v>#REF!</v>
      </c>
      <c r="O18" s="64">
        <f t="shared" si="6"/>
        <v>12024.827067083697</v>
      </c>
      <c r="P18" s="31">
        <f t="shared" si="1"/>
        <v>2284.7171427459025</v>
      </c>
      <c r="Q18" s="31">
        <f t="shared" si="7"/>
        <v>14309.544209829601</v>
      </c>
      <c r="R18" s="31" t="e">
        <f t="shared" si="2"/>
        <v>#REF!</v>
      </c>
    </row>
    <row r="19" spans="1:38" ht="60" customHeight="1" thickBot="1" x14ac:dyDescent="0.25">
      <c r="B19" s="28" t="e">
        <f>#REF!</f>
        <v>#REF!</v>
      </c>
      <c r="C19" s="55" t="e">
        <f>#REF!</f>
        <v>#REF!</v>
      </c>
      <c r="D19" s="30"/>
      <c r="E19" s="29">
        <v>2000</v>
      </c>
      <c r="F19" s="11">
        <v>3879.3103448275865</v>
      </c>
      <c r="G19" s="11">
        <f t="shared" si="0"/>
        <v>620.68965517241384</v>
      </c>
      <c r="H19" s="11">
        <f t="shared" si="3"/>
        <v>4500</v>
      </c>
      <c r="I19" s="11">
        <f t="shared" si="4"/>
        <v>9000000</v>
      </c>
      <c r="J19" s="30"/>
      <c r="K19" s="541">
        <f t="shared" si="5"/>
        <v>3993.485003828534</v>
      </c>
      <c r="L19" s="542"/>
      <c r="N19" s="29" t="e">
        <f>#REF!</f>
        <v>#REF!</v>
      </c>
      <c r="O19" s="64">
        <f t="shared" si="6"/>
        <v>3993.485003828534</v>
      </c>
      <c r="P19" s="31">
        <f t="shared" si="1"/>
        <v>758.7621507274215</v>
      </c>
      <c r="Q19" s="31">
        <f t="shared" si="7"/>
        <v>4752.2471545559556</v>
      </c>
      <c r="R19" s="31" t="e">
        <f t="shared" si="2"/>
        <v>#REF!</v>
      </c>
    </row>
    <row r="20" spans="1:38" ht="63" customHeight="1" thickBot="1" x14ac:dyDescent="0.25">
      <c r="B20" s="28" t="e">
        <f>#REF!</f>
        <v>#REF!</v>
      </c>
      <c r="C20" s="55" t="e">
        <f>#REF!</f>
        <v>#REF!</v>
      </c>
      <c r="D20" s="30"/>
      <c r="E20" s="29">
        <v>2000</v>
      </c>
      <c r="F20" s="11">
        <v>3965.5172413793107</v>
      </c>
      <c r="G20" s="11">
        <f t="shared" si="0"/>
        <v>634.48275862068976</v>
      </c>
      <c r="H20" s="11">
        <f t="shared" si="3"/>
        <v>4600</v>
      </c>
      <c r="I20" s="11">
        <f t="shared" si="4"/>
        <v>9200000</v>
      </c>
      <c r="J20" s="30"/>
      <c r="K20" s="541">
        <f t="shared" si="5"/>
        <v>4082.2291150247238</v>
      </c>
      <c r="L20" s="542"/>
      <c r="N20" s="29" t="e">
        <f>#REF!</f>
        <v>#REF!</v>
      </c>
      <c r="O20" s="64">
        <f t="shared" si="6"/>
        <v>4082.2291150247238</v>
      </c>
      <c r="P20" s="31">
        <f t="shared" si="1"/>
        <v>775.62353185469749</v>
      </c>
      <c r="Q20" s="31">
        <f t="shared" si="7"/>
        <v>4857.8526468794216</v>
      </c>
      <c r="R20" s="31" t="e">
        <f t="shared" si="2"/>
        <v>#REF!</v>
      </c>
    </row>
    <row r="21" spans="1:38" ht="76.5" customHeight="1" thickBot="1" x14ac:dyDescent="0.25">
      <c r="B21" s="28" t="e">
        <f>#REF!</f>
        <v>#REF!</v>
      </c>
      <c r="C21" s="55" t="e">
        <f>#REF!</f>
        <v>#REF!</v>
      </c>
      <c r="D21" s="30"/>
      <c r="E21" s="29">
        <v>350</v>
      </c>
      <c r="F21" s="11">
        <v>9741.3793103448279</v>
      </c>
      <c r="G21" s="11">
        <f t="shared" si="0"/>
        <v>1558.6206896551726</v>
      </c>
      <c r="H21" s="11">
        <f t="shared" si="3"/>
        <v>11300</v>
      </c>
      <c r="I21" s="11">
        <f t="shared" si="4"/>
        <v>3955000</v>
      </c>
      <c r="J21" s="30"/>
      <c r="K21" s="543">
        <f t="shared" si="5"/>
        <v>10028.084565169429</v>
      </c>
      <c r="L21" s="543"/>
      <c r="N21" s="29" t="e">
        <f>#REF!</f>
        <v>#REF!</v>
      </c>
      <c r="O21" s="64">
        <f t="shared" si="6"/>
        <v>10028.084565169429</v>
      </c>
      <c r="P21" s="31">
        <f t="shared" si="1"/>
        <v>1905.3360673821915</v>
      </c>
      <c r="Q21" s="31">
        <f t="shared" si="7"/>
        <v>11933.420632551621</v>
      </c>
      <c r="R21" s="31" t="e">
        <f t="shared" si="2"/>
        <v>#REF!</v>
      </c>
    </row>
    <row r="22" spans="1:38" s="15" customFormat="1" ht="35.1" customHeight="1" thickBot="1" x14ac:dyDescent="0.3">
      <c r="A22" s="18"/>
      <c r="B22" s="73" t="e">
        <f>#REF!</f>
        <v>#REF!</v>
      </c>
      <c r="D22" s="56"/>
      <c r="E22" s="56"/>
      <c r="F22" s="56"/>
      <c r="G22" s="56"/>
      <c r="H22" s="66"/>
      <c r="I22" s="12">
        <f>SUM(I10:I21)</f>
        <v>301817500</v>
      </c>
      <c r="J22" s="56"/>
      <c r="K22" s="56"/>
      <c r="L22" s="56"/>
      <c r="M22" s="56"/>
      <c r="N22" s="56"/>
      <c r="P22" s="67"/>
      <c r="Q22" s="68"/>
      <c r="R22" s="12" t="e">
        <f>SUM(R10:R21)</f>
        <v>#REF!</v>
      </c>
    </row>
    <row r="23" spans="1:38" s="15" customFormat="1" ht="39" customHeight="1" x14ac:dyDescent="0.2">
      <c r="A23" s="67"/>
      <c r="B23" s="483" t="s">
        <v>43</v>
      </c>
      <c r="C23" s="483"/>
      <c r="D23" s="483"/>
      <c r="E23" s="483"/>
      <c r="F23" s="483"/>
      <c r="G23" s="483"/>
      <c r="H23" s="483"/>
      <c r="I23" s="483"/>
      <c r="J23" s="483"/>
      <c r="K23" s="483"/>
      <c r="L23" s="483"/>
      <c r="M23" s="483"/>
      <c r="N23" s="483"/>
      <c r="O23" s="483"/>
      <c r="P23" s="483"/>
      <c r="Q23" s="483"/>
      <c r="R23" s="483"/>
    </row>
    <row r="24" spans="1:38" s="15" customFormat="1" ht="35.25" customHeight="1" x14ac:dyDescent="0.2">
      <c r="A24" s="67"/>
      <c r="B24" s="466" t="s">
        <v>46</v>
      </c>
      <c r="C24" s="466"/>
      <c r="D24" s="466"/>
      <c r="E24" s="466"/>
      <c r="F24" s="466"/>
      <c r="G24" s="466"/>
      <c r="H24" s="466"/>
      <c r="I24" s="466"/>
      <c r="J24" s="466"/>
      <c r="K24" s="466"/>
      <c r="L24" s="466"/>
      <c r="M24" s="466"/>
      <c r="N24" s="466"/>
      <c r="O24" s="466"/>
    </row>
    <row r="25" spans="1:38" s="15" customFormat="1" ht="15" x14ac:dyDescent="0.2"/>
    <row r="26" spans="1:38" s="56" customFormat="1" x14ac:dyDescent="0.25">
      <c r="A26" s="15"/>
      <c r="B26" s="544" t="e">
        <f>#REF!</f>
        <v>#REF!</v>
      </c>
      <c r="C26" s="544"/>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spans="1:38" s="15" customFormat="1" x14ac:dyDescent="0.2">
      <c r="B27" s="545" t="e">
        <f>#REF!</f>
        <v>#REF!</v>
      </c>
      <c r="C27" s="545"/>
    </row>
    <row r="28" spans="1:38" s="15" customFormat="1" ht="179.25" customHeight="1" x14ac:dyDescent="0.2">
      <c r="C28" s="32"/>
    </row>
    <row r="29" spans="1:38" s="15" customFormat="1" ht="20.100000000000001" customHeight="1" x14ac:dyDescent="0.35">
      <c r="C29" s="13"/>
    </row>
    <row r="30" spans="1:38" s="15" customFormat="1" ht="20.100000000000001" customHeight="1" x14ac:dyDescent="0.2">
      <c r="C30" s="14"/>
    </row>
    <row r="31" spans="1:38" s="15" customFormat="1" ht="20.100000000000001" customHeight="1" x14ac:dyDescent="0.25">
      <c r="C31" s="14"/>
      <c r="M31" s="16"/>
      <c r="P31" s="16"/>
    </row>
    <row r="32" spans="1:38" s="15" customFormat="1" ht="20.100000000000001" customHeight="1" x14ac:dyDescent="0.2">
      <c r="C32" s="14"/>
      <c r="E32" s="14"/>
    </row>
    <row r="33" spans="1:53" s="15" customFormat="1" ht="17.100000000000001" customHeight="1" x14ac:dyDescent="0.25">
      <c r="C33" s="65"/>
      <c r="M33" s="16"/>
      <c r="P33" s="16"/>
    </row>
    <row r="34" spans="1:53" s="15" customFormat="1" ht="20.100000000000001" customHeight="1" x14ac:dyDescent="0.2">
      <c r="C34" s="69"/>
    </row>
    <row r="35" spans="1:53" s="56" customFormat="1" x14ac:dyDescent="0.25">
      <c r="A35" s="15"/>
      <c r="B35" s="15"/>
      <c r="C35" s="16"/>
      <c r="D35" s="15"/>
      <c r="E35" s="16"/>
      <c r="F35" s="16"/>
      <c r="G35" s="15"/>
      <c r="H35" s="15"/>
      <c r="I35" s="16"/>
      <c r="J35" s="16"/>
      <c r="K35" s="15"/>
      <c r="L35" s="15"/>
      <c r="M35" s="16"/>
      <c r="N35" s="16"/>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row>
    <row r="36" spans="1:53" s="56" customFormat="1" x14ac:dyDescent="0.25">
      <c r="A36" s="15"/>
      <c r="B36" s="15"/>
      <c r="C36" s="16"/>
      <c r="D36" s="15"/>
      <c r="E36" s="16"/>
      <c r="F36" s="16"/>
      <c r="G36" s="15"/>
      <c r="H36" s="15"/>
      <c r="I36" s="16"/>
      <c r="J36" s="16"/>
      <c r="K36" s="15"/>
      <c r="L36" s="15"/>
      <c r="M36" s="16"/>
      <c r="N36" s="16"/>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row>
    <row r="37" spans="1:53" s="56" customFormat="1" x14ac:dyDescent="0.25">
      <c r="A37" s="15"/>
      <c r="B37" s="15"/>
      <c r="C37" s="16"/>
      <c r="D37" s="15"/>
      <c r="E37" s="16"/>
      <c r="F37" s="16"/>
      <c r="G37" s="15"/>
      <c r="H37" s="15"/>
      <c r="I37" s="16"/>
      <c r="J37" s="16"/>
      <c r="K37" s="15"/>
      <c r="L37" s="15"/>
      <c r="M37" s="16"/>
      <c r="N37" s="16"/>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row>
    <row r="38" spans="1:53" s="56" customFormat="1" x14ac:dyDescent="0.25">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row>
    <row r="39" spans="1:53" s="56" customFormat="1" x14ac:dyDescent="0.25">
      <c r="A39" s="15"/>
      <c r="B39" s="15"/>
      <c r="C39" s="16"/>
      <c r="D39" s="15"/>
      <c r="E39" s="16"/>
      <c r="F39" s="16"/>
      <c r="G39" s="15"/>
      <c r="H39" s="15"/>
      <c r="I39" s="16"/>
      <c r="J39" s="16"/>
      <c r="K39" s="15"/>
      <c r="L39" s="15"/>
      <c r="M39" s="16"/>
      <c r="N39" s="16"/>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row>
    <row r="40" spans="1:53" s="56" customFormat="1" x14ac:dyDescent="0.25">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row>
    <row r="41" spans="1:53" s="56" customFormat="1" x14ac:dyDescent="0.2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R41" s="15"/>
      <c r="AS41" s="15"/>
      <c r="AT41" s="15"/>
      <c r="AU41" s="15"/>
      <c r="AV41" s="15"/>
      <c r="AW41" s="15"/>
      <c r="AX41" s="15"/>
      <c r="AY41" s="15"/>
      <c r="AZ41" s="15"/>
      <c r="BA41" s="15"/>
    </row>
    <row r="42" spans="1:53" s="56" customFormat="1" x14ac:dyDescent="0.25">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R42" s="15"/>
      <c r="AS42" s="15"/>
      <c r="AT42" s="15"/>
      <c r="AU42" s="15"/>
      <c r="AV42" s="15"/>
      <c r="AW42" s="15"/>
      <c r="AX42" s="15"/>
      <c r="AY42" s="15"/>
      <c r="AZ42" s="15"/>
      <c r="BA42" s="15"/>
    </row>
    <row r="43" spans="1:53" s="56" customFormat="1" x14ac:dyDescent="0.25">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R43" s="15"/>
      <c r="AS43" s="15"/>
      <c r="AT43" s="15"/>
      <c r="AU43" s="15"/>
      <c r="AV43" s="15"/>
      <c r="AW43" s="15"/>
      <c r="AX43" s="15"/>
      <c r="AY43" s="15"/>
      <c r="AZ43" s="15"/>
      <c r="BA43" s="15"/>
    </row>
    <row r="44" spans="1:53" s="56" customFormat="1" x14ac:dyDescent="0.25">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R44" s="15"/>
      <c r="AS44" s="15"/>
      <c r="AT44" s="15"/>
      <c r="AU44" s="15"/>
      <c r="AV44" s="15"/>
      <c r="AW44" s="15"/>
      <c r="AX44" s="15"/>
      <c r="AY44" s="15"/>
      <c r="AZ44" s="15"/>
      <c r="BA44" s="15"/>
    </row>
    <row r="45" spans="1:53" s="56" customFormat="1" x14ac:dyDescent="0.2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row>
    <row r="46" spans="1:53" s="56" customFormat="1" x14ac:dyDescent="0.25">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row>
    <row r="47" spans="1:53" s="56" customFormat="1" x14ac:dyDescent="0.25">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row>
    <row r="48" spans="1:53" s="56"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row>
    <row r="49" spans="1:28" s="56"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row>
    <row r="50" spans="1:28" s="56"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row>
    <row r="51" spans="1:28" s="56"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row>
    <row r="52" spans="1:28" s="56"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row>
    <row r="53" spans="1:28" s="56"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row>
    <row r="54" spans="1:28" s="56"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row>
    <row r="55" spans="1:28" s="56"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row>
    <row r="56" spans="1:28" s="56"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row>
    <row r="57" spans="1:28" s="56"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row>
    <row r="58" spans="1:28" s="56"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row>
    <row r="59" spans="1:28" s="56"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row>
    <row r="60" spans="1:28" s="56"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row>
    <row r="61" spans="1:28" s="56" customFormat="1" x14ac:dyDescent="0.25">
      <c r="A61" s="18"/>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row>
    <row r="62" spans="1:28" s="56" customFormat="1" x14ac:dyDescent="0.25">
      <c r="A62" s="18"/>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row>
    <row r="63" spans="1:28" s="56" customFormat="1" x14ac:dyDescent="0.25">
      <c r="A63" s="18"/>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row>
    <row r="64" spans="1:28" s="56" customFormat="1" x14ac:dyDescent="0.25">
      <c r="A64" s="18"/>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row>
    <row r="65" spans="1:40" s="56" customFormat="1" x14ac:dyDescent="0.25">
      <c r="A65" s="18"/>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row>
    <row r="66" spans="1:40" s="56" customFormat="1" x14ac:dyDescent="0.25">
      <c r="A66" s="18"/>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row>
    <row r="67" spans="1:40" s="56" customFormat="1" x14ac:dyDescent="0.25">
      <c r="A67" s="18"/>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row>
    <row r="68" spans="1:40" s="56" customFormat="1" x14ac:dyDescent="0.25">
      <c r="A68" s="18"/>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row>
    <row r="69" spans="1:40" s="56" customFormat="1" x14ac:dyDescent="0.25">
      <c r="A69" s="18"/>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row>
    <row r="70" spans="1:40" s="56" customFormat="1" x14ac:dyDescent="0.25">
      <c r="A70" s="18"/>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row>
    <row r="71" spans="1:40" s="56" customFormat="1" x14ac:dyDescent="0.25">
      <c r="A71" s="18"/>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row>
    <row r="72" spans="1:40" s="56" customFormat="1" x14ac:dyDescent="0.25">
      <c r="A72" s="18"/>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row>
    <row r="73" spans="1:40" s="27" customFormat="1" x14ac:dyDescent="0.25">
      <c r="A73" s="18"/>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56"/>
      <c r="AD73" s="56"/>
      <c r="AE73" s="56"/>
      <c r="AF73" s="56"/>
      <c r="AG73" s="56"/>
      <c r="AH73" s="56"/>
      <c r="AI73" s="56"/>
      <c r="AJ73" s="56"/>
      <c r="AK73" s="56"/>
      <c r="AL73" s="56"/>
      <c r="AM73" s="56"/>
      <c r="AN73" s="56"/>
    </row>
    <row r="74" spans="1:40" s="27" customFormat="1" x14ac:dyDescent="0.25">
      <c r="A74" s="18"/>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56"/>
      <c r="AD74" s="56"/>
      <c r="AE74" s="56"/>
      <c r="AF74" s="56"/>
      <c r="AG74" s="56"/>
      <c r="AH74" s="56"/>
      <c r="AI74" s="56"/>
      <c r="AJ74" s="56"/>
      <c r="AK74" s="56"/>
      <c r="AL74" s="56"/>
      <c r="AM74" s="56"/>
      <c r="AN74" s="56"/>
    </row>
    <row r="75" spans="1:40" s="27" customFormat="1" x14ac:dyDescent="0.25">
      <c r="A75" s="18"/>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56"/>
      <c r="AD75" s="56"/>
      <c r="AE75" s="56"/>
      <c r="AF75" s="56"/>
      <c r="AG75" s="56"/>
      <c r="AH75" s="56"/>
      <c r="AI75" s="56"/>
      <c r="AJ75" s="56"/>
      <c r="AK75" s="56"/>
      <c r="AL75" s="56"/>
      <c r="AM75" s="56"/>
      <c r="AN75" s="56"/>
    </row>
    <row r="76" spans="1:40" s="27" customFormat="1" x14ac:dyDescent="0.25">
      <c r="A76" s="18"/>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56"/>
      <c r="AD76" s="56"/>
      <c r="AE76" s="56"/>
      <c r="AF76" s="56"/>
      <c r="AG76" s="56"/>
      <c r="AH76" s="56"/>
      <c r="AI76" s="56"/>
      <c r="AJ76" s="56"/>
      <c r="AK76" s="56"/>
      <c r="AL76" s="56"/>
      <c r="AM76" s="56"/>
      <c r="AN76" s="56"/>
    </row>
    <row r="77" spans="1:40" s="27" customFormat="1" x14ac:dyDescent="0.25">
      <c r="A77" s="18"/>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56"/>
      <c r="AD77" s="56"/>
      <c r="AE77" s="56"/>
      <c r="AF77" s="56"/>
      <c r="AG77" s="56"/>
      <c r="AH77" s="56"/>
      <c r="AI77" s="56"/>
      <c r="AJ77" s="56"/>
      <c r="AK77" s="56"/>
      <c r="AL77" s="56"/>
      <c r="AM77" s="56"/>
      <c r="AN77" s="56"/>
    </row>
    <row r="78" spans="1:40" s="27" customFormat="1" x14ac:dyDescent="0.25">
      <c r="A78" s="18"/>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56"/>
      <c r="AD78" s="56"/>
      <c r="AE78" s="56"/>
      <c r="AF78" s="56"/>
      <c r="AG78" s="56"/>
      <c r="AH78" s="56"/>
      <c r="AI78" s="56"/>
      <c r="AJ78" s="56"/>
      <c r="AK78" s="56"/>
      <c r="AL78" s="56"/>
      <c r="AM78" s="56"/>
      <c r="AN78" s="56"/>
    </row>
    <row r="79" spans="1:40" s="27" customFormat="1" x14ac:dyDescent="0.25">
      <c r="A79" s="18"/>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56"/>
      <c r="AD79" s="56"/>
      <c r="AE79" s="56"/>
      <c r="AF79" s="56"/>
      <c r="AG79" s="56"/>
      <c r="AH79" s="56"/>
      <c r="AI79" s="56"/>
      <c r="AJ79" s="56"/>
      <c r="AK79" s="56"/>
      <c r="AL79" s="56"/>
      <c r="AM79" s="56"/>
      <c r="AN79" s="56"/>
    </row>
    <row r="80" spans="1:40" s="27" customFormat="1" x14ac:dyDescent="0.25">
      <c r="A80" s="18"/>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56"/>
      <c r="AD80" s="56"/>
      <c r="AE80" s="56"/>
      <c r="AF80" s="56"/>
      <c r="AG80" s="56"/>
      <c r="AH80" s="56"/>
      <c r="AI80" s="56"/>
      <c r="AJ80" s="56"/>
      <c r="AK80" s="56"/>
      <c r="AL80" s="56"/>
      <c r="AM80" s="56"/>
      <c r="AN80" s="56"/>
    </row>
    <row r="81" spans="1:40" s="27" customFormat="1" x14ac:dyDescent="0.25">
      <c r="A81" s="18"/>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56"/>
      <c r="AD81" s="56"/>
      <c r="AE81" s="56"/>
      <c r="AF81" s="56"/>
      <c r="AG81" s="56"/>
      <c r="AH81" s="56"/>
      <c r="AI81" s="56"/>
      <c r="AJ81" s="56"/>
      <c r="AK81" s="56"/>
      <c r="AL81" s="56"/>
      <c r="AM81" s="56"/>
      <c r="AN81" s="56"/>
    </row>
    <row r="82" spans="1:40" s="27" customFormat="1" x14ac:dyDescent="0.25">
      <c r="A82" s="18"/>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56"/>
      <c r="AD82" s="56"/>
      <c r="AE82" s="56"/>
      <c r="AF82" s="56"/>
      <c r="AG82" s="56"/>
      <c r="AH82" s="56"/>
      <c r="AI82" s="56"/>
      <c r="AJ82" s="56"/>
      <c r="AK82" s="56"/>
      <c r="AL82" s="56"/>
      <c r="AM82" s="56"/>
      <c r="AN82" s="56"/>
    </row>
    <row r="83" spans="1:40" s="27" customFormat="1" x14ac:dyDescent="0.25">
      <c r="A83" s="18"/>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56"/>
      <c r="AD83" s="56"/>
      <c r="AE83" s="56"/>
      <c r="AF83" s="56"/>
      <c r="AG83" s="56"/>
      <c r="AH83" s="56"/>
      <c r="AI83" s="56"/>
      <c r="AJ83" s="56"/>
      <c r="AK83" s="56"/>
      <c r="AL83" s="56"/>
      <c r="AM83" s="56"/>
      <c r="AN83" s="56"/>
    </row>
    <row r="84" spans="1:40" s="27" customFormat="1" x14ac:dyDescent="0.25">
      <c r="A84" s="18"/>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56"/>
      <c r="AD84" s="56"/>
      <c r="AE84" s="56"/>
      <c r="AF84" s="56"/>
      <c r="AG84" s="56"/>
      <c r="AH84" s="56"/>
      <c r="AI84" s="56"/>
      <c r="AJ84" s="56"/>
      <c r="AK84" s="56"/>
      <c r="AL84" s="56"/>
      <c r="AM84" s="56"/>
      <c r="AN84" s="56"/>
    </row>
    <row r="85" spans="1:40" s="27" customFormat="1" x14ac:dyDescent="0.25">
      <c r="A85" s="18"/>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56"/>
      <c r="AD85" s="56"/>
      <c r="AE85" s="56"/>
      <c r="AF85" s="56"/>
      <c r="AG85" s="56"/>
      <c r="AH85" s="56"/>
      <c r="AI85" s="56"/>
      <c r="AJ85" s="56"/>
      <c r="AK85" s="56"/>
      <c r="AL85" s="56"/>
      <c r="AM85" s="56"/>
      <c r="AN85" s="56"/>
    </row>
    <row r="86" spans="1:40" s="27" customFormat="1" x14ac:dyDescent="0.25">
      <c r="A86" s="18"/>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56"/>
      <c r="AD86" s="56"/>
      <c r="AE86" s="56"/>
      <c r="AF86" s="56"/>
      <c r="AG86" s="56"/>
      <c r="AH86" s="56"/>
      <c r="AI86" s="56"/>
      <c r="AJ86" s="56"/>
      <c r="AK86" s="56"/>
      <c r="AL86" s="56"/>
      <c r="AM86" s="56"/>
      <c r="AN86" s="56"/>
    </row>
    <row r="87" spans="1:40" s="27" customFormat="1" x14ac:dyDescent="0.25">
      <c r="A87" s="18"/>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56"/>
      <c r="AD87" s="56"/>
      <c r="AE87" s="56"/>
      <c r="AF87" s="56"/>
      <c r="AG87" s="56"/>
      <c r="AH87" s="56"/>
      <c r="AI87" s="56"/>
      <c r="AJ87" s="56"/>
      <c r="AK87" s="56"/>
      <c r="AL87" s="56"/>
      <c r="AM87" s="56"/>
      <c r="AN87" s="56"/>
    </row>
    <row r="88" spans="1:40" s="27" customFormat="1" x14ac:dyDescent="0.25">
      <c r="A88" s="18"/>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56"/>
      <c r="AD88" s="56"/>
      <c r="AE88" s="56"/>
      <c r="AF88" s="56"/>
      <c r="AG88" s="56"/>
      <c r="AH88" s="56"/>
      <c r="AI88" s="56"/>
      <c r="AJ88" s="56"/>
      <c r="AK88" s="56"/>
      <c r="AL88" s="56"/>
      <c r="AM88" s="56"/>
      <c r="AN88" s="56"/>
    </row>
    <row r="89" spans="1:40" s="27" customFormat="1" x14ac:dyDescent="0.25">
      <c r="A89" s="18"/>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56"/>
      <c r="AD89" s="56"/>
      <c r="AE89" s="56"/>
      <c r="AF89" s="56"/>
      <c r="AG89" s="56"/>
      <c r="AH89" s="56"/>
      <c r="AI89" s="56"/>
      <c r="AJ89" s="56"/>
      <c r="AK89" s="56"/>
      <c r="AL89" s="56"/>
      <c r="AM89" s="56"/>
      <c r="AN89" s="56"/>
    </row>
    <row r="90" spans="1:40" s="27" customFormat="1" x14ac:dyDescent="0.25">
      <c r="A90" s="18"/>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56"/>
      <c r="AD90" s="56"/>
      <c r="AE90" s="56"/>
      <c r="AF90" s="56"/>
      <c r="AG90" s="56"/>
      <c r="AH90" s="56"/>
      <c r="AI90" s="56"/>
      <c r="AJ90" s="56"/>
      <c r="AK90" s="56"/>
      <c r="AL90" s="56"/>
      <c r="AM90" s="56"/>
      <c r="AN90" s="56"/>
    </row>
    <row r="91" spans="1:40" s="27" customFormat="1" x14ac:dyDescent="0.25">
      <c r="A91" s="18"/>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56"/>
      <c r="AD91" s="56"/>
      <c r="AE91" s="56"/>
      <c r="AF91" s="56"/>
      <c r="AG91" s="56"/>
      <c r="AH91" s="56"/>
      <c r="AI91" s="56"/>
      <c r="AJ91" s="56"/>
      <c r="AK91" s="56"/>
      <c r="AL91" s="56"/>
      <c r="AM91" s="56"/>
      <c r="AN91" s="56"/>
    </row>
    <row r="92" spans="1:40" s="27" customFormat="1" x14ac:dyDescent="0.25">
      <c r="A92" s="18"/>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56"/>
      <c r="AD92" s="56"/>
      <c r="AE92" s="56"/>
      <c r="AF92" s="56"/>
      <c r="AG92" s="56"/>
      <c r="AH92" s="56"/>
      <c r="AI92" s="56"/>
      <c r="AJ92" s="56"/>
      <c r="AK92" s="56"/>
      <c r="AL92" s="56"/>
      <c r="AM92" s="56"/>
      <c r="AN92" s="56"/>
    </row>
    <row r="93" spans="1:40" s="27" customFormat="1" x14ac:dyDescent="0.25">
      <c r="A93" s="18"/>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56"/>
      <c r="AD93" s="56"/>
      <c r="AE93" s="56"/>
      <c r="AF93" s="56"/>
      <c r="AG93" s="56"/>
      <c r="AH93" s="56"/>
      <c r="AI93" s="56"/>
      <c r="AJ93" s="56"/>
      <c r="AK93" s="56"/>
      <c r="AL93" s="56"/>
      <c r="AM93" s="56"/>
      <c r="AN93" s="56"/>
    </row>
    <row r="94" spans="1:40" s="27" customFormat="1" x14ac:dyDescent="0.25">
      <c r="A94" s="18"/>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M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M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M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M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M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M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M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M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M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M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M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M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M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M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M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M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M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M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M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M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M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M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M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M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M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M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M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M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M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M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M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M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M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M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M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M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M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M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M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M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M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M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M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M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M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M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M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M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M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M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M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M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M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M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M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M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M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M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M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M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M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M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M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M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M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M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M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M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M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M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M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M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M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M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M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M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M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M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M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M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M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M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M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M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M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M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M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M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M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M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M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M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M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M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M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M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M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M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M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M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M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M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M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M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M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M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M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M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M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M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M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M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M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M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M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M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M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M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M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M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M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M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M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M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M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M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M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M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M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M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M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M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M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M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M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M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M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M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M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M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M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M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M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M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M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M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M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M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M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M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M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M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M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M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M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M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M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M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M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M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M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M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M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M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M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M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M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M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M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M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M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M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M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M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M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M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M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M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M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M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M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M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M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M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M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M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M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M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M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M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M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M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M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M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M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M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M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M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M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M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M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M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M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M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M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M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M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M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M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M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M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M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M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M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M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M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M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M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M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M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M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M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M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M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M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M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M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M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M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M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M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M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M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M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M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M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M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M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M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M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M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M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M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M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M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M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M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M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M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M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M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M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M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M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M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M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M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M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M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M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M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M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M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M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M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M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M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M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M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M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M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M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M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M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M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M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M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M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M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M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M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row r="376" spans="1:40" s="27" customFormat="1" x14ac:dyDescent="0.25">
      <c r="A376" s="18"/>
      <c r="B376" s="5"/>
      <c r="C376" s="17"/>
      <c r="D376" s="5"/>
      <c r="E376" s="5"/>
      <c r="F376" s="5"/>
      <c r="G376" s="5"/>
      <c r="H376" s="5"/>
      <c r="I376" s="5"/>
      <c r="J376" s="5"/>
      <c r="M376" s="5"/>
      <c r="N376" s="5"/>
      <c r="O376" s="5"/>
      <c r="P376" s="5"/>
      <c r="Q376" s="5"/>
      <c r="R376" s="5"/>
      <c r="S376" s="56"/>
      <c r="T376" s="56"/>
      <c r="U376" s="56"/>
      <c r="V376" s="56"/>
      <c r="W376" s="56"/>
      <c r="X376" s="56"/>
      <c r="Y376" s="56"/>
      <c r="Z376" s="56"/>
      <c r="AA376" s="56"/>
      <c r="AB376" s="56"/>
      <c r="AC376" s="56"/>
      <c r="AD376" s="56"/>
      <c r="AE376" s="56"/>
      <c r="AF376" s="56"/>
      <c r="AG376" s="56"/>
      <c r="AH376" s="56"/>
      <c r="AI376" s="56"/>
      <c r="AJ376" s="56"/>
      <c r="AK376" s="56"/>
      <c r="AL376" s="56"/>
      <c r="AM376" s="56"/>
      <c r="AN376" s="56"/>
    </row>
    <row r="377" spans="1:40" s="27" customFormat="1" x14ac:dyDescent="0.25">
      <c r="A377" s="18"/>
      <c r="B377" s="5"/>
      <c r="C377" s="17"/>
      <c r="D377" s="5"/>
      <c r="E377" s="5"/>
      <c r="F377" s="5"/>
      <c r="G377" s="5"/>
      <c r="H377" s="5"/>
      <c r="I377" s="5"/>
      <c r="J377" s="5"/>
      <c r="M377" s="5"/>
      <c r="N377" s="5"/>
      <c r="O377" s="5"/>
      <c r="P377" s="5"/>
      <c r="Q377" s="5"/>
      <c r="R377" s="5"/>
      <c r="S377" s="56"/>
      <c r="T377" s="56"/>
      <c r="U377" s="56"/>
      <c r="V377" s="56"/>
      <c r="W377" s="56"/>
      <c r="X377" s="56"/>
      <c r="Y377" s="56"/>
      <c r="Z377" s="56"/>
      <c r="AA377" s="56"/>
      <c r="AB377" s="56"/>
      <c r="AC377" s="56"/>
      <c r="AD377" s="56"/>
      <c r="AE377" s="56"/>
      <c r="AF377" s="56"/>
      <c r="AG377" s="56"/>
      <c r="AH377" s="56"/>
      <c r="AI377" s="56"/>
      <c r="AJ377" s="56"/>
      <c r="AK377" s="56"/>
      <c r="AL377" s="56"/>
      <c r="AM377" s="56"/>
      <c r="AN377" s="56"/>
    </row>
    <row r="378" spans="1:40" s="27" customFormat="1" x14ac:dyDescent="0.25">
      <c r="A378" s="18"/>
      <c r="B378" s="5"/>
      <c r="C378" s="17"/>
      <c r="D378" s="5"/>
      <c r="E378" s="5"/>
      <c r="F378" s="5"/>
      <c r="G378" s="5"/>
      <c r="H378" s="5"/>
      <c r="I378" s="5"/>
      <c r="J378" s="5"/>
      <c r="M378" s="5"/>
      <c r="N378" s="5"/>
      <c r="O378" s="5"/>
      <c r="P378" s="5"/>
      <c r="Q378" s="5"/>
      <c r="R378" s="5"/>
      <c r="S378" s="56"/>
      <c r="T378" s="56"/>
      <c r="U378" s="56"/>
      <c r="V378" s="56"/>
      <c r="W378" s="56"/>
      <c r="X378" s="56"/>
      <c r="Y378" s="56"/>
      <c r="Z378" s="56"/>
      <c r="AA378" s="56"/>
      <c r="AB378" s="56"/>
      <c r="AC378" s="56"/>
      <c r="AD378" s="56"/>
      <c r="AE378" s="56"/>
      <c r="AF378" s="56"/>
      <c r="AG378" s="56"/>
      <c r="AH378" s="56"/>
      <c r="AI378" s="56"/>
      <c r="AJ378" s="56"/>
      <c r="AK378" s="56"/>
      <c r="AL378" s="56"/>
      <c r="AM378" s="56"/>
      <c r="AN378" s="56"/>
    </row>
    <row r="379" spans="1:40" s="27" customFormat="1" x14ac:dyDescent="0.25">
      <c r="A379" s="18"/>
      <c r="B379" s="5"/>
      <c r="C379" s="17"/>
      <c r="D379" s="5"/>
      <c r="E379" s="5"/>
      <c r="F379" s="5"/>
      <c r="G379" s="5"/>
      <c r="H379" s="5"/>
      <c r="I379" s="5"/>
      <c r="J379" s="5"/>
      <c r="M379" s="5"/>
      <c r="N379" s="5"/>
      <c r="O379" s="5"/>
      <c r="P379" s="5"/>
      <c r="Q379" s="5"/>
      <c r="R379" s="5"/>
      <c r="S379" s="56"/>
      <c r="T379" s="56"/>
      <c r="U379" s="56"/>
      <c r="V379" s="56"/>
      <c r="W379" s="56"/>
      <c r="X379" s="56"/>
      <c r="Y379" s="56"/>
      <c r="Z379" s="56"/>
      <c r="AA379" s="56"/>
      <c r="AB379" s="56"/>
      <c r="AC379" s="56"/>
      <c r="AD379" s="56"/>
      <c r="AE379" s="56"/>
      <c r="AF379" s="56"/>
      <c r="AG379" s="56"/>
      <c r="AH379" s="56"/>
      <c r="AI379" s="56"/>
      <c r="AJ379" s="56"/>
      <c r="AK379" s="56"/>
      <c r="AL379" s="56"/>
      <c r="AM379" s="56"/>
      <c r="AN379" s="56"/>
    </row>
    <row r="380" spans="1:40" s="27" customFormat="1" x14ac:dyDescent="0.25">
      <c r="A380" s="18"/>
      <c r="B380" s="5"/>
      <c r="C380" s="17"/>
      <c r="D380" s="5"/>
      <c r="E380" s="5"/>
      <c r="F380" s="5"/>
      <c r="G380" s="5"/>
      <c r="H380" s="5"/>
      <c r="I380" s="5"/>
      <c r="J380" s="5"/>
      <c r="M380" s="5"/>
      <c r="N380" s="5"/>
      <c r="O380" s="5"/>
      <c r="P380" s="5"/>
      <c r="Q380" s="5"/>
      <c r="R380" s="5"/>
      <c r="S380" s="56"/>
      <c r="T380" s="56"/>
      <c r="U380" s="56"/>
      <c r="V380" s="56"/>
      <c r="W380" s="56"/>
      <c r="X380" s="56"/>
      <c r="Y380" s="56"/>
      <c r="Z380" s="56"/>
      <c r="AA380" s="56"/>
      <c r="AB380" s="56"/>
      <c r="AC380" s="56"/>
      <c r="AD380" s="56"/>
      <c r="AE380" s="56"/>
      <c r="AF380" s="56"/>
      <c r="AG380" s="56"/>
      <c r="AH380" s="56"/>
      <c r="AI380" s="56"/>
      <c r="AJ380" s="56"/>
      <c r="AK380" s="56"/>
      <c r="AL380" s="56"/>
      <c r="AM380" s="56"/>
      <c r="AN380" s="56"/>
    </row>
    <row r="381" spans="1:40" s="27" customFormat="1" x14ac:dyDescent="0.25">
      <c r="A381" s="18"/>
      <c r="B381" s="5"/>
      <c r="C381" s="17"/>
      <c r="D381" s="5"/>
      <c r="E381" s="5"/>
      <c r="F381" s="5"/>
      <c r="G381" s="5"/>
      <c r="H381" s="5"/>
      <c r="I381" s="5"/>
      <c r="J381" s="5"/>
      <c r="M381" s="5"/>
      <c r="N381" s="5"/>
      <c r="O381" s="5"/>
      <c r="P381" s="5"/>
      <c r="Q381" s="5"/>
      <c r="R381" s="5"/>
      <c r="S381" s="56"/>
      <c r="T381" s="56"/>
      <c r="U381" s="56"/>
      <c r="V381" s="56"/>
      <c r="W381" s="56"/>
      <c r="X381" s="56"/>
      <c r="Y381" s="56"/>
      <c r="Z381" s="56"/>
      <c r="AA381" s="56"/>
      <c r="AB381" s="56"/>
      <c r="AC381" s="56"/>
      <c r="AD381" s="56"/>
      <c r="AE381" s="56"/>
      <c r="AF381" s="56"/>
      <c r="AG381" s="56"/>
      <c r="AH381" s="56"/>
      <c r="AI381" s="56"/>
      <c r="AJ381" s="56"/>
      <c r="AK381" s="56"/>
      <c r="AL381" s="56"/>
      <c r="AM381" s="56"/>
      <c r="AN381" s="56"/>
    </row>
    <row r="382" spans="1:40" s="27" customFormat="1" x14ac:dyDescent="0.25">
      <c r="A382" s="18"/>
      <c r="B382" s="5"/>
      <c r="C382" s="17"/>
      <c r="D382" s="5"/>
      <c r="E382" s="5"/>
      <c r="F382" s="5"/>
      <c r="G382" s="5"/>
      <c r="H382" s="5"/>
      <c r="I382" s="5"/>
      <c r="J382" s="5"/>
      <c r="M382" s="5"/>
      <c r="N382" s="5"/>
      <c r="O382" s="5"/>
      <c r="P382" s="5"/>
      <c r="Q382" s="5"/>
      <c r="R382" s="5"/>
      <c r="S382" s="56"/>
      <c r="T382" s="56"/>
      <c r="U382" s="56"/>
      <c r="V382" s="56"/>
      <c r="W382" s="56"/>
      <c r="X382" s="56"/>
      <c r="Y382" s="56"/>
      <c r="Z382" s="56"/>
      <c r="AA382" s="56"/>
      <c r="AB382" s="56"/>
      <c r="AC382" s="56"/>
      <c r="AD382" s="56"/>
      <c r="AE382" s="56"/>
      <c r="AF382" s="56"/>
      <c r="AG382" s="56"/>
      <c r="AH382" s="56"/>
      <c r="AI382" s="56"/>
      <c r="AJ382" s="56"/>
      <c r="AK382" s="56"/>
      <c r="AL382" s="56"/>
      <c r="AM382" s="56"/>
      <c r="AN382" s="56"/>
    </row>
    <row r="383" spans="1:40" s="27" customFormat="1" x14ac:dyDescent="0.25">
      <c r="A383" s="18"/>
      <c r="B383" s="5"/>
      <c r="C383" s="17"/>
      <c r="D383" s="5"/>
      <c r="E383" s="5"/>
      <c r="F383" s="5"/>
      <c r="G383" s="5"/>
      <c r="H383" s="5"/>
      <c r="I383" s="5"/>
      <c r="J383" s="5"/>
      <c r="M383" s="5"/>
      <c r="N383" s="5"/>
      <c r="O383" s="5"/>
      <c r="P383" s="5"/>
      <c r="Q383" s="5"/>
      <c r="R383" s="5"/>
      <c r="S383" s="56"/>
      <c r="T383" s="56"/>
      <c r="U383" s="56"/>
      <c r="V383" s="56"/>
      <c r="W383" s="56"/>
      <c r="X383" s="56"/>
      <c r="Y383" s="56"/>
      <c r="Z383" s="56"/>
      <c r="AA383" s="56"/>
      <c r="AB383" s="56"/>
      <c r="AC383" s="56"/>
      <c r="AD383" s="56"/>
      <c r="AE383" s="56"/>
      <c r="AF383" s="56"/>
      <c r="AG383" s="56"/>
      <c r="AH383" s="56"/>
      <c r="AI383" s="56"/>
      <c r="AJ383" s="56"/>
      <c r="AK383" s="56"/>
      <c r="AL383" s="56"/>
      <c r="AM383" s="56"/>
      <c r="AN383" s="56"/>
    </row>
    <row r="384" spans="1:40" s="27" customFormat="1" x14ac:dyDescent="0.25">
      <c r="A384" s="18"/>
      <c r="B384" s="5"/>
      <c r="C384" s="17"/>
      <c r="D384" s="5"/>
      <c r="E384" s="5"/>
      <c r="F384" s="5"/>
      <c r="G384" s="5"/>
      <c r="H384" s="5"/>
      <c r="I384" s="5"/>
      <c r="J384" s="5"/>
      <c r="M384" s="5"/>
      <c r="N384" s="5"/>
      <c r="O384" s="5"/>
      <c r="P384" s="5"/>
      <c r="Q384" s="5"/>
      <c r="R384" s="5"/>
      <c r="S384" s="56"/>
      <c r="T384" s="56"/>
      <c r="U384" s="56"/>
      <c r="V384" s="56"/>
      <c r="W384" s="56"/>
      <c r="X384" s="56"/>
      <c r="Y384" s="56"/>
      <c r="Z384" s="56"/>
      <c r="AA384" s="56"/>
      <c r="AB384" s="56"/>
      <c r="AC384" s="56"/>
      <c r="AD384" s="56"/>
      <c r="AE384" s="56"/>
      <c r="AF384" s="56"/>
      <c r="AG384" s="56"/>
      <c r="AH384" s="56"/>
      <c r="AI384" s="56"/>
      <c r="AJ384" s="56"/>
      <c r="AK384" s="56"/>
      <c r="AL384" s="56"/>
      <c r="AM384" s="56"/>
      <c r="AN384" s="56"/>
    </row>
    <row r="385" spans="1:40" s="27" customFormat="1" x14ac:dyDescent="0.25">
      <c r="A385" s="18"/>
      <c r="B385" s="5"/>
      <c r="C385" s="17"/>
      <c r="D385" s="5"/>
      <c r="E385" s="5"/>
      <c r="F385" s="5"/>
      <c r="G385" s="5"/>
      <c r="H385" s="5"/>
      <c r="I385" s="5"/>
      <c r="J385" s="5"/>
      <c r="M385" s="5"/>
      <c r="N385" s="5"/>
      <c r="O385" s="5"/>
      <c r="P385" s="5"/>
      <c r="Q385" s="5"/>
      <c r="R385" s="5"/>
      <c r="S385" s="56"/>
      <c r="T385" s="56"/>
      <c r="U385" s="56"/>
      <c r="V385" s="56"/>
      <c r="W385" s="56"/>
      <c r="X385" s="56"/>
      <c r="Y385" s="56"/>
      <c r="Z385" s="56"/>
      <c r="AA385" s="56"/>
      <c r="AB385" s="56"/>
      <c r="AC385" s="56"/>
      <c r="AD385" s="56"/>
      <c r="AE385" s="56"/>
      <c r="AF385" s="56"/>
      <c r="AG385" s="56"/>
      <c r="AH385" s="56"/>
      <c r="AI385" s="56"/>
      <c r="AJ385" s="56"/>
      <c r="AK385" s="56"/>
      <c r="AL385" s="56"/>
      <c r="AM385" s="56"/>
      <c r="AN385" s="56"/>
    </row>
    <row r="386" spans="1:40" s="27" customFormat="1" x14ac:dyDescent="0.25">
      <c r="A386" s="18"/>
      <c r="B386" s="5"/>
      <c r="C386" s="17"/>
      <c r="D386" s="5"/>
      <c r="E386" s="5"/>
      <c r="F386" s="5"/>
      <c r="G386" s="5"/>
      <c r="H386" s="5"/>
      <c r="I386" s="5"/>
      <c r="J386" s="5"/>
      <c r="M386" s="5"/>
      <c r="N386" s="5"/>
      <c r="O386" s="5"/>
      <c r="P386" s="5"/>
      <c r="Q386" s="5"/>
      <c r="R386" s="5"/>
      <c r="S386" s="56"/>
      <c r="T386" s="56"/>
      <c r="U386" s="56"/>
      <c r="V386" s="56"/>
      <c r="W386" s="56"/>
      <c r="X386" s="56"/>
      <c r="Y386" s="56"/>
      <c r="Z386" s="56"/>
      <c r="AA386" s="56"/>
      <c r="AB386" s="56"/>
      <c r="AC386" s="56"/>
      <c r="AD386" s="56"/>
      <c r="AE386" s="56"/>
      <c r="AF386" s="56"/>
      <c r="AG386" s="56"/>
      <c r="AH386" s="56"/>
      <c r="AI386" s="56"/>
      <c r="AJ386" s="56"/>
      <c r="AK386" s="56"/>
      <c r="AL386" s="56"/>
      <c r="AM386" s="56"/>
      <c r="AN386" s="56"/>
    </row>
    <row r="387" spans="1:40" s="27" customFormat="1" x14ac:dyDescent="0.25">
      <c r="A387" s="18"/>
      <c r="B387" s="5"/>
      <c r="C387" s="17"/>
      <c r="D387" s="5"/>
      <c r="E387" s="5"/>
      <c r="F387" s="5"/>
      <c r="G387" s="5"/>
      <c r="H387" s="5"/>
      <c r="I387" s="5"/>
      <c r="J387" s="5"/>
      <c r="M387" s="5"/>
      <c r="N387" s="5"/>
      <c r="O387" s="5"/>
      <c r="P387" s="5"/>
      <c r="Q387" s="5"/>
      <c r="R387" s="5"/>
      <c r="S387" s="56"/>
      <c r="T387" s="56"/>
      <c r="U387" s="56"/>
      <c r="V387" s="56"/>
      <c r="W387" s="56"/>
      <c r="X387" s="56"/>
      <c r="Y387" s="56"/>
      <c r="Z387" s="56"/>
      <c r="AA387" s="56"/>
      <c r="AB387" s="56"/>
      <c r="AC387" s="56"/>
      <c r="AD387" s="56"/>
      <c r="AE387" s="56"/>
      <c r="AF387" s="56"/>
      <c r="AG387" s="56"/>
      <c r="AH387" s="56"/>
      <c r="AI387" s="56"/>
      <c r="AJ387" s="56"/>
      <c r="AK387" s="56"/>
      <c r="AL387" s="56"/>
      <c r="AM387" s="56"/>
      <c r="AN387" s="56"/>
    </row>
    <row r="388" spans="1:40" s="27" customFormat="1" x14ac:dyDescent="0.25">
      <c r="A388" s="18"/>
      <c r="B388" s="5"/>
      <c r="C388" s="17"/>
      <c r="D388" s="5"/>
      <c r="E388" s="5"/>
      <c r="F388" s="5"/>
      <c r="G388" s="5"/>
      <c r="H388" s="5"/>
      <c r="I388" s="5"/>
      <c r="J388" s="5"/>
      <c r="M388" s="5"/>
      <c r="N388" s="5"/>
      <c r="O388" s="5"/>
      <c r="P388" s="5"/>
      <c r="Q388" s="5"/>
      <c r="R388" s="5"/>
      <c r="S388" s="56"/>
      <c r="T388" s="56"/>
      <c r="U388" s="56"/>
      <c r="V388" s="56"/>
      <c r="W388" s="56"/>
      <c r="X388" s="56"/>
      <c r="Y388" s="56"/>
      <c r="Z388" s="56"/>
      <c r="AA388" s="56"/>
      <c r="AB388" s="56"/>
      <c r="AC388" s="56"/>
      <c r="AD388" s="56"/>
      <c r="AE388" s="56"/>
      <c r="AF388" s="56"/>
      <c r="AG388" s="56"/>
      <c r="AH388" s="56"/>
      <c r="AI388" s="56"/>
      <c r="AJ388" s="56"/>
      <c r="AK388" s="56"/>
      <c r="AL388" s="56"/>
      <c r="AM388" s="56"/>
      <c r="AN388" s="56"/>
    </row>
    <row r="389" spans="1:40" s="27" customFormat="1" x14ac:dyDescent="0.25">
      <c r="A389" s="18"/>
      <c r="B389" s="5"/>
      <c r="C389" s="17"/>
      <c r="D389" s="5"/>
      <c r="E389" s="5"/>
      <c r="F389" s="5"/>
      <c r="G389" s="5"/>
      <c r="H389" s="5"/>
      <c r="I389" s="5"/>
      <c r="J389" s="5"/>
      <c r="M389" s="5"/>
      <c r="N389" s="5"/>
      <c r="O389" s="5"/>
      <c r="P389" s="5"/>
      <c r="Q389" s="5"/>
      <c r="R389" s="5"/>
      <c r="S389" s="56"/>
      <c r="T389" s="56"/>
      <c r="U389" s="56"/>
      <c r="V389" s="56"/>
      <c r="W389" s="56"/>
      <c r="X389" s="56"/>
      <c r="Y389" s="56"/>
      <c r="Z389" s="56"/>
      <c r="AA389" s="56"/>
      <c r="AB389" s="56"/>
      <c r="AC389" s="56"/>
      <c r="AD389" s="56"/>
      <c r="AE389" s="56"/>
      <c r="AF389" s="56"/>
      <c r="AG389" s="56"/>
      <c r="AH389" s="56"/>
      <c r="AI389" s="56"/>
      <c r="AJ389" s="56"/>
      <c r="AK389" s="56"/>
      <c r="AL389" s="56"/>
      <c r="AM389" s="56"/>
      <c r="AN389" s="56"/>
    </row>
    <row r="390" spans="1:40" s="27" customFormat="1" x14ac:dyDescent="0.25">
      <c r="A390" s="18"/>
      <c r="B390" s="5"/>
      <c r="C390" s="17"/>
      <c r="D390" s="5"/>
      <c r="E390" s="5"/>
      <c r="F390" s="5"/>
      <c r="G390" s="5"/>
      <c r="H390" s="5"/>
      <c r="I390" s="5"/>
      <c r="J390" s="5"/>
      <c r="M390" s="5"/>
      <c r="N390" s="5"/>
      <c r="O390" s="5"/>
      <c r="P390" s="5"/>
      <c r="Q390" s="5"/>
      <c r="R390" s="5"/>
      <c r="S390" s="56"/>
      <c r="T390" s="56"/>
      <c r="U390" s="56"/>
      <c r="V390" s="56"/>
      <c r="W390" s="56"/>
      <c r="X390" s="56"/>
      <c r="Y390" s="56"/>
      <c r="Z390" s="56"/>
      <c r="AA390" s="56"/>
      <c r="AB390" s="56"/>
      <c r="AC390" s="56"/>
      <c r="AD390" s="56"/>
      <c r="AE390" s="56"/>
      <c r="AF390" s="56"/>
      <c r="AG390" s="56"/>
      <c r="AH390" s="56"/>
      <c r="AI390" s="56"/>
      <c r="AJ390" s="56"/>
      <c r="AK390" s="56"/>
      <c r="AL390" s="56"/>
      <c r="AM390" s="56"/>
      <c r="AN390" s="56"/>
    </row>
    <row r="391" spans="1:40" s="27" customFormat="1" x14ac:dyDescent="0.25">
      <c r="A391" s="18"/>
      <c r="B391" s="5"/>
      <c r="C391" s="17"/>
      <c r="D391" s="5"/>
      <c r="E391" s="5"/>
      <c r="F391" s="5"/>
      <c r="G391" s="5"/>
      <c r="H391" s="5"/>
      <c r="I391" s="5"/>
      <c r="J391" s="5"/>
      <c r="M391" s="5"/>
      <c r="N391" s="5"/>
      <c r="O391" s="5"/>
      <c r="P391" s="5"/>
      <c r="Q391" s="5"/>
      <c r="R391" s="5"/>
      <c r="S391" s="56"/>
      <c r="T391" s="56"/>
      <c r="U391" s="56"/>
      <c r="V391" s="56"/>
      <c r="W391" s="56"/>
      <c r="X391" s="56"/>
      <c r="Y391" s="56"/>
      <c r="Z391" s="56"/>
      <c r="AA391" s="56"/>
      <c r="AB391" s="56"/>
      <c r="AC391" s="56"/>
      <c r="AD391" s="56"/>
      <c r="AE391" s="56"/>
      <c r="AF391" s="56"/>
      <c r="AG391" s="56"/>
      <c r="AH391" s="56"/>
      <c r="AI391" s="56"/>
      <c r="AJ391" s="56"/>
      <c r="AK391" s="56"/>
      <c r="AL391" s="56"/>
      <c r="AM391" s="56"/>
      <c r="AN391" s="56"/>
    </row>
    <row r="392" spans="1:40" s="27" customFormat="1" x14ac:dyDescent="0.25">
      <c r="A392" s="18"/>
      <c r="B392" s="5"/>
      <c r="C392" s="17"/>
      <c r="D392" s="5"/>
      <c r="E392" s="5"/>
      <c r="F392" s="5"/>
      <c r="G392" s="5"/>
      <c r="H392" s="5"/>
      <c r="I392" s="5"/>
      <c r="J392" s="5"/>
      <c r="M392" s="5"/>
      <c r="N392" s="5"/>
      <c r="O392" s="5"/>
      <c r="P392" s="5"/>
      <c r="Q392" s="5"/>
      <c r="R392" s="5"/>
      <c r="S392" s="56"/>
      <c r="T392" s="56"/>
      <c r="U392" s="56"/>
      <c r="V392" s="56"/>
      <c r="W392" s="56"/>
      <c r="X392" s="56"/>
      <c r="Y392" s="56"/>
      <c r="Z392" s="56"/>
      <c r="AA392" s="56"/>
      <c r="AB392" s="56"/>
      <c r="AC392" s="56"/>
      <c r="AD392" s="56"/>
      <c r="AE392" s="56"/>
      <c r="AF392" s="56"/>
      <c r="AG392" s="56"/>
      <c r="AH392" s="56"/>
      <c r="AI392" s="56"/>
      <c r="AJ392" s="56"/>
      <c r="AK392" s="56"/>
      <c r="AL392" s="56"/>
      <c r="AM392" s="56"/>
      <c r="AN392" s="56"/>
    </row>
    <row r="393" spans="1:40" s="27" customFormat="1" x14ac:dyDescent="0.25">
      <c r="A393" s="18"/>
      <c r="B393" s="5"/>
      <c r="C393" s="17"/>
      <c r="D393" s="5"/>
      <c r="E393" s="5"/>
      <c r="F393" s="5"/>
      <c r="G393" s="5"/>
      <c r="H393" s="5"/>
      <c r="I393" s="5"/>
      <c r="J393" s="5"/>
      <c r="M393" s="5"/>
      <c r="N393" s="5"/>
      <c r="O393" s="5"/>
      <c r="P393" s="5"/>
      <c r="Q393" s="5"/>
      <c r="R393" s="5"/>
      <c r="S393" s="56"/>
      <c r="T393" s="56"/>
      <c r="U393" s="56"/>
      <c r="V393" s="56"/>
      <c r="W393" s="56"/>
      <c r="X393" s="56"/>
      <c r="Y393" s="56"/>
      <c r="Z393" s="56"/>
      <c r="AA393" s="56"/>
      <c r="AB393" s="56"/>
      <c r="AC393" s="56"/>
      <c r="AD393" s="56"/>
      <c r="AE393" s="56"/>
      <c r="AF393" s="56"/>
      <c r="AG393" s="56"/>
      <c r="AH393" s="56"/>
      <c r="AI393" s="56"/>
      <c r="AJ393" s="56"/>
      <c r="AK393" s="56"/>
      <c r="AL393" s="56"/>
      <c r="AM393" s="56"/>
      <c r="AN393" s="56"/>
    </row>
    <row r="394" spans="1:40" s="27" customFormat="1" x14ac:dyDescent="0.25">
      <c r="A394" s="18"/>
      <c r="B394" s="5"/>
      <c r="C394" s="17"/>
      <c r="D394" s="5"/>
      <c r="E394" s="5"/>
      <c r="F394" s="5"/>
      <c r="G394" s="5"/>
      <c r="H394" s="5"/>
      <c r="I394" s="5"/>
      <c r="J394" s="5"/>
      <c r="M394" s="5"/>
      <c r="N394" s="5"/>
      <c r="O394" s="5"/>
      <c r="P394" s="5"/>
      <c r="Q394" s="5"/>
      <c r="R394" s="5"/>
      <c r="S394" s="56"/>
      <c r="T394" s="56"/>
      <c r="U394" s="56"/>
      <c r="V394" s="56"/>
      <c r="W394" s="56"/>
      <c r="X394" s="56"/>
      <c r="Y394" s="56"/>
      <c r="Z394" s="56"/>
      <c r="AA394" s="56"/>
      <c r="AB394" s="56"/>
      <c r="AC394" s="56"/>
      <c r="AD394" s="56"/>
      <c r="AE394" s="56"/>
      <c r="AF394" s="56"/>
      <c r="AG394" s="56"/>
      <c r="AH394" s="56"/>
      <c r="AI394" s="56"/>
      <c r="AJ394" s="56"/>
      <c r="AK394" s="56"/>
      <c r="AL394" s="56"/>
      <c r="AM394" s="56"/>
      <c r="AN394" s="56"/>
    </row>
    <row r="395" spans="1:40" s="27" customFormat="1" x14ac:dyDescent="0.25">
      <c r="A395" s="18"/>
      <c r="B395" s="5"/>
      <c r="C395" s="17"/>
      <c r="D395" s="5"/>
      <c r="E395" s="5"/>
      <c r="F395" s="5"/>
      <c r="G395" s="5"/>
      <c r="H395" s="5"/>
      <c r="I395" s="5"/>
      <c r="J395" s="5"/>
      <c r="M395" s="5"/>
      <c r="N395" s="5"/>
      <c r="O395" s="5"/>
      <c r="P395" s="5"/>
      <c r="Q395" s="5"/>
      <c r="R395" s="5"/>
      <c r="S395" s="56"/>
      <c r="T395" s="56"/>
      <c r="U395" s="56"/>
      <c r="V395" s="56"/>
      <c r="W395" s="56"/>
      <c r="X395" s="56"/>
      <c r="Y395" s="56"/>
      <c r="Z395" s="56"/>
      <c r="AA395" s="56"/>
      <c r="AB395" s="56"/>
      <c r="AC395" s="56"/>
      <c r="AD395" s="56"/>
      <c r="AE395" s="56"/>
      <c r="AF395" s="56"/>
      <c r="AG395" s="56"/>
      <c r="AH395" s="56"/>
      <c r="AI395" s="56"/>
      <c r="AJ395" s="56"/>
      <c r="AK395" s="56"/>
      <c r="AL395" s="56"/>
      <c r="AM395" s="56"/>
      <c r="AN395" s="56"/>
    </row>
    <row r="396" spans="1:40" s="27" customFormat="1" x14ac:dyDescent="0.25">
      <c r="A396" s="18"/>
      <c r="B396" s="5"/>
      <c r="C396" s="17"/>
      <c r="D396" s="5"/>
      <c r="E396" s="5"/>
      <c r="F396" s="5"/>
      <c r="G396" s="5"/>
      <c r="H396" s="5"/>
      <c r="I396" s="5"/>
      <c r="J396" s="5"/>
      <c r="M396" s="5"/>
      <c r="N396" s="5"/>
      <c r="O396" s="5"/>
      <c r="P396" s="5"/>
      <c r="Q396" s="5"/>
      <c r="R396" s="5"/>
      <c r="S396" s="56"/>
      <c r="T396" s="56"/>
      <c r="U396" s="56"/>
      <c r="V396" s="56"/>
      <c r="W396" s="56"/>
      <c r="X396" s="56"/>
      <c r="Y396" s="56"/>
      <c r="Z396" s="56"/>
      <c r="AA396" s="56"/>
      <c r="AB396" s="56"/>
      <c r="AC396" s="56"/>
      <c r="AD396" s="56"/>
      <c r="AE396" s="56"/>
      <c r="AF396" s="56"/>
      <c r="AG396" s="56"/>
      <c r="AH396" s="56"/>
      <c r="AI396" s="56"/>
      <c r="AJ396" s="56"/>
      <c r="AK396" s="56"/>
      <c r="AL396" s="56"/>
      <c r="AM396" s="56"/>
      <c r="AN396" s="56"/>
    </row>
    <row r="397" spans="1:40" s="27" customFormat="1" x14ac:dyDescent="0.25">
      <c r="A397" s="18"/>
      <c r="B397" s="5"/>
      <c r="C397" s="17"/>
      <c r="D397" s="5"/>
      <c r="E397" s="5"/>
      <c r="F397" s="5"/>
      <c r="G397" s="5"/>
      <c r="H397" s="5"/>
      <c r="I397" s="5"/>
      <c r="J397" s="5"/>
      <c r="M397" s="5"/>
      <c r="N397" s="5"/>
      <c r="O397" s="5"/>
      <c r="P397" s="5"/>
      <c r="Q397" s="5"/>
      <c r="R397" s="5"/>
      <c r="S397" s="56"/>
      <c r="T397" s="56"/>
      <c r="U397" s="56"/>
      <c r="V397" s="56"/>
      <c r="W397" s="56"/>
      <c r="X397" s="56"/>
      <c r="Y397" s="56"/>
      <c r="Z397" s="56"/>
      <c r="AA397" s="56"/>
      <c r="AB397" s="56"/>
      <c r="AC397" s="56"/>
      <c r="AD397" s="56"/>
      <c r="AE397" s="56"/>
      <c r="AF397" s="56"/>
      <c r="AG397" s="56"/>
      <c r="AH397" s="56"/>
      <c r="AI397" s="56"/>
      <c r="AJ397" s="56"/>
      <c r="AK397" s="56"/>
      <c r="AL397" s="56"/>
      <c r="AM397" s="56"/>
      <c r="AN397" s="56"/>
    </row>
    <row r="398" spans="1:40" s="27" customFormat="1" x14ac:dyDescent="0.25">
      <c r="A398" s="18"/>
      <c r="B398" s="5"/>
      <c r="C398" s="17"/>
      <c r="D398" s="5"/>
      <c r="E398" s="5"/>
      <c r="F398" s="5"/>
      <c r="G398" s="5"/>
      <c r="H398" s="5"/>
      <c r="I398" s="5"/>
      <c r="J398" s="5"/>
      <c r="M398" s="5"/>
      <c r="N398" s="5"/>
      <c r="O398" s="5"/>
      <c r="P398" s="5"/>
      <c r="Q398" s="5"/>
      <c r="R398" s="5"/>
      <c r="S398" s="56"/>
      <c r="T398" s="56"/>
      <c r="U398" s="56"/>
      <c r="V398" s="56"/>
      <c r="W398" s="56"/>
      <c r="X398" s="56"/>
      <c r="Y398" s="56"/>
      <c r="Z398" s="56"/>
      <c r="AA398" s="56"/>
      <c r="AB398" s="56"/>
      <c r="AC398" s="56"/>
      <c r="AD398" s="56"/>
      <c r="AE398" s="56"/>
      <c r="AF398" s="56"/>
      <c r="AG398" s="56"/>
      <c r="AH398" s="56"/>
      <c r="AI398" s="56"/>
      <c r="AJ398" s="56"/>
      <c r="AK398" s="56"/>
      <c r="AL398" s="56"/>
      <c r="AM398" s="56"/>
      <c r="AN398" s="56"/>
    </row>
    <row r="399" spans="1:40" s="27" customFormat="1" x14ac:dyDescent="0.25">
      <c r="A399" s="18"/>
      <c r="B399" s="5"/>
      <c r="C399" s="17"/>
      <c r="D399" s="5"/>
      <c r="E399" s="5"/>
      <c r="F399" s="5"/>
      <c r="G399" s="5"/>
      <c r="H399" s="5"/>
      <c r="I399" s="5"/>
      <c r="J399" s="5"/>
      <c r="M399" s="5"/>
      <c r="N399" s="5"/>
      <c r="O399" s="5"/>
      <c r="P399" s="5"/>
      <c r="Q399" s="5"/>
      <c r="R399" s="5"/>
      <c r="S399" s="56"/>
      <c r="T399" s="56"/>
      <c r="U399" s="56"/>
      <c r="V399" s="56"/>
      <c r="W399" s="56"/>
      <c r="X399" s="56"/>
      <c r="Y399" s="56"/>
      <c r="Z399" s="56"/>
      <c r="AA399" s="56"/>
      <c r="AB399" s="56"/>
      <c r="AC399" s="56"/>
      <c r="AD399" s="56"/>
      <c r="AE399" s="56"/>
      <c r="AF399" s="56"/>
      <c r="AG399" s="56"/>
      <c r="AH399" s="56"/>
      <c r="AI399" s="56"/>
      <c r="AJ399" s="56"/>
      <c r="AK399" s="56"/>
      <c r="AL399" s="56"/>
      <c r="AM399" s="56"/>
      <c r="AN399" s="56"/>
    </row>
    <row r="400" spans="1:40" s="27" customFormat="1" x14ac:dyDescent="0.25">
      <c r="A400" s="18"/>
      <c r="B400" s="5"/>
      <c r="C400" s="17"/>
      <c r="D400" s="5"/>
      <c r="E400" s="5"/>
      <c r="F400" s="5"/>
      <c r="G400" s="5"/>
      <c r="H400" s="5"/>
      <c r="I400" s="5"/>
      <c r="J400" s="5"/>
      <c r="M400" s="5"/>
      <c r="N400" s="5"/>
      <c r="O400" s="5"/>
      <c r="P400" s="5"/>
      <c r="Q400" s="5"/>
      <c r="R400" s="5"/>
      <c r="S400" s="56"/>
      <c r="T400" s="56"/>
      <c r="U400" s="56"/>
      <c r="V400" s="56"/>
      <c r="W400" s="56"/>
      <c r="X400" s="56"/>
      <c r="Y400" s="56"/>
      <c r="Z400" s="56"/>
      <c r="AA400" s="56"/>
      <c r="AB400" s="56"/>
      <c r="AC400" s="56"/>
      <c r="AD400" s="56"/>
      <c r="AE400" s="56"/>
      <c r="AF400" s="56"/>
      <c r="AG400" s="56"/>
      <c r="AH400" s="56"/>
      <c r="AI400" s="56"/>
      <c r="AJ400" s="56"/>
      <c r="AK400" s="56"/>
      <c r="AL400" s="56"/>
      <c r="AM400" s="56"/>
      <c r="AN400" s="56"/>
    </row>
    <row r="401" spans="1:40" s="27" customFormat="1" x14ac:dyDescent="0.25">
      <c r="A401" s="18"/>
      <c r="B401" s="5"/>
      <c r="C401" s="17"/>
      <c r="D401" s="5"/>
      <c r="E401" s="5"/>
      <c r="F401" s="5"/>
      <c r="G401" s="5"/>
      <c r="H401" s="5"/>
      <c r="I401" s="5"/>
      <c r="J401" s="5"/>
      <c r="M401" s="5"/>
      <c r="N401" s="5"/>
      <c r="O401" s="5"/>
      <c r="P401" s="5"/>
      <c r="Q401" s="5"/>
      <c r="R401" s="5"/>
      <c r="S401" s="56"/>
      <c r="T401" s="56"/>
      <c r="U401" s="56"/>
      <c r="V401" s="56"/>
      <c r="W401" s="56"/>
      <c r="X401" s="56"/>
      <c r="Y401" s="56"/>
      <c r="Z401" s="56"/>
      <c r="AA401" s="56"/>
      <c r="AB401" s="56"/>
      <c r="AC401" s="56"/>
      <c r="AD401" s="56"/>
      <c r="AE401" s="56"/>
      <c r="AF401" s="56"/>
      <c r="AG401" s="56"/>
      <c r="AH401" s="56"/>
      <c r="AI401" s="56"/>
      <c r="AJ401" s="56"/>
      <c r="AK401" s="56"/>
      <c r="AL401" s="56"/>
      <c r="AM401" s="56"/>
      <c r="AN401" s="56"/>
    </row>
    <row r="402" spans="1:40" s="27" customFormat="1" x14ac:dyDescent="0.25">
      <c r="A402" s="18"/>
      <c r="B402" s="5"/>
      <c r="C402" s="17"/>
      <c r="D402" s="5"/>
      <c r="E402" s="5"/>
      <c r="F402" s="5"/>
      <c r="G402" s="5"/>
      <c r="H402" s="5"/>
      <c r="I402" s="5"/>
      <c r="J402" s="5"/>
      <c r="M402" s="5"/>
      <c r="N402" s="5"/>
      <c r="O402" s="5"/>
      <c r="P402" s="5"/>
      <c r="Q402" s="5"/>
      <c r="R402" s="5"/>
      <c r="S402" s="56"/>
      <c r="T402" s="56"/>
      <c r="U402" s="56"/>
      <c r="V402" s="56"/>
      <c r="W402" s="56"/>
      <c r="X402" s="56"/>
      <c r="Y402" s="56"/>
      <c r="Z402" s="56"/>
      <c r="AA402" s="56"/>
      <c r="AB402" s="56"/>
      <c r="AC402" s="56"/>
      <c r="AD402" s="56"/>
      <c r="AE402" s="56"/>
      <c r="AF402" s="56"/>
      <c r="AG402" s="56"/>
      <c r="AH402" s="56"/>
      <c r="AI402" s="56"/>
      <c r="AJ402" s="56"/>
      <c r="AK402" s="56"/>
      <c r="AL402" s="56"/>
      <c r="AM402" s="56"/>
      <c r="AN402" s="56"/>
    </row>
    <row r="403" spans="1:40" s="27" customFormat="1" x14ac:dyDescent="0.25">
      <c r="A403" s="18"/>
      <c r="B403" s="5"/>
      <c r="C403" s="17"/>
      <c r="D403" s="5"/>
      <c r="E403" s="5"/>
      <c r="F403" s="5"/>
      <c r="G403" s="5"/>
      <c r="H403" s="5"/>
      <c r="I403" s="5"/>
      <c r="J403" s="5"/>
      <c r="M403" s="5"/>
      <c r="N403" s="5"/>
      <c r="O403" s="5"/>
      <c r="P403" s="5"/>
      <c r="Q403" s="5"/>
      <c r="R403" s="5"/>
      <c r="S403" s="56"/>
      <c r="T403" s="56"/>
      <c r="U403" s="56"/>
      <c r="V403" s="56"/>
      <c r="W403" s="56"/>
      <c r="X403" s="56"/>
      <c r="Y403" s="56"/>
      <c r="Z403" s="56"/>
      <c r="AA403" s="56"/>
      <c r="AB403" s="56"/>
      <c r="AC403" s="56"/>
      <c r="AD403" s="56"/>
      <c r="AE403" s="56"/>
      <c r="AF403" s="56"/>
      <c r="AG403" s="56"/>
      <c r="AH403" s="56"/>
      <c r="AI403" s="56"/>
      <c r="AJ403" s="56"/>
      <c r="AK403" s="56"/>
      <c r="AL403" s="56"/>
      <c r="AM403" s="56"/>
      <c r="AN403" s="56"/>
    </row>
    <row r="404" spans="1:40" s="27" customFormat="1" x14ac:dyDescent="0.25">
      <c r="A404" s="18"/>
      <c r="B404" s="5"/>
      <c r="C404" s="17"/>
      <c r="D404" s="5"/>
      <c r="E404" s="5"/>
      <c r="F404" s="5"/>
      <c r="G404" s="5"/>
      <c r="H404" s="5"/>
      <c r="I404" s="5"/>
      <c r="J404" s="5"/>
      <c r="M404" s="5"/>
      <c r="N404" s="5"/>
      <c r="O404" s="5"/>
      <c r="P404" s="5"/>
      <c r="Q404" s="5"/>
      <c r="R404" s="5"/>
      <c r="S404" s="56"/>
      <c r="T404" s="56"/>
      <c r="U404" s="56"/>
      <c r="V404" s="56"/>
      <c r="W404" s="56"/>
      <c r="X404" s="56"/>
      <c r="Y404" s="56"/>
      <c r="Z404" s="56"/>
      <c r="AA404" s="56"/>
      <c r="AB404" s="56"/>
      <c r="AC404" s="56"/>
      <c r="AD404" s="56"/>
      <c r="AE404" s="56"/>
      <c r="AF404" s="56"/>
      <c r="AG404" s="56"/>
      <c r="AH404" s="56"/>
      <c r="AI404" s="56"/>
      <c r="AJ404" s="56"/>
      <c r="AK404" s="56"/>
      <c r="AL404" s="56"/>
      <c r="AM404" s="56"/>
      <c r="AN404" s="56"/>
    </row>
    <row r="405" spans="1:40" s="27" customFormat="1" x14ac:dyDescent="0.25">
      <c r="A405" s="18"/>
      <c r="B405" s="5"/>
      <c r="C405" s="17"/>
      <c r="D405" s="5"/>
      <c r="E405" s="5"/>
      <c r="F405" s="5"/>
      <c r="G405" s="5"/>
      <c r="H405" s="5"/>
      <c r="I405" s="5"/>
      <c r="J405" s="5"/>
      <c r="M405" s="5"/>
      <c r="N405" s="5"/>
      <c r="O405" s="5"/>
      <c r="P405" s="5"/>
      <c r="Q405" s="5"/>
      <c r="R405" s="5"/>
      <c r="S405" s="56"/>
      <c r="T405" s="56"/>
      <c r="U405" s="56"/>
      <c r="V405" s="56"/>
      <c r="W405" s="56"/>
      <c r="X405" s="56"/>
      <c r="Y405" s="56"/>
      <c r="Z405" s="56"/>
      <c r="AA405" s="56"/>
      <c r="AB405" s="56"/>
      <c r="AC405" s="56"/>
      <c r="AD405" s="56"/>
      <c r="AE405" s="56"/>
      <c r="AF405" s="56"/>
      <c r="AG405" s="56"/>
      <c r="AH405" s="56"/>
      <c r="AI405" s="56"/>
      <c r="AJ405" s="56"/>
      <c r="AK405" s="56"/>
      <c r="AL405" s="56"/>
      <c r="AM405" s="56"/>
      <c r="AN405" s="56"/>
    </row>
    <row r="406" spans="1:40" s="27" customFormat="1" x14ac:dyDescent="0.25">
      <c r="A406" s="18"/>
      <c r="B406" s="5"/>
      <c r="C406" s="17"/>
      <c r="D406" s="5"/>
      <c r="E406" s="5"/>
      <c r="F406" s="5"/>
      <c r="G406" s="5"/>
      <c r="H406" s="5"/>
      <c r="I406" s="5"/>
      <c r="J406" s="5"/>
      <c r="M406" s="5"/>
      <c r="N406" s="5"/>
      <c r="O406" s="5"/>
      <c r="P406" s="5"/>
      <c r="Q406" s="5"/>
      <c r="R406" s="5"/>
      <c r="S406" s="56"/>
      <c r="T406" s="56"/>
      <c r="U406" s="56"/>
      <c r="V406" s="56"/>
      <c r="W406" s="56"/>
      <c r="X406" s="56"/>
      <c r="Y406" s="56"/>
      <c r="Z406" s="56"/>
      <c r="AA406" s="56"/>
      <c r="AB406" s="56"/>
      <c r="AC406" s="56"/>
      <c r="AD406" s="56"/>
      <c r="AE406" s="56"/>
      <c r="AF406" s="56"/>
      <c r="AG406" s="56"/>
      <c r="AH406" s="56"/>
      <c r="AI406" s="56"/>
      <c r="AJ406" s="56"/>
      <c r="AK406" s="56"/>
      <c r="AL406" s="56"/>
      <c r="AM406" s="56"/>
      <c r="AN406" s="56"/>
    </row>
    <row r="407" spans="1:40" s="27" customFormat="1" x14ac:dyDescent="0.25">
      <c r="A407" s="18"/>
      <c r="B407" s="5"/>
      <c r="C407" s="17"/>
      <c r="D407" s="5"/>
      <c r="E407" s="5"/>
      <c r="F407" s="5"/>
      <c r="G407" s="5"/>
      <c r="H407" s="5"/>
      <c r="I407" s="5"/>
      <c r="J407" s="5"/>
      <c r="M407" s="5"/>
      <c r="N407" s="5"/>
      <c r="O407" s="5"/>
      <c r="P407" s="5"/>
      <c r="Q407" s="5"/>
      <c r="R407" s="5"/>
      <c r="S407" s="56"/>
      <c r="T407" s="56"/>
      <c r="U407" s="56"/>
      <c r="V407" s="56"/>
      <c r="W407" s="56"/>
      <c r="X407" s="56"/>
      <c r="Y407" s="56"/>
      <c r="Z407" s="56"/>
      <c r="AA407" s="56"/>
      <c r="AB407" s="56"/>
      <c r="AC407" s="56"/>
      <c r="AD407" s="56"/>
      <c r="AE407" s="56"/>
      <c r="AF407" s="56"/>
      <c r="AG407" s="56"/>
      <c r="AH407" s="56"/>
      <c r="AI407" s="56"/>
      <c r="AJ407" s="56"/>
      <c r="AK407" s="56"/>
      <c r="AL407" s="56"/>
      <c r="AM407" s="56"/>
      <c r="AN407" s="56"/>
    </row>
    <row r="408" spans="1:40" s="27" customFormat="1" x14ac:dyDescent="0.25">
      <c r="A408" s="18"/>
      <c r="B408" s="5"/>
      <c r="C408" s="17"/>
      <c r="D408" s="5"/>
      <c r="E408" s="5"/>
      <c r="F408" s="5"/>
      <c r="G408" s="5"/>
      <c r="H408" s="5"/>
      <c r="I408" s="5"/>
      <c r="J408" s="5"/>
      <c r="M408" s="5"/>
      <c r="N408" s="5"/>
      <c r="O408" s="5"/>
      <c r="P408" s="5"/>
      <c r="Q408" s="5"/>
      <c r="R408" s="5"/>
      <c r="S408" s="56"/>
      <c r="T408" s="56"/>
      <c r="U408" s="56"/>
      <c r="V408" s="56"/>
      <c r="W408" s="56"/>
      <c r="X408" s="56"/>
      <c r="Y408" s="56"/>
      <c r="Z408" s="56"/>
      <c r="AA408" s="56"/>
      <c r="AB408" s="56"/>
      <c r="AC408" s="56"/>
      <c r="AD408" s="56"/>
      <c r="AE408" s="56"/>
      <c r="AF408" s="56"/>
      <c r="AG408" s="56"/>
      <c r="AH408" s="56"/>
      <c r="AI408" s="56"/>
      <c r="AJ408" s="56"/>
      <c r="AK408" s="56"/>
      <c r="AL408" s="56"/>
      <c r="AM408" s="56"/>
      <c r="AN408" s="56"/>
    </row>
    <row r="409" spans="1:40" s="27" customFormat="1" x14ac:dyDescent="0.25">
      <c r="A409" s="18"/>
      <c r="B409" s="5"/>
      <c r="C409" s="17"/>
      <c r="D409" s="5"/>
      <c r="E409" s="5"/>
      <c r="F409" s="5"/>
      <c r="G409" s="5"/>
      <c r="H409" s="5"/>
      <c r="I409" s="5"/>
      <c r="J409" s="5"/>
      <c r="M409" s="5"/>
      <c r="N409" s="5"/>
      <c r="O409" s="5"/>
      <c r="P409" s="5"/>
      <c r="Q409" s="5"/>
      <c r="R409" s="5"/>
      <c r="S409" s="56"/>
      <c r="T409" s="56"/>
      <c r="U409" s="56"/>
      <c r="V409" s="56"/>
      <c r="W409" s="56"/>
      <c r="X409" s="56"/>
      <c r="Y409" s="56"/>
      <c r="Z409" s="56"/>
      <c r="AA409" s="56"/>
      <c r="AB409" s="56"/>
      <c r="AC409" s="56"/>
      <c r="AD409" s="56"/>
      <c r="AE409" s="56"/>
      <c r="AF409" s="56"/>
      <c r="AG409" s="56"/>
      <c r="AH409" s="56"/>
      <c r="AI409" s="56"/>
      <c r="AJ409" s="56"/>
      <c r="AK409" s="56"/>
      <c r="AL409" s="56"/>
      <c r="AM409" s="56"/>
      <c r="AN409" s="56"/>
    </row>
  </sheetData>
  <mergeCells count="28">
    <mergeCell ref="B1:R1"/>
    <mergeCell ref="B26:C26"/>
    <mergeCell ref="B27:C27"/>
    <mergeCell ref="N7:R7"/>
    <mergeCell ref="K10:L10"/>
    <mergeCell ref="B23:R23"/>
    <mergeCell ref="B24:O24"/>
    <mergeCell ref="B7:B8"/>
    <mergeCell ref="C7:C8"/>
    <mergeCell ref="E7:I7"/>
    <mergeCell ref="B3:L3"/>
    <mergeCell ref="B4:L4"/>
    <mergeCell ref="B5:C5"/>
    <mergeCell ref="E5:I5"/>
    <mergeCell ref="K5:L6"/>
    <mergeCell ref="B6:C6"/>
    <mergeCell ref="E6:I6"/>
    <mergeCell ref="K11:L11"/>
    <mergeCell ref="K12:L12"/>
    <mergeCell ref="K18:L18"/>
    <mergeCell ref="K19:L19"/>
    <mergeCell ref="K20:L20"/>
    <mergeCell ref="K21:L21"/>
    <mergeCell ref="K13:L13"/>
    <mergeCell ref="K14:L14"/>
    <mergeCell ref="K15:L15"/>
    <mergeCell ref="K16:L16"/>
    <mergeCell ref="K17:L17"/>
  </mergeCells>
  <dataValidations disablePrompts="1" count="1">
    <dataValidation type="list" allowBlank="1" showInputMessage="1" showErrorMessage="1" sqref="K30:K31" xr:uid="{00000000-0002-0000-0600-000000000000}">
      <formula1>$A$22:$A$25</formula1>
    </dataValidation>
  </dataValidations>
  <hyperlinks>
    <hyperlink ref="B5" r:id="rId1" xr:uid="{00000000-0004-0000-0600-000000000000}"/>
    <hyperlink ref="T16" r:id="rId2" xr:uid="{00000000-0004-0000-0600-000001000000}"/>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3"/>
  <rowBreaks count="1" manualBreakCount="1">
    <brk id="19" min="1" max="18" man="1"/>
  </rowBreaks>
  <colBreaks count="1" manualBreakCount="1">
    <brk id="19" max="1048575" man="1"/>
  </colBreaks>
  <drawing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600-000001000000}">
          <x14:formula1>
            <xm:f>'C:\Users\asantama\Desktop\PROCESOS 2016\ESTUDIOS DE MERCADO\MINIMA CUANTIA\ADQUISICION BUZONES DE SUGERENCIAS\[ESTUDIO DE MERCADO DEFINITIVO  BUZON DE SUGERENCIAS.xlsx]DATOS'!#REF!</xm:f>
          </x14:formula1>
          <xm:sqref>E29:E32 C29 K29</xm:sqref>
        </x14:dataValidation>
      </x14:dataValidations>
    </ext>
  </extLs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Solicitud cotizaciones</vt:lpstr>
      <vt:lpstr>GENERAL</vt:lpstr>
      <vt:lpstr>MIN MAX Y COTIZ</vt:lpstr>
      <vt:lpstr>ANEXO 2 </vt:lpstr>
      <vt:lpstr>Anexo 1 HISTORICOS</vt:lpstr>
      <vt:lpstr>ANEXO 3 (2)</vt:lpstr>
      <vt:lpstr>ANEXO 3.</vt:lpstr>
      <vt:lpstr>borrador Hoja1 (2)</vt:lpstr>
      <vt:lpstr>COTIZACIÓN</vt:lpstr>
      <vt:lpstr>Anexo 4</vt:lpstr>
      <vt:lpstr>'Anexo 1 HISTORICOS'!Área_de_impresión</vt:lpstr>
      <vt:lpstr>'Anexo 4'!Área_de_impresión</vt:lpstr>
      <vt:lpstr>COTIZACIÓN!Área_de_impresión</vt:lpstr>
      <vt:lpstr>'Anexo 1 HISTORICOS'!Títulos_a_imprimir</vt:lpstr>
      <vt:lpstr>'Anexo 4'!Títulos_a_imprimir</vt:lpstr>
      <vt:lpstr>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2022-05-04T20:34:01Z</cp:lastPrinted>
  <dcterms:created xsi:type="dcterms:W3CDTF">2017-01-13T15:55:25Z</dcterms:created>
  <dcterms:modified xsi:type="dcterms:W3CDTF">2026-08-19T21:22:02Z</dcterms:modified>
</cp:coreProperties>
</file>