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 - 051 PERIMETRAL ORIENTAL LOS PATIOS/"/>
    </mc:Choice>
  </mc:AlternateContent>
  <xr:revisionPtr revIDLastSave="37" documentId="13_ncr:1_{483C065A-D53A-47FE-9198-3F8B5741DF68}" xr6:coauthVersionLast="47" xr6:coauthVersionMax="47" xr10:uidLastSave="{D60E67B9-F303-41B9-BD85-8EC5022F0C59}"/>
  <bookViews>
    <workbookView xWindow="-108" yWindow="-108" windowWidth="23256" windowHeight="12456" activeTab="3" xr2:uid="{C43C9746-C867-432E-A984-5CB6A5F3C29F}"/>
  </bookViews>
  <sheets>
    <sheet name="Formulario 1" sheetId="20" r:id="rId1"/>
    <sheet name="Presupuesto Oficial" sheetId="18"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1'!$A$1:$H$91</definedName>
    <definedName name="_xlnm.Print_Area" localSheetId="1">'Presupuesto Oficial'!$A$1:$H$91</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G62" i="15" s="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N27" i="15" s="1"/>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N40" i="15" s="1"/>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<sst xmlns="http://schemas.openxmlformats.org/spreadsheetml/2006/main" count="630" uniqueCount="255">
  <si>
    <t>VBJ-24-12/25</t>
  </si>
  <si>
    <t>MINISTERIO DE TRANSPORTE</t>
  </si>
  <si>
    <t>INSTITUTO NACIONAL DE VÍAS</t>
  </si>
  <si>
    <t>SUBDIRECCIÓN DE ESTRUCTURACIÓN DE PROYECTOS</t>
  </si>
  <si>
    <t>CONCURSO DE MÉRITOS</t>
  </si>
  <si>
    <t xml:space="preserve">PRESUPUESTO OFICIAL </t>
  </si>
  <si>
    <t xml:space="preserve"> INTERVENTORÍA INTEGRAL PARA LA GESTIÓN VIAL INTEGRAL
DE LAS CARRETERAS: BOGOTÁ (LOS PATIOS) - GUASCA RUTA 5009, EL SALITRE - SOPÓ RUTA
50CN03 Y BOGOTÁ - CHOACHÍ - UBAQUE RUTA 4006A, EN EL DEPARTAMENTO DE
CUNDINAMARCA</t>
  </si>
  <si>
    <t>Formulario 1</t>
  </si>
  <si>
    <t>PLAZO:</t>
  </si>
  <si>
    <t>hasta el 31 de diciembre de 2026</t>
  </si>
  <si>
    <t>CARGO / OFICIO</t>
  </si>
  <si>
    <t>COSTOS</t>
  </si>
  <si>
    <t>PRIMA</t>
  </si>
  <si>
    <t>PARTICIPACIÓN</t>
  </si>
  <si>
    <t>VALOR</t>
  </si>
  <si>
    <t>DE PERSONAL</t>
  </si>
  <si>
    <t>REGIONAL</t>
  </si>
  <si>
    <t>(h-mes)</t>
  </si>
  <si>
    <t>PARCIAL ($)</t>
  </si>
  <si>
    <t>(1)</t>
  </si>
  <si>
    <t>(2)</t>
  </si>
  <si>
    <t>(3)</t>
  </si>
  <si>
    <t>((1)+(2))*(3)) = (4)</t>
  </si>
  <si>
    <t xml:space="preserve">GRUPO 1 - COSTOS DIRECTOS DE PERSONAL </t>
  </si>
  <si>
    <t>PERSONAL PROFESIONAL</t>
  </si>
  <si>
    <t>Director de Interventoría</t>
  </si>
  <si>
    <t xml:space="preserve">Ingeniero Residente de Interventoría </t>
  </si>
  <si>
    <t xml:space="preserve">Ingeniero auxiliar de Interventoria. </t>
  </si>
  <si>
    <t>Ingeniero residente de  ADMINISTRACIÓN VIAL</t>
  </si>
  <si>
    <t>Ingeniero Auxiliar de  ADMINISTRACIÓN VIAL</t>
  </si>
  <si>
    <t>MONTO AGOTABLE DE ESPECIALISTAS (conforman esta bolsa los especialistas de amarillo)</t>
  </si>
  <si>
    <t>NO MODIFICAR</t>
  </si>
  <si>
    <t>Especialista en Pavimentos y/o Vías</t>
  </si>
  <si>
    <t>Especialista en Diseño Geometrico</t>
  </si>
  <si>
    <t xml:space="preserve">Especialista en Geología y/o Geotecnia </t>
  </si>
  <si>
    <t>Especialista en Estructuras</t>
  </si>
  <si>
    <t xml:space="preserve">Especialista en Hidráulica y/o Hidrología </t>
  </si>
  <si>
    <t xml:space="preserve">Profesional Sostenibilidad </t>
  </si>
  <si>
    <t xml:space="preserve">Profesional Ambiental </t>
  </si>
  <si>
    <t xml:space="preserve">Profesional del derecho </t>
  </si>
  <si>
    <t xml:space="preserve">Profesional Social </t>
  </si>
  <si>
    <t>Profesional SST</t>
  </si>
  <si>
    <t>Profesional de Aseguramiento o Gestión de Calidad</t>
  </si>
  <si>
    <t>Auditor interno de calidad</t>
  </si>
  <si>
    <t>PERSONAL TÉCNICO</t>
  </si>
  <si>
    <t>Inspector SST</t>
  </si>
  <si>
    <t>Laboratorista inspector</t>
  </si>
  <si>
    <t>PERSONAL AUXILIAR TÉCNICO</t>
  </si>
  <si>
    <t>Topografo Inspector</t>
  </si>
  <si>
    <t>Cadenero</t>
  </si>
  <si>
    <t>PERSONAL ADMINISTRATIVO</t>
  </si>
  <si>
    <t>Secretaria y/o Técnico administrativo</t>
  </si>
  <si>
    <t>Conductor</t>
  </si>
  <si>
    <t>JORNADAS 7X24</t>
  </si>
  <si>
    <t>Provisión jornadas 7x24</t>
  </si>
  <si>
    <t>SUBTOTAL COSTOS DE PERSONAL = SUMATORIA DE (4) = (5)</t>
  </si>
  <si>
    <t>FACTOR MULTIPLICADOR (6)</t>
  </si>
  <si>
    <t>VALOR MÁXIMO</t>
  </si>
  <si>
    <t xml:space="preserve">SUBTOTAL COSTOS DE PERSONAL =  (5) * (6) = (A) </t>
  </si>
  <si>
    <t>GRUPO 2 - OTROS COSTOS DIRECTOS</t>
  </si>
  <si>
    <t>CONCEPTO</t>
  </si>
  <si>
    <t>UNIDAD</t>
  </si>
  <si>
    <t>COSTO</t>
  </si>
  <si>
    <t>UTILIZACION</t>
  </si>
  <si>
    <t xml:space="preserve"> </t>
  </si>
  <si>
    <t>($)</t>
  </si>
  <si>
    <t>(7)</t>
  </si>
  <si>
    <t>(8)</t>
  </si>
  <si>
    <t>(7)*(8)) = (9)</t>
  </si>
  <si>
    <t>VIÁTICOS</t>
  </si>
  <si>
    <t>Viáticos Director y/o Especialistas</t>
  </si>
  <si>
    <t>Día</t>
  </si>
  <si>
    <t>COSTOS DE ALQUILER DE EQUIPOS Y OFICINA</t>
  </si>
  <si>
    <t>Vehículo tipo campero ó camioneta  (incluye peajes y combustible) y cuyo modelo sea hasta cinco (5) años anteriores al año de suscripción del contrato.</t>
  </si>
  <si>
    <t>Según comprobante por mes</t>
  </si>
  <si>
    <t>Equipo completo de topografía</t>
  </si>
  <si>
    <t>Equipo completo de Laboratorio de Suelos, Materiales, Pavimentos y Concretos</t>
  </si>
  <si>
    <t>Oficina/campamento interventoría (incluye Dotación logistica de Administacion Vial y servicios públicos) - Incluye Administracion Vial y oficina (SAU) para la administración vial</t>
  </si>
  <si>
    <t>OTROS COSTOS</t>
  </si>
  <si>
    <t>Transportes aéreos y/o terrestres (incluye peajes y combustible)</t>
  </si>
  <si>
    <t xml:space="preserve">Edición de informes, papelería, reproducción de documentos,  planos, fotografías, videos, etc. </t>
  </si>
  <si>
    <t xml:space="preserve">Plegables (Incluye distribución) </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</si>
  <si>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</si>
  <si>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</si>
  <si>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</si>
  <si>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</si>
  <si>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t>PROVISIÓN FRENTE ADICIONAL = (D)</t>
  </si>
  <si>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</si>
  <si>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</si>
  <si>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</si>
  <si>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</si>
  <si>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</si>
  <si>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</si>
  <si>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</si>
  <si>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</si>
  <si>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</si>
  <si>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(incluye peajes y combustible), solo se reconocerán aquellos que se originen por el desplazamiento del personal  a la zona del proyecto.</t>
  </si>
  <si>
    <t>2.5. Los gastos de: Transportes aéreos y/o 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</si>
  <si>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</si>
  <si>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</si>
  <si>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</si>
  <si>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</si>
  <si>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</si>
  <si>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</si>
  <si>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</si>
  <si>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</si>
  <si>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</si>
  <si>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considera metodología de ajustes</t>
  </si>
  <si>
    <t>3. En aras de implementar la generación de primer empleo, secretaria (2) y/o cadeneros (3) y conductores (6),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</si>
  <si>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</si>
  <si>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</si>
  <si>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PRESUPUESTO OFICIAL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</si>
  <si>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</si>
  <si>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</si>
  <si>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</si>
  <si>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</si>
  <si>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</si>
  <si>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</si>
  <si>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</si>
  <si>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</si>
  <si>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 xml:space="preserve">COSTOS DIRECTOS DE PERSONAL </t>
  </si>
  <si>
    <t>FACTOR DE AJUSTE</t>
  </si>
  <si>
    <t>Ingeniero Auxiliar de Interventoría</t>
  </si>
  <si>
    <t xml:space="preserve">Especialista en Pavimentos y/o Vías </t>
  </si>
  <si>
    <t>Especialista Ambiental</t>
  </si>
  <si>
    <t>Especialista en Hidráulica e Hidrología</t>
  </si>
  <si>
    <t>Especialsita en Estructuras</t>
  </si>
  <si>
    <t>Especialista en Gerencia de Proyectos</t>
  </si>
  <si>
    <t>Profesional Ambiental</t>
  </si>
  <si>
    <t>Profesional Social</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</si>
  <si>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</si>
  <si>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</si>
  <si>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</si>
  <si>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</si>
  <si>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</si>
  <si>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</si>
  <si>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</si>
  <si>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</si>
  <si>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</si>
  <si>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SEGURIDAD MENSUAL</t>
  </si>
  <si>
    <t>Oficina/Campamento (incluye dotación y servicios públicos)</t>
  </si>
  <si>
    <t>Transportes aéreos y/o terrestres y/o marítimos y/o fluviales (incluye peajes y combustible)</t>
  </si>
  <si>
    <t>Edición de informes, papelería, reproducción de documentos, planos, fotografías, videos, etc.</t>
  </si>
  <si>
    <r>
      <t>PROVISIÓN PARA FRENTE ADICIONAL = (D</t>
    </r>
    <r>
      <rPr>
        <b/>
        <sz val="11"/>
        <color indexed="12"/>
        <rFont val="Arial Narrow"/>
        <family val="2"/>
      </rPr>
      <t>)</t>
    </r>
  </si>
  <si>
    <t>2. Para el reconocimiento de los gastos deberá tenerse en cuenta la forma de pago establecida en los estudios previos, pliego de condiciones y contrato y las indicaciones pertinentes del Manual de Interventoría vigente, o el que lo modifique o sustituya.</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</si>
  <si>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</si>
  <si>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</si>
  <si>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</si>
  <si>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</si>
  <si>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</si>
  <si>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</si>
  <si>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</si>
  <si>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</si>
  <si>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</si>
  <si>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</si>
  <si>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</si>
  <si>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VIGENCIA 2026</t>
  </si>
  <si>
    <t>RESPONSABLE</t>
  </si>
  <si>
    <t xml:space="preserve">UTILIZACION MES-HOMBRE </t>
  </si>
  <si>
    <t>MES</t>
  </si>
  <si>
    <t>Ingeniero Residente de Interventoria</t>
  </si>
  <si>
    <t xml:space="preserve">Ingeniero Auxiliar de Interventoria </t>
  </si>
  <si>
    <t xml:space="preserve">Profesional sostenibilidad </t>
  </si>
  <si>
    <t xml:space="preserve">Especialista Diseño Geometrio </t>
  </si>
  <si>
    <r>
      <t xml:space="preserve">1.  ETAPA DE PRECONSTRUCCIÓN.
</t>
    </r>
    <r>
      <rPr>
        <sz val="16"/>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</si>
  <si>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Director de Interventoría; Ingeniero Residente de Interventoría; Ingeniero residente de ADMINISTRACIÓN VIAL; Ingeniero Auxiliar de ADMINISTRACIÓN VIAL; Ingeniero Auxiliar de Interventoria; Profesional Social; Profesional Sostenibilidad; Profesional Ambiental; Profesional SST; Profesional del derecho ; Profesional de Aseguramiento o; Gestión de la Calidad; Auditor interno de calidad
Especialistas </t>
  </si>
  <si>
    <t>X</t>
  </si>
  <si>
    <t>2. ETAPA DE CONSTRUCCIÓN:</t>
  </si>
  <si>
    <t>2.1.  CONTROL TECNICO, FINANCIERO, ADMINISTRATIVO , LEGAL Y AMBIENTAL, PREDIAL Y SOCIAL.</t>
  </si>
  <si>
    <t>2.2.  INFORMES SEMANALES DE SEGUIMIENTO.</t>
  </si>
  <si>
    <t>2.3.  INFORMES MENSUALES</t>
  </si>
  <si>
    <r>
      <t xml:space="preserve">2.4. INFORMES EJECUTIVOS.
</t>
    </r>
    <r>
      <rPr>
        <sz val="16"/>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</si>
  <si>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</si>
  <si>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</si>
  <si>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</si>
  <si>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</si>
  <si>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</si>
  <si>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</si>
  <si>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</si>
  <si>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</si>
  <si>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</si>
  <si>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</si>
  <si>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</si>
  <si>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</si>
  <si>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</si>
  <si>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</si>
  <si>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</si>
  <si>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</si>
  <si>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</si>
  <si>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</si>
  <si>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</si>
  <si>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</si>
  <si>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</si>
  <si>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</si>
  <si>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</si>
  <si>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</si>
  <si>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</si>
  <si>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</si>
  <si>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</si>
  <si>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</si>
  <si>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</si>
  <si>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</si>
  <si>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</si>
  <si>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</si>
  <si>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</si>
  <si>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</si>
  <si>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</si>
  <si>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</si>
  <si>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</si>
  <si>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</si>
  <si>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</si>
  <si>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</si>
  <si>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</si>
  <si>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</si>
  <si>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</si>
  <si>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</si>
  <si>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</si>
  <si>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</si>
  <si>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</si>
  <si>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</si>
  <si>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</si>
  <si>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</si>
  <si>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</si>
  <si>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</si>
  <si>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</si>
  <si>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</si>
  <si>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</si>
  <si>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</si>
  <si>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</si>
  <si>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</si>
  <si>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</si>
  <si>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</si>
  <si>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</si>
  <si>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</si>
  <si>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</si>
  <si>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</si>
  <si>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</si>
  <si>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</si>
  <si>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</si>
  <si>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</si>
  <si>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</si>
  <si>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</si>
  <si>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</si>
  <si>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</si>
  <si>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</si>
  <si>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</si>
  <si>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</si>
  <si>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</si>
  <si>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</si>
  <si>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</si>
  <si>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</si>
  <si>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</si>
  <si>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Comunicaciones (telefonía fija y/o celular, fax, correo, internet, etc)</t>
  </si>
  <si>
    <t>CMA-DEO-SGI-051-2026</t>
  </si>
  <si>
    <t>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</si>
</sst>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quot;$&quot;* #,##0.00_-;\-&quot;$&quot;* #,##0.00_-;_-&quot;$&quot;* &quot;-&quot;??_-;_-@_-"/>
    <numFmt numFmtId="167" formatCode="_-[$$-240A]\ * #,##0.00_ ;_-[$$-240A]\ * \-#,##0.00\ ;_-[$$-240A]\ * &quot;-&quot;??_ ;_-@_ "/>
    <numFmt numFmtId="168" formatCode="_(&quot;$&quot;\ * #,##0.00_);_(&quot;$&quot;\ * \(#,##0.00\);_(&quot;$&quot;\ * &quot;-&quot;??_);_(@_)"/>
    <numFmt numFmtId="169" formatCode="&quot;Mes&quot;\ General"/>
    <numFmt numFmtId="170" formatCode="0.00000"/>
    <numFmt numFmtId="171" formatCode="_ * #,##0.00_ ;_ * \-#,##0.00_ ;_ * &quot;-&quot;??_ ;_ @_ "/>
    <numFmt numFmtId="172" formatCode="#,##0.00_ ;\-#,##0.00\ "/>
    <numFmt numFmtId="173" formatCode="_-&quot;$&quot;\ * #,##0.00_-;\-&quot;$&quot;\ * #,##0.00_-;_-&quot;$&quot;\ * &quot;-&quot;_-;_-@_-"/>
    <numFmt numFmtId="174" formatCode="0.000%"/>
    <numFmt numFmtId="175" formatCode="#,##0.0000"/>
    <numFmt numFmtId="176" formatCode="&quot;$&quot;\ #,##0.0000;[Red]\-&quot;$&quot;\ #,##0.0000"/>
    <numFmt numFmtId="177" formatCode="_-[$$-240A]\ * #,##0.00_-;\-[$$-240A]\ * #,##0.00_-;_-[$$-240A]\ * &quot;-&quot;??_-;_-@_-"/>
  </numFmts>
  <fonts count="41"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b/>
      <sz val="16"/>
      <name val="Arial Narrow"/>
      <family val="2"/>
    </font>
    <font>
      <sz val="16"/>
      <name val="Arial Narrow"/>
      <family val="2"/>
    </font>
    <font>
      <sz val="11"/>
      <color theme="0"/>
      <name val="Arial Narrow"/>
      <family val="2"/>
    </font>
    <font>
      <sz val="9"/>
      <name val="Arial Narrow"/>
      <family val="2"/>
    </font>
    <font>
      <sz val="18"/>
      <name val="Arial Narrow"/>
      <family val="2"/>
    </font>
    <font>
      <sz val="9"/>
      <color rgb="FF000000"/>
      <name val="Arial Narrow"/>
      <family val="2"/>
    </font>
    <font>
      <sz val="16"/>
      <color rgb="FF00000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style="double">
        <color indexed="64"/>
      </top>
      <bottom style="double">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double">
        <color indexed="64"/>
      </top>
      <bottom style="double">
        <color indexed="64"/>
      </bottom>
      <diagonal/>
    </border>
    <border>
      <left style="medium">
        <color indexed="64"/>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bottom style="thin">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5" fontId="10" fillId="0" borderId="0" applyFont="0" applyFill="0" applyBorder="0" applyAlignment="0" applyProtection="0"/>
    <xf numFmtId="9" fontId="7" fillId="0" borderId="0" applyFont="0" applyFill="0" applyBorder="0" applyAlignment="0" applyProtection="0"/>
    <xf numFmtId="168"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1"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8" fontId="11" fillId="0" borderId="0" applyFont="0" applyFill="0" applyBorder="0" applyAlignment="0" applyProtection="0"/>
    <xf numFmtId="0" fontId="3" fillId="0" borderId="0" applyNumberFormat="0" applyFill="0" applyBorder="0" applyProtection="0">
      <alignment vertical="top"/>
    </xf>
    <xf numFmtId="0" fontId="10" fillId="0" borderId="0"/>
    <xf numFmtId="175"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8" fontId="1"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cellStyleXfs>
  <cellXfs count="402">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70"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6"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6"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6" fontId="13" fillId="4" borderId="26" xfId="13" applyNumberFormat="1" applyFont="1" applyFill="1" applyBorder="1" applyAlignment="1">
      <alignment vertical="center" wrapText="1"/>
    </xf>
    <xf numFmtId="166"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166" fontId="12" fillId="4" borderId="8" xfId="13" applyNumberFormat="1" applyFont="1" applyFill="1" applyBorder="1" applyAlignment="1">
      <alignment horizontal="center" vertical="center" wrapText="1"/>
    </xf>
    <xf numFmtId="0" fontId="28" fillId="0" borderId="9" xfId="13" quotePrefix="1" applyFont="1" applyBorder="1" applyAlignment="1">
      <alignment horizontal="center" vertical="center" wrapText="1"/>
    </xf>
    <xf numFmtId="166" fontId="28" fillId="0" borderId="9" xfId="13" quotePrefix="1" applyNumberFormat="1" applyFont="1" applyBorder="1" applyAlignment="1">
      <alignment horizontal="center" vertical="center" wrapText="1"/>
    </xf>
    <xf numFmtId="166" fontId="28"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7" fontId="7" fillId="0" borderId="1" xfId="2" applyNumberFormat="1" applyFont="1" applyFill="1" applyBorder="1" applyAlignment="1">
      <alignment horizontal="center" vertical="center" wrapText="1"/>
    </xf>
    <xf numFmtId="166"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7" fontId="7" fillId="2" borderId="1" xfId="2" applyNumberFormat="1" applyFont="1" applyFill="1" applyBorder="1" applyAlignment="1">
      <alignment horizontal="center" vertical="center" wrapText="1"/>
    </xf>
    <xf numFmtId="166"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6" fontId="2" fillId="0" borderId="1" xfId="13" applyNumberFormat="1" applyFont="1" applyFill="1" applyBorder="1" applyAlignment="1">
      <alignment horizontal="right" vertical="center" wrapText="1"/>
    </xf>
    <xf numFmtId="166"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2" fontId="12" fillId="2" borderId="14" xfId="18" applyNumberFormat="1" applyFont="1" applyFill="1" applyBorder="1" applyAlignment="1">
      <alignment vertical="center" wrapText="1"/>
    </xf>
    <xf numFmtId="42" fontId="30"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6"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3" fontId="2" fillId="4" borderId="0" xfId="11" applyNumberFormat="1" applyFont="1" applyFill="1" applyAlignment="1">
      <alignment vertical="center" wrapText="1"/>
    </xf>
    <xf numFmtId="166" fontId="12" fillId="4" borderId="16" xfId="13" applyNumberFormat="1" applyFont="1" applyFill="1" applyBorder="1" applyAlignment="1">
      <alignment horizontal="center" vertical="center" wrapText="1"/>
    </xf>
    <xf numFmtId="166" fontId="12" fillId="4" borderId="17" xfId="13" applyNumberFormat="1" applyFont="1" applyFill="1" applyBorder="1" applyAlignment="1">
      <alignment horizontal="center" vertical="center" wrapText="1"/>
    </xf>
    <xf numFmtId="166" fontId="12" fillId="4" borderId="1" xfId="13" applyNumberFormat="1" applyFont="1" applyFill="1" applyBorder="1" applyAlignment="1">
      <alignment horizontal="center" vertical="center" wrapText="1"/>
    </xf>
    <xf numFmtId="166"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1"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6"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6"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32" fillId="0" borderId="23" xfId="0" applyFont="1" applyBorder="1" applyAlignment="1">
      <alignment horizontal="justify" vertical="center" wrapText="1"/>
    </xf>
    <xf numFmtId="0" fontId="2" fillId="0" borderId="23" xfId="19" applyFont="1" applyBorder="1" applyAlignment="1">
      <alignment horizontal="center" vertical="center" wrapText="1"/>
    </xf>
    <xf numFmtId="166"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6"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32" fillId="0" borderId="1" xfId="0" applyFont="1" applyBorder="1" applyAlignment="1">
      <alignment horizontal="justify" vertical="center" wrapText="1"/>
    </xf>
    <xf numFmtId="0" fontId="32" fillId="0" borderId="1" xfId="0" applyFont="1" applyBorder="1" applyAlignment="1">
      <alignment horizontal="center" vertical="center" wrapText="1"/>
    </xf>
    <xf numFmtId="166"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6" fontId="2" fillId="2" borderId="20" xfId="17" applyNumberFormat="1" applyFont="1" applyFill="1" applyBorder="1" applyAlignment="1">
      <alignment vertical="center" wrapText="1"/>
    </xf>
    <xf numFmtId="0" fontId="30"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6"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6"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6"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6"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6"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4" fontId="2" fillId="4" borderId="0" xfId="12" applyNumberFormat="1" applyFont="1" applyFill="1" applyAlignment="1">
      <alignment vertical="center" wrapText="1"/>
    </xf>
    <xf numFmtId="176" fontId="2" fillId="4" borderId="0" xfId="13" applyNumberFormat="1" applyFont="1" applyFill="1" applyAlignment="1">
      <alignment vertical="center" wrapText="1"/>
    </xf>
    <xf numFmtId="166" fontId="2" fillId="4" borderId="0" xfId="13" applyNumberFormat="1" applyFont="1" applyFill="1" applyAlignment="1">
      <alignment vertical="center" wrapText="1"/>
    </xf>
    <xf numFmtId="166" fontId="2" fillId="4" borderId="0" xfId="13" applyNumberFormat="1" applyFont="1" applyFill="1" applyAlignment="1">
      <alignment horizontal="justify" vertical="center" wrapText="1"/>
    </xf>
    <xf numFmtId="166"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6" fontId="12" fillId="6" borderId="16" xfId="13" applyNumberFormat="1" applyFont="1" applyFill="1" applyBorder="1" applyAlignment="1">
      <alignment vertical="center" wrapText="1"/>
    </xf>
    <xf numFmtId="166"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6" fontId="7" fillId="2" borderId="14" xfId="17" applyNumberFormat="1" applyFont="1" applyFill="1" applyBorder="1" applyAlignment="1">
      <alignment horizontal="right" vertical="center" wrapText="1"/>
    </xf>
    <xf numFmtId="166" fontId="7" fillId="0" borderId="14" xfId="17" applyNumberFormat="1" applyFont="1" applyFill="1" applyBorder="1" applyAlignment="1">
      <alignment horizontal="right" vertical="center" wrapText="1"/>
    </xf>
    <xf numFmtId="0" fontId="29" fillId="6" borderId="13" xfId="13" applyFont="1" applyFill="1" applyBorder="1" applyAlignment="1">
      <alignment horizontal="center" vertical="center" wrapText="1"/>
    </xf>
    <xf numFmtId="166" fontId="12" fillId="6" borderId="14" xfId="17" applyNumberFormat="1" applyFont="1" applyFill="1" applyBorder="1" applyAlignment="1">
      <alignment horizontal="right" vertical="center" wrapText="1"/>
    </xf>
    <xf numFmtId="8" fontId="32" fillId="0" borderId="7" xfId="0" applyNumberFormat="1" applyFont="1" applyBorder="1" applyAlignment="1">
      <alignment horizontal="justify" vertical="center" wrapText="1"/>
    </xf>
    <xf numFmtId="177"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6"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32" fillId="0" borderId="16" xfId="0" applyFont="1" applyBorder="1" applyAlignment="1">
      <alignment horizontal="justify" vertical="center" wrapText="1"/>
    </xf>
    <xf numFmtId="0" fontId="2" fillId="0" borderId="16" xfId="19" applyFont="1" applyBorder="1" applyAlignment="1">
      <alignment horizontal="center" vertical="center" wrapText="1"/>
    </xf>
    <xf numFmtId="166"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6"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3"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33" fillId="4" borderId="0" xfId="10" applyFont="1" applyFill="1" applyAlignment="1">
      <alignment vertical="center" wrapText="1"/>
    </xf>
    <xf numFmtId="44" fontId="33"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 fillId="0" borderId="29" xfId="2" applyFont="1" applyFill="1" applyBorder="1" applyAlignment="1">
      <alignment vertical="center" wrapText="1"/>
    </xf>
    <xf numFmtId="0" fontId="2" fillId="0" borderId="29" xfId="13" applyFont="1" applyFill="1" applyBorder="1" applyAlignment="1">
      <alignment horizontal="left" vertical="center" wrapText="1"/>
    </xf>
    <xf numFmtId="0" fontId="2" fillId="0" borderId="0" xfId="13" applyFont="1" applyFill="1" applyAlignment="1">
      <alignment horizontal="left" vertical="center" wrapText="1"/>
    </xf>
    <xf numFmtId="164" fontId="2" fillId="4" borderId="0" xfId="13" applyNumberFormat="1" applyFont="1" applyFill="1" applyAlignment="1">
      <alignment horizontal="right" vertical="center" wrapText="1"/>
    </xf>
    <xf numFmtId="0" fontId="2" fillId="4" borderId="0" xfId="13" applyFont="1" applyFill="1" applyAlignment="1">
      <alignment horizontal="left" vertical="center" wrapText="1"/>
    </xf>
    <xf numFmtId="166" fontId="7" fillId="0" borderId="1" xfId="13" applyNumberFormat="1" applyFont="1" applyBorder="1" applyAlignment="1">
      <alignment horizontal="center" vertical="center" wrapText="1"/>
    </xf>
    <xf numFmtId="166" fontId="7" fillId="0" borderId="14" xfId="17" applyNumberFormat="1" applyFont="1" applyBorder="1" applyAlignment="1">
      <alignment horizontal="center" vertical="center" wrapText="1"/>
    </xf>
    <xf numFmtId="44" fontId="12" fillId="4" borderId="0" xfId="10" applyFont="1" applyFill="1" applyAlignment="1">
      <alignment vertical="center" wrapText="1"/>
    </xf>
    <xf numFmtId="0" fontId="2" fillId="0" borderId="0" xfId="13" applyFont="1" applyFill="1" applyBorder="1" applyAlignment="1">
      <alignment vertical="center" wrapText="1"/>
    </xf>
    <xf numFmtId="2" fontId="2" fillId="0" borderId="1" xfId="13" applyNumberFormat="1" applyFont="1" applyFill="1" applyBorder="1" applyAlignment="1">
      <alignment horizontal="center" vertical="center" wrapText="1"/>
    </xf>
    <xf numFmtId="0" fontId="34" fillId="0" borderId="76" xfId="8" applyFont="1" applyBorder="1" applyAlignment="1">
      <alignment horizontal="justify" vertical="center" wrapText="1"/>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4" fillId="0" borderId="64" xfId="8" applyFont="1" applyBorder="1" applyAlignment="1">
      <alignment horizontal="left" vertical="center" wrapText="1"/>
    </xf>
    <xf numFmtId="44" fontId="12" fillId="4" borderId="0" xfId="12" applyNumberFormat="1" applyFont="1" applyFill="1" applyAlignment="1">
      <alignment horizontal="center" vertical="center" wrapText="1"/>
    </xf>
    <xf numFmtId="0" fontId="36" fillId="4" borderId="0" xfId="13" applyFont="1" applyFill="1" applyAlignment="1">
      <alignment vertical="center" wrapText="1"/>
    </xf>
    <xf numFmtId="0" fontId="2" fillId="0" borderId="1" xfId="19" applyFont="1" applyBorder="1" applyAlignment="1">
      <alignment horizontal="center" vertical="center" wrapText="1"/>
    </xf>
    <xf numFmtId="8" fontId="32" fillId="0" borderId="1" xfId="0" applyNumberFormat="1" applyFont="1" applyBorder="1" applyAlignment="1">
      <alignment horizontal="justify" vertical="center" wrapText="1"/>
    </xf>
    <xf numFmtId="0" fontId="28" fillId="0" borderId="23" xfId="13" quotePrefix="1" applyFont="1" applyBorder="1" applyAlignment="1">
      <alignment horizontal="center" vertical="center" wrapText="1"/>
    </xf>
    <xf numFmtId="166" fontId="28" fillId="0" borderId="51" xfId="13" quotePrefix="1" applyNumberFormat="1" applyFont="1" applyBorder="1" applyAlignment="1">
      <alignment horizontal="center" vertical="center" wrapText="1"/>
    </xf>
    <xf numFmtId="0" fontId="31" fillId="8" borderId="1" xfId="0" applyFont="1" applyFill="1" applyBorder="1" applyAlignment="1">
      <alignment horizontal="justify" vertical="center" wrapText="1"/>
    </xf>
    <xf numFmtId="0" fontId="12" fillId="8" borderId="1" xfId="19" applyFont="1" applyFill="1" applyBorder="1" applyAlignment="1">
      <alignment horizontal="center" vertical="center" wrapText="1"/>
    </xf>
    <xf numFmtId="166" fontId="12" fillId="8" borderId="1" xfId="13" applyNumberFormat="1" applyFont="1" applyFill="1" applyBorder="1" applyAlignment="1">
      <alignment vertical="center" wrapText="1"/>
    </xf>
    <xf numFmtId="2" fontId="12" fillId="8" borderId="1" xfId="13" applyNumberFormat="1" applyFont="1" applyFill="1" applyBorder="1" applyAlignment="1">
      <alignment horizontal="center" vertical="center" wrapText="1"/>
    </xf>
    <xf numFmtId="0" fontId="12" fillId="8" borderId="15" xfId="13" applyFont="1" applyFill="1" applyBorder="1" applyAlignment="1">
      <alignment horizontal="center" vertical="center" wrapText="1"/>
    </xf>
    <xf numFmtId="0" fontId="31" fillId="8" borderId="16" xfId="0" applyFont="1" applyFill="1" applyBorder="1" applyAlignment="1">
      <alignment horizontal="justify" vertical="center" wrapText="1"/>
    </xf>
    <xf numFmtId="0" fontId="12" fillId="8" borderId="16" xfId="19" applyFont="1" applyFill="1" applyBorder="1" applyAlignment="1">
      <alignment horizontal="center" vertical="center" wrapText="1"/>
    </xf>
    <xf numFmtId="166" fontId="12" fillId="8" borderId="16" xfId="13" applyNumberFormat="1" applyFont="1" applyFill="1" applyBorder="1" applyAlignment="1">
      <alignment vertical="center" wrapText="1"/>
    </xf>
    <xf numFmtId="2" fontId="12" fillId="8" borderId="16" xfId="13" applyNumberFormat="1" applyFont="1" applyFill="1" applyBorder="1" applyAlignment="1">
      <alignment horizontal="center" vertical="center" wrapText="1"/>
    </xf>
    <xf numFmtId="166" fontId="12" fillId="8" borderId="17" xfId="17" applyNumberFormat="1" applyFont="1" applyFill="1" applyBorder="1" applyAlignment="1">
      <alignment vertical="center" wrapText="1"/>
    </xf>
    <xf numFmtId="0" fontId="12" fillId="8" borderId="13" xfId="13" applyFont="1" applyFill="1" applyBorder="1" applyAlignment="1">
      <alignment horizontal="center" vertical="center" wrapText="1"/>
    </xf>
    <xf numFmtId="166" fontId="12" fillId="8" borderId="14" xfId="17" applyNumberFormat="1" applyFont="1" applyFill="1" applyBorder="1" applyAlignment="1">
      <alignment vertical="center" wrapText="1"/>
    </xf>
    <xf numFmtId="177" fontId="34" fillId="4" borderId="0" xfId="13" applyNumberFormat="1" applyFont="1" applyFill="1" applyAlignment="1">
      <alignment vertical="center" wrapText="1"/>
    </xf>
    <xf numFmtId="0" fontId="35" fillId="0" borderId="0" xfId="7" applyFont="1" applyAlignment="1">
      <alignment vertical="center"/>
    </xf>
    <xf numFmtId="0" fontId="34" fillId="0" borderId="8" xfId="7" applyFont="1" applyBorder="1" applyAlignment="1">
      <alignment horizontal="center" vertical="center"/>
    </xf>
    <xf numFmtId="0" fontId="35" fillId="0" borderId="1" xfId="2" applyFont="1" applyFill="1" applyBorder="1" applyAlignment="1">
      <alignment horizontal="center" vertical="center" wrapText="1"/>
    </xf>
    <xf numFmtId="0" fontId="35" fillId="0" borderId="75" xfId="7" applyFont="1" applyBorder="1" applyAlignment="1">
      <alignment horizontal="center" vertical="center"/>
    </xf>
    <xf numFmtId="0" fontId="35" fillId="0" borderId="19" xfId="7" applyFont="1" applyBorder="1" applyAlignment="1">
      <alignment horizontal="center" vertical="center"/>
    </xf>
    <xf numFmtId="0" fontId="35" fillId="0" borderId="20" xfId="7" applyFont="1" applyBorder="1" applyAlignment="1">
      <alignment horizontal="center" vertical="center"/>
    </xf>
    <xf numFmtId="0" fontId="35" fillId="0" borderId="58" xfId="2" applyFont="1" applyFill="1" applyBorder="1" applyAlignment="1">
      <alignment horizontal="center" vertical="center" wrapText="1"/>
    </xf>
    <xf numFmtId="0" fontId="35" fillId="0" borderId="59" xfId="2" applyFont="1" applyFill="1" applyBorder="1" applyAlignment="1">
      <alignment horizontal="center" vertical="center" wrapText="1"/>
    </xf>
    <xf numFmtId="0" fontId="35" fillId="0" borderId="7" xfId="2" applyFont="1" applyFill="1" applyBorder="1" applyAlignment="1">
      <alignment horizontal="center" vertical="center" wrapText="1"/>
    </xf>
    <xf numFmtId="0" fontId="35" fillId="0" borderId="61" xfId="7" applyFont="1" applyBorder="1" applyAlignment="1">
      <alignment vertical="center"/>
    </xf>
    <xf numFmtId="0" fontId="35" fillId="0" borderId="48" xfId="7" applyFont="1" applyBorder="1" applyAlignment="1">
      <alignment vertical="center"/>
    </xf>
    <xf numFmtId="0" fontId="35" fillId="0" borderId="49" xfId="7" applyFont="1" applyBorder="1" applyAlignment="1">
      <alignment vertical="center"/>
    </xf>
    <xf numFmtId="0" fontId="35" fillId="0" borderId="50" xfId="7" applyFont="1" applyBorder="1" applyAlignment="1">
      <alignment vertical="center"/>
    </xf>
    <xf numFmtId="0" fontId="35" fillId="0" borderId="72" xfId="8" applyFont="1" applyBorder="1" applyAlignment="1">
      <alignment horizontal="justify" vertical="center" wrapText="1"/>
    </xf>
    <xf numFmtId="2" fontId="35" fillId="4" borderId="30" xfId="12" applyNumberFormat="1" applyFont="1" applyFill="1" applyBorder="1" applyAlignment="1">
      <alignment horizontal="center" vertical="center"/>
    </xf>
    <xf numFmtId="2" fontId="35" fillId="0" borderId="30" xfId="12" applyNumberFormat="1" applyFont="1" applyFill="1" applyBorder="1" applyAlignment="1">
      <alignment horizontal="center" vertical="center"/>
    </xf>
    <xf numFmtId="2" fontId="35" fillId="0" borderId="1" xfId="12" applyNumberFormat="1" applyFont="1" applyFill="1" applyBorder="1" applyAlignment="1">
      <alignment horizontal="center" vertical="center"/>
    </xf>
    <xf numFmtId="0" fontId="34" fillId="0" borderId="31" xfId="8" applyFont="1" applyBorder="1" applyAlignment="1">
      <alignment horizontal="justify" vertical="center" wrapText="1"/>
    </xf>
    <xf numFmtId="0" fontId="35" fillId="0" borderId="43" xfId="7" applyFont="1" applyBorder="1" applyAlignment="1">
      <alignment vertical="center"/>
    </xf>
    <xf numFmtId="0" fontId="35" fillId="0" borderId="73" xfId="7" applyFont="1" applyBorder="1" applyAlignment="1">
      <alignment vertical="center"/>
    </xf>
    <xf numFmtId="0" fontId="35" fillId="0" borderId="11" xfId="7" applyFont="1" applyBorder="1" applyAlignment="1">
      <alignment vertical="center"/>
    </xf>
    <xf numFmtId="0" fontId="34" fillId="0" borderId="63" xfId="8" applyFont="1" applyBorder="1" applyAlignment="1">
      <alignment horizontal="left" vertical="center" wrapText="1"/>
    </xf>
    <xf numFmtId="2" fontId="35" fillId="0" borderId="7" xfId="12" applyNumberFormat="1" applyFont="1" applyFill="1" applyBorder="1" applyAlignment="1">
      <alignment horizontal="center" vertical="center"/>
    </xf>
    <xf numFmtId="0" fontId="35" fillId="0" borderId="62" xfId="7" applyFont="1" applyBorder="1" applyAlignment="1">
      <alignment vertical="center"/>
    </xf>
    <xf numFmtId="0" fontId="35" fillId="0" borderId="15" xfId="7" applyFont="1" applyBorder="1" applyAlignment="1">
      <alignment vertical="center"/>
    </xf>
    <xf numFmtId="0" fontId="35" fillId="0" borderId="16" xfId="7" applyFont="1" applyBorder="1" applyAlignment="1">
      <alignment vertical="center"/>
    </xf>
    <xf numFmtId="0" fontId="34" fillId="0" borderId="60" xfId="8" applyFont="1" applyBorder="1" applyAlignment="1">
      <alignment horizontal="left" vertical="center" wrapText="1"/>
    </xf>
    <xf numFmtId="0" fontId="35" fillId="0" borderId="6" xfId="7" applyFont="1" applyBorder="1" applyAlignment="1">
      <alignment vertical="center"/>
    </xf>
    <xf numFmtId="0" fontId="35" fillId="0" borderId="23" xfId="7" applyFont="1" applyBorder="1" applyAlignment="1">
      <alignment vertical="center"/>
    </xf>
    <xf numFmtId="0" fontId="35" fillId="0" borderId="65" xfId="7" applyFont="1" applyBorder="1" applyAlignment="1">
      <alignment vertical="center"/>
    </xf>
    <xf numFmtId="0" fontId="35" fillId="0" borderId="55" xfId="7" applyFont="1" applyBorder="1" applyAlignment="1">
      <alignment vertical="center"/>
    </xf>
    <xf numFmtId="0" fontId="34" fillId="0" borderId="71" xfId="7" applyFont="1" applyBorder="1" applyAlignment="1">
      <alignment horizontal="center" vertical="center"/>
    </xf>
    <xf numFmtId="2" fontId="34" fillId="10" borderId="66" xfId="8" applyNumberFormat="1" applyFont="1" applyFill="1" applyBorder="1" applyAlignment="1">
      <alignment horizontal="center" vertical="center"/>
    </xf>
    <xf numFmtId="0" fontId="35" fillId="0" borderId="52" xfId="7" applyFont="1" applyBorder="1" applyAlignment="1">
      <alignment vertical="center"/>
    </xf>
    <xf numFmtId="2" fontId="35" fillId="0" borderId="0" xfId="7" applyNumberFormat="1" applyFont="1" applyAlignment="1">
      <alignment vertical="center"/>
    </xf>
    <xf numFmtId="0" fontId="34" fillId="0" borderId="0" xfId="8" applyFont="1" applyAlignment="1">
      <alignment vertical="center"/>
    </xf>
    <xf numFmtId="0" fontId="35" fillId="0" borderId="0" xfId="7" applyFont="1" applyAlignment="1">
      <alignment horizontal="center" vertical="center"/>
    </xf>
    <xf numFmtId="2" fontId="35" fillId="0" borderId="0" xfId="7" applyNumberFormat="1" applyFont="1" applyAlignment="1">
      <alignment horizontal="center" vertical="center"/>
    </xf>
    <xf numFmtId="0" fontId="34" fillId="0" borderId="0" xfId="7" applyFont="1" applyAlignment="1">
      <alignment vertical="center"/>
    </xf>
    <xf numFmtId="0" fontId="35" fillId="4" borderId="0" xfId="2" applyFont="1" applyFill="1" applyBorder="1" applyAlignment="1">
      <alignment horizontal="left" vertical="center" wrapText="1"/>
    </xf>
    <xf numFmtId="0" fontId="35" fillId="0" borderId="28" xfId="7" applyFont="1" applyBorder="1" applyAlignment="1">
      <alignment horizontal="left" vertical="center"/>
    </xf>
    <xf numFmtId="0" fontId="35" fillId="0" borderId="0" xfId="7" applyFont="1" applyAlignment="1">
      <alignment horizontal="left" vertical="center"/>
    </xf>
    <xf numFmtId="0" fontId="38" fillId="0" borderId="54" xfId="2" applyFont="1" applyFill="1" applyBorder="1" applyAlignment="1">
      <alignment horizontal="center" vertical="center" wrapText="1"/>
    </xf>
    <xf numFmtId="0" fontId="12" fillId="6" borderId="1" xfId="13" applyFont="1" applyFill="1" applyBorder="1" applyAlignment="1">
      <alignment vertical="center" wrapText="1"/>
    </xf>
    <xf numFmtId="0" fontId="12" fillId="6" borderId="14" xfId="13" applyFont="1" applyFill="1" applyBorder="1" applyAlignment="1">
      <alignment vertical="center" wrapText="1"/>
    </xf>
    <xf numFmtId="0" fontId="12" fillId="6" borderId="29" xfId="13" applyFont="1" applyFill="1" applyBorder="1" applyAlignment="1">
      <alignment vertical="center" wrapText="1"/>
    </xf>
    <xf numFmtId="0" fontId="12" fillId="6" borderId="11" xfId="13" applyFont="1" applyFill="1" applyBorder="1" applyAlignment="1">
      <alignment vertical="center" wrapText="1"/>
    </xf>
    <xf numFmtId="0" fontId="12" fillId="6" borderId="12" xfId="13" applyFont="1" applyFill="1" applyBorder="1" applyAlignment="1">
      <alignment vertical="center" wrapText="1"/>
    </xf>
    <xf numFmtId="0" fontId="33" fillId="4" borderId="0" xfId="13" applyFont="1" applyFill="1" applyAlignment="1">
      <alignment vertical="center" wrapText="1"/>
    </xf>
    <xf numFmtId="177" fontId="34" fillId="4" borderId="0" xfId="12" applyNumberFormat="1" applyFont="1" applyFill="1" applyAlignment="1">
      <alignment vertical="center" wrapText="1"/>
    </xf>
    <xf numFmtId="44" fontId="34" fillId="4" borderId="0" xfId="10" applyFont="1" applyFill="1" applyAlignment="1">
      <alignment vertical="center" wrapText="1"/>
    </xf>
    <xf numFmtId="2" fontId="32" fillId="0" borderId="1" xfId="2" applyNumberFormat="1" applyFont="1" applyFill="1" applyBorder="1" applyAlignment="1">
      <alignment horizontal="center" vertical="center" wrapText="1"/>
    </xf>
    <xf numFmtId="43" fontId="2" fillId="4" borderId="0" xfId="12" applyNumberFormat="1" applyFont="1" applyFill="1" applyAlignment="1">
      <alignment horizontal="center" vertical="center" wrapText="1"/>
    </xf>
    <xf numFmtId="0" fontId="40" fillId="0" borderId="7" xfId="2" applyFont="1" applyFill="1" applyBorder="1" applyAlignment="1">
      <alignment horizontal="center" vertical="center" wrapText="1"/>
    </xf>
    <xf numFmtId="44" fontId="12" fillId="6" borderId="14" xfId="10" applyFont="1" applyFill="1" applyBorder="1" applyAlignment="1">
      <alignment horizontal="right" vertical="center" wrapText="1"/>
    </xf>
    <xf numFmtId="0" fontId="34" fillId="0" borderId="53" xfId="8" applyFont="1" applyBorder="1" applyAlignment="1">
      <alignment horizontal="center" vertical="center" wrapText="1"/>
    </xf>
    <xf numFmtId="0" fontId="37" fillId="4" borderId="67" xfId="2" applyFont="1" applyFill="1" applyBorder="1" applyAlignment="1">
      <alignment horizontal="justify" vertical="center"/>
    </xf>
    <xf numFmtId="0" fontId="37" fillId="4" borderId="68" xfId="2" applyFont="1" applyFill="1" applyBorder="1" applyAlignment="1">
      <alignment horizontal="justify" vertical="center"/>
    </xf>
    <xf numFmtId="0" fontId="37" fillId="4" borderId="69" xfId="2" applyFont="1" applyFill="1" applyBorder="1" applyAlignment="1">
      <alignment horizontal="justify" vertical="center"/>
    </xf>
    <xf numFmtId="0" fontId="37" fillId="4" borderId="10" xfId="2" applyFont="1" applyFill="1" applyBorder="1" applyAlignment="1">
      <alignment horizontal="justify" vertical="center"/>
    </xf>
    <xf numFmtId="0" fontId="37" fillId="4" borderId="11" xfId="2" applyFont="1" applyFill="1" applyBorder="1" applyAlignment="1">
      <alignment horizontal="justify" vertical="center"/>
    </xf>
    <xf numFmtId="0" fontId="37" fillId="4" borderId="12" xfId="2" applyFont="1" applyFill="1" applyBorder="1" applyAlignment="1">
      <alignment horizontal="justify" vertical="center"/>
    </xf>
    <xf numFmtId="0" fontId="37" fillId="0" borderId="10" xfId="2" applyFont="1" applyFill="1" applyBorder="1" applyAlignment="1">
      <alignment horizontal="left" vertical="center"/>
    </xf>
    <xf numFmtId="0" fontId="37" fillId="0" borderId="11" xfId="2" applyFont="1" applyFill="1" applyBorder="1" applyAlignment="1">
      <alignment horizontal="left" vertical="center"/>
    </xf>
    <xf numFmtId="0" fontId="37" fillId="0" borderId="12" xfId="2" applyFont="1" applyFill="1" applyBorder="1" applyAlignment="1">
      <alignment horizontal="left" vertical="center"/>
    </xf>
    <xf numFmtId="0" fontId="37" fillId="4" borderId="10" xfId="2" applyFont="1" applyFill="1" applyBorder="1" applyAlignment="1">
      <alignment horizontal="left" vertical="center"/>
    </xf>
    <xf numFmtId="0" fontId="37" fillId="4" borderId="11" xfId="2" applyFont="1" applyFill="1" applyBorder="1" applyAlignment="1">
      <alignment horizontal="left" vertical="center"/>
    </xf>
    <xf numFmtId="0" fontId="37" fillId="4" borderId="12" xfId="2" applyFont="1" applyFill="1" applyBorder="1" applyAlignment="1">
      <alignment horizontal="left" vertical="center"/>
    </xf>
    <xf numFmtId="0" fontId="37" fillId="4" borderId="10" xfId="2" applyFont="1" applyFill="1" applyBorder="1" applyAlignment="1">
      <alignment horizontal="left" vertical="center" wrapText="1"/>
    </xf>
    <xf numFmtId="0" fontId="37" fillId="4" borderId="11" xfId="2" applyFont="1" applyFill="1" applyBorder="1" applyAlignment="1">
      <alignment horizontal="left" vertical="center" wrapText="1"/>
    </xf>
    <xf numFmtId="0" fontId="37" fillId="4" borderId="12" xfId="2" applyFont="1" applyFill="1" applyBorder="1" applyAlignment="1">
      <alignment horizontal="left" vertical="center" wrapText="1"/>
    </xf>
    <xf numFmtId="0" fontId="37" fillId="0" borderId="10" xfId="2" applyFont="1" applyFill="1" applyBorder="1" applyAlignment="1">
      <alignment horizontal="justify" vertical="center"/>
    </xf>
    <xf numFmtId="0" fontId="37" fillId="0" borderId="11" xfId="2" applyFont="1" applyFill="1" applyBorder="1" applyAlignment="1">
      <alignment horizontal="justify" vertical="center"/>
    </xf>
    <xf numFmtId="0" fontId="37" fillId="0" borderId="12" xfId="2" applyFont="1" applyFill="1" applyBorder="1" applyAlignment="1">
      <alignment horizontal="justify" vertical="center"/>
    </xf>
    <xf numFmtId="0" fontId="39" fillId="4" borderId="10" xfId="2" applyFont="1" applyFill="1" applyBorder="1" applyAlignment="1">
      <alignment horizontal="justify" vertical="center"/>
    </xf>
    <xf numFmtId="0" fontId="39" fillId="4" borderId="11" xfId="2" applyFont="1" applyFill="1" applyBorder="1" applyAlignment="1">
      <alignment horizontal="justify" vertical="center"/>
    </xf>
    <xf numFmtId="0" fontId="39" fillId="4" borderId="12" xfId="2" applyFont="1" applyFill="1" applyBorder="1" applyAlignment="1">
      <alignment horizontal="justify" vertical="center"/>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56" xfId="13" applyFont="1" applyFill="1" applyBorder="1" applyAlignment="1">
      <alignment horizontal="left" vertical="center" wrapText="1"/>
    </xf>
    <xf numFmtId="0" fontId="12" fillId="7" borderId="57"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5" fontId="12" fillId="4" borderId="4" xfId="13" applyNumberFormat="1" applyFont="1" applyFill="1" applyBorder="1" applyAlignment="1">
      <alignment horizontal="center" vertical="center" wrapText="1"/>
    </xf>
    <xf numFmtId="165"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5" fillId="0" borderId="22" xfId="15" applyFont="1" applyBorder="1" applyAlignment="1">
      <alignment horizontal="center" vertical="center" wrapText="1"/>
    </xf>
    <xf numFmtId="0" fontId="5" fillId="0" borderId="0" xfId="15" applyFont="1" applyAlignment="1">
      <alignment horizontal="center" vertical="center" wrapText="1"/>
    </xf>
    <xf numFmtId="0" fontId="5" fillId="0" borderId="27" xfId="15" applyFont="1" applyBorder="1" applyAlignment="1">
      <alignment horizontal="center"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67" xfId="2" applyFont="1" applyFill="1" applyBorder="1" applyAlignment="1">
      <alignment horizontal="justify" vertical="center"/>
    </xf>
    <xf numFmtId="0" fontId="9" fillId="4" borderId="68" xfId="2" applyFont="1" applyFill="1" applyBorder="1" applyAlignment="1">
      <alignment horizontal="justify" vertical="center"/>
    </xf>
    <xf numFmtId="0" fontId="9" fillId="4" borderId="69" xfId="2" applyFont="1" applyFill="1" applyBorder="1" applyAlignment="1">
      <alignment horizontal="justify" vertical="center"/>
    </xf>
    <xf numFmtId="0" fontId="12" fillId="6" borderId="14" xfId="13" applyFont="1" applyFill="1" applyBorder="1" applyAlignment="1">
      <alignment horizontal="left" vertical="center" wrapText="1"/>
    </xf>
    <xf numFmtId="44" fontId="33"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44" fontId="33" fillId="4" borderId="22" xfId="10" applyFont="1" applyFill="1" applyBorder="1" applyAlignment="1">
      <alignment horizontal="center" vertical="center" wrapText="1"/>
    </xf>
    <xf numFmtId="44" fontId="33" fillId="4" borderId="0" xfId="10" applyFont="1" applyFill="1" applyAlignment="1">
      <alignment horizontal="center" vertical="center" wrapText="1"/>
    </xf>
    <xf numFmtId="0" fontId="27" fillId="0" borderId="22" xfId="15" applyFont="1" applyBorder="1" applyAlignment="1">
      <alignment horizontal="center" vertical="center" wrapText="1"/>
    </xf>
    <xf numFmtId="0" fontId="27" fillId="0" borderId="0" xfId="15" applyFont="1" applyAlignment="1">
      <alignment horizontal="center" vertical="center" wrapText="1"/>
    </xf>
    <xf numFmtId="0" fontId="27" fillId="0" borderId="27" xfId="15" applyFont="1" applyBorder="1" applyAlignment="1">
      <alignment horizontal="center" vertical="center" wrapText="1"/>
    </xf>
    <xf numFmtId="2" fontId="34" fillId="2" borderId="70" xfId="8" applyNumberFormat="1" applyFont="1" applyFill="1" applyBorder="1" applyAlignment="1">
      <alignment horizontal="center" vertical="center"/>
    </xf>
    <xf numFmtId="2" fontId="34" fillId="2" borderId="55" xfId="8" applyNumberFormat="1" applyFont="1" applyFill="1" applyBorder="1" applyAlignment="1">
      <alignment horizontal="center" vertical="center"/>
    </xf>
    <xf numFmtId="0" fontId="34" fillId="0" borderId="80" xfId="7" applyFont="1" applyBorder="1" applyAlignment="1">
      <alignment horizontal="center" vertical="center"/>
    </xf>
    <xf numFmtId="0" fontId="34" fillId="0" borderId="73" xfId="7" applyFont="1" applyBorder="1" applyAlignment="1">
      <alignment horizontal="center" vertical="center"/>
    </xf>
    <xf numFmtId="0" fontId="34" fillId="0" borderId="74" xfId="7" applyFont="1" applyBorder="1" applyAlignment="1">
      <alignment horizontal="center" vertical="center"/>
    </xf>
    <xf numFmtId="0" fontId="34" fillId="0" borderId="53" xfId="8" applyFont="1" applyBorder="1" applyAlignment="1">
      <alignment horizontal="center" vertical="center" wrapText="1"/>
    </xf>
    <xf numFmtId="0" fontId="34" fillId="0" borderId="0" xfId="8" applyFont="1" applyAlignment="1">
      <alignment horizontal="center" vertical="center" wrapText="1"/>
    </xf>
    <xf numFmtId="0" fontId="35" fillId="0" borderId="22" xfId="7" applyFont="1" applyBorder="1" applyAlignment="1">
      <alignment horizontal="center" vertical="center" wrapText="1"/>
    </xf>
    <xf numFmtId="0" fontId="35" fillId="0" borderId="0" xfId="7" applyFont="1" applyAlignment="1">
      <alignment horizontal="center" vertical="center" wrapText="1"/>
    </xf>
    <xf numFmtId="0" fontId="35" fillId="0" borderId="24" xfId="7" applyFont="1" applyBorder="1" applyAlignment="1">
      <alignment horizontal="center" vertical="center" wrapText="1"/>
    </xf>
    <xf numFmtId="0" fontId="35" fillId="0" borderId="56" xfId="7" applyFont="1" applyBorder="1" applyAlignment="1">
      <alignment horizontal="center" vertical="center" wrapText="1"/>
    </xf>
    <xf numFmtId="0" fontId="34" fillId="4" borderId="1" xfId="8" applyFont="1" applyFill="1" applyBorder="1" applyAlignment="1">
      <alignment horizontal="center" vertical="center" wrapText="1"/>
    </xf>
    <xf numFmtId="0" fontId="34" fillId="0" borderId="25" xfId="7" applyFont="1" applyBorder="1" applyAlignment="1">
      <alignment horizontal="center" vertical="center"/>
    </xf>
    <xf numFmtId="0" fontId="35" fillId="0" borderId="25" xfId="7" applyFont="1" applyBorder="1" applyAlignment="1">
      <alignment vertical="center"/>
    </xf>
    <xf numFmtId="0" fontId="34" fillId="4" borderId="0" xfId="7" applyFont="1" applyFill="1" applyAlignment="1">
      <alignment horizontal="center" vertical="center" wrapText="1"/>
    </xf>
    <xf numFmtId="0" fontId="34" fillId="4" borderId="22" xfId="7" applyFont="1" applyFill="1" applyBorder="1" applyAlignment="1">
      <alignment horizontal="center" vertical="center" wrapText="1"/>
    </xf>
    <xf numFmtId="0" fontId="34" fillId="4" borderId="7" xfId="7" applyFont="1" applyFill="1" applyBorder="1" applyAlignment="1">
      <alignment horizontal="center" vertical="center" wrapText="1"/>
    </xf>
    <xf numFmtId="0" fontId="34" fillId="0" borderId="77" xfId="7" applyFont="1" applyBorder="1" applyAlignment="1">
      <alignment horizontal="center" vertical="center"/>
    </xf>
    <xf numFmtId="0" fontId="34" fillId="0" borderId="78" xfId="7" applyFont="1" applyBorder="1" applyAlignment="1">
      <alignment horizontal="center" vertical="center"/>
    </xf>
    <xf numFmtId="0" fontId="34" fillId="0" borderId="79" xfId="7" applyFont="1" applyBorder="1" applyAlignment="1">
      <alignment horizontal="center" vertical="center"/>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9" fontId="15" fillId="0" borderId="29" xfId="7" applyNumberFormat="1" applyFont="1" applyBorder="1" applyAlignment="1">
      <alignment horizontal="center" vertical="center"/>
    </xf>
    <xf numFmtId="169" fontId="15" fillId="0" borderId="11" xfId="7" applyNumberFormat="1" applyFont="1" applyBorder="1" applyAlignment="1">
      <alignment horizontal="center" vertical="center"/>
    </xf>
    <xf numFmtId="169"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0 5 2 2" xfId="171" xr:uid="{607A8D14-94F3-4D85-998E-0E31BA210F56}"/>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110322</xdr:rowOff>
    </xdr:from>
    <xdr:to>
      <xdr:col>2</xdr:col>
      <xdr:colOff>1255145</xdr:colOff>
      <xdr:row>4</xdr:row>
      <xdr:rowOff>72278</xdr:rowOff>
    </xdr:to>
    <xdr:pic>
      <xdr:nvPicPr>
        <xdr:cNvPr id="2" name="Imagen 1">
          <a:extLst>
            <a:ext uri="{FF2B5EF4-FFF2-40B4-BE49-F238E27FC236}">
              <a16:creationId xmlns:a16="http://schemas.microsoft.com/office/drawing/2014/main" id="{3B93AA73-B1DA-4403-A4DC-FFBC934ED6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10322"/>
          <a:ext cx="1521967" cy="600131"/>
        </a:xfrm>
        <a:prstGeom prst="rect">
          <a:avLst/>
        </a:prstGeom>
        <a:noFill/>
        <a:ln>
          <a:noFill/>
        </a:ln>
      </xdr:spPr>
    </xdr:pic>
    <xdr:clientData/>
  </xdr:twoCellAnchor>
  <xdr:twoCellAnchor editAs="oneCell">
    <xdr:from>
      <xdr:col>6</xdr:col>
      <xdr:colOff>403411</xdr:colOff>
      <xdr:row>0</xdr:row>
      <xdr:rowOff>85951</xdr:rowOff>
    </xdr:from>
    <xdr:to>
      <xdr:col>6</xdr:col>
      <xdr:colOff>1443173</xdr:colOff>
      <xdr:row>4</xdr:row>
      <xdr:rowOff>118791</xdr:rowOff>
    </xdr:to>
    <xdr:pic>
      <xdr:nvPicPr>
        <xdr:cNvPr id="3" name="Imagen 2" descr="Logotipo&#10;&#10;Descripción generada automáticamente">
          <a:extLst>
            <a:ext uri="{FF2B5EF4-FFF2-40B4-BE49-F238E27FC236}">
              <a16:creationId xmlns:a16="http://schemas.microsoft.com/office/drawing/2014/main" id="{AEC486F2-CFFD-4A75-8C1A-4FCDA12FF6A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99736" y="85951"/>
          <a:ext cx="1039762" cy="6710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110322</xdr:rowOff>
    </xdr:from>
    <xdr:to>
      <xdr:col>2</xdr:col>
      <xdr:colOff>1255145</xdr:colOff>
      <xdr:row>4</xdr:row>
      <xdr:rowOff>72278</xdr:rowOff>
    </xdr:to>
    <xdr:pic>
      <xdr:nvPicPr>
        <xdr:cNvPr id="2" name="Imagen 1">
          <a:extLst>
            <a:ext uri="{FF2B5EF4-FFF2-40B4-BE49-F238E27FC236}">
              <a16:creationId xmlns:a16="http://schemas.microsoft.com/office/drawing/2014/main" id="{EBA90C49-BDD9-487A-A38D-A856FEE566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713" y="110322"/>
          <a:ext cx="1519726" cy="588925"/>
        </a:xfrm>
        <a:prstGeom prst="rect">
          <a:avLst/>
        </a:prstGeom>
        <a:noFill/>
        <a:ln>
          <a:noFill/>
        </a:ln>
      </xdr:spPr>
    </xdr:pic>
    <xdr:clientData/>
  </xdr:twoCellAnchor>
  <xdr:twoCellAnchor editAs="oneCell">
    <xdr:from>
      <xdr:col>6</xdr:col>
      <xdr:colOff>403411</xdr:colOff>
      <xdr:row>0</xdr:row>
      <xdr:rowOff>85951</xdr:rowOff>
    </xdr:from>
    <xdr:to>
      <xdr:col>6</xdr:col>
      <xdr:colOff>1443173</xdr:colOff>
      <xdr:row>4</xdr:row>
      <xdr:rowOff>118791</xdr:rowOff>
    </xdr:to>
    <xdr:pic>
      <xdr:nvPicPr>
        <xdr:cNvPr id="3" name="Imagen 2" descr="Logotipo&#10;&#10;Descripción generada automáticamente">
          <a:extLst>
            <a:ext uri="{FF2B5EF4-FFF2-40B4-BE49-F238E27FC236}">
              <a16:creationId xmlns:a16="http://schemas.microsoft.com/office/drawing/2014/main" id="{D287F2D9-834A-4350-8E89-D5BC74A8DA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8140" y="85951"/>
          <a:ext cx="1032142" cy="67314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E09F70A/COSTO%20DE%20PROPIEDAD.xls" TargetMode="External"/><Relationship Id="rId1" Type="http://schemas.openxmlformats.org/officeDocument/2006/relationships/externalLinkPath" Target="/DE09F70A/COSTO%20DE%20PROPIEDAD.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personal/asepulveda_invias_gov_co/Documents/2.%20SEP%202025/1.%20GUIA%20DE%20ESTRUCTURACI&#211;N/MATRIZ%20RANGO%20DE%20COSTOS%20DE%20INTERVENTORIA%20-%20GUIA%20PUBLICAR%202025.xlsx" TargetMode="External"/><Relationship Id="rId1" Type="http://schemas.openxmlformats.org/officeDocument/2006/relationships/externalLinkPath" Targ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 val="MC_SF_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sheetData sheetId="930"/>
      <sheetData sheetId="931"/>
      <sheetData sheetId="932"/>
      <sheetData sheetId="933"/>
      <sheetData sheetId="934"/>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 sheetId="26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AFDA8-7FCB-44D9-B4BA-A37043ECD7D7}">
  <sheetPr>
    <tabColor theme="9" tint="0.39997558519241921"/>
  </sheetPr>
  <dimension ref="A1:FY91"/>
  <sheetViews>
    <sheetView view="pageBreakPreview" zoomScale="68" zoomScaleNormal="90" zoomScaleSheetLayoutView="80" workbookViewId="0">
      <selection activeCell="D7" sqref="D7"/>
    </sheetView>
  </sheetViews>
  <sheetFormatPr baseColWidth="10" defaultColWidth="14.33203125" defaultRowHeight="20.399999999999999" x14ac:dyDescent="0.3"/>
  <cols>
    <col min="1" max="1" width="2.109375" style="52" customWidth="1"/>
    <col min="2" max="2" width="12" style="88" customWidth="1"/>
    <col min="3" max="3" width="58.6640625" style="88" customWidth="1"/>
    <col min="4" max="4" width="21.6640625" style="88" customWidth="1"/>
    <col min="5" max="5" width="18.109375" style="140" customWidth="1"/>
    <col min="6" max="6" width="17.6640625" style="52" customWidth="1"/>
    <col min="7" max="7" width="28.44140625" style="139" customWidth="1"/>
    <col min="8" max="8" width="30" style="52" customWidth="1"/>
    <col min="9" max="9" width="25.109375" style="207" bestFit="1" customWidth="1"/>
    <col min="10" max="10" width="14" style="52" bestFit="1" customWidth="1"/>
    <col min="11" max="181" width="13.109375" style="52" customWidth="1"/>
    <col min="182" max="16384" width="14.33203125" style="52"/>
  </cols>
  <sheetData>
    <row r="1" spans="1:181" ht="11.25" customHeight="1" x14ac:dyDescent="0.3">
      <c r="A1" s="190" t="s">
        <v>0</v>
      </c>
      <c r="B1" s="47"/>
      <c r="C1" s="48"/>
      <c r="D1" s="48"/>
      <c r="E1" s="49"/>
      <c r="F1" s="50"/>
      <c r="G1" s="51"/>
    </row>
    <row r="2" spans="1:181" ht="11.25" customHeight="1" x14ac:dyDescent="0.3">
      <c r="B2" s="326" t="s">
        <v>1</v>
      </c>
      <c r="C2" s="327"/>
      <c r="D2" s="327"/>
      <c r="E2" s="327"/>
      <c r="F2" s="327"/>
      <c r="G2" s="328"/>
    </row>
    <row r="3" spans="1:181" ht="12.75" customHeight="1" x14ac:dyDescent="0.3">
      <c r="B3" s="326" t="s">
        <v>2</v>
      </c>
      <c r="C3" s="327"/>
      <c r="D3" s="327"/>
      <c r="E3" s="327"/>
      <c r="F3" s="327"/>
      <c r="G3" s="328"/>
      <c r="H3" s="53"/>
    </row>
    <row r="4" spans="1:181" ht="15" customHeight="1" x14ac:dyDescent="0.3">
      <c r="B4" s="326" t="s">
        <v>3</v>
      </c>
      <c r="C4" s="327"/>
      <c r="D4" s="327"/>
      <c r="E4" s="327"/>
      <c r="F4" s="327"/>
      <c r="G4" s="328"/>
      <c r="H4" s="53"/>
    </row>
    <row r="5" spans="1:181" ht="16.5" customHeight="1" x14ac:dyDescent="0.3">
      <c r="B5" s="329" t="s">
        <v>4</v>
      </c>
      <c r="C5" s="330"/>
      <c r="D5" s="330"/>
      <c r="E5" s="330"/>
      <c r="F5" s="330"/>
      <c r="G5" s="331"/>
    </row>
    <row r="6" spans="1:181" ht="12.75" customHeight="1" x14ac:dyDescent="0.3">
      <c r="B6" s="332" t="s">
        <v>253</v>
      </c>
      <c r="C6" s="333"/>
      <c r="D6" s="333"/>
      <c r="E6" s="333"/>
      <c r="F6" s="333"/>
      <c r="G6" s="334"/>
    </row>
    <row r="7" spans="1:181" ht="15.75" customHeight="1" x14ac:dyDescent="0.3">
      <c r="B7" s="185"/>
      <c r="C7" s="186"/>
      <c r="D7" s="186" t="s">
        <v>254</v>
      </c>
      <c r="E7" s="186"/>
      <c r="F7" s="186"/>
      <c r="G7" s="187"/>
    </row>
    <row r="8" spans="1:181" ht="55.95" customHeight="1" thickBot="1" x14ac:dyDescent="0.35">
      <c r="B8" s="335" t="s">
        <v>6</v>
      </c>
      <c r="C8" s="336"/>
      <c r="D8" s="336"/>
      <c r="E8" s="336"/>
      <c r="F8" s="336"/>
      <c r="G8" s="337"/>
      <c r="K8" s="256"/>
    </row>
    <row r="9" spans="1:181" ht="38.25" customHeight="1" thickBot="1" x14ac:dyDescent="0.35">
      <c r="B9" s="308" t="s">
        <v>7</v>
      </c>
      <c r="C9" s="309"/>
      <c r="D9" s="310"/>
      <c r="E9" s="55" t="s">
        <v>8</v>
      </c>
      <c r="F9" s="311" t="s">
        <v>9</v>
      </c>
      <c r="G9" s="312"/>
    </row>
    <row r="10" spans="1:181" s="60" customFormat="1" ht="14.25" customHeight="1" thickBot="1" x14ac:dyDescent="0.35">
      <c r="B10" s="56"/>
      <c r="C10" s="57"/>
      <c r="D10" s="57"/>
      <c r="E10" s="58"/>
      <c r="F10" s="57"/>
      <c r="G10" s="59"/>
      <c r="H10" s="52"/>
      <c r="I10" s="207"/>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row>
    <row r="11" spans="1:181" s="60" customFormat="1" ht="13.35" customHeight="1" x14ac:dyDescent="0.3">
      <c r="B11" s="313" t="s">
        <v>10</v>
      </c>
      <c r="C11" s="314"/>
      <c r="D11" s="61" t="s">
        <v>11</v>
      </c>
      <c r="E11" s="62" t="s">
        <v>12</v>
      </c>
      <c r="F11" s="61" t="s">
        <v>13</v>
      </c>
      <c r="G11" s="63" t="s">
        <v>14</v>
      </c>
      <c r="H11" s="52"/>
      <c r="I11" s="207"/>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row>
    <row r="12" spans="1:181" s="60" customFormat="1" ht="14.85" customHeight="1" x14ac:dyDescent="0.3">
      <c r="B12" s="315"/>
      <c r="C12" s="316"/>
      <c r="D12" s="64" t="s">
        <v>15</v>
      </c>
      <c r="E12" s="65" t="s">
        <v>16</v>
      </c>
      <c r="F12" s="64" t="s">
        <v>17</v>
      </c>
      <c r="G12" s="66" t="s">
        <v>18</v>
      </c>
      <c r="H12" s="52"/>
      <c r="I12" s="207"/>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row>
    <row r="13" spans="1:181" s="60" customFormat="1" ht="15" customHeight="1" thickBot="1" x14ac:dyDescent="0.35">
      <c r="B13" s="317"/>
      <c r="C13" s="318"/>
      <c r="D13" s="67" t="s">
        <v>19</v>
      </c>
      <c r="E13" s="68" t="s">
        <v>20</v>
      </c>
      <c r="F13" s="67" t="s">
        <v>21</v>
      </c>
      <c r="G13" s="69" t="s">
        <v>22</v>
      </c>
      <c r="H13" s="52"/>
      <c r="I13" s="207"/>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row>
    <row r="14" spans="1:181" s="60" customFormat="1" ht="14.85" customHeight="1" thickBot="1" x14ac:dyDescent="0.35">
      <c r="B14" s="319" t="s">
        <v>23</v>
      </c>
      <c r="C14" s="320"/>
      <c r="D14" s="320"/>
      <c r="E14" s="320"/>
      <c r="F14" s="320"/>
      <c r="G14" s="321"/>
      <c r="H14" s="52"/>
      <c r="I14" s="207"/>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row>
    <row r="15" spans="1:181" s="60" customFormat="1" ht="27" customHeight="1" x14ac:dyDescent="0.3">
      <c r="B15" s="142"/>
      <c r="C15" s="143" t="s">
        <v>24</v>
      </c>
      <c r="D15" s="143"/>
      <c r="E15" s="144"/>
      <c r="F15" s="143"/>
      <c r="G15" s="145"/>
      <c r="H15" s="52"/>
      <c r="I15" s="207"/>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row>
    <row r="16" spans="1:181" s="60" customFormat="1" ht="18" customHeight="1" x14ac:dyDescent="0.3">
      <c r="B16" s="78">
        <v>1</v>
      </c>
      <c r="C16" s="70" t="s">
        <v>25</v>
      </c>
      <c r="D16" s="71"/>
      <c r="E16" s="72"/>
      <c r="F16" s="73">
        <v>1</v>
      </c>
      <c r="G16" s="80"/>
      <c r="H16" s="325"/>
      <c r="I16" s="207"/>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row>
    <row r="17" spans="2:181" s="60" customFormat="1" ht="18" customHeight="1" x14ac:dyDescent="0.3">
      <c r="B17" s="78">
        <v>2</v>
      </c>
      <c r="C17" s="70" t="s">
        <v>26</v>
      </c>
      <c r="D17" s="71"/>
      <c r="E17" s="72"/>
      <c r="F17" s="73">
        <v>3</v>
      </c>
      <c r="G17" s="80"/>
      <c r="H17" s="325"/>
      <c r="I17" s="207"/>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row>
    <row r="18" spans="2:181" s="60" customFormat="1" ht="18" customHeight="1" x14ac:dyDescent="0.3">
      <c r="B18" s="78">
        <v>3</v>
      </c>
      <c r="C18" s="70" t="s">
        <v>27</v>
      </c>
      <c r="D18" s="71"/>
      <c r="E18" s="72"/>
      <c r="F18" s="73">
        <v>3</v>
      </c>
      <c r="G18" s="80"/>
      <c r="H18" s="53"/>
      <c r="I18" s="207"/>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row>
    <row r="19" spans="2:181" s="60" customFormat="1" ht="18" customHeight="1" x14ac:dyDescent="0.3">
      <c r="B19" s="78">
        <v>4</v>
      </c>
      <c r="C19" s="70" t="s">
        <v>28</v>
      </c>
      <c r="D19" s="71"/>
      <c r="E19" s="72"/>
      <c r="F19" s="73">
        <v>3</v>
      </c>
      <c r="G19" s="80"/>
      <c r="H19" s="53"/>
      <c r="I19" s="207"/>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row>
    <row r="20" spans="2:181" s="60" customFormat="1" ht="18" customHeight="1" x14ac:dyDescent="0.3">
      <c r="B20" s="78">
        <v>5</v>
      </c>
      <c r="C20" s="70" t="s">
        <v>29</v>
      </c>
      <c r="D20" s="71"/>
      <c r="E20" s="72"/>
      <c r="F20" s="73">
        <v>3</v>
      </c>
      <c r="G20" s="80"/>
      <c r="H20" s="53"/>
      <c r="I20" s="207"/>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row>
    <row r="21" spans="2:181" s="60" customFormat="1" ht="45.75" customHeight="1" x14ac:dyDescent="0.3">
      <c r="B21" s="109"/>
      <c r="C21" s="165" t="s">
        <v>30</v>
      </c>
      <c r="D21" s="74"/>
      <c r="E21" s="75"/>
      <c r="F21" s="76"/>
      <c r="G21" s="147">
        <v>38500000</v>
      </c>
      <c r="H21" s="117" t="s">
        <v>31</v>
      </c>
      <c r="I21" s="207"/>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row>
    <row r="22" spans="2:181" s="60" customFormat="1" ht="18.600000000000001" customHeight="1" x14ac:dyDescent="0.3">
      <c r="B22" s="109">
        <v>6</v>
      </c>
      <c r="C22" s="166" t="s">
        <v>32</v>
      </c>
      <c r="D22" s="71"/>
      <c r="E22" s="141"/>
      <c r="F22" s="73"/>
      <c r="G22" s="148"/>
      <c r="H22" s="152"/>
      <c r="I22" s="207"/>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row>
    <row r="23" spans="2:181" s="60" customFormat="1" ht="18.600000000000001" customHeight="1" x14ac:dyDescent="0.3">
      <c r="B23" s="109">
        <v>7</v>
      </c>
      <c r="C23" s="166" t="s">
        <v>33</v>
      </c>
      <c r="D23" s="71"/>
      <c r="E23" s="141"/>
      <c r="F23" s="73"/>
      <c r="G23" s="148"/>
      <c r="H23" s="152"/>
      <c r="I23" s="207"/>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row>
    <row r="24" spans="2:181" s="60" customFormat="1" ht="18.600000000000001" customHeight="1" x14ac:dyDescent="0.3">
      <c r="B24" s="109">
        <v>8</v>
      </c>
      <c r="C24" s="166" t="s">
        <v>34</v>
      </c>
      <c r="D24" s="71"/>
      <c r="E24" s="141"/>
      <c r="F24" s="73"/>
      <c r="G24" s="148"/>
      <c r="H24" s="152"/>
      <c r="I24" s="207"/>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row>
    <row r="25" spans="2:181" s="60" customFormat="1" ht="18.600000000000001" customHeight="1" x14ac:dyDescent="0.3">
      <c r="B25" s="109">
        <v>9</v>
      </c>
      <c r="C25" s="166" t="s">
        <v>35</v>
      </c>
      <c r="D25" s="71"/>
      <c r="E25" s="141"/>
      <c r="F25" s="73"/>
      <c r="G25" s="148"/>
      <c r="H25" s="53"/>
      <c r="I25" s="207"/>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row>
    <row r="26" spans="2:181" s="60" customFormat="1" ht="18.600000000000001" customHeight="1" x14ac:dyDescent="0.3">
      <c r="B26" s="109">
        <v>10</v>
      </c>
      <c r="C26" s="166" t="s">
        <v>36</v>
      </c>
      <c r="D26" s="71"/>
      <c r="E26" s="141"/>
      <c r="F26" s="73"/>
      <c r="G26" s="148"/>
      <c r="H26" s="53"/>
      <c r="I26" s="207"/>
      <c r="J26" s="52"/>
      <c r="K26" s="52"/>
      <c r="L26" s="52"/>
      <c r="M26" s="52"/>
      <c r="N26" s="52"/>
      <c r="O26" s="52"/>
      <c r="P26" s="52"/>
      <c r="Q26" s="52"/>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row>
    <row r="27" spans="2:181" s="60" customFormat="1" ht="18.600000000000001" customHeight="1" x14ac:dyDescent="0.3">
      <c r="B27" s="109">
        <v>11</v>
      </c>
      <c r="C27" s="174" t="s">
        <v>37</v>
      </c>
      <c r="D27" s="71"/>
      <c r="E27" s="141"/>
      <c r="F27" s="73">
        <v>1</v>
      </c>
      <c r="G27" s="180"/>
      <c r="H27" s="53"/>
      <c r="I27" s="207"/>
      <c r="J27" s="52"/>
      <c r="K27" s="52"/>
      <c r="L27" s="52"/>
      <c r="M27" s="52"/>
      <c r="N27" s="52"/>
      <c r="O27" s="52"/>
      <c r="P27" s="52"/>
      <c r="Q27" s="52"/>
      <c r="R27" s="52"/>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row>
    <row r="28" spans="2:181" s="60" customFormat="1" ht="18" customHeight="1" x14ac:dyDescent="0.3">
      <c r="B28" s="109">
        <v>12</v>
      </c>
      <c r="C28" s="174" t="s">
        <v>38</v>
      </c>
      <c r="D28" s="71"/>
      <c r="E28" s="179"/>
      <c r="F28" s="73">
        <v>1</v>
      </c>
      <c r="G28" s="180"/>
      <c r="H28" s="53"/>
      <c r="I28" s="207"/>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row>
    <row r="29" spans="2:181" s="60" customFormat="1" ht="18" customHeight="1" x14ac:dyDescent="0.3">
      <c r="B29" s="109">
        <v>13</v>
      </c>
      <c r="C29" s="174" t="s">
        <v>39</v>
      </c>
      <c r="D29" s="71"/>
      <c r="E29" s="179"/>
      <c r="F29" s="73">
        <v>1</v>
      </c>
      <c r="G29" s="180"/>
      <c r="H29" s="53"/>
      <c r="I29" s="207"/>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row>
    <row r="30" spans="2:181" s="60" customFormat="1" ht="18" customHeight="1" x14ac:dyDescent="0.3">
      <c r="B30" s="109">
        <v>14</v>
      </c>
      <c r="C30" s="174" t="s">
        <v>40</v>
      </c>
      <c r="D30" s="71"/>
      <c r="E30" s="179"/>
      <c r="F30" s="259">
        <v>3</v>
      </c>
      <c r="G30" s="180"/>
      <c r="H30" s="53"/>
      <c r="I30" s="207"/>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row>
    <row r="31" spans="2:181" s="60" customFormat="1" ht="18" customHeight="1" x14ac:dyDescent="0.3">
      <c r="B31" s="109">
        <v>15</v>
      </c>
      <c r="C31" s="174" t="s">
        <v>41</v>
      </c>
      <c r="D31" s="71"/>
      <c r="E31" s="179"/>
      <c r="F31" s="73">
        <v>1</v>
      </c>
      <c r="G31" s="180"/>
      <c r="H31" s="53"/>
      <c r="I31" s="207"/>
      <c r="J31" s="52"/>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row>
    <row r="32" spans="2:181" s="60" customFormat="1" ht="18" customHeight="1" x14ac:dyDescent="0.3">
      <c r="B32" s="109">
        <v>16</v>
      </c>
      <c r="C32" s="175" t="s">
        <v>42</v>
      </c>
      <c r="D32" s="71"/>
      <c r="E32" s="179"/>
      <c r="F32" s="73">
        <v>1</v>
      </c>
      <c r="G32" s="180"/>
      <c r="H32" s="53"/>
      <c r="I32" s="207"/>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row>
    <row r="33" spans="2:181" s="60" customFormat="1" ht="18" customHeight="1" x14ac:dyDescent="0.3">
      <c r="B33" s="109">
        <v>17</v>
      </c>
      <c r="C33" s="176" t="s">
        <v>43</v>
      </c>
      <c r="D33" s="71"/>
      <c r="E33" s="179"/>
      <c r="F33" s="73">
        <v>1</v>
      </c>
      <c r="G33" s="180"/>
      <c r="H33" s="53"/>
      <c r="I33" s="207"/>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c r="BO33" s="52"/>
      <c r="BP33" s="52"/>
      <c r="BQ33" s="52"/>
      <c r="BR33" s="52"/>
      <c r="BS33" s="52"/>
      <c r="BT33" s="52"/>
      <c r="BU33" s="52"/>
      <c r="BV33" s="52"/>
      <c r="BW33" s="52"/>
      <c r="BX33" s="52"/>
      <c r="BY33" s="52"/>
      <c r="BZ33" s="52"/>
      <c r="CA33" s="52"/>
      <c r="CB33" s="52"/>
      <c r="CC33" s="52"/>
      <c r="CD33" s="52"/>
      <c r="CE33" s="52"/>
      <c r="CF33" s="52"/>
      <c r="CG33" s="52"/>
      <c r="CH33" s="52"/>
      <c r="CI33" s="52"/>
      <c r="CJ33" s="52"/>
      <c r="CK33" s="52"/>
      <c r="CL33" s="52"/>
      <c r="CM33" s="52"/>
      <c r="CN33" s="52"/>
      <c r="CO33" s="52"/>
      <c r="CP33" s="52"/>
      <c r="CQ33" s="52"/>
      <c r="CR33" s="52"/>
      <c r="CS33" s="52"/>
      <c r="CT33" s="52"/>
      <c r="CU33" s="52"/>
      <c r="CV33" s="52"/>
      <c r="CW33" s="52"/>
      <c r="CX33" s="52"/>
      <c r="CY33" s="52"/>
      <c r="CZ33" s="52"/>
      <c r="DA33" s="52"/>
      <c r="DB33" s="52"/>
      <c r="DC33" s="52"/>
      <c r="DD33" s="52"/>
      <c r="DE33" s="52"/>
      <c r="DF33" s="52"/>
      <c r="DG33" s="52"/>
      <c r="DH33" s="52"/>
      <c r="DI33" s="52"/>
      <c r="DJ33" s="52"/>
      <c r="DK33" s="52"/>
      <c r="DL33" s="52"/>
      <c r="DM33" s="52"/>
      <c r="DN33" s="52"/>
      <c r="DO33" s="52"/>
      <c r="DP33" s="52"/>
      <c r="DQ33" s="52"/>
      <c r="DR33" s="52"/>
      <c r="DS33" s="52"/>
      <c r="DT33" s="52"/>
      <c r="DU33" s="52"/>
      <c r="DV33" s="52"/>
      <c r="DW33" s="52"/>
      <c r="DX33" s="52"/>
      <c r="DY33" s="52"/>
      <c r="DZ33" s="52"/>
      <c r="EA33" s="52"/>
      <c r="EB33" s="52"/>
      <c r="EC33" s="52"/>
      <c r="ED33" s="52"/>
      <c r="EE33" s="52"/>
      <c r="EF33" s="52"/>
      <c r="EG33" s="52"/>
      <c r="EH33" s="52"/>
      <c r="EI33" s="52"/>
      <c r="EJ33" s="52"/>
      <c r="EK33" s="52"/>
      <c r="EL33" s="52"/>
      <c r="EM33" s="52"/>
      <c r="EN33" s="52"/>
      <c r="EO33" s="52"/>
      <c r="EP33" s="52"/>
      <c r="EQ33" s="52"/>
      <c r="ER33" s="52"/>
      <c r="ES33" s="52"/>
      <c r="ET33" s="52"/>
      <c r="EU33" s="52"/>
      <c r="EV33" s="52"/>
      <c r="EW33" s="52"/>
      <c r="EX33" s="52"/>
      <c r="EY33" s="52"/>
      <c r="EZ33" s="52"/>
      <c r="FA33" s="52"/>
      <c r="FB33" s="52"/>
      <c r="FC33" s="52"/>
      <c r="FD33" s="52"/>
      <c r="FE33" s="52"/>
      <c r="FF33" s="52"/>
      <c r="FG33" s="52"/>
      <c r="FH33" s="52"/>
      <c r="FI33" s="52"/>
      <c r="FJ33" s="52"/>
      <c r="FK33" s="52"/>
      <c r="FL33" s="52"/>
      <c r="FM33" s="52"/>
      <c r="FN33" s="52"/>
      <c r="FO33" s="52"/>
      <c r="FP33" s="52"/>
      <c r="FQ33" s="52"/>
      <c r="FR33" s="52"/>
      <c r="FS33" s="52"/>
      <c r="FT33" s="52"/>
      <c r="FU33" s="52"/>
      <c r="FV33" s="52"/>
      <c r="FW33" s="52"/>
      <c r="FX33" s="52"/>
      <c r="FY33" s="52"/>
    </row>
    <row r="34" spans="2:181" s="60" customFormat="1" ht="18" customHeight="1" x14ac:dyDescent="0.3">
      <c r="B34" s="149"/>
      <c r="C34" s="251" t="s">
        <v>44</v>
      </c>
      <c r="D34" s="251"/>
      <c r="E34" s="251"/>
      <c r="F34" s="251"/>
      <c r="G34" s="252"/>
      <c r="H34" s="53"/>
      <c r="I34" s="207"/>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row>
    <row r="35" spans="2:181" s="60" customFormat="1" ht="18" customHeight="1" x14ac:dyDescent="0.3">
      <c r="B35" s="82">
        <v>18</v>
      </c>
      <c r="C35" s="167" t="s">
        <v>45</v>
      </c>
      <c r="D35" s="71"/>
      <c r="E35" s="72"/>
      <c r="F35" s="73">
        <v>3</v>
      </c>
      <c r="G35" s="80"/>
      <c r="H35" s="53"/>
      <c r="I35" s="207"/>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c r="CG35" s="52"/>
      <c r="CH35" s="52"/>
      <c r="CI35" s="52"/>
      <c r="CJ35" s="52"/>
      <c r="CK35" s="52"/>
      <c r="CL35" s="52"/>
      <c r="CM35" s="52"/>
      <c r="CN35" s="52"/>
      <c r="CO35" s="52"/>
      <c r="CP35" s="52"/>
      <c r="CQ35" s="52"/>
      <c r="CR35" s="52"/>
      <c r="CS35" s="52"/>
      <c r="CT35" s="52"/>
      <c r="CU35" s="52"/>
      <c r="CV35" s="52"/>
      <c r="CW35" s="52"/>
      <c r="CX35" s="52"/>
      <c r="CY35" s="52"/>
      <c r="CZ35" s="52"/>
      <c r="DA35" s="52"/>
      <c r="DB35" s="52"/>
      <c r="DC35" s="52"/>
      <c r="DD35" s="52"/>
      <c r="DE35" s="52"/>
      <c r="DF35" s="52"/>
      <c r="DG35" s="52"/>
      <c r="DH35" s="52"/>
      <c r="DI35" s="52"/>
      <c r="DJ35" s="52"/>
      <c r="DK35" s="52"/>
      <c r="DL35" s="52"/>
      <c r="DM35" s="52"/>
      <c r="DN35" s="52"/>
      <c r="DO35" s="52"/>
      <c r="DP35" s="52"/>
      <c r="DQ35" s="52"/>
      <c r="DR35" s="52"/>
      <c r="DS35" s="52"/>
      <c r="DT35" s="52"/>
      <c r="DU35" s="52"/>
      <c r="DV35" s="52"/>
      <c r="DW35" s="52"/>
      <c r="DX35" s="52"/>
      <c r="DY35" s="52"/>
      <c r="DZ35" s="52"/>
      <c r="EA35" s="52"/>
      <c r="EB35" s="52"/>
      <c r="EC35" s="52"/>
      <c r="ED35" s="52"/>
      <c r="EE35" s="52"/>
      <c r="EF35" s="52"/>
      <c r="EG35" s="52"/>
      <c r="EH35" s="52"/>
      <c r="EI35" s="52"/>
      <c r="EJ35" s="52"/>
      <c r="EK35" s="52"/>
      <c r="EL35" s="52"/>
      <c r="EM35" s="52"/>
      <c r="EN35" s="52"/>
      <c r="EO35" s="52"/>
      <c r="EP35" s="52"/>
      <c r="EQ35" s="52"/>
      <c r="ER35" s="52"/>
      <c r="ES35" s="52"/>
      <c r="ET35" s="52"/>
      <c r="EU35" s="52"/>
      <c r="EV35" s="52"/>
      <c r="EW35" s="52"/>
      <c r="EX35" s="52"/>
      <c r="EY35" s="52"/>
      <c r="EZ35" s="52"/>
      <c r="FA35" s="52"/>
      <c r="FB35" s="52"/>
      <c r="FC35" s="52"/>
      <c r="FD35" s="52"/>
      <c r="FE35" s="52"/>
      <c r="FF35" s="52"/>
      <c r="FG35" s="52"/>
      <c r="FH35" s="52"/>
      <c r="FI35" s="52"/>
      <c r="FJ35" s="52"/>
      <c r="FK35" s="52"/>
      <c r="FL35" s="52"/>
      <c r="FM35" s="52"/>
      <c r="FN35" s="52"/>
      <c r="FO35" s="52"/>
      <c r="FP35" s="52"/>
      <c r="FQ35" s="52"/>
      <c r="FR35" s="52"/>
      <c r="FS35" s="52"/>
      <c r="FT35" s="52"/>
      <c r="FU35" s="52"/>
      <c r="FV35" s="52"/>
      <c r="FW35" s="52"/>
      <c r="FX35" s="52"/>
      <c r="FY35" s="52"/>
    </row>
    <row r="36" spans="2:181" s="60" customFormat="1" ht="18" customHeight="1" x14ac:dyDescent="0.3">
      <c r="B36" s="78">
        <v>19</v>
      </c>
      <c r="C36" s="178" t="s">
        <v>46</v>
      </c>
      <c r="D36" s="71"/>
      <c r="F36" s="73">
        <v>3</v>
      </c>
      <c r="G36" s="80"/>
      <c r="H36" s="53"/>
      <c r="I36" s="207"/>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52"/>
      <c r="BU36" s="52"/>
      <c r="BV36" s="52"/>
      <c r="BW36" s="52"/>
      <c r="BX36" s="52"/>
      <c r="BY36" s="52"/>
      <c r="BZ36" s="52"/>
      <c r="CA36" s="52"/>
      <c r="CB36" s="52"/>
      <c r="CC36" s="52"/>
      <c r="CD36" s="52"/>
      <c r="CE36" s="52"/>
      <c r="CF36" s="52"/>
      <c r="CG36" s="52"/>
      <c r="CH36" s="52"/>
      <c r="CI36" s="52"/>
      <c r="CJ36" s="52"/>
      <c r="CK36" s="52"/>
      <c r="CL36" s="52"/>
      <c r="CM36" s="52"/>
      <c r="CN36" s="52"/>
      <c r="CO36" s="52"/>
      <c r="CP36" s="52"/>
      <c r="CQ36" s="52"/>
      <c r="CR36" s="52"/>
      <c r="CS36" s="52"/>
      <c r="CT36" s="52"/>
      <c r="CU36" s="52"/>
      <c r="CV36" s="52"/>
      <c r="CW36" s="52"/>
      <c r="CX36" s="52"/>
      <c r="CY36" s="52"/>
      <c r="CZ36" s="52"/>
      <c r="DA36" s="52"/>
      <c r="DB36" s="52"/>
      <c r="DC36" s="52"/>
      <c r="DD36" s="52"/>
      <c r="DE36" s="52"/>
      <c r="DF36" s="52"/>
      <c r="DG36" s="52"/>
      <c r="DH36" s="52"/>
      <c r="DI36" s="52"/>
      <c r="DJ36" s="52"/>
      <c r="DK36" s="52"/>
      <c r="DL36" s="52"/>
      <c r="DM36" s="52"/>
      <c r="DN36" s="52"/>
      <c r="DO36" s="52"/>
      <c r="DP36" s="52"/>
      <c r="DQ36" s="52"/>
      <c r="DR36" s="52"/>
      <c r="DS36" s="52"/>
      <c r="DT36" s="52"/>
      <c r="DU36" s="52"/>
      <c r="DV36" s="52"/>
      <c r="DW36" s="52"/>
      <c r="DX36" s="52"/>
      <c r="DY36" s="52"/>
      <c r="DZ36" s="52"/>
      <c r="EA36" s="52"/>
      <c r="EB36" s="52"/>
      <c r="EC36" s="52"/>
      <c r="ED36" s="52"/>
      <c r="EE36" s="52"/>
      <c r="EF36" s="52"/>
      <c r="EG36" s="52"/>
      <c r="EH36" s="52"/>
      <c r="EI36" s="52"/>
      <c r="EJ36" s="52"/>
      <c r="EK36" s="52"/>
      <c r="EL36" s="52"/>
      <c r="EM36" s="52"/>
      <c r="EN36" s="52"/>
      <c r="EO36" s="52"/>
      <c r="EP36" s="52"/>
      <c r="EQ36" s="52"/>
      <c r="ER36" s="52"/>
      <c r="ES36" s="52"/>
      <c r="ET36" s="52"/>
      <c r="EU36" s="52"/>
      <c r="EV36" s="52"/>
      <c r="EW36" s="52"/>
      <c r="EX36" s="52"/>
      <c r="EY36" s="52"/>
      <c r="EZ36" s="52"/>
      <c r="FA36" s="52"/>
      <c r="FB36" s="52"/>
      <c r="FC36" s="52"/>
      <c r="FD36" s="52"/>
      <c r="FE36" s="52"/>
      <c r="FF36" s="52"/>
      <c r="FG36" s="52"/>
      <c r="FH36" s="52"/>
      <c r="FI36" s="52"/>
      <c r="FJ36" s="52"/>
      <c r="FK36" s="52"/>
      <c r="FL36" s="52"/>
      <c r="FM36" s="52"/>
      <c r="FN36" s="52"/>
      <c r="FO36" s="52"/>
      <c r="FP36" s="52"/>
      <c r="FQ36" s="52"/>
      <c r="FR36" s="52"/>
      <c r="FS36" s="52"/>
      <c r="FT36" s="52"/>
      <c r="FU36" s="52"/>
      <c r="FV36" s="52"/>
      <c r="FW36" s="52"/>
      <c r="FX36" s="52"/>
      <c r="FY36" s="52"/>
    </row>
    <row r="37" spans="2:181" s="60" customFormat="1" ht="18" customHeight="1" x14ac:dyDescent="0.3">
      <c r="B37" s="149"/>
      <c r="C37" s="251" t="s">
        <v>47</v>
      </c>
      <c r="D37" s="251"/>
      <c r="E37" s="251"/>
      <c r="F37" s="251"/>
      <c r="G37" s="252"/>
      <c r="H37" s="53"/>
      <c r="I37" s="207"/>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c r="BO37" s="52"/>
      <c r="BP37" s="52"/>
      <c r="BQ37" s="52"/>
      <c r="BR37" s="52"/>
      <c r="BS37" s="52"/>
      <c r="BT37" s="52"/>
      <c r="BU37" s="52"/>
      <c r="BV37" s="52"/>
      <c r="BW37" s="52"/>
      <c r="BX37" s="52"/>
      <c r="BY37" s="52"/>
      <c r="BZ37" s="52"/>
      <c r="CA37" s="52"/>
      <c r="CB37" s="52"/>
      <c r="CC37" s="52"/>
      <c r="CD37" s="52"/>
      <c r="CE37" s="52"/>
      <c r="CF37" s="52"/>
      <c r="CG37" s="52"/>
      <c r="CH37" s="52"/>
      <c r="CI37" s="52"/>
      <c r="CJ37" s="52"/>
      <c r="CK37" s="52"/>
      <c r="CL37" s="52"/>
      <c r="CM37" s="52"/>
      <c r="CN37" s="52"/>
      <c r="CO37" s="52"/>
      <c r="CP37" s="52"/>
      <c r="CQ37" s="52"/>
      <c r="CR37" s="52"/>
      <c r="CS37" s="52"/>
      <c r="CT37" s="52"/>
      <c r="CU37" s="52"/>
      <c r="CV37" s="52"/>
      <c r="CW37" s="52"/>
      <c r="CX37" s="52"/>
      <c r="CY37" s="52"/>
      <c r="CZ37" s="52"/>
      <c r="DA37" s="52"/>
      <c r="DB37" s="52"/>
      <c r="DC37" s="52"/>
      <c r="DD37" s="52"/>
      <c r="DE37" s="52"/>
      <c r="DF37" s="52"/>
      <c r="DG37" s="52"/>
      <c r="DH37" s="52"/>
      <c r="DI37" s="52"/>
      <c r="DJ37" s="52"/>
      <c r="DK37" s="52"/>
      <c r="DL37" s="52"/>
      <c r="DM37" s="52"/>
      <c r="DN37" s="52"/>
      <c r="DO37" s="52"/>
      <c r="DP37" s="52"/>
      <c r="DQ37" s="52"/>
      <c r="DR37" s="52"/>
      <c r="DS37" s="52"/>
      <c r="DT37" s="52"/>
      <c r="DU37" s="52"/>
      <c r="DV37" s="52"/>
      <c r="DW37" s="52"/>
      <c r="DX37" s="52"/>
      <c r="DY37" s="52"/>
      <c r="DZ37" s="52"/>
      <c r="EA37" s="52"/>
      <c r="EB37" s="52"/>
      <c r="EC37" s="52"/>
      <c r="ED37" s="52"/>
      <c r="EE37" s="52"/>
      <c r="EF37" s="52"/>
      <c r="EG37" s="52"/>
      <c r="EH37" s="52"/>
      <c r="EI37" s="52"/>
      <c r="EJ37" s="52"/>
      <c r="EK37" s="52"/>
      <c r="EL37" s="52"/>
      <c r="EM37" s="52"/>
      <c r="EN37" s="52"/>
      <c r="EO37" s="52"/>
      <c r="EP37" s="52"/>
      <c r="EQ37" s="52"/>
      <c r="ER37" s="52"/>
      <c r="ES37" s="52"/>
      <c r="ET37" s="52"/>
      <c r="EU37" s="52"/>
      <c r="EV37" s="52"/>
      <c r="EW37" s="52"/>
      <c r="EX37" s="52"/>
      <c r="EY37" s="52"/>
      <c r="EZ37" s="52"/>
      <c r="FA37" s="52"/>
      <c r="FB37" s="52"/>
      <c r="FC37" s="52"/>
      <c r="FD37" s="52"/>
      <c r="FE37" s="52"/>
      <c r="FF37" s="52"/>
      <c r="FG37" s="52"/>
      <c r="FH37" s="52"/>
      <c r="FI37" s="52"/>
      <c r="FJ37" s="52"/>
      <c r="FK37" s="52"/>
      <c r="FL37" s="52"/>
      <c r="FM37" s="52"/>
      <c r="FN37" s="52"/>
      <c r="FO37" s="52"/>
      <c r="FP37" s="52"/>
      <c r="FQ37" s="52"/>
      <c r="FR37" s="52"/>
      <c r="FS37" s="52"/>
      <c r="FT37" s="52"/>
      <c r="FU37" s="52"/>
      <c r="FV37" s="52"/>
      <c r="FW37" s="52"/>
      <c r="FX37" s="52"/>
      <c r="FY37" s="52"/>
    </row>
    <row r="38" spans="2:181" s="60" customFormat="1" ht="18" customHeight="1" x14ac:dyDescent="0.3">
      <c r="B38" s="78">
        <v>20</v>
      </c>
      <c r="C38" s="167" t="s">
        <v>48</v>
      </c>
      <c r="D38" s="71"/>
      <c r="E38" s="72"/>
      <c r="F38" s="73">
        <v>3</v>
      </c>
      <c r="G38" s="80"/>
      <c r="H38" s="53"/>
      <c r="I38" s="207"/>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52"/>
      <c r="DC38" s="52"/>
      <c r="DD38" s="52"/>
      <c r="DE38" s="52"/>
      <c r="DF38" s="52"/>
      <c r="DG38" s="52"/>
      <c r="DH38" s="52"/>
      <c r="DI38" s="52"/>
      <c r="DJ38" s="52"/>
      <c r="DK38" s="52"/>
      <c r="DL38" s="52"/>
      <c r="DM38" s="52"/>
      <c r="DN38" s="52"/>
      <c r="DO38" s="52"/>
      <c r="DP38" s="52"/>
      <c r="DQ38" s="5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c r="EQ38" s="52"/>
      <c r="ER38" s="52"/>
      <c r="ES38" s="52"/>
      <c r="ET38" s="52"/>
      <c r="EU38" s="52"/>
      <c r="EV38" s="52"/>
      <c r="EW38" s="52"/>
      <c r="EX38" s="52"/>
      <c r="EY38" s="52"/>
      <c r="EZ38" s="52"/>
      <c r="FA38" s="52"/>
      <c r="FB38" s="52"/>
      <c r="FC38" s="52"/>
      <c r="FD38" s="52"/>
      <c r="FE38" s="52"/>
      <c r="FF38" s="52"/>
      <c r="FG38" s="52"/>
      <c r="FH38" s="52"/>
      <c r="FI38" s="52"/>
      <c r="FJ38" s="52"/>
      <c r="FK38" s="52"/>
      <c r="FL38" s="52"/>
      <c r="FM38" s="52"/>
      <c r="FN38" s="52"/>
      <c r="FO38" s="52"/>
      <c r="FP38" s="52"/>
      <c r="FQ38" s="52"/>
      <c r="FR38" s="52"/>
      <c r="FS38" s="52"/>
      <c r="FT38" s="52"/>
      <c r="FU38" s="52"/>
      <c r="FV38" s="52"/>
      <c r="FW38" s="52"/>
      <c r="FX38" s="52"/>
      <c r="FY38" s="52"/>
    </row>
    <row r="39" spans="2:181" s="60" customFormat="1" ht="18" customHeight="1" x14ac:dyDescent="0.3">
      <c r="B39" s="78">
        <v>21</v>
      </c>
      <c r="C39" s="167" t="s">
        <v>49</v>
      </c>
      <c r="D39" s="71"/>
      <c r="E39" s="72"/>
      <c r="F39" s="73">
        <v>3</v>
      </c>
      <c r="G39" s="80"/>
      <c r="H39" s="53"/>
      <c r="I39" s="207"/>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52"/>
      <c r="BY39" s="52"/>
      <c r="BZ39" s="52"/>
      <c r="CA39" s="52"/>
      <c r="CB39" s="52"/>
      <c r="CC39" s="52"/>
      <c r="CD39" s="52"/>
      <c r="CE39" s="52"/>
      <c r="CF39" s="52"/>
      <c r="CG39" s="52"/>
      <c r="CH39" s="52"/>
      <c r="CI39" s="52"/>
      <c r="CJ39" s="52"/>
      <c r="CK39" s="52"/>
      <c r="CL39" s="52"/>
      <c r="CM39" s="52"/>
      <c r="CN39" s="52"/>
      <c r="CO39" s="52"/>
      <c r="CP39" s="52"/>
      <c r="CQ39" s="52"/>
      <c r="CR39" s="52"/>
      <c r="CS39" s="52"/>
      <c r="CT39" s="52"/>
      <c r="CU39" s="52"/>
      <c r="CV39" s="52"/>
      <c r="CW39" s="52"/>
      <c r="CX39" s="52"/>
      <c r="CY39" s="52"/>
      <c r="CZ39" s="52"/>
      <c r="DA39" s="52"/>
      <c r="DB39" s="52"/>
      <c r="DC39" s="52"/>
      <c r="DD39" s="52"/>
      <c r="DE39" s="52"/>
      <c r="DF39" s="52"/>
      <c r="DG39" s="52"/>
      <c r="DH39" s="52"/>
      <c r="DI39" s="52"/>
      <c r="DJ39" s="52"/>
      <c r="DK39" s="52"/>
      <c r="DL39" s="52"/>
      <c r="DM39" s="52"/>
      <c r="DN39" s="52"/>
      <c r="DO39" s="52"/>
      <c r="DP39" s="52"/>
      <c r="DQ39" s="52"/>
      <c r="DR39" s="52"/>
      <c r="DS39" s="52"/>
      <c r="DT39" s="52"/>
      <c r="DU39" s="52"/>
      <c r="DV39" s="52"/>
      <c r="DW39" s="52"/>
      <c r="DX39" s="52"/>
      <c r="DY39" s="52"/>
      <c r="DZ39" s="52"/>
      <c r="EA39" s="52"/>
      <c r="EB39" s="52"/>
      <c r="EC39" s="52"/>
      <c r="ED39" s="52"/>
      <c r="EE39" s="52"/>
      <c r="EF39" s="52"/>
      <c r="EG39" s="52"/>
      <c r="EH39" s="52"/>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2"/>
      <c r="FK39" s="52"/>
      <c r="FL39" s="52"/>
      <c r="FM39" s="52"/>
      <c r="FN39" s="52"/>
      <c r="FO39" s="52"/>
      <c r="FP39" s="52"/>
      <c r="FQ39" s="52"/>
      <c r="FR39" s="52"/>
      <c r="FS39" s="52"/>
      <c r="FT39" s="52"/>
      <c r="FU39" s="52"/>
      <c r="FV39" s="52"/>
      <c r="FW39" s="52"/>
      <c r="FX39" s="52"/>
      <c r="FY39" s="52"/>
    </row>
    <row r="40" spans="2:181" s="60" customFormat="1" ht="18" customHeight="1" x14ac:dyDescent="0.3">
      <c r="B40" s="149"/>
      <c r="C40" s="251" t="s">
        <v>50</v>
      </c>
      <c r="D40" s="251"/>
      <c r="E40" s="251"/>
      <c r="F40" s="251"/>
      <c r="G40" s="252"/>
      <c r="H40" s="52"/>
      <c r="I40" s="207"/>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52"/>
      <c r="CC40" s="52"/>
      <c r="CD40" s="52"/>
      <c r="CE40" s="52"/>
      <c r="CF40" s="52"/>
      <c r="CG40" s="52"/>
      <c r="CH40" s="52"/>
      <c r="CI40" s="52"/>
      <c r="CJ40" s="52"/>
      <c r="CK40" s="52"/>
      <c r="CL40" s="52"/>
      <c r="CM40" s="52"/>
      <c r="CN40" s="52"/>
      <c r="CO40" s="52"/>
      <c r="CP40" s="52"/>
      <c r="CQ40" s="52"/>
      <c r="CR40" s="52"/>
      <c r="CS40" s="52"/>
      <c r="CT40" s="52"/>
      <c r="CU40" s="52"/>
      <c r="CV40" s="52"/>
      <c r="CW40" s="52"/>
      <c r="CX40" s="52"/>
      <c r="CY40" s="52"/>
      <c r="CZ40" s="52"/>
      <c r="DA40" s="52"/>
      <c r="DB40" s="52"/>
      <c r="DC40" s="52"/>
      <c r="DD40" s="52"/>
      <c r="DE40" s="52"/>
      <c r="DF40" s="52"/>
      <c r="DG40" s="52"/>
      <c r="DH40" s="52"/>
      <c r="DI40" s="52"/>
      <c r="DJ40" s="52"/>
      <c r="DK40" s="52"/>
      <c r="DL40" s="52"/>
      <c r="DM40" s="52"/>
      <c r="DN40" s="52"/>
      <c r="DO40" s="52"/>
      <c r="DP40" s="52"/>
      <c r="DQ40" s="52"/>
      <c r="DR40" s="52"/>
      <c r="DS40" s="52"/>
      <c r="DT40" s="52"/>
      <c r="DU40" s="52"/>
      <c r="DV40" s="52"/>
      <c r="DW40" s="52"/>
      <c r="DX40" s="52"/>
      <c r="DY40" s="52"/>
      <c r="DZ40" s="52"/>
      <c r="EA40" s="52"/>
      <c r="EB40" s="52"/>
      <c r="EC40" s="52"/>
      <c r="ED40" s="52"/>
      <c r="EE40" s="52"/>
      <c r="EF40" s="52"/>
      <c r="EG40" s="52"/>
      <c r="EH40" s="52"/>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2"/>
      <c r="FK40" s="52"/>
      <c r="FL40" s="52"/>
      <c r="FM40" s="52"/>
      <c r="FN40" s="52"/>
      <c r="FO40" s="52"/>
      <c r="FP40" s="52"/>
      <c r="FQ40" s="52"/>
      <c r="FR40" s="52"/>
      <c r="FS40" s="52"/>
      <c r="FT40" s="52"/>
      <c r="FU40" s="52"/>
    </row>
    <row r="41" spans="2:181" s="60" customFormat="1" x14ac:dyDescent="0.3">
      <c r="B41" s="78">
        <v>22</v>
      </c>
      <c r="C41" s="70" t="s">
        <v>51</v>
      </c>
      <c r="D41" s="71"/>
      <c r="E41" s="79"/>
      <c r="F41" s="73">
        <v>2</v>
      </c>
      <c r="G41" s="80"/>
      <c r="H41" s="52"/>
      <c r="I41" s="207"/>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row>
    <row r="42" spans="2:181" s="60" customFormat="1" x14ac:dyDescent="0.3">
      <c r="B42" s="78">
        <v>23</v>
      </c>
      <c r="C42" s="70" t="s">
        <v>52</v>
      </c>
      <c r="D42" s="71"/>
      <c r="E42" s="79"/>
      <c r="F42" s="73">
        <v>6</v>
      </c>
      <c r="G42" s="80"/>
      <c r="H42" s="52"/>
      <c r="I42" s="207"/>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row>
    <row r="43" spans="2:181" s="60" customFormat="1" x14ac:dyDescent="0.3">
      <c r="B43" s="78"/>
      <c r="C43" s="253" t="s">
        <v>53</v>
      </c>
      <c r="D43" s="254"/>
      <c r="E43" s="254"/>
      <c r="F43" s="254"/>
      <c r="G43" s="255"/>
      <c r="H43" s="52"/>
      <c r="I43" s="207"/>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c r="FR43" s="52"/>
      <c r="FS43" s="52"/>
      <c r="FT43" s="52"/>
      <c r="FU43" s="52"/>
    </row>
    <row r="44" spans="2:181" s="60" customFormat="1" x14ac:dyDescent="0.3">
      <c r="B44" s="78">
        <v>24</v>
      </c>
      <c r="C44" s="322" t="s">
        <v>54</v>
      </c>
      <c r="D44" s="323"/>
      <c r="E44" s="323"/>
      <c r="F44" s="324"/>
      <c r="G44" s="147">
        <v>98400000</v>
      </c>
      <c r="H44" s="117" t="s">
        <v>31</v>
      </c>
      <c r="I44" s="207"/>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2"/>
      <c r="CJ44" s="52"/>
      <c r="CK44" s="52"/>
      <c r="CL44" s="52"/>
      <c r="CM44" s="52"/>
      <c r="CN44" s="52"/>
      <c r="CO44" s="52"/>
      <c r="CP44" s="52"/>
      <c r="CQ44" s="52"/>
      <c r="CR44" s="52"/>
      <c r="CS44" s="52"/>
      <c r="CT44" s="52"/>
      <c r="CU44" s="52"/>
      <c r="CV44" s="52"/>
      <c r="CW44" s="52"/>
      <c r="CX44" s="52"/>
      <c r="CY44" s="52"/>
      <c r="CZ44" s="52"/>
      <c r="DA44" s="52"/>
      <c r="DB44" s="52"/>
      <c r="DC44" s="52"/>
      <c r="DD44" s="52"/>
      <c r="DE44" s="52"/>
      <c r="DF44" s="52"/>
      <c r="DG44" s="52"/>
      <c r="DH44" s="52"/>
      <c r="DI44" s="52"/>
      <c r="DJ44" s="52"/>
      <c r="DK44" s="52"/>
      <c r="DL44" s="52"/>
      <c r="DM44" s="52"/>
      <c r="DN44" s="52"/>
      <c r="DO44" s="52"/>
      <c r="DP44" s="52"/>
      <c r="DQ44" s="52"/>
      <c r="DR44" s="52"/>
      <c r="DS44" s="52"/>
      <c r="DT44" s="52"/>
      <c r="DU44" s="52"/>
      <c r="DV44" s="52"/>
      <c r="DW44" s="52"/>
      <c r="DX44" s="52"/>
      <c r="DY44" s="52"/>
      <c r="DZ44" s="52"/>
      <c r="EA44" s="52"/>
      <c r="EB44" s="52"/>
      <c r="EC44" s="52"/>
      <c r="ED44" s="52"/>
      <c r="EE44" s="52"/>
      <c r="EF44" s="52"/>
      <c r="EG44" s="52"/>
      <c r="EH44" s="52"/>
      <c r="EI44" s="52"/>
      <c r="EJ44" s="52"/>
      <c r="EK44" s="52"/>
      <c r="EL44" s="52"/>
      <c r="EM44" s="52"/>
      <c r="EN44" s="52"/>
      <c r="EO44" s="52"/>
      <c r="EP44" s="52"/>
      <c r="EQ44" s="52"/>
      <c r="ER44" s="52"/>
      <c r="ES44" s="52"/>
      <c r="ET44" s="52"/>
      <c r="EU44" s="52"/>
      <c r="EV44" s="52"/>
      <c r="EW44" s="52"/>
      <c r="EX44" s="52"/>
      <c r="EY44" s="52"/>
      <c r="EZ44" s="52"/>
      <c r="FA44" s="52"/>
      <c r="FB44" s="52"/>
      <c r="FC44" s="52"/>
      <c r="FD44" s="52"/>
      <c r="FE44" s="52"/>
      <c r="FF44" s="52"/>
      <c r="FG44" s="52"/>
      <c r="FH44" s="52"/>
      <c r="FI44" s="52"/>
      <c r="FJ44" s="52"/>
      <c r="FK44" s="52"/>
      <c r="FL44" s="52"/>
      <c r="FM44" s="52"/>
      <c r="FN44" s="52"/>
      <c r="FO44" s="52"/>
      <c r="FP44" s="52"/>
      <c r="FQ44" s="52"/>
      <c r="FR44" s="52"/>
      <c r="FS44" s="52"/>
      <c r="FT44" s="52"/>
      <c r="FU44" s="52"/>
    </row>
    <row r="45" spans="2:181" s="60" customFormat="1" ht="14.85" customHeight="1" thickBot="1" x14ac:dyDescent="0.35">
      <c r="B45" s="81"/>
      <c r="C45" s="307" t="s">
        <v>55</v>
      </c>
      <c r="D45" s="307"/>
      <c r="E45" s="307"/>
      <c r="F45" s="307"/>
      <c r="G45" s="262"/>
      <c r="H45" s="52"/>
      <c r="I45" s="257"/>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c r="DA45" s="52"/>
      <c r="DB45" s="52"/>
      <c r="DC45" s="52"/>
      <c r="DD45" s="52"/>
      <c r="DE45" s="52"/>
      <c r="DF45" s="52"/>
      <c r="DG45" s="52"/>
      <c r="DH45" s="52"/>
      <c r="DI45" s="52"/>
      <c r="DJ45" s="52"/>
      <c r="DK45" s="52"/>
      <c r="DL45" s="52"/>
      <c r="DM45" s="52"/>
      <c r="DN45" s="52"/>
      <c r="DO45" s="52"/>
      <c r="DP45" s="52"/>
      <c r="DQ45" s="52"/>
      <c r="DR45" s="52"/>
      <c r="DS45" s="52"/>
      <c r="DT45" s="52"/>
      <c r="DU45" s="52"/>
      <c r="DV45" s="52"/>
      <c r="DW45" s="52"/>
      <c r="DX45" s="52"/>
      <c r="DY45" s="52"/>
      <c r="DZ45" s="52"/>
      <c r="EA45" s="52"/>
      <c r="EB45" s="52"/>
      <c r="EC45" s="52"/>
      <c r="ED45" s="52"/>
      <c r="EE45" s="52"/>
      <c r="EF45" s="52"/>
      <c r="EG45" s="52"/>
      <c r="EH45" s="52"/>
      <c r="EI45" s="52"/>
      <c r="EJ45" s="52"/>
      <c r="EK45" s="52"/>
      <c r="EL45" s="52"/>
      <c r="EM45" s="52"/>
      <c r="EN45" s="52"/>
      <c r="EO45" s="52"/>
      <c r="EP45" s="52"/>
      <c r="EQ45" s="52"/>
      <c r="ER45" s="52"/>
      <c r="ES45" s="52"/>
      <c r="ET45" s="52"/>
      <c r="EU45" s="52"/>
      <c r="EV45" s="52"/>
      <c r="EW45" s="52"/>
      <c r="EX45" s="52"/>
      <c r="EY45" s="52"/>
      <c r="EZ45" s="52"/>
      <c r="FA45" s="52"/>
      <c r="FB45" s="52"/>
      <c r="FC45" s="52"/>
      <c r="FD45" s="52"/>
      <c r="FE45" s="52"/>
      <c r="FF45" s="52"/>
      <c r="FG45" s="52"/>
      <c r="FH45" s="52"/>
      <c r="FI45" s="52"/>
      <c r="FJ45" s="52"/>
      <c r="FK45" s="52"/>
      <c r="FL45" s="52"/>
      <c r="FM45" s="52"/>
      <c r="FN45" s="52"/>
      <c r="FO45" s="52"/>
      <c r="FP45" s="52"/>
      <c r="FQ45" s="52"/>
      <c r="FR45" s="52"/>
      <c r="FS45" s="52"/>
      <c r="FT45" s="52"/>
      <c r="FU45" s="52"/>
      <c r="FV45" s="52"/>
      <c r="FW45" s="52"/>
      <c r="FX45" s="52"/>
      <c r="FY45" s="52"/>
    </row>
    <row r="46" spans="2:181" s="60" customFormat="1" ht="18" customHeight="1" thickBot="1" x14ac:dyDescent="0.35">
      <c r="B46" s="82"/>
      <c r="C46" s="289" t="s">
        <v>56</v>
      </c>
      <c r="D46" s="289"/>
      <c r="E46" s="289"/>
      <c r="F46" s="289"/>
      <c r="G46" s="83">
        <v>2.36</v>
      </c>
      <c r="H46" s="84" t="s">
        <v>57</v>
      </c>
      <c r="I46" s="207"/>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52"/>
      <c r="DL46" s="52"/>
      <c r="DM46" s="52"/>
      <c r="DN46" s="52"/>
      <c r="DO46" s="52"/>
      <c r="DP46" s="52"/>
      <c r="DQ46" s="52"/>
      <c r="DR46" s="52"/>
      <c r="DS46" s="52"/>
      <c r="DT46" s="52"/>
      <c r="DU46" s="52"/>
      <c r="DV46" s="52"/>
      <c r="DW46" s="52"/>
      <c r="DX46" s="52"/>
      <c r="DY46" s="52"/>
      <c r="DZ46" s="52"/>
      <c r="EA46" s="52"/>
      <c r="EB46" s="52"/>
      <c r="EC46" s="52"/>
      <c r="ED46" s="52"/>
      <c r="EE46" s="52"/>
      <c r="EF46" s="52"/>
      <c r="EG46" s="52"/>
      <c r="EH46" s="52"/>
      <c r="EI46" s="52"/>
      <c r="EJ46" s="52"/>
      <c r="EK46" s="52"/>
      <c r="EL46" s="52"/>
      <c r="EM46" s="52"/>
      <c r="EN46" s="52"/>
      <c r="EO46" s="52"/>
      <c r="EP46" s="52"/>
      <c r="EQ46" s="52"/>
      <c r="ER46" s="52"/>
      <c r="ES46" s="52"/>
      <c r="ET46" s="52"/>
      <c r="EU46" s="52"/>
      <c r="EV46" s="52"/>
      <c r="EW46" s="52"/>
      <c r="EX46" s="52"/>
      <c r="EY46" s="52"/>
      <c r="EZ46" s="52"/>
      <c r="FA46" s="52"/>
      <c r="FB46" s="52"/>
      <c r="FC46" s="52"/>
      <c r="FD46" s="52"/>
      <c r="FE46" s="52"/>
      <c r="FF46" s="52"/>
      <c r="FG46" s="52"/>
      <c r="FH46" s="52"/>
      <c r="FI46" s="52"/>
      <c r="FJ46" s="52"/>
      <c r="FK46" s="52"/>
      <c r="FL46" s="52"/>
      <c r="FM46" s="52"/>
      <c r="FN46" s="52"/>
      <c r="FO46" s="52"/>
      <c r="FP46" s="52"/>
      <c r="FQ46" s="52"/>
      <c r="FR46" s="52"/>
      <c r="FS46" s="52"/>
      <c r="FT46" s="52"/>
      <c r="FU46" s="52"/>
      <c r="FV46" s="52"/>
      <c r="FW46" s="52"/>
      <c r="FX46" s="52"/>
      <c r="FY46" s="52"/>
    </row>
    <row r="47" spans="2:181" s="60" customFormat="1" ht="18" customHeight="1" thickBot="1" x14ac:dyDescent="0.35">
      <c r="B47" s="86"/>
      <c r="C47" s="290" t="s">
        <v>58</v>
      </c>
      <c r="D47" s="290"/>
      <c r="E47" s="290"/>
      <c r="F47" s="290"/>
      <c r="G47" s="87"/>
      <c r="H47" s="88"/>
      <c r="I47" s="258"/>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c r="DA47" s="52"/>
      <c r="DB47" s="52"/>
      <c r="DC47" s="52"/>
      <c r="DD47" s="52"/>
      <c r="DE47" s="52"/>
      <c r="DF47" s="52"/>
      <c r="DG47" s="52"/>
      <c r="DH47" s="52"/>
      <c r="DI47" s="52"/>
      <c r="DJ47" s="52"/>
      <c r="DK47" s="52"/>
      <c r="DL47" s="52"/>
      <c r="DM47" s="52"/>
      <c r="DN47" s="52"/>
      <c r="DO47" s="52"/>
      <c r="DP47" s="52"/>
      <c r="DQ47" s="52"/>
      <c r="DR47" s="52"/>
      <c r="DS47" s="52"/>
      <c r="DT47" s="52"/>
      <c r="DU47" s="52"/>
      <c r="DV47" s="52"/>
      <c r="DW47" s="52"/>
      <c r="DX47" s="52"/>
      <c r="DY47" s="52"/>
      <c r="DZ47" s="52"/>
      <c r="EA47" s="52"/>
      <c r="EB47" s="52"/>
      <c r="EC47" s="52"/>
      <c r="ED47" s="52"/>
      <c r="EE47" s="52"/>
      <c r="EF47" s="52"/>
      <c r="EG47" s="52"/>
      <c r="EH47" s="52"/>
      <c r="EI47" s="52"/>
      <c r="EJ47" s="52"/>
      <c r="EK47" s="52"/>
      <c r="EL47" s="52"/>
      <c r="EM47" s="52"/>
      <c r="EN47" s="52"/>
      <c r="EO47" s="52"/>
      <c r="EP47" s="52"/>
      <c r="EQ47" s="52"/>
      <c r="ER47" s="52"/>
      <c r="ES47" s="52"/>
      <c r="ET47" s="52"/>
      <c r="EU47" s="52"/>
      <c r="EV47" s="52"/>
      <c r="EW47" s="52"/>
      <c r="EX47" s="52"/>
      <c r="EY47" s="52"/>
      <c r="EZ47" s="52"/>
      <c r="FA47" s="52"/>
      <c r="FB47" s="52"/>
      <c r="FC47" s="52"/>
      <c r="FD47" s="52"/>
      <c r="FE47" s="52"/>
      <c r="FF47" s="52"/>
      <c r="FG47" s="52"/>
      <c r="FH47" s="52"/>
      <c r="FI47" s="52"/>
      <c r="FJ47" s="52"/>
      <c r="FK47" s="52"/>
      <c r="FL47" s="52"/>
      <c r="FM47" s="52"/>
      <c r="FN47" s="52"/>
      <c r="FO47" s="52"/>
      <c r="FP47" s="52"/>
      <c r="FQ47" s="52"/>
      <c r="FR47" s="52"/>
      <c r="FS47" s="52"/>
      <c r="FT47" s="52"/>
      <c r="FU47" s="52"/>
      <c r="FV47" s="52"/>
      <c r="FW47" s="52"/>
      <c r="FX47" s="52"/>
      <c r="FY47" s="52"/>
    </row>
    <row r="48" spans="2:181" s="60" customFormat="1" ht="18" customHeight="1" thickBot="1" x14ac:dyDescent="0.35">
      <c r="B48" s="291" t="s">
        <v>59</v>
      </c>
      <c r="C48" s="292"/>
      <c r="D48" s="292"/>
      <c r="E48" s="292"/>
      <c r="F48" s="292"/>
      <c r="G48" s="293"/>
      <c r="H48" s="89"/>
      <c r="I48" s="207"/>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c r="DA48" s="52"/>
      <c r="DB48" s="52"/>
      <c r="DC48" s="52"/>
      <c r="DD48" s="52"/>
      <c r="DE48" s="52"/>
      <c r="DF48" s="52"/>
      <c r="DG48" s="52"/>
      <c r="DH48" s="52"/>
      <c r="DI48" s="52"/>
      <c r="DJ48" s="52"/>
      <c r="DK48" s="52"/>
      <c r="DL48" s="52"/>
      <c r="DM48" s="52"/>
      <c r="DN48" s="52"/>
      <c r="DO48" s="52"/>
      <c r="DP48" s="52"/>
      <c r="DQ48" s="52"/>
      <c r="DR48" s="52"/>
      <c r="DS48" s="52"/>
      <c r="DT48" s="52"/>
      <c r="DU48" s="52"/>
      <c r="DV48" s="52"/>
      <c r="DW48" s="52"/>
      <c r="DX48" s="52"/>
      <c r="DY48" s="52"/>
      <c r="DZ48" s="52"/>
      <c r="EA48" s="52"/>
      <c r="EB48" s="52"/>
      <c r="EC48" s="52"/>
      <c r="ED48" s="52"/>
      <c r="EE48" s="52"/>
      <c r="EF48" s="52"/>
      <c r="EG48" s="52"/>
      <c r="EH48" s="52"/>
      <c r="EI48" s="52"/>
      <c r="EJ48" s="52"/>
      <c r="EK48" s="52"/>
      <c r="EL48" s="52"/>
      <c r="EM48" s="52"/>
      <c r="EN48" s="52"/>
      <c r="EO48" s="52"/>
      <c r="EP48" s="52"/>
      <c r="EQ48" s="52"/>
      <c r="ER48" s="52"/>
      <c r="ES48" s="52"/>
      <c r="ET48" s="52"/>
      <c r="EU48" s="52"/>
      <c r="EV48" s="52"/>
      <c r="EW48" s="52"/>
      <c r="EX48" s="52"/>
      <c r="EY48" s="52"/>
      <c r="EZ48" s="52"/>
      <c r="FA48" s="52"/>
      <c r="FB48" s="52"/>
      <c r="FC48" s="52"/>
      <c r="FD48" s="52"/>
      <c r="FE48" s="52"/>
      <c r="FF48" s="52"/>
      <c r="FG48" s="52"/>
      <c r="FH48" s="52"/>
      <c r="FI48" s="52"/>
      <c r="FJ48" s="52"/>
      <c r="FK48" s="52"/>
      <c r="FL48" s="52"/>
      <c r="FM48" s="52"/>
      <c r="FN48" s="52"/>
      <c r="FO48" s="52"/>
      <c r="FP48" s="52"/>
      <c r="FQ48" s="52"/>
      <c r="FR48" s="52"/>
      <c r="FS48" s="52"/>
      <c r="FT48" s="52"/>
      <c r="FU48" s="52"/>
      <c r="FV48" s="52"/>
      <c r="FW48" s="52"/>
      <c r="FX48" s="52"/>
      <c r="FY48" s="52"/>
    </row>
    <row r="49" spans="2:181" s="60" customFormat="1" ht="14.85" customHeight="1" x14ac:dyDescent="0.3">
      <c r="B49" s="294"/>
      <c r="C49" s="296" t="s">
        <v>60</v>
      </c>
      <c r="D49" s="296" t="s">
        <v>61</v>
      </c>
      <c r="E49" s="90" t="s">
        <v>62</v>
      </c>
      <c r="F49" s="298" t="s">
        <v>63</v>
      </c>
      <c r="G49" s="91" t="s">
        <v>14</v>
      </c>
      <c r="H49" s="77" t="s">
        <v>64</v>
      </c>
      <c r="I49" s="207"/>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c r="FV49" s="52"/>
      <c r="FW49" s="52"/>
      <c r="FX49" s="52"/>
      <c r="FY49" s="52"/>
    </row>
    <row r="50" spans="2:181" s="60" customFormat="1" ht="14.85" customHeight="1" x14ac:dyDescent="0.3">
      <c r="B50" s="295"/>
      <c r="C50" s="297"/>
      <c r="D50" s="297"/>
      <c r="E50" s="92" t="s">
        <v>65</v>
      </c>
      <c r="F50" s="299"/>
      <c r="G50" s="93" t="s">
        <v>18</v>
      </c>
      <c r="H50" s="52"/>
      <c r="I50" s="207"/>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row>
    <row r="51" spans="2:181" s="60" customFormat="1" ht="15" customHeight="1" thickBot="1" x14ac:dyDescent="0.35">
      <c r="B51" s="295"/>
      <c r="C51" s="297"/>
      <c r="D51" s="297"/>
      <c r="E51" s="193" t="s">
        <v>66</v>
      </c>
      <c r="F51" s="193" t="s">
        <v>67</v>
      </c>
      <c r="G51" s="194" t="s">
        <v>68</v>
      </c>
      <c r="H51" s="52"/>
      <c r="I51" s="207"/>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row>
    <row r="52" spans="2:181" s="60" customFormat="1" x14ac:dyDescent="0.3">
      <c r="B52" s="199"/>
      <c r="C52" s="200" t="s">
        <v>69</v>
      </c>
      <c r="D52" s="201"/>
      <c r="E52" s="202"/>
      <c r="F52" s="203"/>
      <c r="G52" s="204"/>
      <c r="H52" s="52"/>
      <c r="I52" s="207"/>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row>
    <row r="53" spans="2:181" s="60" customFormat="1" x14ac:dyDescent="0.3">
      <c r="B53" s="109">
        <v>25</v>
      </c>
      <c r="C53" s="110" t="s">
        <v>70</v>
      </c>
      <c r="D53" s="191" t="s">
        <v>71</v>
      </c>
      <c r="E53" s="112"/>
      <c r="F53" s="183">
        <v>90</v>
      </c>
      <c r="G53" s="80"/>
      <c r="H53" s="52"/>
      <c r="I53" s="207"/>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row>
    <row r="54" spans="2:181" s="60" customFormat="1" x14ac:dyDescent="0.3">
      <c r="B54" s="205"/>
      <c r="C54" s="195" t="s">
        <v>72</v>
      </c>
      <c r="D54" s="196"/>
      <c r="E54" s="197"/>
      <c r="F54" s="198"/>
      <c r="G54" s="206"/>
      <c r="H54" s="52"/>
      <c r="I54" s="207"/>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row>
    <row r="55" spans="2:181" s="60" customFormat="1" ht="56.25" customHeight="1" x14ac:dyDescent="0.3">
      <c r="B55" s="109">
        <v>26</v>
      </c>
      <c r="C55" s="192" t="s">
        <v>73</v>
      </c>
      <c r="D55" s="191" t="s">
        <v>74</v>
      </c>
      <c r="E55" s="112"/>
      <c r="F55" s="183">
        <v>6</v>
      </c>
      <c r="G55" s="80"/>
      <c r="H55" s="52"/>
      <c r="I55" s="207"/>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row>
    <row r="56" spans="2:181" s="60" customFormat="1" ht="27" customHeight="1" x14ac:dyDescent="0.3">
      <c r="B56" s="109">
        <v>27</v>
      </c>
      <c r="C56" s="192" t="s">
        <v>75</v>
      </c>
      <c r="D56" s="191" t="s">
        <v>74</v>
      </c>
      <c r="E56" s="112"/>
      <c r="F56" s="183">
        <v>3</v>
      </c>
      <c r="G56" s="80"/>
      <c r="H56" s="52"/>
      <c r="I56" s="207"/>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c r="BO56" s="52"/>
      <c r="BP56" s="52"/>
      <c r="BQ56" s="52"/>
      <c r="BR56" s="52"/>
      <c r="BS56" s="52"/>
      <c r="BT56" s="52"/>
      <c r="BU56" s="52"/>
      <c r="BV56" s="52"/>
      <c r="BW56" s="52"/>
      <c r="BX56" s="52"/>
      <c r="BY56" s="52"/>
      <c r="BZ56" s="52"/>
      <c r="CA56" s="52"/>
      <c r="CB56" s="52"/>
      <c r="CC56" s="52"/>
      <c r="CD56" s="52"/>
      <c r="CE56" s="52"/>
      <c r="CF56" s="52"/>
      <c r="CG56" s="52"/>
      <c r="CH56" s="52"/>
      <c r="CI56" s="52"/>
      <c r="CJ56" s="52"/>
      <c r="CK56" s="52"/>
      <c r="CL56" s="52"/>
      <c r="CM56" s="52"/>
      <c r="CN56" s="52"/>
      <c r="CO56" s="52"/>
      <c r="CP56" s="52"/>
      <c r="CQ56" s="52"/>
      <c r="CR56" s="52"/>
      <c r="CS56" s="52"/>
      <c r="CT56" s="52"/>
      <c r="CU56" s="52"/>
      <c r="CV56" s="52"/>
      <c r="CW56" s="52"/>
      <c r="CX56" s="52"/>
      <c r="CY56" s="52"/>
      <c r="CZ56" s="52"/>
      <c r="DA56" s="52"/>
      <c r="DB56" s="52"/>
      <c r="DC56" s="52"/>
      <c r="DD56" s="52"/>
      <c r="DE56" s="52"/>
      <c r="DF56" s="52"/>
      <c r="DG56" s="52"/>
      <c r="DH56" s="52"/>
      <c r="DI56" s="52"/>
      <c r="DJ56" s="52"/>
      <c r="DK56" s="52"/>
      <c r="DL56" s="52"/>
      <c r="DM56" s="52"/>
      <c r="DN56" s="52"/>
      <c r="DO56" s="52"/>
      <c r="DP56" s="52"/>
      <c r="DQ56" s="52"/>
      <c r="DR56" s="52"/>
      <c r="DS56" s="52"/>
      <c r="DT56" s="52"/>
      <c r="DU56" s="52"/>
      <c r="DV56" s="52"/>
      <c r="DW56" s="52"/>
      <c r="DX56" s="52"/>
      <c r="DY56" s="52"/>
      <c r="DZ56" s="52"/>
      <c r="EA56" s="52"/>
      <c r="EB56" s="52"/>
      <c r="EC56" s="52"/>
      <c r="ED56" s="52"/>
      <c r="EE56" s="52"/>
      <c r="EF56" s="52"/>
      <c r="EG56" s="52"/>
      <c r="EH56" s="52"/>
      <c r="EI56" s="52"/>
      <c r="EJ56" s="52"/>
      <c r="EK56" s="52"/>
      <c r="EL56" s="52"/>
      <c r="EM56" s="52"/>
      <c r="EN56" s="52"/>
      <c r="EO56" s="52"/>
      <c r="EP56" s="52"/>
      <c r="EQ56" s="52"/>
      <c r="ER56" s="52"/>
      <c r="ES56" s="52"/>
      <c r="ET56" s="52"/>
      <c r="EU56" s="52"/>
      <c r="EV56" s="52"/>
      <c r="EW56" s="52"/>
      <c r="EX56" s="52"/>
      <c r="EY56" s="52"/>
      <c r="EZ56" s="52"/>
      <c r="FA56" s="52"/>
      <c r="FB56" s="52"/>
      <c r="FC56" s="52"/>
      <c r="FD56" s="52"/>
      <c r="FE56" s="52"/>
      <c r="FF56" s="52"/>
      <c r="FG56" s="52"/>
      <c r="FH56" s="52"/>
      <c r="FI56" s="52"/>
      <c r="FJ56" s="52"/>
      <c r="FK56" s="52"/>
      <c r="FL56" s="52"/>
      <c r="FM56" s="52"/>
      <c r="FN56" s="52"/>
      <c r="FO56" s="52"/>
      <c r="FP56" s="52"/>
      <c r="FQ56" s="52"/>
      <c r="FR56" s="52"/>
      <c r="FS56" s="52"/>
      <c r="FT56" s="52"/>
      <c r="FU56" s="52"/>
      <c r="FV56" s="52"/>
      <c r="FW56" s="52"/>
      <c r="FX56" s="52"/>
      <c r="FY56" s="52"/>
    </row>
    <row r="57" spans="2:181" s="60" customFormat="1" ht="29.4" customHeight="1" x14ac:dyDescent="0.3">
      <c r="B57" s="109">
        <v>28</v>
      </c>
      <c r="C57" s="192" t="s">
        <v>76</v>
      </c>
      <c r="D57" s="191" t="s">
        <v>74</v>
      </c>
      <c r="E57" s="112"/>
      <c r="F57" s="183">
        <v>3</v>
      </c>
      <c r="G57" s="80"/>
      <c r="H57" s="52"/>
      <c r="I57" s="207"/>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c r="BO57" s="52"/>
      <c r="BP57" s="52"/>
      <c r="BQ57" s="52"/>
      <c r="BR57" s="52"/>
      <c r="BS57" s="52"/>
      <c r="BT57" s="52"/>
      <c r="BU57" s="52"/>
      <c r="BV57" s="52"/>
      <c r="BW57" s="52"/>
      <c r="BX57" s="52"/>
      <c r="BY57" s="52"/>
      <c r="BZ57" s="52"/>
      <c r="CA57" s="52"/>
      <c r="CB57" s="52"/>
      <c r="CC57" s="52"/>
      <c r="CD57" s="52"/>
      <c r="CE57" s="52"/>
      <c r="CF57" s="52"/>
      <c r="CG57" s="52"/>
      <c r="CH57" s="52"/>
      <c r="CI57" s="52"/>
      <c r="CJ57" s="52"/>
      <c r="CK57" s="52"/>
      <c r="CL57" s="52"/>
      <c r="CM57" s="52"/>
      <c r="CN57" s="52"/>
      <c r="CO57" s="52"/>
      <c r="CP57" s="52"/>
      <c r="CQ57" s="52"/>
      <c r="CR57" s="52"/>
      <c r="CS57" s="52"/>
      <c r="CT57" s="52"/>
      <c r="CU57" s="52"/>
      <c r="CV57" s="52"/>
      <c r="CW57" s="52"/>
      <c r="CX57" s="52"/>
      <c r="CY57" s="52"/>
      <c r="CZ57" s="52"/>
      <c r="DA57" s="52"/>
      <c r="DB57" s="52"/>
      <c r="DC57" s="52"/>
      <c r="DD57" s="52"/>
      <c r="DE57" s="52"/>
      <c r="DF57" s="52"/>
      <c r="DG57" s="52"/>
      <c r="DH57" s="52"/>
      <c r="DI57" s="52"/>
      <c r="DJ57" s="52"/>
      <c r="DK57" s="52"/>
      <c r="DL57" s="52"/>
      <c r="DM57" s="52"/>
      <c r="DN57" s="52"/>
      <c r="DO57" s="52"/>
      <c r="DP57" s="52"/>
      <c r="DQ57" s="52"/>
      <c r="DR57" s="52"/>
      <c r="DS57" s="52"/>
      <c r="DT57" s="52"/>
      <c r="DU57" s="52"/>
      <c r="DV57" s="52"/>
      <c r="DW57" s="52"/>
      <c r="DX57" s="52"/>
      <c r="DY57" s="52"/>
      <c r="DZ57" s="52"/>
      <c r="EA57" s="52"/>
      <c r="EB57" s="52"/>
      <c r="EC57" s="52"/>
      <c r="ED57" s="52"/>
      <c r="EE57" s="52"/>
      <c r="EF57" s="52"/>
      <c r="EG57" s="52"/>
      <c r="EH57" s="52"/>
      <c r="EI57" s="52"/>
      <c r="EJ57" s="52"/>
      <c r="EK57" s="52"/>
      <c r="EL57" s="52"/>
      <c r="EM57" s="52"/>
      <c r="EN57" s="52"/>
      <c r="EO57" s="52"/>
      <c r="EP57" s="52"/>
      <c r="EQ57" s="52"/>
      <c r="ER57" s="52"/>
      <c r="ES57" s="52"/>
      <c r="ET57" s="52"/>
      <c r="EU57" s="52"/>
      <c r="EV57" s="52"/>
      <c r="EW57" s="52"/>
      <c r="EX57" s="52"/>
      <c r="EY57" s="52"/>
      <c r="EZ57" s="52"/>
      <c r="FA57" s="52"/>
      <c r="FB57" s="52"/>
      <c r="FC57" s="52"/>
      <c r="FD57" s="52"/>
      <c r="FE57" s="52"/>
      <c r="FF57" s="52"/>
      <c r="FG57" s="52"/>
      <c r="FH57" s="52"/>
      <c r="FI57" s="52"/>
      <c r="FJ57" s="52"/>
      <c r="FK57" s="52"/>
      <c r="FL57" s="52"/>
      <c r="FM57" s="52"/>
      <c r="FN57" s="52"/>
      <c r="FO57" s="52"/>
      <c r="FP57" s="52"/>
      <c r="FQ57" s="52"/>
      <c r="FR57" s="52"/>
      <c r="FS57" s="52"/>
      <c r="FT57" s="52"/>
      <c r="FU57" s="52"/>
      <c r="FV57" s="52"/>
      <c r="FW57" s="52"/>
      <c r="FX57" s="52"/>
      <c r="FY57" s="52"/>
    </row>
    <row r="58" spans="2:181" s="60" customFormat="1" ht="76.95" customHeight="1" x14ac:dyDescent="0.3">
      <c r="B58" s="109">
        <v>29</v>
      </c>
      <c r="C58" s="110" t="s">
        <v>77</v>
      </c>
      <c r="D58" s="191" t="s">
        <v>74</v>
      </c>
      <c r="E58" s="112"/>
      <c r="F58" s="183">
        <v>2</v>
      </c>
      <c r="G58" s="80"/>
      <c r="H58" s="52"/>
      <c r="I58" s="207"/>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c r="BO58" s="52"/>
      <c r="BP58" s="52"/>
      <c r="BQ58" s="52"/>
      <c r="BR58" s="52"/>
      <c r="BS58" s="52"/>
      <c r="BT58" s="52"/>
      <c r="BU58" s="52"/>
      <c r="BV58" s="52"/>
      <c r="BW58" s="52"/>
      <c r="BX58" s="52"/>
      <c r="BY58" s="52"/>
      <c r="BZ58" s="52"/>
      <c r="CA58" s="52"/>
      <c r="CB58" s="52"/>
      <c r="CC58" s="52"/>
      <c r="CD58" s="52"/>
      <c r="CE58" s="52"/>
      <c r="CF58" s="52"/>
      <c r="CG58" s="52"/>
      <c r="CH58" s="52"/>
      <c r="CI58" s="52"/>
      <c r="CJ58" s="52"/>
      <c r="CK58" s="52"/>
      <c r="CL58" s="52"/>
      <c r="CM58" s="52"/>
      <c r="CN58" s="52"/>
      <c r="CO58" s="52"/>
      <c r="CP58" s="52"/>
      <c r="CQ58" s="52"/>
      <c r="CR58" s="52"/>
      <c r="CS58" s="52"/>
      <c r="CT58" s="52"/>
      <c r="CU58" s="52"/>
      <c r="CV58" s="52"/>
      <c r="CW58" s="52"/>
      <c r="CX58" s="52"/>
      <c r="CY58" s="52"/>
      <c r="CZ58" s="52"/>
      <c r="DA58" s="52"/>
      <c r="DB58" s="52"/>
      <c r="DC58" s="52"/>
      <c r="DD58" s="52"/>
      <c r="DE58" s="52"/>
      <c r="DF58" s="52"/>
      <c r="DG58" s="52"/>
      <c r="DH58" s="52"/>
      <c r="DI58" s="52"/>
      <c r="DJ58" s="52"/>
      <c r="DK58" s="52"/>
      <c r="DL58" s="52"/>
      <c r="DM58" s="52"/>
      <c r="DN58" s="52"/>
      <c r="DO58" s="52"/>
      <c r="DP58" s="52"/>
      <c r="DQ58" s="52"/>
      <c r="DR58" s="52"/>
      <c r="DS58" s="52"/>
      <c r="DT58" s="52"/>
      <c r="DU58" s="52"/>
      <c r="DV58" s="52"/>
      <c r="DW58" s="52"/>
      <c r="DX58" s="52"/>
      <c r="DY58" s="52"/>
      <c r="DZ58" s="52"/>
      <c r="EA58" s="52"/>
      <c r="EB58" s="52"/>
      <c r="EC58" s="52"/>
      <c r="ED58" s="52"/>
      <c r="EE58" s="52"/>
      <c r="EF58" s="52"/>
      <c r="EG58" s="52"/>
      <c r="EH58" s="52"/>
      <c r="EI58" s="52"/>
      <c r="EJ58" s="52"/>
      <c r="EK58" s="52"/>
      <c r="EL58" s="52"/>
      <c r="EM58" s="52"/>
      <c r="EN58" s="52"/>
      <c r="EO58" s="52"/>
      <c r="EP58" s="52"/>
      <c r="EQ58" s="52"/>
      <c r="ER58" s="52"/>
      <c r="ES58" s="52"/>
      <c r="ET58" s="52"/>
      <c r="EU58" s="52"/>
      <c r="EV58" s="52"/>
      <c r="EW58" s="52"/>
      <c r="EX58" s="52"/>
      <c r="EY58" s="52"/>
      <c r="EZ58" s="52"/>
      <c r="FA58" s="52"/>
      <c r="FB58" s="52"/>
      <c r="FC58" s="52"/>
      <c r="FD58" s="52"/>
      <c r="FE58" s="52"/>
      <c r="FF58" s="52"/>
      <c r="FG58" s="52"/>
      <c r="FH58" s="52"/>
      <c r="FI58" s="52"/>
      <c r="FJ58" s="52"/>
      <c r="FK58" s="52"/>
      <c r="FL58" s="52"/>
      <c r="FM58" s="52"/>
      <c r="FN58" s="52"/>
      <c r="FO58" s="52"/>
      <c r="FP58" s="52"/>
      <c r="FQ58" s="52"/>
      <c r="FR58" s="52"/>
      <c r="FS58" s="52"/>
      <c r="FT58" s="52"/>
      <c r="FU58" s="52"/>
      <c r="FV58" s="52"/>
      <c r="FW58" s="52"/>
      <c r="FX58" s="52"/>
      <c r="FY58" s="52"/>
    </row>
    <row r="59" spans="2:181" s="60" customFormat="1" x14ac:dyDescent="0.3">
      <c r="B59" s="205"/>
      <c r="C59" s="195" t="s">
        <v>78</v>
      </c>
      <c r="D59" s="196"/>
      <c r="E59" s="197"/>
      <c r="F59" s="198"/>
      <c r="G59" s="206"/>
      <c r="H59" s="52"/>
      <c r="I59" s="207"/>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c r="BO59" s="52"/>
      <c r="BP59" s="52"/>
      <c r="BQ59" s="52"/>
      <c r="BR59" s="52"/>
      <c r="BS59" s="52"/>
      <c r="BT59" s="52"/>
      <c r="BU59" s="52"/>
      <c r="BV59" s="52"/>
      <c r="BW59" s="52"/>
      <c r="BX59" s="52"/>
      <c r="BY59" s="52"/>
      <c r="BZ59" s="52"/>
      <c r="CA59" s="52"/>
      <c r="CB59" s="52"/>
      <c r="CC59" s="52"/>
      <c r="CD59" s="52"/>
      <c r="CE59" s="52"/>
      <c r="CF59" s="52"/>
      <c r="CG59" s="52"/>
      <c r="CH59" s="52"/>
      <c r="CI59" s="52"/>
      <c r="CJ59" s="52"/>
      <c r="CK59" s="52"/>
      <c r="CL59" s="52"/>
      <c r="CM59" s="52"/>
      <c r="CN59" s="52"/>
      <c r="CO59" s="52"/>
      <c r="CP59" s="52"/>
      <c r="CQ59" s="52"/>
      <c r="CR59" s="52"/>
      <c r="CS59" s="52"/>
      <c r="CT59" s="52"/>
      <c r="CU59" s="52"/>
      <c r="CV59" s="52"/>
      <c r="CW59" s="52"/>
      <c r="CX59" s="52"/>
      <c r="CY59" s="52"/>
      <c r="CZ59" s="52"/>
      <c r="DA59" s="52"/>
      <c r="DB59" s="52"/>
      <c r="DC59" s="52"/>
      <c r="DD59" s="52"/>
      <c r="DE59" s="52"/>
      <c r="DF59" s="52"/>
      <c r="DG59" s="52"/>
      <c r="DH59" s="52"/>
      <c r="DI59" s="52"/>
      <c r="DJ59" s="52"/>
      <c r="DK59" s="52"/>
      <c r="DL59" s="52"/>
      <c r="DM59" s="52"/>
      <c r="DN59" s="52"/>
      <c r="DO59" s="52"/>
      <c r="DP59" s="52"/>
      <c r="DQ59" s="52"/>
      <c r="DR59" s="52"/>
      <c r="DS59" s="52"/>
      <c r="DT59" s="52"/>
      <c r="DU59" s="52"/>
      <c r="DV59" s="52"/>
      <c r="DW59" s="52"/>
      <c r="DX59" s="52"/>
      <c r="DY59" s="52"/>
      <c r="DZ59" s="52"/>
      <c r="EA59" s="52"/>
      <c r="EB59" s="52"/>
      <c r="EC59" s="52"/>
      <c r="ED59" s="52"/>
      <c r="EE59" s="52"/>
      <c r="EF59" s="52"/>
      <c r="EG59" s="52"/>
      <c r="EH59" s="52"/>
      <c r="EI59" s="52"/>
      <c r="EJ59" s="52"/>
      <c r="EK59" s="52"/>
      <c r="EL59" s="52"/>
      <c r="EM59" s="52"/>
      <c r="EN59" s="52"/>
      <c r="EO59" s="52"/>
      <c r="EP59" s="52"/>
      <c r="EQ59" s="52"/>
      <c r="ER59" s="52"/>
      <c r="ES59" s="52"/>
      <c r="ET59" s="52"/>
      <c r="EU59" s="52"/>
      <c r="EV59" s="52"/>
      <c r="EW59" s="52"/>
      <c r="EX59" s="52"/>
      <c r="EY59" s="52"/>
      <c r="EZ59" s="52"/>
      <c r="FA59" s="52"/>
      <c r="FB59" s="52"/>
      <c r="FC59" s="52"/>
      <c r="FD59" s="52"/>
      <c r="FE59" s="52"/>
      <c r="FF59" s="52"/>
      <c r="FG59" s="52"/>
      <c r="FH59" s="52"/>
      <c r="FI59" s="52"/>
      <c r="FJ59" s="52"/>
      <c r="FK59" s="52"/>
      <c r="FL59" s="52"/>
      <c r="FM59" s="52"/>
      <c r="FN59" s="52"/>
      <c r="FO59" s="52"/>
      <c r="FP59" s="52"/>
      <c r="FQ59" s="52"/>
      <c r="FR59" s="52"/>
      <c r="FS59" s="52"/>
      <c r="FT59" s="52"/>
      <c r="FU59" s="52"/>
      <c r="FV59" s="52"/>
      <c r="FW59" s="52"/>
      <c r="FX59" s="52"/>
      <c r="FY59" s="52"/>
    </row>
    <row r="60" spans="2:181" s="60" customFormat="1" ht="27.6" customHeight="1" x14ac:dyDescent="0.3">
      <c r="B60" s="109">
        <v>30</v>
      </c>
      <c r="C60" s="110" t="s">
        <v>79</v>
      </c>
      <c r="D60" s="191" t="s">
        <v>74</v>
      </c>
      <c r="E60" s="112"/>
      <c r="F60" s="183">
        <v>2</v>
      </c>
      <c r="G60" s="80"/>
      <c r="H60" s="52"/>
      <c r="I60" s="207"/>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c r="BO60" s="52"/>
      <c r="BP60" s="52"/>
      <c r="BQ60" s="52"/>
      <c r="BR60" s="52"/>
      <c r="BS60" s="52"/>
      <c r="BT60" s="52"/>
      <c r="BU60" s="52"/>
      <c r="BV60" s="52"/>
      <c r="BW60" s="52"/>
      <c r="BX60" s="52"/>
      <c r="BY60" s="52"/>
      <c r="BZ60" s="52"/>
      <c r="CA60" s="52"/>
      <c r="CB60" s="52"/>
      <c r="CC60" s="52"/>
      <c r="CD60" s="52"/>
      <c r="CE60" s="52"/>
      <c r="CF60" s="52"/>
      <c r="CG60" s="52"/>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E60" s="52"/>
      <c r="DF60" s="52"/>
      <c r="DG60" s="52"/>
      <c r="DH60" s="52"/>
      <c r="DI60" s="52"/>
      <c r="DJ60" s="52"/>
      <c r="DK60" s="52"/>
      <c r="DL60" s="52"/>
      <c r="DM60" s="52"/>
      <c r="DN60" s="52"/>
      <c r="DO60" s="52"/>
      <c r="DP60" s="52"/>
      <c r="DQ60" s="52"/>
      <c r="DR60" s="52"/>
      <c r="DS60" s="52"/>
      <c r="DT60" s="52"/>
      <c r="DU60" s="52"/>
      <c r="DV60" s="52"/>
      <c r="DW60" s="52"/>
      <c r="DX60" s="52"/>
      <c r="DY60" s="52"/>
      <c r="DZ60" s="52"/>
      <c r="EA60" s="52"/>
      <c r="EB60" s="52"/>
      <c r="EC60" s="52"/>
      <c r="ED60" s="52"/>
      <c r="EE60" s="52"/>
      <c r="EF60" s="52"/>
      <c r="EG60" s="52"/>
      <c r="EH60" s="52"/>
      <c r="EI60" s="52"/>
      <c r="EJ60" s="52"/>
      <c r="EK60" s="52"/>
      <c r="EL60" s="52"/>
      <c r="EM60" s="52"/>
      <c r="EN60" s="52"/>
      <c r="EO60" s="52"/>
      <c r="EP60" s="52"/>
      <c r="EQ60" s="52"/>
      <c r="ER60" s="52"/>
      <c r="ES60" s="52"/>
      <c r="ET60" s="52"/>
      <c r="EU60" s="52"/>
      <c r="EV60" s="52"/>
      <c r="EW60" s="52"/>
      <c r="EX60" s="52"/>
      <c r="EY60" s="52"/>
      <c r="EZ60" s="52"/>
      <c r="FA60" s="52"/>
      <c r="FB60" s="52"/>
      <c r="FC60" s="52"/>
      <c r="FD60" s="52"/>
      <c r="FE60" s="52"/>
      <c r="FF60" s="52"/>
      <c r="FG60" s="52"/>
      <c r="FH60" s="52"/>
      <c r="FI60" s="52"/>
      <c r="FJ60" s="52"/>
      <c r="FK60" s="52"/>
      <c r="FL60" s="52"/>
      <c r="FM60" s="52"/>
      <c r="FN60" s="52"/>
      <c r="FO60" s="52"/>
      <c r="FP60" s="52"/>
      <c r="FQ60" s="52"/>
      <c r="FR60" s="52"/>
      <c r="FS60" s="52"/>
      <c r="FT60" s="52"/>
      <c r="FU60" s="52"/>
      <c r="FV60" s="52"/>
      <c r="FW60" s="52"/>
      <c r="FX60" s="52"/>
      <c r="FY60" s="52"/>
    </row>
    <row r="61" spans="2:181" s="60" customFormat="1" ht="38.4" customHeight="1" x14ac:dyDescent="0.3">
      <c r="B61" s="109">
        <v>31</v>
      </c>
      <c r="C61" s="110" t="s">
        <v>80</v>
      </c>
      <c r="D61" s="191" t="s">
        <v>74</v>
      </c>
      <c r="E61" s="112"/>
      <c r="F61" s="183">
        <v>2</v>
      </c>
      <c r="G61" s="80"/>
      <c r="H61" s="52"/>
      <c r="I61" s="207"/>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c r="BO61" s="52"/>
      <c r="BP61" s="52"/>
      <c r="BQ61" s="52"/>
      <c r="BR61" s="52"/>
      <c r="BS61" s="52"/>
      <c r="BT61" s="52"/>
      <c r="BU61" s="52"/>
      <c r="BV61" s="52"/>
      <c r="BW61" s="52"/>
      <c r="BX61" s="52"/>
      <c r="BY61" s="52"/>
      <c r="BZ61" s="52"/>
      <c r="CA61" s="52"/>
      <c r="CB61" s="52"/>
      <c r="CC61" s="52"/>
      <c r="CD61" s="52"/>
      <c r="CE61" s="52"/>
      <c r="CF61" s="52"/>
      <c r="CG61" s="52"/>
      <c r="CH61" s="52"/>
      <c r="CI61" s="52"/>
      <c r="CJ61" s="52"/>
      <c r="CK61" s="52"/>
      <c r="CL61" s="52"/>
      <c r="CM61" s="52"/>
      <c r="CN61" s="52"/>
      <c r="CO61" s="52"/>
      <c r="CP61" s="52"/>
      <c r="CQ61" s="52"/>
      <c r="CR61" s="52"/>
      <c r="CS61" s="52"/>
      <c r="CT61" s="52"/>
      <c r="CU61" s="52"/>
      <c r="CV61" s="52"/>
      <c r="CW61" s="52"/>
      <c r="CX61" s="52"/>
      <c r="CY61" s="52"/>
      <c r="CZ61" s="52"/>
      <c r="DA61" s="52"/>
      <c r="DB61" s="52"/>
      <c r="DC61" s="52"/>
      <c r="DD61" s="52"/>
      <c r="DE61" s="52"/>
      <c r="DF61" s="52"/>
      <c r="DG61" s="52"/>
      <c r="DH61" s="52"/>
      <c r="DI61" s="52"/>
      <c r="DJ61" s="52"/>
      <c r="DK61" s="52"/>
      <c r="DL61" s="52"/>
      <c r="DM61" s="52"/>
      <c r="DN61" s="52"/>
      <c r="DO61" s="52"/>
      <c r="DP61" s="52"/>
      <c r="DQ61" s="52"/>
      <c r="DR61" s="52"/>
      <c r="DS61" s="52"/>
      <c r="DT61" s="52"/>
      <c r="DU61" s="52"/>
      <c r="DV61" s="52"/>
      <c r="DW61" s="52"/>
      <c r="DX61" s="52"/>
      <c r="DY61" s="52"/>
      <c r="DZ61" s="52"/>
      <c r="EA61" s="52"/>
      <c r="EB61" s="52"/>
      <c r="EC61" s="52"/>
      <c r="ED61" s="52"/>
      <c r="EE61" s="52"/>
      <c r="EF61" s="52"/>
      <c r="EG61" s="52"/>
      <c r="EH61" s="52"/>
      <c r="EI61" s="52"/>
      <c r="EJ61" s="52"/>
      <c r="EK61" s="52"/>
      <c r="EL61" s="52"/>
      <c r="EM61" s="52"/>
      <c r="EN61" s="52"/>
      <c r="EO61" s="52"/>
      <c r="EP61" s="52"/>
      <c r="EQ61" s="52"/>
      <c r="ER61" s="52"/>
      <c r="ES61" s="52"/>
      <c r="ET61" s="52"/>
      <c r="EU61" s="52"/>
      <c r="EV61" s="52"/>
      <c r="EW61" s="52"/>
      <c r="EX61" s="52"/>
      <c r="EY61" s="52"/>
      <c r="EZ61" s="52"/>
      <c r="FA61" s="52"/>
      <c r="FB61" s="52"/>
      <c r="FC61" s="52"/>
      <c r="FD61" s="52"/>
      <c r="FE61" s="52"/>
      <c r="FF61" s="52"/>
      <c r="FG61" s="52"/>
      <c r="FH61" s="52"/>
      <c r="FI61" s="52"/>
      <c r="FJ61" s="52"/>
      <c r="FK61" s="52"/>
      <c r="FL61" s="52"/>
      <c r="FM61" s="52"/>
      <c r="FN61" s="52"/>
      <c r="FO61" s="52"/>
      <c r="FP61" s="52"/>
      <c r="FQ61" s="52"/>
      <c r="FR61" s="52"/>
      <c r="FS61" s="52"/>
      <c r="FT61" s="52"/>
      <c r="FU61" s="52"/>
      <c r="FV61" s="52"/>
      <c r="FW61" s="52"/>
      <c r="FX61" s="52"/>
      <c r="FY61" s="52"/>
    </row>
    <row r="62" spans="2:181" s="60" customFormat="1" ht="30.6" customHeight="1" x14ac:dyDescent="0.3">
      <c r="B62" s="109">
        <v>32</v>
      </c>
      <c r="C62" s="110" t="s">
        <v>81</v>
      </c>
      <c r="D62" s="111" t="s">
        <v>74</v>
      </c>
      <c r="E62" s="112"/>
      <c r="F62" s="183">
        <v>1000</v>
      </c>
      <c r="G62" s="80"/>
      <c r="H62" s="52"/>
      <c r="I62" s="207"/>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row>
    <row r="63" spans="2:181" s="60" customFormat="1" ht="27" customHeight="1" x14ac:dyDescent="0.3">
      <c r="B63" s="109">
        <v>33</v>
      </c>
      <c r="C63" s="110" t="s">
        <v>82</v>
      </c>
      <c r="D63" s="114" t="s">
        <v>74</v>
      </c>
      <c r="E63" s="112"/>
      <c r="F63" s="183">
        <v>2</v>
      </c>
      <c r="G63" s="80"/>
      <c r="H63" s="52"/>
      <c r="I63" s="207"/>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c r="FG63" s="52"/>
      <c r="FH63" s="52"/>
      <c r="FI63" s="52"/>
      <c r="FJ63" s="52"/>
      <c r="FK63" s="52"/>
      <c r="FL63" s="52"/>
      <c r="FM63" s="52"/>
      <c r="FN63" s="52"/>
      <c r="FO63" s="52"/>
      <c r="FP63" s="52"/>
      <c r="FQ63" s="52"/>
      <c r="FR63" s="52"/>
      <c r="FS63" s="52"/>
      <c r="FT63" s="52"/>
      <c r="FU63" s="52"/>
      <c r="FV63" s="52"/>
      <c r="FW63" s="52"/>
      <c r="FX63" s="52"/>
      <c r="FY63" s="52"/>
    </row>
    <row r="64" spans="2:181" s="60" customFormat="1" ht="29.4" customHeight="1" thickBot="1" x14ac:dyDescent="0.35">
      <c r="B64" s="164">
        <v>34</v>
      </c>
      <c r="C64" s="161" t="s">
        <v>83</v>
      </c>
      <c r="D64" s="162" t="s">
        <v>74</v>
      </c>
      <c r="E64" s="163">
        <v>300000</v>
      </c>
      <c r="F64" s="115">
        <v>2</v>
      </c>
      <c r="G64" s="116">
        <v>600000</v>
      </c>
      <c r="H64" s="117" t="s">
        <v>31</v>
      </c>
      <c r="I64" s="207"/>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row>
    <row r="65" spans="1:181" s="60" customFormat="1" ht="16.5" customHeight="1" x14ac:dyDescent="0.3">
      <c r="B65" s="118"/>
      <c r="C65" s="300" t="s">
        <v>84</v>
      </c>
      <c r="D65" s="301"/>
      <c r="E65" s="301"/>
      <c r="F65" s="302"/>
      <c r="G65" s="119"/>
      <c r="H65" s="120"/>
      <c r="I65" s="257"/>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c r="FG65" s="52"/>
      <c r="FH65" s="52"/>
      <c r="FI65" s="52"/>
      <c r="FJ65" s="52"/>
      <c r="FK65" s="52"/>
      <c r="FL65" s="52"/>
      <c r="FM65" s="52"/>
      <c r="FN65" s="52"/>
      <c r="FO65" s="52"/>
      <c r="FP65" s="52"/>
      <c r="FQ65" s="52"/>
      <c r="FR65" s="52"/>
      <c r="FS65" s="52"/>
      <c r="FT65" s="52"/>
      <c r="FU65" s="52"/>
      <c r="FV65" s="52"/>
      <c r="FW65" s="52"/>
      <c r="FX65" s="52"/>
      <c r="FY65" s="52"/>
    </row>
    <row r="66" spans="1:181" s="60" customFormat="1" ht="18" customHeight="1" x14ac:dyDescent="0.3">
      <c r="B66" s="123"/>
      <c r="C66" s="303" t="s">
        <v>85</v>
      </c>
      <c r="D66" s="304"/>
      <c r="E66" s="304"/>
      <c r="F66" s="305"/>
      <c r="G66" s="124"/>
      <c r="H66" s="125"/>
      <c r="I66" s="258"/>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c r="FG66" s="52"/>
      <c r="FH66" s="52"/>
      <c r="FI66" s="52"/>
      <c r="FJ66" s="52"/>
      <c r="FK66" s="52"/>
      <c r="FL66" s="52"/>
      <c r="FM66" s="52"/>
      <c r="FN66" s="52"/>
      <c r="FO66" s="52"/>
      <c r="FP66" s="52"/>
      <c r="FQ66" s="52"/>
      <c r="FR66" s="52"/>
      <c r="FS66" s="52"/>
      <c r="FT66" s="52"/>
      <c r="FU66" s="52"/>
      <c r="FV66" s="52"/>
      <c r="FW66" s="52"/>
      <c r="FX66" s="52"/>
      <c r="FY66" s="52"/>
    </row>
    <row r="67" spans="1:181" s="60" customFormat="1" ht="18" customHeight="1" x14ac:dyDescent="0.3">
      <c r="B67" s="123"/>
      <c r="C67" s="306" t="s">
        <v>86</v>
      </c>
      <c r="D67" s="306"/>
      <c r="E67" s="306"/>
      <c r="F67" s="306"/>
      <c r="G67" s="128">
        <v>271758198.00000006</v>
      </c>
      <c r="H67" s="117" t="s">
        <v>31</v>
      </c>
      <c r="I67" s="207"/>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c r="FG67" s="52"/>
      <c r="FH67" s="52"/>
      <c r="FI67" s="52"/>
      <c r="FJ67" s="52"/>
      <c r="FK67" s="52"/>
      <c r="FL67" s="52"/>
      <c r="FM67" s="52"/>
      <c r="FN67" s="52"/>
      <c r="FO67" s="52"/>
      <c r="FP67" s="52"/>
      <c r="FQ67" s="52"/>
      <c r="FR67" s="52"/>
      <c r="FS67" s="52"/>
      <c r="FT67" s="52"/>
      <c r="FU67" s="52"/>
      <c r="FV67" s="52"/>
      <c r="FW67" s="52"/>
      <c r="FX67" s="52"/>
      <c r="FY67" s="52"/>
    </row>
    <row r="68" spans="1:181" s="60" customFormat="1" ht="18" customHeight="1" x14ac:dyDescent="0.3">
      <c r="B68" s="123"/>
      <c r="C68" s="307" t="s">
        <v>87</v>
      </c>
      <c r="D68" s="307"/>
      <c r="E68" s="307"/>
      <c r="F68" s="307"/>
      <c r="G68" s="124"/>
      <c r="H68" s="77"/>
      <c r="I68" s="207"/>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c r="FG68" s="52"/>
      <c r="FH68" s="52"/>
      <c r="FI68" s="52"/>
      <c r="FJ68" s="52"/>
      <c r="FK68" s="52"/>
      <c r="FL68" s="52"/>
      <c r="FM68" s="52"/>
      <c r="FN68" s="52"/>
      <c r="FO68" s="52"/>
      <c r="FP68" s="52"/>
      <c r="FQ68" s="52"/>
      <c r="FR68" s="52"/>
      <c r="FS68" s="52"/>
      <c r="FT68" s="52"/>
      <c r="FU68" s="52"/>
      <c r="FV68" s="52"/>
      <c r="FW68" s="52"/>
      <c r="FX68" s="52"/>
      <c r="FY68" s="52"/>
    </row>
    <row r="69" spans="1:181" s="60" customFormat="1" ht="18" customHeight="1" x14ac:dyDescent="0.3">
      <c r="B69" s="123"/>
      <c r="C69" s="307" t="s">
        <v>88</v>
      </c>
      <c r="D69" s="307"/>
      <c r="E69" s="307"/>
      <c r="F69" s="307"/>
      <c r="G69" s="130"/>
      <c r="H69" s="177"/>
      <c r="I69" s="207"/>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c r="FG69" s="52"/>
      <c r="FH69" s="52"/>
      <c r="FI69" s="52"/>
      <c r="FJ69" s="52"/>
      <c r="FK69" s="52"/>
      <c r="FL69" s="52"/>
      <c r="FM69" s="52"/>
      <c r="FN69" s="52"/>
      <c r="FO69" s="52"/>
      <c r="FP69" s="52"/>
      <c r="FQ69" s="52"/>
      <c r="FR69" s="52"/>
      <c r="FS69" s="52"/>
      <c r="FT69" s="52"/>
      <c r="FU69" s="52"/>
      <c r="FV69" s="52"/>
      <c r="FW69" s="52"/>
      <c r="FX69" s="52"/>
      <c r="FY69" s="52"/>
    </row>
    <row r="70" spans="1:181" s="60" customFormat="1" ht="18" customHeight="1" thickBot="1" x14ac:dyDescent="0.35">
      <c r="A70" s="131"/>
      <c r="B70" s="132"/>
      <c r="C70" s="285" t="s">
        <v>89</v>
      </c>
      <c r="D70" s="285"/>
      <c r="E70" s="285"/>
      <c r="F70" s="285"/>
      <c r="G70" s="133"/>
      <c r="H70" s="77"/>
      <c r="I70" s="207"/>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2"/>
      <c r="BO70" s="52"/>
      <c r="BP70" s="52"/>
      <c r="BQ70" s="52"/>
      <c r="BR70" s="52"/>
      <c r="BS70" s="52"/>
      <c r="BT70" s="52"/>
      <c r="BU70" s="52"/>
      <c r="BV70" s="52"/>
      <c r="BW70" s="52"/>
      <c r="BX70" s="52"/>
      <c r="BY70" s="52"/>
      <c r="BZ70" s="52"/>
      <c r="CA70" s="52"/>
      <c r="CB70" s="52"/>
      <c r="CC70" s="52"/>
      <c r="CD70" s="52"/>
      <c r="CE70" s="52"/>
      <c r="CF70" s="52"/>
      <c r="CG70" s="52"/>
      <c r="CH70" s="52"/>
      <c r="CI70" s="52"/>
      <c r="CJ70" s="52"/>
      <c r="CK70" s="52"/>
      <c r="CL70" s="52"/>
      <c r="CM70" s="52"/>
      <c r="CN70" s="52"/>
      <c r="CO70" s="52"/>
      <c r="CP70" s="52"/>
      <c r="CQ70" s="52"/>
      <c r="CR70" s="52"/>
      <c r="CS70" s="52"/>
      <c r="CT70" s="52"/>
      <c r="CU70" s="52"/>
      <c r="CV70" s="52"/>
      <c r="CW70" s="52"/>
      <c r="CX70" s="52"/>
      <c r="CY70" s="52"/>
      <c r="CZ70" s="52"/>
      <c r="DA70" s="52"/>
      <c r="DB70" s="52"/>
      <c r="DC70" s="52"/>
      <c r="DD70" s="52"/>
      <c r="DE70" s="52"/>
      <c r="DF70" s="52"/>
      <c r="DG70" s="52"/>
      <c r="DH70" s="52"/>
      <c r="DI70" s="52"/>
      <c r="DJ70" s="52"/>
      <c r="DK70" s="52"/>
      <c r="DL70" s="52"/>
      <c r="DM70" s="52"/>
      <c r="DN70" s="52"/>
      <c r="DO70" s="52"/>
      <c r="DP70" s="52"/>
      <c r="DQ70" s="52"/>
      <c r="DR70" s="52"/>
      <c r="DS70" s="52"/>
      <c r="DT70" s="52"/>
      <c r="DU70" s="52"/>
      <c r="DV70" s="52"/>
      <c r="DW70" s="52"/>
      <c r="DX70" s="52"/>
      <c r="DY70" s="52"/>
      <c r="DZ70" s="52"/>
      <c r="EA70" s="52"/>
      <c r="EB70" s="52"/>
      <c r="EC70" s="52"/>
      <c r="ED70" s="52"/>
      <c r="EE70" s="52"/>
      <c r="EF70" s="52"/>
      <c r="EG70" s="52"/>
      <c r="EH70" s="52"/>
      <c r="EI70" s="52"/>
      <c r="EJ70" s="52"/>
      <c r="EK70" s="52"/>
      <c r="EL70" s="52"/>
      <c r="EM70" s="52"/>
      <c r="EN70" s="52"/>
      <c r="EO70" s="52"/>
      <c r="EP70" s="52"/>
      <c r="EQ70" s="52"/>
      <c r="ER70" s="52"/>
      <c r="ES70" s="52"/>
      <c r="ET70" s="52"/>
      <c r="EU70" s="52"/>
      <c r="EV70" s="52"/>
      <c r="EW70" s="52"/>
      <c r="EX70" s="52"/>
      <c r="EY70" s="52"/>
      <c r="EZ70" s="52"/>
      <c r="FA70" s="52"/>
      <c r="FB70" s="52"/>
      <c r="FC70" s="52"/>
      <c r="FD70" s="52"/>
      <c r="FE70" s="52"/>
      <c r="FF70" s="52"/>
      <c r="FG70" s="52"/>
      <c r="FH70" s="52"/>
      <c r="FI70" s="52"/>
      <c r="FJ70" s="52"/>
      <c r="FK70" s="52"/>
      <c r="FL70" s="52"/>
      <c r="FM70" s="52"/>
      <c r="FN70" s="52"/>
      <c r="FO70" s="52"/>
      <c r="FP70" s="52"/>
      <c r="FQ70" s="52"/>
      <c r="FR70" s="52"/>
      <c r="FS70" s="52"/>
      <c r="FT70" s="52"/>
      <c r="FU70" s="52"/>
      <c r="FV70" s="52"/>
      <c r="FW70" s="52"/>
      <c r="FX70" s="52"/>
      <c r="FY70" s="52"/>
    </row>
    <row r="71" spans="1:181" ht="20.100000000000001" customHeight="1" x14ac:dyDescent="0.3">
      <c r="B71" s="286" t="s">
        <v>90</v>
      </c>
      <c r="C71" s="287"/>
      <c r="D71" s="287"/>
      <c r="E71" s="287"/>
      <c r="F71" s="287"/>
      <c r="G71" s="288"/>
      <c r="H71" s="181"/>
    </row>
    <row r="72" spans="1:181" ht="36.75" customHeight="1" x14ac:dyDescent="0.3">
      <c r="B72" s="267" t="s">
        <v>91</v>
      </c>
      <c r="C72" s="268"/>
      <c r="D72" s="268"/>
      <c r="E72" s="268"/>
      <c r="F72" s="268"/>
      <c r="G72" s="269"/>
      <c r="H72" s="260"/>
    </row>
    <row r="73" spans="1:181" ht="30" customHeight="1" x14ac:dyDescent="0.3">
      <c r="B73" s="267" t="s">
        <v>92</v>
      </c>
      <c r="C73" s="268"/>
      <c r="D73" s="268"/>
      <c r="E73" s="268"/>
      <c r="F73" s="268"/>
      <c r="G73" s="269"/>
      <c r="H73" s="189"/>
    </row>
    <row r="74" spans="1:181" ht="20.100000000000001" customHeight="1" x14ac:dyDescent="0.3">
      <c r="B74" s="267" t="s">
        <v>93</v>
      </c>
      <c r="C74" s="268"/>
      <c r="D74" s="268"/>
      <c r="E74" s="268"/>
      <c r="F74" s="268"/>
      <c r="G74" s="269"/>
      <c r="H74" s="85"/>
    </row>
    <row r="75" spans="1:181" ht="44.4" customHeight="1" x14ac:dyDescent="0.3">
      <c r="B75" s="267" t="s">
        <v>94</v>
      </c>
      <c r="C75" s="268"/>
      <c r="D75" s="268"/>
      <c r="E75" s="268"/>
      <c r="F75" s="268"/>
      <c r="G75" s="269"/>
      <c r="H75" s="126"/>
    </row>
    <row r="76" spans="1:181" ht="19.649999999999999" customHeight="1" x14ac:dyDescent="0.3">
      <c r="B76" s="267" t="s">
        <v>95</v>
      </c>
      <c r="C76" s="268"/>
      <c r="D76" s="268"/>
      <c r="E76" s="268"/>
      <c r="F76" s="268"/>
      <c r="G76" s="269"/>
    </row>
    <row r="77" spans="1:181" ht="13.5" customHeight="1" x14ac:dyDescent="0.3">
      <c r="B77" s="282" t="s">
        <v>96</v>
      </c>
      <c r="C77" s="283"/>
      <c r="D77" s="283"/>
      <c r="E77" s="283"/>
      <c r="F77" s="283"/>
      <c r="G77" s="284"/>
    </row>
    <row r="78" spans="1:181" ht="31.5" customHeight="1" x14ac:dyDescent="0.3">
      <c r="B78" s="282" t="s">
        <v>97</v>
      </c>
      <c r="C78" s="283"/>
      <c r="D78" s="283"/>
      <c r="E78" s="283"/>
      <c r="F78" s="283"/>
      <c r="G78" s="284"/>
    </row>
    <row r="79" spans="1:181" ht="25.65" customHeight="1" x14ac:dyDescent="0.3">
      <c r="B79" s="282" t="s">
        <v>98</v>
      </c>
      <c r="C79" s="283"/>
      <c r="D79" s="283"/>
      <c r="E79" s="283"/>
      <c r="F79" s="283"/>
      <c r="G79" s="284"/>
    </row>
    <row r="80" spans="1:181" ht="30.75" customHeight="1" x14ac:dyDescent="0.3">
      <c r="B80" s="267" t="s">
        <v>99</v>
      </c>
      <c r="C80" s="268"/>
      <c r="D80" s="268"/>
      <c r="E80" s="268"/>
      <c r="F80" s="268"/>
      <c r="G80" s="269"/>
    </row>
    <row r="81" spans="2:8" ht="30" customHeight="1" x14ac:dyDescent="0.3">
      <c r="B81" s="279" t="s">
        <v>100</v>
      </c>
      <c r="C81" s="280"/>
      <c r="D81" s="280"/>
      <c r="E81" s="280"/>
      <c r="F81" s="280"/>
      <c r="G81" s="281"/>
    </row>
    <row r="82" spans="2:8" ht="38.25" customHeight="1" x14ac:dyDescent="0.3">
      <c r="B82" s="279" t="s">
        <v>101</v>
      </c>
      <c r="C82" s="280"/>
      <c r="D82" s="280"/>
      <c r="E82" s="280"/>
      <c r="F82" s="280"/>
      <c r="G82" s="281"/>
      <c r="H82" s="182"/>
    </row>
    <row r="83" spans="2:8" ht="60.75" customHeight="1" x14ac:dyDescent="0.3">
      <c r="B83" s="267" t="s">
        <v>102</v>
      </c>
      <c r="C83" s="268"/>
      <c r="D83" s="268"/>
      <c r="E83" s="268"/>
      <c r="F83" s="268"/>
      <c r="G83" s="269"/>
      <c r="H83" s="182"/>
    </row>
    <row r="84" spans="2:8" ht="47.25" customHeight="1" x14ac:dyDescent="0.3">
      <c r="B84" s="267" t="s">
        <v>103</v>
      </c>
      <c r="C84" s="268"/>
      <c r="D84" s="268"/>
      <c r="E84" s="268"/>
      <c r="F84" s="268"/>
      <c r="G84" s="269"/>
      <c r="H84" s="182"/>
    </row>
    <row r="85" spans="2:8" ht="26.4" customHeight="1" x14ac:dyDescent="0.3">
      <c r="B85" s="270" t="s">
        <v>104</v>
      </c>
      <c r="C85" s="271"/>
      <c r="D85" s="271"/>
      <c r="E85" s="271"/>
      <c r="F85" s="271"/>
      <c r="G85" s="272"/>
      <c r="H85" s="182"/>
    </row>
    <row r="86" spans="2:8" ht="27.6" customHeight="1" x14ac:dyDescent="0.3">
      <c r="B86" s="273" t="s">
        <v>105</v>
      </c>
      <c r="C86" s="274"/>
      <c r="D86" s="274"/>
      <c r="E86" s="274"/>
      <c r="F86" s="274"/>
      <c r="G86" s="275"/>
      <c r="H86" s="182"/>
    </row>
    <row r="87" spans="2:8" ht="52.5" customHeight="1" x14ac:dyDescent="0.3">
      <c r="B87" s="276" t="s">
        <v>106</v>
      </c>
      <c r="C87" s="277"/>
      <c r="D87" s="277"/>
      <c r="E87" s="277"/>
      <c r="F87" s="277"/>
      <c r="G87" s="278"/>
    </row>
    <row r="88" spans="2:8" ht="27.75" customHeight="1" x14ac:dyDescent="0.3">
      <c r="B88" s="273" t="s">
        <v>107</v>
      </c>
      <c r="C88" s="274"/>
      <c r="D88" s="274"/>
      <c r="E88" s="274"/>
      <c r="F88" s="274"/>
      <c r="G88" s="275"/>
    </row>
    <row r="89" spans="2:8" ht="50.4" customHeight="1" x14ac:dyDescent="0.3">
      <c r="B89" s="276" t="s">
        <v>108</v>
      </c>
      <c r="C89" s="277"/>
      <c r="D89" s="277"/>
      <c r="E89" s="277"/>
      <c r="F89" s="277"/>
      <c r="G89" s="278"/>
    </row>
    <row r="90" spans="2:8" ht="36" customHeight="1" x14ac:dyDescent="0.3">
      <c r="B90" s="267" t="s">
        <v>109</v>
      </c>
      <c r="C90" s="268"/>
      <c r="D90" s="268"/>
      <c r="E90" s="268"/>
      <c r="F90" s="268"/>
      <c r="G90" s="269"/>
    </row>
    <row r="91" spans="2:8" ht="46.5" customHeight="1" thickBot="1" x14ac:dyDescent="0.35">
      <c r="B91" s="264" t="s">
        <v>110</v>
      </c>
      <c r="C91" s="265"/>
      <c r="D91" s="265"/>
      <c r="E91" s="265"/>
      <c r="F91" s="265"/>
      <c r="G91" s="266"/>
    </row>
  </sheetData>
  <mergeCells count="47">
    <mergeCell ref="B8:G8"/>
    <mergeCell ref="B9:D9"/>
    <mergeCell ref="F9:G9"/>
    <mergeCell ref="B11:C13"/>
    <mergeCell ref="B14:G14"/>
    <mergeCell ref="B2:G2"/>
    <mergeCell ref="B3:G3"/>
    <mergeCell ref="B4:G4"/>
    <mergeCell ref="B5:G5"/>
    <mergeCell ref="B6:G6"/>
    <mergeCell ref="H16:H17"/>
    <mergeCell ref="C70:F70"/>
    <mergeCell ref="C45:F45"/>
    <mergeCell ref="C46:F46"/>
    <mergeCell ref="C47:F47"/>
    <mergeCell ref="B48:G48"/>
    <mergeCell ref="B49:B51"/>
    <mergeCell ref="C49:C51"/>
    <mergeCell ref="D49:D51"/>
    <mergeCell ref="F49:F50"/>
    <mergeCell ref="C65:F65"/>
    <mergeCell ref="C66:F66"/>
    <mergeCell ref="C67:F67"/>
    <mergeCell ref="C68:F68"/>
    <mergeCell ref="C69:F69"/>
    <mergeCell ref="C44:F44"/>
    <mergeCell ref="B82:G82"/>
    <mergeCell ref="B71:G71"/>
    <mergeCell ref="B72:G72"/>
    <mergeCell ref="B73:G73"/>
    <mergeCell ref="B74:G74"/>
    <mergeCell ref="B75:G75"/>
    <mergeCell ref="B76:G76"/>
    <mergeCell ref="B77:G77"/>
    <mergeCell ref="B78:G78"/>
    <mergeCell ref="B79:G79"/>
    <mergeCell ref="B80:G80"/>
    <mergeCell ref="B81:G81"/>
    <mergeCell ref="B89:G89"/>
    <mergeCell ref="B90:G90"/>
    <mergeCell ref="B91:G91"/>
    <mergeCell ref="B83:G83"/>
    <mergeCell ref="B84:G84"/>
    <mergeCell ref="B85:G85"/>
    <mergeCell ref="B86:G86"/>
    <mergeCell ref="B87:G87"/>
    <mergeCell ref="B88:G88"/>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7EA4C-0E92-4C17-9518-1C6E8955531F}">
  <sheetPr>
    <tabColor theme="9" tint="0.39997558519241921"/>
  </sheetPr>
  <dimension ref="A1:FY91"/>
  <sheetViews>
    <sheetView view="pageBreakPreview" zoomScale="61" zoomScaleNormal="90" zoomScaleSheetLayoutView="80" workbookViewId="0">
      <selection activeCell="B6" sqref="B6:G6"/>
    </sheetView>
  </sheetViews>
  <sheetFormatPr baseColWidth="10" defaultColWidth="14.33203125" defaultRowHeight="20.399999999999999" x14ac:dyDescent="0.3"/>
  <cols>
    <col min="1" max="1" width="2.109375" style="52" customWidth="1"/>
    <col min="2" max="2" width="12" style="88" customWidth="1"/>
    <col min="3" max="3" width="58.6640625" style="88" customWidth="1"/>
    <col min="4" max="4" width="21.6640625" style="88" customWidth="1"/>
    <col min="5" max="5" width="18.109375" style="140" customWidth="1"/>
    <col min="6" max="6" width="17.6640625" style="52" customWidth="1"/>
    <col min="7" max="7" width="28.44140625" style="139" customWidth="1"/>
    <col min="8" max="8" width="30" style="52" customWidth="1"/>
    <col min="9" max="9" width="25.109375" style="207" bestFit="1" customWidth="1"/>
    <col min="10" max="10" width="14" style="52" bestFit="1" customWidth="1"/>
    <col min="11" max="181" width="13.109375" style="52" customWidth="1"/>
    <col min="182" max="16384" width="14.33203125" style="52"/>
  </cols>
  <sheetData>
    <row r="1" spans="1:181" ht="11.25" customHeight="1" x14ac:dyDescent="0.3">
      <c r="A1" s="190" t="s">
        <v>0</v>
      </c>
      <c r="B1" s="47"/>
      <c r="C1" s="48"/>
      <c r="D1" s="48"/>
      <c r="E1" s="49"/>
      <c r="F1" s="50"/>
      <c r="G1" s="51"/>
    </row>
    <row r="2" spans="1:181" ht="11.25" customHeight="1" x14ac:dyDescent="0.3">
      <c r="B2" s="326" t="s">
        <v>1</v>
      </c>
      <c r="C2" s="327"/>
      <c r="D2" s="327"/>
      <c r="E2" s="327"/>
      <c r="F2" s="327"/>
      <c r="G2" s="328"/>
    </row>
    <row r="3" spans="1:181" ht="12.75" customHeight="1" x14ac:dyDescent="0.3">
      <c r="B3" s="326" t="s">
        <v>2</v>
      </c>
      <c r="C3" s="327"/>
      <c r="D3" s="327"/>
      <c r="E3" s="327"/>
      <c r="F3" s="327"/>
      <c r="G3" s="328"/>
      <c r="H3" s="53"/>
    </row>
    <row r="4" spans="1:181" ht="15" customHeight="1" x14ac:dyDescent="0.3">
      <c r="B4" s="326" t="s">
        <v>3</v>
      </c>
      <c r="C4" s="327"/>
      <c r="D4" s="327"/>
      <c r="E4" s="327"/>
      <c r="F4" s="327"/>
      <c r="G4" s="328"/>
      <c r="H4" s="53"/>
    </row>
    <row r="5" spans="1:181" ht="16.5" customHeight="1" x14ac:dyDescent="0.3">
      <c r="B5" s="329" t="s">
        <v>4</v>
      </c>
      <c r="C5" s="330"/>
      <c r="D5" s="330"/>
      <c r="E5" s="330"/>
      <c r="F5" s="330"/>
      <c r="G5" s="331"/>
    </row>
    <row r="6" spans="1:181" ht="12.75" customHeight="1" x14ac:dyDescent="0.3">
      <c r="B6" s="332" t="s">
        <v>253</v>
      </c>
      <c r="C6" s="333"/>
      <c r="D6" s="333"/>
      <c r="E6" s="333"/>
      <c r="F6" s="333"/>
      <c r="G6" s="334"/>
    </row>
    <row r="7" spans="1:181" ht="15.75" customHeight="1" x14ac:dyDescent="0.3">
      <c r="B7" s="185"/>
      <c r="C7" s="186"/>
      <c r="D7" s="186" t="s">
        <v>5</v>
      </c>
      <c r="E7" s="186"/>
      <c r="F7" s="186"/>
      <c r="G7" s="187"/>
    </row>
    <row r="8" spans="1:181" ht="55.95" customHeight="1" thickBot="1" x14ac:dyDescent="0.35">
      <c r="B8" s="335" t="s">
        <v>6</v>
      </c>
      <c r="C8" s="336"/>
      <c r="D8" s="336"/>
      <c r="E8" s="336"/>
      <c r="F8" s="336"/>
      <c r="G8" s="337"/>
      <c r="K8" s="256"/>
    </row>
    <row r="9" spans="1:181" ht="38.25" customHeight="1" thickBot="1" x14ac:dyDescent="0.35">
      <c r="B9" s="308" t="s">
        <v>111</v>
      </c>
      <c r="C9" s="309"/>
      <c r="D9" s="310"/>
      <c r="E9" s="55" t="s">
        <v>8</v>
      </c>
      <c r="F9" s="311" t="s">
        <v>9</v>
      </c>
      <c r="G9" s="312"/>
    </row>
    <row r="10" spans="1:181" s="60" customFormat="1" ht="14.25" customHeight="1" thickBot="1" x14ac:dyDescent="0.35">
      <c r="B10" s="56"/>
      <c r="C10" s="57"/>
      <c r="D10" s="57"/>
      <c r="E10" s="58"/>
      <c r="F10" s="57"/>
      <c r="G10" s="59"/>
      <c r="H10" s="52"/>
      <c r="I10" s="207"/>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row>
    <row r="11" spans="1:181" s="60" customFormat="1" ht="13.35" customHeight="1" x14ac:dyDescent="0.3">
      <c r="B11" s="313" t="s">
        <v>10</v>
      </c>
      <c r="C11" s="314"/>
      <c r="D11" s="61" t="s">
        <v>11</v>
      </c>
      <c r="E11" s="62" t="s">
        <v>12</v>
      </c>
      <c r="F11" s="61" t="s">
        <v>13</v>
      </c>
      <c r="G11" s="63" t="s">
        <v>14</v>
      </c>
      <c r="H11" s="52"/>
      <c r="I11" s="207"/>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row>
    <row r="12" spans="1:181" s="60" customFormat="1" ht="14.85" customHeight="1" x14ac:dyDescent="0.3">
      <c r="B12" s="315"/>
      <c r="C12" s="316"/>
      <c r="D12" s="64" t="s">
        <v>15</v>
      </c>
      <c r="E12" s="65" t="s">
        <v>16</v>
      </c>
      <c r="F12" s="64" t="s">
        <v>17</v>
      </c>
      <c r="G12" s="66" t="s">
        <v>18</v>
      </c>
      <c r="H12" s="52"/>
      <c r="I12" s="207"/>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row>
    <row r="13" spans="1:181" s="60" customFormat="1" ht="15" customHeight="1" thickBot="1" x14ac:dyDescent="0.35">
      <c r="B13" s="317"/>
      <c r="C13" s="318"/>
      <c r="D13" s="67" t="s">
        <v>19</v>
      </c>
      <c r="E13" s="68" t="s">
        <v>20</v>
      </c>
      <c r="F13" s="67" t="s">
        <v>21</v>
      </c>
      <c r="G13" s="69" t="s">
        <v>22</v>
      </c>
      <c r="H13" s="52"/>
      <c r="I13" s="207"/>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row>
    <row r="14" spans="1:181" s="60" customFormat="1" ht="14.85" customHeight="1" thickBot="1" x14ac:dyDescent="0.35">
      <c r="B14" s="319" t="s">
        <v>23</v>
      </c>
      <c r="C14" s="320"/>
      <c r="D14" s="320"/>
      <c r="E14" s="320"/>
      <c r="F14" s="320"/>
      <c r="G14" s="321"/>
      <c r="H14" s="52"/>
      <c r="I14" s="207"/>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row>
    <row r="15" spans="1:181" s="60" customFormat="1" ht="27" customHeight="1" x14ac:dyDescent="0.3">
      <c r="B15" s="142"/>
      <c r="C15" s="143" t="s">
        <v>24</v>
      </c>
      <c r="D15" s="143"/>
      <c r="E15" s="144"/>
      <c r="F15" s="143"/>
      <c r="G15" s="145"/>
      <c r="H15" s="52"/>
      <c r="I15" s="207"/>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row>
    <row r="16" spans="1:181" s="60" customFormat="1" ht="18" customHeight="1" x14ac:dyDescent="0.3">
      <c r="B16" s="78">
        <v>1</v>
      </c>
      <c r="C16" s="70" t="s">
        <v>25</v>
      </c>
      <c r="D16" s="71">
        <v>8300000</v>
      </c>
      <c r="E16" s="72"/>
      <c r="F16" s="73">
        <v>1</v>
      </c>
      <c r="G16" s="80">
        <v>8300000</v>
      </c>
      <c r="H16" s="325"/>
      <c r="I16" s="207"/>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row>
    <row r="17" spans="2:181" s="60" customFormat="1" ht="18" customHeight="1" x14ac:dyDescent="0.3">
      <c r="B17" s="78">
        <v>2</v>
      </c>
      <c r="C17" s="70" t="s">
        <v>26</v>
      </c>
      <c r="D17" s="71">
        <v>6500000</v>
      </c>
      <c r="E17" s="72"/>
      <c r="F17" s="73">
        <v>3</v>
      </c>
      <c r="G17" s="80">
        <v>19500000</v>
      </c>
      <c r="H17" s="325"/>
      <c r="I17" s="207"/>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row>
    <row r="18" spans="2:181" s="60" customFormat="1" ht="18" customHeight="1" x14ac:dyDescent="0.3">
      <c r="B18" s="78">
        <v>3</v>
      </c>
      <c r="C18" s="70" t="s">
        <v>27</v>
      </c>
      <c r="D18" s="71">
        <v>4200000</v>
      </c>
      <c r="E18" s="72"/>
      <c r="F18" s="73">
        <v>3</v>
      </c>
      <c r="G18" s="80">
        <v>12600000</v>
      </c>
      <c r="H18" s="53"/>
      <c r="I18" s="207"/>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row>
    <row r="19" spans="2:181" s="60" customFormat="1" ht="18" customHeight="1" x14ac:dyDescent="0.3">
      <c r="B19" s="78">
        <v>4</v>
      </c>
      <c r="C19" s="70" t="s">
        <v>28</v>
      </c>
      <c r="D19" s="71">
        <v>6500000</v>
      </c>
      <c r="E19" s="72"/>
      <c r="F19" s="73">
        <v>3</v>
      </c>
      <c r="G19" s="80">
        <v>19500000</v>
      </c>
      <c r="H19" s="53"/>
      <c r="I19" s="207"/>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row>
    <row r="20" spans="2:181" s="60" customFormat="1" ht="18" customHeight="1" x14ac:dyDescent="0.3">
      <c r="B20" s="78">
        <v>5</v>
      </c>
      <c r="C20" s="70" t="s">
        <v>29</v>
      </c>
      <c r="D20" s="71">
        <v>4200000</v>
      </c>
      <c r="E20" s="72"/>
      <c r="F20" s="73">
        <v>3</v>
      </c>
      <c r="G20" s="80">
        <v>12600000</v>
      </c>
      <c r="H20" s="53"/>
      <c r="I20" s="207"/>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row>
    <row r="21" spans="2:181" s="60" customFormat="1" ht="45.75" customHeight="1" x14ac:dyDescent="0.3">
      <c r="B21" s="109"/>
      <c r="C21" s="165" t="s">
        <v>30</v>
      </c>
      <c r="D21" s="74"/>
      <c r="E21" s="75"/>
      <c r="F21" s="76"/>
      <c r="G21" s="147">
        <v>38500000</v>
      </c>
      <c r="H21" s="117" t="s">
        <v>31</v>
      </c>
      <c r="I21" s="207"/>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row>
    <row r="22" spans="2:181" s="60" customFormat="1" ht="18.600000000000001" customHeight="1" x14ac:dyDescent="0.3">
      <c r="B22" s="109">
        <v>6</v>
      </c>
      <c r="C22" s="166" t="s">
        <v>32</v>
      </c>
      <c r="D22" s="71">
        <v>7700000</v>
      </c>
      <c r="E22" s="141"/>
      <c r="F22" s="73"/>
      <c r="G22" s="148"/>
      <c r="H22" s="152"/>
      <c r="I22" s="207"/>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row>
    <row r="23" spans="2:181" s="60" customFormat="1" ht="18.600000000000001" customHeight="1" x14ac:dyDescent="0.3">
      <c r="B23" s="109">
        <v>7</v>
      </c>
      <c r="C23" s="166" t="s">
        <v>33</v>
      </c>
      <c r="D23" s="71">
        <v>7700000</v>
      </c>
      <c r="E23" s="141"/>
      <c r="F23" s="73"/>
      <c r="G23" s="148"/>
      <c r="H23" s="152"/>
      <c r="I23" s="207"/>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row>
    <row r="24" spans="2:181" s="60" customFormat="1" ht="18.600000000000001" customHeight="1" x14ac:dyDescent="0.3">
      <c r="B24" s="109">
        <v>8</v>
      </c>
      <c r="C24" s="166" t="s">
        <v>34</v>
      </c>
      <c r="D24" s="71">
        <v>7700000</v>
      </c>
      <c r="E24" s="141"/>
      <c r="F24" s="73"/>
      <c r="G24" s="148"/>
      <c r="H24" s="152"/>
      <c r="I24" s="207"/>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row>
    <row r="25" spans="2:181" s="60" customFormat="1" ht="18.600000000000001" customHeight="1" x14ac:dyDescent="0.3">
      <c r="B25" s="109">
        <v>9</v>
      </c>
      <c r="C25" s="166" t="s">
        <v>35</v>
      </c>
      <c r="D25" s="71">
        <v>7700000</v>
      </c>
      <c r="E25" s="141"/>
      <c r="F25" s="73"/>
      <c r="G25" s="148"/>
      <c r="H25" s="53"/>
      <c r="I25" s="207"/>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row>
    <row r="26" spans="2:181" s="60" customFormat="1" ht="18.600000000000001" customHeight="1" x14ac:dyDescent="0.3">
      <c r="B26" s="109">
        <v>10</v>
      </c>
      <c r="C26" s="166" t="s">
        <v>36</v>
      </c>
      <c r="D26" s="71">
        <v>7700000</v>
      </c>
      <c r="E26" s="141"/>
      <c r="F26" s="73"/>
      <c r="G26" s="148"/>
      <c r="H26" s="53"/>
      <c r="I26" s="207"/>
      <c r="J26" s="52"/>
      <c r="K26" s="52"/>
      <c r="L26" s="52"/>
      <c r="M26" s="52"/>
      <c r="N26" s="52"/>
      <c r="O26" s="52"/>
      <c r="P26" s="52"/>
      <c r="Q26" s="52"/>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row>
    <row r="27" spans="2:181" s="60" customFormat="1" ht="18.600000000000001" customHeight="1" x14ac:dyDescent="0.3">
      <c r="B27" s="109">
        <v>11</v>
      </c>
      <c r="C27" s="174" t="s">
        <v>37</v>
      </c>
      <c r="D27" s="71">
        <v>4800000</v>
      </c>
      <c r="E27" s="141"/>
      <c r="F27" s="73">
        <v>1</v>
      </c>
      <c r="G27" s="180">
        <v>4800000</v>
      </c>
      <c r="H27" s="53"/>
      <c r="I27" s="207"/>
      <c r="J27" s="52"/>
      <c r="K27" s="52"/>
      <c r="L27" s="52"/>
      <c r="M27" s="52"/>
      <c r="N27" s="52"/>
      <c r="O27" s="52"/>
      <c r="P27" s="52"/>
      <c r="Q27" s="52"/>
      <c r="R27" s="52"/>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row>
    <row r="28" spans="2:181" s="60" customFormat="1" ht="18" customHeight="1" x14ac:dyDescent="0.3">
      <c r="B28" s="109">
        <v>12</v>
      </c>
      <c r="C28" s="174" t="s">
        <v>38</v>
      </c>
      <c r="D28" s="71">
        <v>4800000</v>
      </c>
      <c r="E28" s="179"/>
      <c r="F28" s="73">
        <v>1</v>
      </c>
      <c r="G28" s="180">
        <v>4800000</v>
      </c>
      <c r="H28" s="53"/>
      <c r="I28" s="207"/>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row>
    <row r="29" spans="2:181" s="60" customFormat="1" ht="18" customHeight="1" x14ac:dyDescent="0.3">
      <c r="B29" s="109">
        <v>13</v>
      </c>
      <c r="C29" s="174" t="s">
        <v>39</v>
      </c>
      <c r="D29" s="71">
        <v>4800000</v>
      </c>
      <c r="E29" s="179"/>
      <c r="F29" s="73">
        <v>1</v>
      </c>
      <c r="G29" s="180">
        <v>4800000</v>
      </c>
      <c r="H29" s="53"/>
      <c r="I29" s="207"/>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row>
    <row r="30" spans="2:181" s="60" customFormat="1" ht="18" customHeight="1" x14ac:dyDescent="0.3">
      <c r="B30" s="109">
        <v>14</v>
      </c>
      <c r="C30" s="174" t="s">
        <v>40</v>
      </c>
      <c r="D30" s="71">
        <v>4800000</v>
      </c>
      <c r="E30" s="179"/>
      <c r="F30" s="259">
        <v>3</v>
      </c>
      <c r="G30" s="180">
        <v>14400000</v>
      </c>
      <c r="H30" s="53"/>
      <c r="I30" s="207"/>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row>
    <row r="31" spans="2:181" s="60" customFormat="1" ht="18" customHeight="1" x14ac:dyDescent="0.3">
      <c r="B31" s="109">
        <v>15</v>
      </c>
      <c r="C31" s="174" t="s">
        <v>41</v>
      </c>
      <c r="D31" s="71">
        <v>4800000</v>
      </c>
      <c r="E31" s="179"/>
      <c r="F31" s="73">
        <v>1</v>
      </c>
      <c r="G31" s="180">
        <v>4800000</v>
      </c>
      <c r="H31" s="53"/>
      <c r="I31" s="207"/>
      <c r="J31" s="52"/>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row>
    <row r="32" spans="2:181" s="60" customFormat="1" ht="18" customHeight="1" x14ac:dyDescent="0.3">
      <c r="B32" s="109">
        <v>16</v>
      </c>
      <c r="C32" s="175" t="s">
        <v>42</v>
      </c>
      <c r="D32" s="71">
        <v>4800000</v>
      </c>
      <c r="E32" s="179"/>
      <c r="F32" s="73">
        <v>1</v>
      </c>
      <c r="G32" s="180">
        <v>4800000</v>
      </c>
      <c r="H32" s="53"/>
      <c r="I32" s="207"/>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row>
    <row r="33" spans="2:181" s="60" customFormat="1" ht="18" customHeight="1" x14ac:dyDescent="0.3">
      <c r="B33" s="109">
        <v>17</v>
      </c>
      <c r="C33" s="176" t="s">
        <v>43</v>
      </c>
      <c r="D33" s="71">
        <v>4800000</v>
      </c>
      <c r="E33" s="179"/>
      <c r="F33" s="73">
        <v>1</v>
      </c>
      <c r="G33" s="180">
        <v>4800000</v>
      </c>
      <c r="H33" s="53"/>
      <c r="I33" s="207"/>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c r="BO33" s="52"/>
      <c r="BP33" s="52"/>
      <c r="BQ33" s="52"/>
      <c r="BR33" s="52"/>
      <c r="BS33" s="52"/>
      <c r="BT33" s="52"/>
      <c r="BU33" s="52"/>
      <c r="BV33" s="52"/>
      <c r="BW33" s="52"/>
      <c r="BX33" s="52"/>
      <c r="BY33" s="52"/>
      <c r="BZ33" s="52"/>
      <c r="CA33" s="52"/>
      <c r="CB33" s="52"/>
      <c r="CC33" s="52"/>
      <c r="CD33" s="52"/>
      <c r="CE33" s="52"/>
      <c r="CF33" s="52"/>
      <c r="CG33" s="52"/>
      <c r="CH33" s="52"/>
      <c r="CI33" s="52"/>
      <c r="CJ33" s="52"/>
      <c r="CK33" s="52"/>
      <c r="CL33" s="52"/>
      <c r="CM33" s="52"/>
      <c r="CN33" s="52"/>
      <c r="CO33" s="52"/>
      <c r="CP33" s="52"/>
      <c r="CQ33" s="52"/>
      <c r="CR33" s="52"/>
      <c r="CS33" s="52"/>
      <c r="CT33" s="52"/>
      <c r="CU33" s="52"/>
      <c r="CV33" s="52"/>
      <c r="CW33" s="52"/>
      <c r="CX33" s="52"/>
      <c r="CY33" s="52"/>
      <c r="CZ33" s="52"/>
      <c r="DA33" s="52"/>
      <c r="DB33" s="52"/>
      <c r="DC33" s="52"/>
      <c r="DD33" s="52"/>
      <c r="DE33" s="52"/>
      <c r="DF33" s="52"/>
      <c r="DG33" s="52"/>
      <c r="DH33" s="52"/>
      <c r="DI33" s="52"/>
      <c r="DJ33" s="52"/>
      <c r="DK33" s="52"/>
      <c r="DL33" s="52"/>
      <c r="DM33" s="52"/>
      <c r="DN33" s="52"/>
      <c r="DO33" s="52"/>
      <c r="DP33" s="52"/>
      <c r="DQ33" s="52"/>
      <c r="DR33" s="52"/>
      <c r="DS33" s="52"/>
      <c r="DT33" s="52"/>
      <c r="DU33" s="52"/>
      <c r="DV33" s="52"/>
      <c r="DW33" s="52"/>
      <c r="DX33" s="52"/>
      <c r="DY33" s="52"/>
      <c r="DZ33" s="52"/>
      <c r="EA33" s="52"/>
      <c r="EB33" s="52"/>
      <c r="EC33" s="52"/>
      <c r="ED33" s="52"/>
      <c r="EE33" s="52"/>
      <c r="EF33" s="52"/>
      <c r="EG33" s="52"/>
      <c r="EH33" s="52"/>
      <c r="EI33" s="52"/>
      <c r="EJ33" s="52"/>
      <c r="EK33" s="52"/>
      <c r="EL33" s="52"/>
      <c r="EM33" s="52"/>
      <c r="EN33" s="52"/>
      <c r="EO33" s="52"/>
      <c r="EP33" s="52"/>
      <c r="EQ33" s="52"/>
      <c r="ER33" s="52"/>
      <c r="ES33" s="52"/>
      <c r="ET33" s="52"/>
      <c r="EU33" s="52"/>
      <c r="EV33" s="52"/>
      <c r="EW33" s="52"/>
      <c r="EX33" s="52"/>
      <c r="EY33" s="52"/>
      <c r="EZ33" s="52"/>
      <c r="FA33" s="52"/>
      <c r="FB33" s="52"/>
      <c r="FC33" s="52"/>
      <c r="FD33" s="52"/>
      <c r="FE33" s="52"/>
      <c r="FF33" s="52"/>
      <c r="FG33" s="52"/>
      <c r="FH33" s="52"/>
      <c r="FI33" s="52"/>
      <c r="FJ33" s="52"/>
      <c r="FK33" s="52"/>
      <c r="FL33" s="52"/>
      <c r="FM33" s="52"/>
      <c r="FN33" s="52"/>
      <c r="FO33" s="52"/>
      <c r="FP33" s="52"/>
      <c r="FQ33" s="52"/>
      <c r="FR33" s="52"/>
      <c r="FS33" s="52"/>
      <c r="FT33" s="52"/>
      <c r="FU33" s="52"/>
      <c r="FV33" s="52"/>
      <c r="FW33" s="52"/>
      <c r="FX33" s="52"/>
      <c r="FY33" s="52"/>
    </row>
    <row r="34" spans="2:181" s="60" customFormat="1" ht="18" customHeight="1" x14ac:dyDescent="0.3">
      <c r="B34" s="149"/>
      <c r="C34" s="251" t="s">
        <v>44</v>
      </c>
      <c r="D34" s="251"/>
      <c r="E34" s="251"/>
      <c r="F34" s="251"/>
      <c r="G34" s="252"/>
      <c r="H34" s="53"/>
      <c r="I34" s="207"/>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row>
    <row r="35" spans="2:181" s="60" customFormat="1" ht="18" customHeight="1" x14ac:dyDescent="0.3">
      <c r="B35" s="82">
        <v>18</v>
      </c>
      <c r="C35" s="167" t="s">
        <v>45</v>
      </c>
      <c r="D35" s="71">
        <v>2630000</v>
      </c>
      <c r="E35" s="72"/>
      <c r="F35" s="73">
        <v>3</v>
      </c>
      <c r="G35" s="80">
        <v>7890000</v>
      </c>
      <c r="H35" s="53"/>
      <c r="I35" s="207"/>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c r="CG35" s="52"/>
      <c r="CH35" s="52"/>
      <c r="CI35" s="52"/>
      <c r="CJ35" s="52"/>
      <c r="CK35" s="52"/>
      <c r="CL35" s="52"/>
      <c r="CM35" s="52"/>
      <c r="CN35" s="52"/>
      <c r="CO35" s="52"/>
      <c r="CP35" s="52"/>
      <c r="CQ35" s="52"/>
      <c r="CR35" s="52"/>
      <c r="CS35" s="52"/>
      <c r="CT35" s="52"/>
      <c r="CU35" s="52"/>
      <c r="CV35" s="52"/>
      <c r="CW35" s="52"/>
      <c r="CX35" s="52"/>
      <c r="CY35" s="52"/>
      <c r="CZ35" s="52"/>
      <c r="DA35" s="52"/>
      <c r="DB35" s="52"/>
      <c r="DC35" s="52"/>
      <c r="DD35" s="52"/>
      <c r="DE35" s="52"/>
      <c r="DF35" s="52"/>
      <c r="DG35" s="52"/>
      <c r="DH35" s="52"/>
      <c r="DI35" s="52"/>
      <c r="DJ35" s="52"/>
      <c r="DK35" s="52"/>
      <c r="DL35" s="52"/>
      <c r="DM35" s="52"/>
      <c r="DN35" s="52"/>
      <c r="DO35" s="52"/>
      <c r="DP35" s="52"/>
      <c r="DQ35" s="52"/>
      <c r="DR35" s="52"/>
      <c r="DS35" s="52"/>
      <c r="DT35" s="52"/>
      <c r="DU35" s="52"/>
      <c r="DV35" s="52"/>
      <c r="DW35" s="52"/>
      <c r="DX35" s="52"/>
      <c r="DY35" s="52"/>
      <c r="DZ35" s="52"/>
      <c r="EA35" s="52"/>
      <c r="EB35" s="52"/>
      <c r="EC35" s="52"/>
      <c r="ED35" s="52"/>
      <c r="EE35" s="52"/>
      <c r="EF35" s="52"/>
      <c r="EG35" s="52"/>
      <c r="EH35" s="52"/>
      <c r="EI35" s="52"/>
      <c r="EJ35" s="52"/>
      <c r="EK35" s="52"/>
      <c r="EL35" s="52"/>
      <c r="EM35" s="52"/>
      <c r="EN35" s="52"/>
      <c r="EO35" s="52"/>
      <c r="EP35" s="52"/>
      <c r="EQ35" s="52"/>
      <c r="ER35" s="52"/>
      <c r="ES35" s="52"/>
      <c r="ET35" s="52"/>
      <c r="EU35" s="52"/>
      <c r="EV35" s="52"/>
      <c r="EW35" s="52"/>
      <c r="EX35" s="52"/>
      <c r="EY35" s="52"/>
      <c r="EZ35" s="52"/>
      <c r="FA35" s="52"/>
      <c r="FB35" s="52"/>
      <c r="FC35" s="52"/>
      <c r="FD35" s="52"/>
      <c r="FE35" s="52"/>
      <c r="FF35" s="52"/>
      <c r="FG35" s="52"/>
      <c r="FH35" s="52"/>
      <c r="FI35" s="52"/>
      <c r="FJ35" s="52"/>
      <c r="FK35" s="52"/>
      <c r="FL35" s="52"/>
      <c r="FM35" s="52"/>
      <c r="FN35" s="52"/>
      <c r="FO35" s="52"/>
      <c r="FP35" s="52"/>
      <c r="FQ35" s="52"/>
      <c r="FR35" s="52"/>
      <c r="FS35" s="52"/>
      <c r="FT35" s="52"/>
      <c r="FU35" s="52"/>
      <c r="FV35" s="52"/>
      <c r="FW35" s="52"/>
      <c r="FX35" s="52"/>
      <c r="FY35" s="52"/>
    </row>
    <row r="36" spans="2:181" s="60" customFormat="1" ht="18" customHeight="1" x14ac:dyDescent="0.3">
      <c r="B36" s="78">
        <v>19</v>
      </c>
      <c r="C36" s="178" t="s">
        <v>46</v>
      </c>
      <c r="D36" s="71">
        <v>2760000</v>
      </c>
      <c r="F36" s="73">
        <v>3</v>
      </c>
      <c r="G36" s="80">
        <v>8280000</v>
      </c>
      <c r="H36" s="53"/>
      <c r="I36" s="207"/>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52"/>
      <c r="BU36" s="52"/>
      <c r="BV36" s="52"/>
      <c r="BW36" s="52"/>
      <c r="BX36" s="52"/>
      <c r="BY36" s="52"/>
      <c r="BZ36" s="52"/>
      <c r="CA36" s="52"/>
      <c r="CB36" s="52"/>
      <c r="CC36" s="52"/>
      <c r="CD36" s="52"/>
      <c r="CE36" s="52"/>
      <c r="CF36" s="52"/>
      <c r="CG36" s="52"/>
      <c r="CH36" s="52"/>
      <c r="CI36" s="52"/>
      <c r="CJ36" s="52"/>
      <c r="CK36" s="52"/>
      <c r="CL36" s="52"/>
      <c r="CM36" s="52"/>
      <c r="CN36" s="52"/>
      <c r="CO36" s="52"/>
      <c r="CP36" s="52"/>
      <c r="CQ36" s="52"/>
      <c r="CR36" s="52"/>
      <c r="CS36" s="52"/>
      <c r="CT36" s="52"/>
      <c r="CU36" s="52"/>
      <c r="CV36" s="52"/>
      <c r="CW36" s="52"/>
      <c r="CX36" s="52"/>
      <c r="CY36" s="52"/>
      <c r="CZ36" s="52"/>
      <c r="DA36" s="52"/>
      <c r="DB36" s="52"/>
      <c r="DC36" s="52"/>
      <c r="DD36" s="52"/>
      <c r="DE36" s="52"/>
      <c r="DF36" s="52"/>
      <c r="DG36" s="52"/>
      <c r="DH36" s="52"/>
      <c r="DI36" s="52"/>
      <c r="DJ36" s="52"/>
      <c r="DK36" s="52"/>
      <c r="DL36" s="52"/>
      <c r="DM36" s="52"/>
      <c r="DN36" s="52"/>
      <c r="DO36" s="52"/>
      <c r="DP36" s="52"/>
      <c r="DQ36" s="52"/>
      <c r="DR36" s="52"/>
      <c r="DS36" s="52"/>
      <c r="DT36" s="52"/>
      <c r="DU36" s="52"/>
      <c r="DV36" s="52"/>
      <c r="DW36" s="52"/>
      <c r="DX36" s="52"/>
      <c r="DY36" s="52"/>
      <c r="DZ36" s="52"/>
      <c r="EA36" s="52"/>
      <c r="EB36" s="52"/>
      <c r="EC36" s="52"/>
      <c r="ED36" s="52"/>
      <c r="EE36" s="52"/>
      <c r="EF36" s="52"/>
      <c r="EG36" s="52"/>
      <c r="EH36" s="52"/>
      <c r="EI36" s="52"/>
      <c r="EJ36" s="52"/>
      <c r="EK36" s="52"/>
      <c r="EL36" s="52"/>
      <c r="EM36" s="52"/>
      <c r="EN36" s="52"/>
      <c r="EO36" s="52"/>
      <c r="EP36" s="52"/>
      <c r="EQ36" s="52"/>
      <c r="ER36" s="52"/>
      <c r="ES36" s="52"/>
      <c r="ET36" s="52"/>
      <c r="EU36" s="52"/>
      <c r="EV36" s="52"/>
      <c r="EW36" s="52"/>
      <c r="EX36" s="52"/>
      <c r="EY36" s="52"/>
      <c r="EZ36" s="52"/>
      <c r="FA36" s="52"/>
      <c r="FB36" s="52"/>
      <c r="FC36" s="52"/>
      <c r="FD36" s="52"/>
      <c r="FE36" s="52"/>
      <c r="FF36" s="52"/>
      <c r="FG36" s="52"/>
      <c r="FH36" s="52"/>
      <c r="FI36" s="52"/>
      <c r="FJ36" s="52"/>
      <c r="FK36" s="52"/>
      <c r="FL36" s="52"/>
      <c r="FM36" s="52"/>
      <c r="FN36" s="52"/>
      <c r="FO36" s="52"/>
      <c r="FP36" s="52"/>
      <c r="FQ36" s="52"/>
      <c r="FR36" s="52"/>
      <c r="FS36" s="52"/>
      <c r="FT36" s="52"/>
      <c r="FU36" s="52"/>
      <c r="FV36" s="52"/>
      <c r="FW36" s="52"/>
      <c r="FX36" s="52"/>
      <c r="FY36" s="52"/>
    </row>
    <row r="37" spans="2:181" s="60" customFormat="1" ht="18" customHeight="1" x14ac:dyDescent="0.3">
      <c r="B37" s="149"/>
      <c r="C37" s="251" t="s">
        <v>47</v>
      </c>
      <c r="D37" s="251"/>
      <c r="E37" s="251"/>
      <c r="F37" s="251"/>
      <c r="G37" s="252"/>
      <c r="H37" s="53"/>
      <c r="I37" s="207"/>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c r="BO37" s="52"/>
      <c r="BP37" s="52"/>
      <c r="BQ37" s="52"/>
      <c r="BR37" s="52"/>
      <c r="BS37" s="52"/>
      <c r="BT37" s="52"/>
      <c r="BU37" s="52"/>
      <c r="BV37" s="52"/>
      <c r="BW37" s="52"/>
      <c r="BX37" s="52"/>
      <c r="BY37" s="52"/>
      <c r="BZ37" s="52"/>
      <c r="CA37" s="52"/>
      <c r="CB37" s="52"/>
      <c r="CC37" s="52"/>
      <c r="CD37" s="52"/>
      <c r="CE37" s="52"/>
      <c r="CF37" s="52"/>
      <c r="CG37" s="52"/>
      <c r="CH37" s="52"/>
      <c r="CI37" s="52"/>
      <c r="CJ37" s="52"/>
      <c r="CK37" s="52"/>
      <c r="CL37" s="52"/>
      <c r="CM37" s="52"/>
      <c r="CN37" s="52"/>
      <c r="CO37" s="52"/>
      <c r="CP37" s="52"/>
      <c r="CQ37" s="52"/>
      <c r="CR37" s="52"/>
      <c r="CS37" s="52"/>
      <c r="CT37" s="52"/>
      <c r="CU37" s="52"/>
      <c r="CV37" s="52"/>
      <c r="CW37" s="52"/>
      <c r="CX37" s="52"/>
      <c r="CY37" s="52"/>
      <c r="CZ37" s="52"/>
      <c r="DA37" s="52"/>
      <c r="DB37" s="52"/>
      <c r="DC37" s="52"/>
      <c r="DD37" s="52"/>
      <c r="DE37" s="52"/>
      <c r="DF37" s="52"/>
      <c r="DG37" s="52"/>
      <c r="DH37" s="52"/>
      <c r="DI37" s="52"/>
      <c r="DJ37" s="52"/>
      <c r="DK37" s="52"/>
      <c r="DL37" s="52"/>
      <c r="DM37" s="52"/>
      <c r="DN37" s="52"/>
      <c r="DO37" s="52"/>
      <c r="DP37" s="52"/>
      <c r="DQ37" s="52"/>
      <c r="DR37" s="52"/>
      <c r="DS37" s="52"/>
      <c r="DT37" s="52"/>
      <c r="DU37" s="52"/>
      <c r="DV37" s="52"/>
      <c r="DW37" s="52"/>
      <c r="DX37" s="52"/>
      <c r="DY37" s="52"/>
      <c r="DZ37" s="52"/>
      <c r="EA37" s="52"/>
      <c r="EB37" s="52"/>
      <c r="EC37" s="52"/>
      <c r="ED37" s="52"/>
      <c r="EE37" s="52"/>
      <c r="EF37" s="52"/>
      <c r="EG37" s="52"/>
      <c r="EH37" s="52"/>
      <c r="EI37" s="52"/>
      <c r="EJ37" s="52"/>
      <c r="EK37" s="52"/>
      <c r="EL37" s="52"/>
      <c r="EM37" s="52"/>
      <c r="EN37" s="52"/>
      <c r="EO37" s="52"/>
      <c r="EP37" s="52"/>
      <c r="EQ37" s="52"/>
      <c r="ER37" s="52"/>
      <c r="ES37" s="52"/>
      <c r="ET37" s="52"/>
      <c r="EU37" s="52"/>
      <c r="EV37" s="52"/>
      <c r="EW37" s="52"/>
      <c r="EX37" s="52"/>
      <c r="EY37" s="52"/>
      <c r="EZ37" s="52"/>
      <c r="FA37" s="52"/>
      <c r="FB37" s="52"/>
      <c r="FC37" s="52"/>
      <c r="FD37" s="52"/>
      <c r="FE37" s="52"/>
      <c r="FF37" s="52"/>
      <c r="FG37" s="52"/>
      <c r="FH37" s="52"/>
      <c r="FI37" s="52"/>
      <c r="FJ37" s="52"/>
      <c r="FK37" s="52"/>
      <c r="FL37" s="52"/>
      <c r="FM37" s="52"/>
      <c r="FN37" s="52"/>
      <c r="FO37" s="52"/>
      <c r="FP37" s="52"/>
      <c r="FQ37" s="52"/>
      <c r="FR37" s="52"/>
      <c r="FS37" s="52"/>
      <c r="FT37" s="52"/>
      <c r="FU37" s="52"/>
      <c r="FV37" s="52"/>
      <c r="FW37" s="52"/>
      <c r="FX37" s="52"/>
      <c r="FY37" s="52"/>
    </row>
    <row r="38" spans="2:181" s="60" customFormat="1" ht="18" customHeight="1" x14ac:dyDescent="0.3">
      <c r="B38" s="78">
        <v>20</v>
      </c>
      <c r="C38" s="167" t="s">
        <v>48</v>
      </c>
      <c r="D38" s="71">
        <v>2760000</v>
      </c>
      <c r="E38" s="72"/>
      <c r="F38" s="73">
        <v>3</v>
      </c>
      <c r="G38" s="80">
        <v>8280000</v>
      </c>
      <c r="H38" s="53"/>
      <c r="I38" s="207"/>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52"/>
      <c r="DC38" s="52"/>
      <c r="DD38" s="52"/>
      <c r="DE38" s="52"/>
      <c r="DF38" s="52"/>
      <c r="DG38" s="52"/>
      <c r="DH38" s="52"/>
      <c r="DI38" s="52"/>
      <c r="DJ38" s="52"/>
      <c r="DK38" s="52"/>
      <c r="DL38" s="52"/>
      <c r="DM38" s="52"/>
      <c r="DN38" s="52"/>
      <c r="DO38" s="52"/>
      <c r="DP38" s="52"/>
      <c r="DQ38" s="5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c r="EQ38" s="52"/>
      <c r="ER38" s="52"/>
      <c r="ES38" s="52"/>
      <c r="ET38" s="52"/>
      <c r="EU38" s="52"/>
      <c r="EV38" s="52"/>
      <c r="EW38" s="52"/>
      <c r="EX38" s="52"/>
      <c r="EY38" s="52"/>
      <c r="EZ38" s="52"/>
      <c r="FA38" s="52"/>
      <c r="FB38" s="52"/>
      <c r="FC38" s="52"/>
      <c r="FD38" s="52"/>
      <c r="FE38" s="52"/>
      <c r="FF38" s="52"/>
      <c r="FG38" s="52"/>
      <c r="FH38" s="52"/>
      <c r="FI38" s="52"/>
      <c r="FJ38" s="52"/>
      <c r="FK38" s="52"/>
      <c r="FL38" s="52"/>
      <c r="FM38" s="52"/>
      <c r="FN38" s="52"/>
      <c r="FO38" s="52"/>
      <c r="FP38" s="52"/>
      <c r="FQ38" s="52"/>
      <c r="FR38" s="52"/>
      <c r="FS38" s="52"/>
      <c r="FT38" s="52"/>
      <c r="FU38" s="52"/>
      <c r="FV38" s="52"/>
      <c r="FW38" s="52"/>
      <c r="FX38" s="52"/>
      <c r="FY38" s="52"/>
    </row>
    <row r="39" spans="2:181" s="60" customFormat="1" ht="18" customHeight="1" x14ac:dyDescent="0.3">
      <c r="B39" s="78">
        <v>21</v>
      </c>
      <c r="C39" s="167" t="s">
        <v>49</v>
      </c>
      <c r="D39" s="71">
        <v>1801000</v>
      </c>
      <c r="E39" s="72"/>
      <c r="F39" s="73">
        <v>3</v>
      </c>
      <c r="G39" s="80">
        <v>5403000</v>
      </c>
      <c r="H39" s="53"/>
      <c r="I39" s="207"/>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52"/>
      <c r="BY39" s="52"/>
      <c r="BZ39" s="52"/>
      <c r="CA39" s="52"/>
      <c r="CB39" s="52"/>
      <c r="CC39" s="52"/>
      <c r="CD39" s="52"/>
      <c r="CE39" s="52"/>
      <c r="CF39" s="52"/>
      <c r="CG39" s="52"/>
      <c r="CH39" s="52"/>
      <c r="CI39" s="52"/>
      <c r="CJ39" s="52"/>
      <c r="CK39" s="52"/>
      <c r="CL39" s="52"/>
      <c r="CM39" s="52"/>
      <c r="CN39" s="52"/>
      <c r="CO39" s="52"/>
      <c r="CP39" s="52"/>
      <c r="CQ39" s="52"/>
      <c r="CR39" s="52"/>
      <c r="CS39" s="52"/>
      <c r="CT39" s="52"/>
      <c r="CU39" s="52"/>
      <c r="CV39" s="52"/>
      <c r="CW39" s="52"/>
      <c r="CX39" s="52"/>
      <c r="CY39" s="52"/>
      <c r="CZ39" s="52"/>
      <c r="DA39" s="52"/>
      <c r="DB39" s="52"/>
      <c r="DC39" s="52"/>
      <c r="DD39" s="52"/>
      <c r="DE39" s="52"/>
      <c r="DF39" s="52"/>
      <c r="DG39" s="52"/>
      <c r="DH39" s="52"/>
      <c r="DI39" s="52"/>
      <c r="DJ39" s="52"/>
      <c r="DK39" s="52"/>
      <c r="DL39" s="52"/>
      <c r="DM39" s="52"/>
      <c r="DN39" s="52"/>
      <c r="DO39" s="52"/>
      <c r="DP39" s="52"/>
      <c r="DQ39" s="52"/>
      <c r="DR39" s="52"/>
      <c r="DS39" s="52"/>
      <c r="DT39" s="52"/>
      <c r="DU39" s="52"/>
      <c r="DV39" s="52"/>
      <c r="DW39" s="52"/>
      <c r="DX39" s="52"/>
      <c r="DY39" s="52"/>
      <c r="DZ39" s="52"/>
      <c r="EA39" s="52"/>
      <c r="EB39" s="52"/>
      <c r="EC39" s="52"/>
      <c r="ED39" s="52"/>
      <c r="EE39" s="52"/>
      <c r="EF39" s="52"/>
      <c r="EG39" s="52"/>
      <c r="EH39" s="52"/>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2"/>
      <c r="FK39" s="52"/>
      <c r="FL39" s="52"/>
      <c r="FM39" s="52"/>
      <c r="FN39" s="52"/>
      <c r="FO39" s="52"/>
      <c r="FP39" s="52"/>
      <c r="FQ39" s="52"/>
      <c r="FR39" s="52"/>
      <c r="FS39" s="52"/>
      <c r="FT39" s="52"/>
      <c r="FU39" s="52"/>
      <c r="FV39" s="52"/>
      <c r="FW39" s="52"/>
      <c r="FX39" s="52"/>
      <c r="FY39" s="52"/>
    </row>
    <row r="40" spans="2:181" s="60" customFormat="1" ht="18" customHeight="1" x14ac:dyDescent="0.3">
      <c r="B40" s="149"/>
      <c r="C40" s="251" t="s">
        <v>50</v>
      </c>
      <c r="D40" s="251"/>
      <c r="E40" s="251"/>
      <c r="F40" s="251"/>
      <c r="G40" s="252"/>
      <c r="H40" s="52"/>
      <c r="I40" s="207"/>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52"/>
      <c r="CC40" s="52"/>
      <c r="CD40" s="52"/>
      <c r="CE40" s="52"/>
      <c r="CF40" s="52"/>
      <c r="CG40" s="52"/>
      <c r="CH40" s="52"/>
      <c r="CI40" s="52"/>
      <c r="CJ40" s="52"/>
      <c r="CK40" s="52"/>
      <c r="CL40" s="52"/>
      <c r="CM40" s="52"/>
      <c r="CN40" s="52"/>
      <c r="CO40" s="52"/>
      <c r="CP40" s="52"/>
      <c r="CQ40" s="52"/>
      <c r="CR40" s="52"/>
      <c r="CS40" s="52"/>
      <c r="CT40" s="52"/>
      <c r="CU40" s="52"/>
      <c r="CV40" s="52"/>
      <c r="CW40" s="52"/>
      <c r="CX40" s="52"/>
      <c r="CY40" s="52"/>
      <c r="CZ40" s="52"/>
      <c r="DA40" s="52"/>
      <c r="DB40" s="52"/>
      <c r="DC40" s="52"/>
      <c r="DD40" s="52"/>
      <c r="DE40" s="52"/>
      <c r="DF40" s="52"/>
      <c r="DG40" s="52"/>
      <c r="DH40" s="52"/>
      <c r="DI40" s="52"/>
      <c r="DJ40" s="52"/>
      <c r="DK40" s="52"/>
      <c r="DL40" s="52"/>
      <c r="DM40" s="52"/>
      <c r="DN40" s="52"/>
      <c r="DO40" s="52"/>
      <c r="DP40" s="52"/>
      <c r="DQ40" s="52"/>
      <c r="DR40" s="52"/>
      <c r="DS40" s="52"/>
      <c r="DT40" s="52"/>
      <c r="DU40" s="52"/>
      <c r="DV40" s="52"/>
      <c r="DW40" s="52"/>
      <c r="DX40" s="52"/>
      <c r="DY40" s="52"/>
      <c r="DZ40" s="52"/>
      <c r="EA40" s="52"/>
      <c r="EB40" s="52"/>
      <c r="EC40" s="52"/>
      <c r="ED40" s="52"/>
      <c r="EE40" s="52"/>
      <c r="EF40" s="52"/>
      <c r="EG40" s="52"/>
      <c r="EH40" s="52"/>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2"/>
      <c r="FK40" s="52"/>
      <c r="FL40" s="52"/>
      <c r="FM40" s="52"/>
      <c r="FN40" s="52"/>
      <c r="FO40" s="52"/>
      <c r="FP40" s="52"/>
      <c r="FQ40" s="52"/>
      <c r="FR40" s="52"/>
      <c r="FS40" s="52"/>
      <c r="FT40" s="52"/>
      <c r="FU40" s="52"/>
    </row>
    <row r="41" spans="2:181" s="60" customFormat="1" x14ac:dyDescent="0.3">
      <c r="B41" s="78">
        <v>22</v>
      </c>
      <c r="C41" s="70" t="s">
        <v>51</v>
      </c>
      <c r="D41" s="71">
        <v>1850000</v>
      </c>
      <c r="E41" s="79"/>
      <c r="F41" s="73">
        <v>2</v>
      </c>
      <c r="G41" s="80">
        <v>3700000</v>
      </c>
      <c r="H41" s="52"/>
      <c r="I41" s="207"/>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row>
    <row r="42" spans="2:181" s="60" customFormat="1" x14ac:dyDescent="0.3">
      <c r="B42" s="78">
        <v>23</v>
      </c>
      <c r="C42" s="70" t="s">
        <v>52</v>
      </c>
      <c r="D42" s="71">
        <v>1850000</v>
      </c>
      <c r="E42" s="79"/>
      <c r="F42" s="73">
        <v>6</v>
      </c>
      <c r="G42" s="80">
        <v>11100000</v>
      </c>
      <c r="H42" s="52"/>
      <c r="I42" s="207"/>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row>
    <row r="43" spans="2:181" s="60" customFormat="1" x14ac:dyDescent="0.3">
      <c r="B43" s="78"/>
      <c r="C43" s="253" t="s">
        <v>53</v>
      </c>
      <c r="D43" s="254"/>
      <c r="E43" s="254"/>
      <c r="F43" s="254"/>
      <c r="G43" s="255"/>
      <c r="H43" s="52"/>
      <c r="I43" s="207"/>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c r="FR43" s="52"/>
      <c r="FS43" s="52"/>
      <c r="FT43" s="52"/>
      <c r="FU43" s="52"/>
    </row>
    <row r="44" spans="2:181" s="60" customFormat="1" x14ac:dyDescent="0.3">
      <c r="B44" s="78">
        <v>24</v>
      </c>
      <c r="C44" s="322" t="s">
        <v>54</v>
      </c>
      <c r="D44" s="323"/>
      <c r="E44" s="323"/>
      <c r="F44" s="324"/>
      <c r="G44" s="147">
        <v>98400000</v>
      </c>
      <c r="H44" s="117" t="s">
        <v>31</v>
      </c>
      <c r="I44" s="207"/>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2"/>
      <c r="CJ44" s="52"/>
      <c r="CK44" s="52"/>
      <c r="CL44" s="52"/>
      <c r="CM44" s="52"/>
      <c r="CN44" s="52"/>
      <c r="CO44" s="52"/>
      <c r="CP44" s="52"/>
      <c r="CQ44" s="52"/>
      <c r="CR44" s="52"/>
      <c r="CS44" s="52"/>
      <c r="CT44" s="52"/>
      <c r="CU44" s="52"/>
      <c r="CV44" s="52"/>
      <c r="CW44" s="52"/>
      <c r="CX44" s="52"/>
      <c r="CY44" s="52"/>
      <c r="CZ44" s="52"/>
      <c r="DA44" s="52"/>
      <c r="DB44" s="52"/>
      <c r="DC44" s="52"/>
      <c r="DD44" s="52"/>
      <c r="DE44" s="52"/>
      <c r="DF44" s="52"/>
      <c r="DG44" s="52"/>
      <c r="DH44" s="52"/>
      <c r="DI44" s="52"/>
      <c r="DJ44" s="52"/>
      <c r="DK44" s="52"/>
      <c r="DL44" s="52"/>
      <c r="DM44" s="52"/>
      <c r="DN44" s="52"/>
      <c r="DO44" s="52"/>
      <c r="DP44" s="52"/>
      <c r="DQ44" s="52"/>
      <c r="DR44" s="52"/>
      <c r="DS44" s="52"/>
      <c r="DT44" s="52"/>
      <c r="DU44" s="52"/>
      <c r="DV44" s="52"/>
      <c r="DW44" s="52"/>
      <c r="DX44" s="52"/>
      <c r="DY44" s="52"/>
      <c r="DZ44" s="52"/>
      <c r="EA44" s="52"/>
      <c r="EB44" s="52"/>
      <c r="EC44" s="52"/>
      <c r="ED44" s="52"/>
      <c r="EE44" s="52"/>
      <c r="EF44" s="52"/>
      <c r="EG44" s="52"/>
      <c r="EH44" s="52"/>
      <c r="EI44" s="52"/>
      <c r="EJ44" s="52"/>
      <c r="EK44" s="52"/>
      <c r="EL44" s="52"/>
      <c r="EM44" s="52"/>
      <c r="EN44" s="52"/>
      <c r="EO44" s="52"/>
      <c r="EP44" s="52"/>
      <c r="EQ44" s="52"/>
      <c r="ER44" s="52"/>
      <c r="ES44" s="52"/>
      <c r="ET44" s="52"/>
      <c r="EU44" s="52"/>
      <c r="EV44" s="52"/>
      <c r="EW44" s="52"/>
      <c r="EX44" s="52"/>
      <c r="EY44" s="52"/>
      <c r="EZ44" s="52"/>
      <c r="FA44" s="52"/>
      <c r="FB44" s="52"/>
      <c r="FC44" s="52"/>
      <c r="FD44" s="52"/>
      <c r="FE44" s="52"/>
      <c r="FF44" s="52"/>
      <c r="FG44" s="52"/>
      <c r="FH44" s="52"/>
      <c r="FI44" s="52"/>
      <c r="FJ44" s="52"/>
      <c r="FK44" s="52"/>
      <c r="FL44" s="52"/>
      <c r="FM44" s="52"/>
      <c r="FN44" s="52"/>
      <c r="FO44" s="52"/>
      <c r="FP44" s="52"/>
      <c r="FQ44" s="52"/>
      <c r="FR44" s="52"/>
      <c r="FS44" s="52"/>
      <c r="FT44" s="52"/>
      <c r="FU44" s="52"/>
    </row>
    <row r="45" spans="2:181" s="60" customFormat="1" ht="14.85" customHeight="1" thickBot="1" x14ac:dyDescent="0.35">
      <c r="B45" s="81"/>
      <c r="C45" s="307" t="s">
        <v>55</v>
      </c>
      <c r="D45" s="307"/>
      <c r="E45" s="307"/>
      <c r="F45" s="307"/>
      <c r="G45" s="262">
        <v>297253000</v>
      </c>
      <c r="H45" s="52"/>
      <c r="I45" s="257"/>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c r="DA45" s="52"/>
      <c r="DB45" s="52"/>
      <c r="DC45" s="52"/>
      <c r="DD45" s="52"/>
      <c r="DE45" s="52"/>
      <c r="DF45" s="52"/>
      <c r="DG45" s="52"/>
      <c r="DH45" s="52"/>
      <c r="DI45" s="52"/>
      <c r="DJ45" s="52"/>
      <c r="DK45" s="52"/>
      <c r="DL45" s="52"/>
      <c r="DM45" s="52"/>
      <c r="DN45" s="52"/>
      <c r="DO45" s="52"/>
      <c r="DP45" s="52"/>
      <c r="DQ45" s="52"/>
      <c r="DR45" s="52"/>
      <c r="DS45" s="52"/>
      <c r="DT45" s="52"/>
      <c r="DU45" s="52"/>
      <c r="DV45" s="52"/>
      <c r="DW45" s="52"/>
      <c r="DX45" s="52"/>
      <c r="DY45" s="52"/>
      <c r="DZ45" s="52"/>
      <c r="EA45" s="52"/>
      <c r="EB45" s="52"/>
      <c r="EC45" s="52"/>
      <c r="ED45" s="52"/>
      <c r="EE45" s="52"/>
      <c r="EF45" s="52"/>
      <c r="EG45" s="52"/>
      <c r="EH45" s="52"/>
      <c r="EI45" s="52"/>
      <c r="EJ45" s="52"/>
      <c r="EK45" s="52"/>
      <c r="EL45" s="52"/>
      <c r="EM45" s="52"/>
      <c r="EN45" s="52"/>
      <c r="EO45" s="52"/>
      <c r="EP45" s="52"/>
      <c r="EQ45" s="52"/>
      <c r="ER45" s="52"/>
      <c r="ES45" s="52"/>
      <c r="ET45" s="52"/>
      <c r="EU45" s="52"/>
      <c r="EV45" s="52"/>
      <c r="EW45" s="52"/>
      <c r="EX45" s="52"/>
      <c r="EY45" s="52"/>
      <c r="EZ45" s="52"/>
      <c r="FA45" s="52"/>
      <c r="FB45" s="52"/>
      <c r="FC45" s="52"/>
      <c r="FD45" s="52"/>
      <c r="FE45" s="52"/>
      <c r="FF45" s="52"/>
      <c r="FG45" s="52"/>
      <c r="FH45" s="52"/>
      <c r="FI45" s="52"/>
      <c r="FJ45" s="52"/>
      <c r="FK45" s="52"/>
      <c r="FL45" s="52"/>
      <c r="FM45" s="52"/>
      <c r="FN45" s="52"/>
      <c r="FO45" s="52"/>
      <c r="FP45" s="52"/>
      <c r="FQ45" s="52"/>
      <c r="FR45" s="52"/>
      <c r="FS45" s="52"/>
      <c r="FT45" s="52"/>
      <c r="FU45" s="52"/>
      <c r="FV45" s="52"/>
      <c r="FW45" s="52"/>
      <c r="FX45" s="52"/>
      <c r="FY45" s="52"/>
    </row>
    <row r="46" spans="2:181" s="60" customFormat="1" ht="18" customHeight="1" thickBot="1" x14ac:dyDescent="0.35">
      <c r="B46" s="82"/>
      <c r="C46" s="289" t="s">
        <v>56</v>
      </c>
      <c r="D46" s="289"/>
      <c r="E46" s="289"/>
      <c r="F46" s="289"/>
      <c r="G46" s="83">
        <v>2.36</v>
      </c>
      <c r="H46" s="84" t="s">
        <v>57</v>
      </c>
      <c r="I46" s="207"/>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52"/>
      <c r="DL46" s="52"/>
      <c r="DM46" s="52"/>
      <c r="DN46" s="52"/>
      <c r="DO46" s="52"/>
      <c r="DP46" s="52"/>
      <c r="DQ46" s="52"/>
      <c r="DR46" s="52"/>
      <c r="DS46" s="52"/>
      <c r="DT46" s="52"/>
      <c r="DU46" s="52"/>
      <c r="DV46" s="52"/>
      <c r="DW46" s="52"/>
      <c r="DX46" s="52"/>
      <c r="DY46" s="52"/>
      <c r="DZ46" s="52"/>
      <c r="EA46" s="52"/>
      <c r="EB46" s="52"/>
      <c r="EC46" s="52"/>
      <c r="ED46" s="52"/>
      <c r="EE46" s="52"/>
      <c r="EF46" s="52"/>
      <c r="EG46" s="52"/>
      <c r="EH46" s="52"/>
      <c r="EI46" s="52"/>
      <c r="EJ46" s="52"/>
      <c r="EK46" s="52"/>
      <c r="EL46" s="52"/>
      <c r="EM46" s="52"/>
      <c r="EN46" s="52"/>
      <c r="EO46" s="52"/>
      <c r="EP46" s="52"/>
      <c r="EQ46" s="52"/>
      <c r="ER46" s="52"/>
      <c r="ES46" s="52"/>
      <c r="ET46" s="52"/>
      <c r="EU46" s="52"/>
      <c r="EV46" s="52"/>
      <c r="EW46" s="52"/>
      <c r="EX46" s="52"/>
      <c r="EY46" s="52"/>
      <c r="EZ46" s="52"/>
      <c r="FA46" s="52"/>
      <c r="FB46" s="52"/>
      <c r="FC46" s="52"/>
      <c r="FD46" s="52"/>
      <c r="FE46" s="52"/>
      <c r="FF46" s="52"/>
      <c r="FG46" s="52"/>
      <c r="FH46" s="52"/>
      <c r="FI46" s="52"/>
      <c r="FJ46" s="52"/>
      <c r="FK46" s="52"/>
      <c r="FL46" s="52"/>
      <c r="FM46" s="52"/>
      <c r="FN46" s="52"/>
      <c r="FO46" s="52"/>
      <c r="FP46" s="52"/>
      <c r="FQ46" s="52"/>
      <c r="FR46" s="52"/>
      <c r="FS46" s="52"/>
      <c r="FT46" s="52"/>
      <c r="FU46" s="52"/>
      <c r="FV46" s="52"/>
      <c r="FW46" s="52"/>
      <c r="FX46" s="52"/>
      <c r="FY46" s="52"/>
    </row>
    <row r="47" spans="2:181" s="60" customFormat="1" ht="18" customHeight="1" thickBot="1" x14ac:dyDescent="0.35">
      <c r="B47" s="86"/>
      <c r="C47" s="290" t="s">
        <v>58</v>
      </c>
      <c r="D47" s="290"/>
      <c r="E47" s="290"/>
      <c r="F47" s="290"/>
      <c r="G47" s="87">
        <v>701517080</v>
      </c>
      <c r="H47" s="88"/>
      <c r="I47" s="258"/>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c r="DA47" s="52"/>
      <c r="DB47" s="52"/>
      <c r="DC47" s="52"/>
      <c r="DD47" s="52"/>
      <c r="DE47" s="52"/>
      <c r="DF47" s="52"/>
      <c r="DG47" s="52"/>
      <c r="DH47" s="52"/>
      <c r="DI47" s="52"/>
      <c r="DJ47" s="52"/>
      <c r="DK47" s="52"/>
      <c r="DL47" s="52"/>
      <c r="DM47" s="52"/>
      <c r="DN47" s="52"/>
      <c r="DO47" s="52"/>
      <c r="DP47" s="52"/>
      <c r="DQ47" s="52"/>
      <c r="DR47" s="52"/>
      <c r="DS47" s="52"/>
      <c r="DT47" s="52"/>
      <c r="DU47" s="52"/>
      <c r="DV47" s="52"/>
      <c r="DW47" s="52"/>
      <c r="DX47" s="52"/>
      <c r="DY47" s="52"/>
      <c r="DZ47" s="52"/>
      <c r="EA47" s="52"/>
      <c r="EB47" s="52"/>
      <c r="EC47" s="52"/>
      <c r="ED47" s="52"/>
      <c r="EE47" s="52"/>
      <c r="EF47" s="52"/>
      <c r="EG47" s="52"/>
      <c r="EH47" s="52"/>
      <c r="EI47" s="52"/>
      <c r="EJ47" s="52"/>
      <c r="EK47" s="52"/>
      <c r="EL47" s="52"/>
      <c r="EM47" s="52"/>
      <c r="EN47" s="52"/>
      <c r="EO47" s="52"/>
      <c r="EP47" s="52"/>
      <c r="EQ47" s="52"/>
      <c r="ER47" s="52"/>
      <c r="ES47" s="52"/>
      <c r="ET47" s="52"/>
      <c r="EU47" s="52"/>
      <c r="EV47" s="52"/>
      <c r="EW47" s="52"/>
      <c r="EX47" s="52"/>
      <c r="EY47" s="52"/>
      <c r="EZ47" s="52"/>
      <c r="FA47" s="52"/>
      <c r="FB47" s="52"/>
      <c r="FC47" s="52"/>
      <c r="FD47" s="52"/>
      <c r="FE47" s="52"/>
      <c r="FF47" s="52"/>
      <c r="FG47" s="52"/>
      <c r="FH47" s="52"/>
      <c r="FI47" s="52"/>
      <c r="FJ47" s="52"/>
      <c r="FK47" s="52"/>
      <c r="FL47" s="52"/>
      <c r="FM47" s="52"/>
      <c r="FN47" s="52"/>
      <c r="FO47" s="52"/>
      <c r="FP47" s="52"/>
      <c r="FQ47" s="52"/>
      <c r="FR47" s="52"/>
      <c r="FS47" s="52"/>
      <c r="FT47" s="52"/>
      <c r="FU47" s="52"/>
      <c r="FV47" s="52"/>
      <c r="FW47" s="52"/>
      <c r="FX47" s="52"/>
      <c r="FY47" s="52"/>
    </row>
    <row r="48" spans="2:181" s="60" customFormat="1" ht="18" customHeight="1" thickBot="1" x14ac:dyDescent="0.35">
      <c r="B48" s="291" t="s">
        <v>59</v>
      </c>
      <c r="C48" s="292"/>
      <c r="D48" s="292"/>
      <c r="E48" s="292"/>
      <c r="F48" s="292"/>
      <c r="G48" s="293"/>
      <c r="H48" s="89"/>
      <c r="I48" s="207"/>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c r="DA48" s="52"/>
      <c r="DB48" s="52"/>
      <c r="DC48" s="52"/>
      <c r="DD48" s="52"/>
      <c r="DE48" s="52"/>
      <c r="DF48" s="52"/>
      <c r="DG48" s="52"/>
      <c r="DH48" s="52"/>
      <c r="DI48" s="52"/>
      <c r="DJ48" s="52"/>
      <c r="DK48" s="52"/>
      <c r="DL48" s="52"/>
      <c r="DM48" s="52"/>
      <c r="DN48" s="52"/>
      <c r="DO48" s="52"/>
      <c r="DP48" s="52"/>
      <c r="DQ48" s="52"/>
      <c r="DR48" s="52"/>
      <c r="DS48" s="52"/>
      <c r="DT48" s="52"/>
      <c r="DU48" s="52"/>
      <c r="DV48" s="52"/>
      <c r="DW48" s="52"/>
      <c r="DX48" s="52"/>
      <c r="DY48" s="52"/>
      <c r="DZ48" s="52"/>
      <c r="EA48" s="52"/>
      <c r="EB48" s="52"/>
      <c r="EC48" s="52"/>
      <c r="ED48" s="52"/>
      <c r="EE48" s="52"/>
      <c r="EF48" s="52"/>
      <c r="EG48" s="52"/>
      <c r="EH48" s="52"/>
      <c r="EI48" s="52"/>
      <c r="EJ48" s="52"/>
      <c r="EK48" s="52"/>
      <c r="EL48" s="52"/>
      <c r="EM48" s="52"/>
      <c r="EN48" s="52"/>
      <c r="EO48" s="52"/>
      <c r="EP48" s="52"/>
      <c r="EQ48" s="52"/>
      <c r="ER48" s="52"/>
      <c r="ES48" s="52"/>
      <c r="ET48" s="52"/>
      <c r="EU48" s="52"/>
      <c r="EV48" s="52"/>
      <c r="EW48" s="52"/>
      <c r="EX48" s="52"/>
      <c r="EY48" s="52"/>
      <c r="EZ48" s="52"/>
      <c r="FA48" s="52"/>
      <c r="FB48" s="52"/>
      <c r="FC48" s="52"/>
      <c r="FD48" s="52"/>
      <c r="FE48" s="52"/>
      <c r="FF48" s="52"/>
      <c r="FG48" s="52"/>
      <c r="FH48" s="52"/>
      <c r="FI48" s="52"/>
      <c r="FJ48" s="52"/>
      <c r="FK48" s="52"/>
      <c r="FL48" s="52"/>
      <c r="FM48" s="52"/>
      <c r="FN48" s="52"/>
      <c r="FO48" s="52"/>
      <c r="FP48" s="52"/>
      <c r="FQ48" s="52"/>
      <c r="FR48" s="52"/>
      <c r="FS48" s="52"/>
      <c r="FT48" s="52"/>
      <c r="FU48" s="52"/>
      <c r="FV48" s="52"/>
      <c r="FW48" s="52"/>
      <c r="FX48" s="52"/>
      <c r="FY48" s="52"/>
    </row>
    <row r="49" spans="2:181" s="60" customFormat="1" ht="14.85" customHeight="1" x14ac:dyDescent="0.3">
      <c r="B49" s="294"/>
      <c r="C49" s="296" t="s">
        <v>60</v>
      </c>
      <c r="D49" s="296" t="s">
        <v>61</v>
      </c>
      <c r="E49" s="90" t="s">
        <v>62</v>
      </c>
      <c r="F49" s="298" t="s">
        <v>63</v>
      </c>
      <c r="G49" s="91" t="s">
        <v>14</v>
      </c>
      <c r="H49" s="77" t="s">
        <v>64</v>
      </c>
      <c r="I49" s="207"/>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c r="FV49" s="52"/>
      <c r="FW49" s="52"/>
      <c r="FX49" s="52"/>
      <c r="FY49" s="52"/>
    </row>
    <row r="50" spans="2:181" s="60" customFormat="1" ht="14.85" customHeight="1" x14ac:dyDescent="0.3">
      <c r="B50" s="295"/>
      <c r="C50" s="297"/>
      <c r="D50" s="297"/>
      <c r="E50" s="92" t="s">
        <v>65</v>
      </c>
      <c r="F50" s="299"/>
      <c r="G50" s="93" t="s">
        <v>18</v>
      </c>
      <c r="H50" s="52"/>
      <c r="I50" s="207"/>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row>
    <row r="51" spans="2:181" s="60" customFormat="1" ht="15" customHeight="1" thickBot="1" x14ac:dyDescent="0.35">
      <c r="B51" s="295"/>
      <c r="C51" s="297"/>
      <c r="D51" s="297"/>
      <c r="E51" s="193" t="s">
        <v>66</v>
      </c>
      <c r="F51" s="193" t="s">
        <v>67</v>
      </c>
      <c r="G51" s="194" t="s">
        <v>68</v>
      </c>
      <c r="H51" s="52"/>
      <c r="I51" s="207"/>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row>
    <row r="52" spans="2:181" s="60" customFormat="1" x14ac:dyDescent="0.3">
      <c r="B52" s="199"/>
      <c r="C52" s="200" t="s">
        <v>69</v>
      </c>
      <c r="D52" s="201"/>
      <c r="E52" s="202"/>
      <c r="F52" s="203"/>
      <c r="G52" s="204"/>
      <c r="H52" s="52"/>
      <c r="I52" s="207"/>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row>
    <row r="53" spans="2:181" s="60" customFormat="1" x14ac:dyDescent="0.3">
      <c r="B53" s="109">
        <v>25</v>
      </c>
      <c r="C53" s="110" t="s">
        <v>70</v>
      </c>
      <c r="D53" s="191" t="s">
        <v>71</v>
      </c>
      <c r="E53" s="112">
        <v>248000</v>
      </c>
      <c r="F53" s="183">
        <v>90</v>
      </c>
      <c r="G53" s="80">
        <v>22320000</v>
      </c>
      <c r="H53" s="52"/>
      <c r="I53" s="207"/>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row>
    <row r="54" spans="2:181" s="60" customFormat="1" x14ac:dyDescent="0.3">
      <c r="B54" s="205"/>
      <c r="C54" s="195" t="s">
        <v>72</v>
      </c>
      <c r="D54" s="196"/>
      <c r="E54" s="197"/>
      <c r="F54" s="198"/>
      <c r="G54" s="206"/>
      <c r="H54" s="52"/>
      <c r="I54" s="207"/>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row>
    <row r="55" spans="2:181" s="60" customFormat="1" ht="56.25" customHeight="1" x14ac:dyDescent="0.3">
      <c r="B55" s="109">
        <v>26</v>
      </c>
      <c r="C55" s="192" t="s">
        <v>73</v>
      </c>
      <c r="D55" s="191" t="s">
        <v>74</v>
      </c>
      <c r="E55" s="112">
        <v>5700000</v>
      </c>
      <c r="F55" s="183">
        <v>6</v>
      </c>
      <c r="G55" s="80">
        <v>34200000</v>
      </c>
      <c r="H55" s="52"/>
      <c r="I55" s="207"/>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row>
    <row r="56" spans="2:181" s="60" customFormat="1" ht="27" customHeight="1" x14ac:dyDescent="0.3">
      <c r="B56" s="109">
        <v>27</v>
      </c>
      <c r="C56" s="192" t="s">
        <v>75</v>
      </c>
      <c r="D56" s="191" t="s">
        <v>74</v>
      </c>
      <c r="E56" s="112">
        <v>2600000</v>
      </c>
      <c r="F56" s="183">
        <v>3</v>
      </c>
      <c r="G56" s="80">
        <v>7800000</v>
      </c>
      <c r="H56" s="52"/>
      <c r="I56" s="207"/>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c r="BO56" s="52"/>
      <c r="BP56" s="52"/>
      <c r="BQ56" s="52"/>
      <c r="BR56" s="52"/>
      <c r="BS56" s="52"/>
      <c r="BT56" s="52"/>
      <c r="BU56" s="52"/>
      <c r="BV56" s="52"/>
      <c r="BW56" s="52"/>
      <c r="BX56" s="52"/>
      <c r="BY56" s="52"/>
      <c r="BZ56" s="52"/>
      <c r="CA56" s="52"/>
      <c r="CB56" s="52"/>
      <c r="CC56" s="52"/>
      <c r="CD56" s="52"/>
      <c r="CE56" s="52"/>
      <c r="CF56" s="52"/>
      <c r="CG56" s="52"/>
      <c r="CH56" s="52"/>
      <c r="CI56" s="52"/>
      <c r="CJ56" s="52"/>
      <c r="CK56" s="52"/>
      <c r="CL56" s="52"/>
      <c r="CM56" s="52"/>
      <c r="CN56" s="52"/>
      <c r="CO56" s="52"/>
      <c r="CP56" s="52"/>
      <c r="CQ56" s="52"/>
      <c r="CR56" s="52"/>
      <c r="CS56" s="52"/>
      <c r="CT56" s="52"/>
      <c r="CU56" s="52"/>
      <c r="CV56" s="52"/>
      <c r="CW56" s="52"/>
      <c r="CX56" s="52"/>
      <c r="CY56" s="52"/>
      <c r="CZ56" s="52"/>
      <c r="DA56" s="52"/>
      <c r="DB56" s="52"/>
      <c r="DC56" s="52"/>
      <c r="DD56" s="52"/>
      <c r="DE56" s="52"/>
      <c r="DF56" s="52"/>
      <c r="DG56" s="52"/>
      <c r="DH56" s="52"/>
      <c r="DI56" s="52"/>
      <c r="DJ56" s="52"/>
      <c r="DK56" s="52"/>
      <c r="DL56" s="52"/>
      <c r="DM56" s="52"/>
      <c r="DN56" s="52"/>
      <c r="DO56" s="52"/>
      <c r="DP56" s="52"/>
      <c r="DQ56" s="52"/>
      <c r="DR56" s="52"/>
      <c r="DS56" s="52"/>
      <c r="DT56" s="52"/>
      <c r="DU56" s="52"/>
      <c r="DV56" s="52"/>
      <c r="DW56" s="52"/>
      <c r="DX56" s="52"/>
      <c r="DY56" s="52"/>
      <c r="DZ56" s="52"/>
      <c r="EA56" s="52"/>
      <c r="EB56" s="52"/>
      <c r="EC56" s="52"/>
      <c r="ED56" s="52"/>
      <c r="EE56" s="52"/>
      <c r="EF56" s="52"/>
      <c r="EG56" s="52"/>
      <c r="EH56" s="52"/>
      <c r="EI56" s="52"/>
      <c r="EJ56" s="52"/>
      <c r="EK56" s="52"/>
      <c r="EL56" s="52"/>
      <c r="EM56" s="52"/>
      <c r="EN56" s="52"/>
      <c r="EO56" s="52"/>
      <c r="EP56" s="52"/>
      <c r="EQ56" s="52"/>
      <c r="ER56" s="52"/>
      <c r="ES56" s="52"/>
      <c r="ET56" s="52"/>
      <c r="EU56" s="52"/>
      <c r="EV56" s="52"/>
      <c r="EW56" s="52"/>
      <c r="EX56" s="52"/>
      <c r="EY56" s="52"/>
      <c r="EZ56" s="52"/>
      <c r="FA56" s="52"/>
      <c r="FB56" s="52"/>
      <c r="FC56" s="52"/>
      <c r="FD56" s="52"/>
      <c r="FE56" s="52"/>
      <c r="FF56" s="52"/>
      <c r="FG56" s="52"/>
      <c r="FH56" s="52"/>
      <c r="FI56" s="52"/>
      <c r="FJ56" s="52"/>
      <c r="FK56" s="52"/>
      <c r="FL56" s="52"/>
      <c r="FM56" s="52"/>
      <c r="FN56" s="52"/>
      <c r="FO56" s="52"/>
      <c r="FP56" s="52"/>
      <c r="FQ56" s="52"/>
      <c r="FR56" s="52"/>
      <c r="FS56" s="52"/>
      <c r="FT56" s="52"/>
      <c r="FU56" s="52"/>
      <c r="FV56" s="52"/>
      <c r="FW56" s="52"/>
      <c r="FX56" s="52"/>
      <c r="FY56" s="52"/>
    </row>
    <row r="57" spans="2:181" s="60" customFormat="1" ht="29.4" customHeight="1" x14ac:dyDescent="0.3">
      <c r="B57" s="109">
        <v>28</v>
      </c>
      <c r="C57" s="192" t="s">
        <v>76</v>
      </c>
      <c r="D57" s="191" t="s">
        <v>74</v>
      </c>
      <c r="E57" s="112">
        <v>2600000</v>
      </c>
      <c r="F57" s="183">
        <v>3</v>
      </c>
      <c r="G57" s="80">
        <v>7800000</v>
      </c>
      <c r="H57" s="52"/>
      <c r="I57" s="207"/>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c r="BO57" s="52"/>
      <c r="BP57" s="52"/>
      <c r="BQ57" s="52"/>
      <c r="BR57" s="52"/>
      <c r="BS57" s="52"/>
      <c r="BT57" s="52"/>
      <c r="BU57" s="52"/>
      <c r="BV57" s="52"/>
      <c r="BW57" s="52"/>
      <c r="BX57" s="52"/>
      <c r="BY57" s="52"/>
      <c r="BZ57" s="52"/>
      <c r="CA57" s="52"/>
      <c r="CB57" s="52"/>
      <c r="CC57" s="52"/>
      <c r="CD57" s="52"/>
      <c r="CE57" s="52"/>
      <c r="CF57" s="52"/>
      <c r="CG57" s="52"/>
      <c r="CH57" s="52"/>
      <c r="CI57" s="52"/>
      <c r="CJ57" s="52"/>
      <c r="CK57" s="52"/>
      <c r="CL57" s="52"/>
      <c r="CM57" s="52"/>
      <c r="CN57" s="52"/>
      <c r="CO57" s="52"/>
      <c r="CP57" s="52"/>
      <c r="CQ57" s="52"/>
      <c r="CR57" s="52"/>
      <c r="CS57" s="52"/>
      <c r="CT57" s="52"/>
      <c r="CU57" s="52"/>
      <c r="CV57" s="52"/>
      <c r="CW57" s="52"/>
      <c r="CX57" s="52"/>
      <c r="CY57" s="52"/>
      <c r="CZ57" s="52"/>
      <c r="DA57" s="52"/>
      <c r="DB57" s="52"/>
      <c r="DC57" s="52"/>
      <c r="DD57" s="52"/>
      <c r="DE57" s="52"/>
      <c r="DF57" s="52"/>
      <c r="DG57" s="52"/>
      <c r="DH57" s="52"/>
      <c r="DI57" s="52"/>
      <c r="DJ57" s="52"/>
      <c r="DK57" s="52"/>
      <c r="DL57" s="52"/>
      <c r="DM57" s="52"/>
      <c r="DN57" s="52"/>
      <c r="DO57" s="52"/>
      <c r="DP57" s="52"/>
      <c r="DQ57" s="52"/>
      <c r="DR57" s="52"/>
      <c r="DS57" s="52"/>
      <c r="DT57" s="52"/>
      <c r="DU57" s="52"/>
      <c r="DV57" s="52"/>
      <c r="DW57" s="52"/>
      <c r="DX57" s="52"/>
      <c r="DY57" s="52"/>
      <c r="DZ57" s="52"/>
      <c r="EA57" s="52"/>
      <c r="EB57" s="52"/>
      <c r="EC57" s="52"/>
      <c r="ED57" s="52"/>
      <c r="EE57" s="52"/>
      <c r="EF57" s="52"/>
      <c r="EG57" s="52"/>
      <c r="EH57" s="52"/>
      <c r="EI57" s="52"/>
      <c r="EJ57" s="52"/>
      <c r="EK57" s="52"/>
      <c r="EL57" s="52"/>
      <c r="EM57" s="52"/>
      <c r="EN57" s="52"/>
      <c r="EO57" s="52"/>
      <c r="EP57" s="52"/>
      <c r="EQ57" s="52"/>
      <c r="ER57" s="52"/>
      <c r="ES57" s="52"/>
      <c r="ET57" s="52"/>
      <c r="EU57" s="52"/>
      <c r="EV57" s="52"/>
      <c r="EW57" s="52"/>
      <c r="EX57" s="52"/>
      <c r="EY57" s="52"/>
      <c r="EZ57" s="52"/>
      <c r="FA57" s="52"/>
      <c r="FB57" s="52"/>
      <c r="FC57" s="52"/>
      <c r="FD57" s="52"/>
      <c r="FE57" s="52"/>
      <c r="FF57" s="52"/>
      <c r="FG57" s="52"/>
      <c r="FH57" s="52"/>
      <c r="FI57" s="52"/>
      <c r="FJ57" s="52"/>
      <c r="FK57" s="52"/>
      <c r="FL57" s="52"/>
      <c r="FM57" s="52"/>
      <c r="FN57" s="52"/>
      <c r="FO57" s="52"/>
      <c r="FP57" s="52"/>
      <c r="FQ57" s="52"/>
      <c r="FR57" s="52"/>
      <c r="FS57" s="52"/>
      <c r="FT57" s="52"/>
      <c r="FU57" s="52"/>
      <c r="FV57" s="52"/>
      <c r="FW57" s="52"/>
      <c r="FX57" s="52"/>
      <c r="FY57" s="52"/>
    </row>
    <row r="58" spans="2:181" s="60" customFormat="1" ht="76.95" customHeight="1" x14ac:dyDescent="0.3">
      <c r="B58" s="109">
        <v>29</v>
      </c>
      <c r="C58" s="110" t="s">
        <v>77</v>
      </c>
      <c r="D58" s="191" t="s">
        <v>74</v>
      </c>
      <c r="E58" s="112">
        <v>2122000</v>
      </c>
      <c r="F58" s="183">
        <v>2</v>
      </c>
      <c r="G58" s="80">
        <v>4244000</v>
      </c>
      <c r="H58" s="52"/>
      <c r="I58" s="207"/>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c r="BO58" s="52"/>
      <c r="BP58" s="52"/>
      <c r="BQ58" s="52"/>
      <c r="BR58" s="52"/>
      <c r="BS58" s="52"/>
      <c r="BT58" s="52"/>
      <c r="BU58" s="52"/>
      <c r="BV58" s="52"/>
      <c r="BW58" s="52"/>
      <c r="BX58" s="52"/>
      <c r="BY58" s="52"/>
      <c r="BZ58" s="52"/>
      <c r="CA58" s="52"/>
      <c r="CB58" s="52"/>
      <c r="CC58" s="52"/>
      <c r="CD58" s="52"/>
      <c r="CE58" s="52"/>
      <c r="CF58" s="52"/>
      <c r="CG58" s="52"/>
      <c r="CH58" s="52"/>
      <c r="CI58" s="52"/>
      <c r="CJ58" s="52"/>
      <c r="CK58" s="52"/>
      <c r="CL58" s="52"/>
      <c r="CM58" s="52"/>
      <c r="CN58" s="52"/>
      <c r="CO58" s="52"/>
      <c r="CP58" s="52"/>
      <c r="CQ58" s="52"/>
      <c r="CR58" s="52"/>
      <c r="CS58" s="52"/>
      <c r="CT58" s="52"/>
      <c r="CU58" s="52"/>
      <c r="CV58" s="52"/>
      <c r="CW58" s="52"/>
      <c r="CX58" s="52"/>
      <c r="CY58" s="52"/>
      <c r="CZ58" s="52"/>
      <c r="DA58" s="52"/>
      <c r="DB58" s="52"/>
      <c r="DC58" s="52"/>
      <c r="DD58" s="52"/>
      <c r="DE58" s="52"/>
      <c r="DF58" s="52"/>
      <c r="DG58" s="52"/>
      <c r="DH58" s="52"/>
      <c r="DI58" s="52"/>
      <c r="DJ58" s="52"/>
      <c r="DK58" s="52"/>
      <c r="DL58" s="52"/>
      <c r="DM58" s="52"/>
      <c r="DN58" s="52"/>
      <c r="DO58" s="52"/>
      <c r="DP58" s="52"/>
      <c r="DQ58" s="52"/>
      <c r="DR58" s="52"/>
      <c r="DS58" s="52"/>
      <c r="DT58" s="52"/>
      <c r="DU58" s="52"/>
      <c r="DV58" s="52"/>
      <c r="DW58" s="52"/>
      <c r="DX58" s="52"/>
      <c r="DY58" s="52"/>
      <c r="DZ58" s="52"/>
      <c r="EA58" s="52"/>
      <c r="EB58" s="52"/>
      <c r="EC58" s="52"/>
      <c r="ED58" s="52"/>
      <c r="EE58" s="52"/>
      <c r="EF58" s="52"/>
      <c r="EG58" s="52"/>
      <c r="EH58" s="52"/>
      <c r="EI58" s="52"/>
      <c r="EJ58" s="52"/>
      <c r="EK58" s="52"/>
      <c r="EL58" s="52"/>
      <c r="EM58" s="52"/>
      <c r="EN58" s="52"/>
      <c r="EO58" s="52"/>
      <c r="EP58" s="52"/>
      <c r="EQ58" s="52"/>
      <c r="ER58" s="52"/>
      <c r="ES58" s="52"/>
      <c r="ET58" s="52"/>
      <c r="EU58" s="52"/>
      <c r="EV58" s="52"/>
      <c r="EW58" s="52"/>
      <c r="EX58" s="52"/>
      <c r="EY58" s="52"/>
      <c r="EZ58" s="52"/>
      <c r="FA58" s="52"/>
      <c r="FB58" s="52"/>
      <c r="FC58" s="52"/>
      <c r="FD58" s="52"/>
      <c r="FE58" s="52"/>
      <c r="FF58" s="52"/>
      <c r="FG58" s="52"/>
      <c r="FH58" s="52"/>
      <c r="FI58" s="52"/>
      <c r="FJ58" s="52"/>
      <c r="FK58" s="52"/>
      <c r="FL58" s="52"/>
      <c r="FM58" s="52"/>
      <c r="FN58" s="52"/>
      <c r="FO58" s="52"/>
      <c r="FP58" s="52"/>
      <c r="FQ58" s="52"/>
      <c r="FR58" s="52"/>
      <c r="FS58" s="52"/>
      <c r="FT58" s="52"/>
      <c r="FU58" s="52"/>
      <c r="FV58" s="52"/>
      <c r="FW58" s="52"/>
      <c r="FX58" s="52"/>
      <c r="FY58" s="52"/>
    </row>
    <row r="59" spans="2:181" s="60" customFormat="1" x14ac:dyDescent="0.3">
      <c r="B59" s="205"/>
      <c r="C59" s="195" t="s">
        <v>78</v>
      </c>
      <c r="D59" s="196"/>
      <c r="E59" s="197"/>
      <c r="F59" s="198"/>
      <c r="G59" s="206"/>
      <c r="H59" s="52"/>
      <c r="I59" s="207"/>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c r="BO59" s="52"/>
      <c r="BP59" s="52"/>
      <c r="BQ59" s="52"/>
      <c r="BR59" s="52"/>
      <c r="BS59" s="52"/>
      <c r="BT59" s="52"/>
      <c r="BU59" s="52"/>
      <c r="BV59" s="52"/>
      <c r="BW59" s="52"/>
      <c r="BX59" s="52"/>
      <c r="BY59" s="52"/>
      <c r="BZ59" s="52"/>
      <c r="CA59" s="52"/>
      <c r="CB59" s="52"/>
      <c r="CC59" s="52"/>
      <c r="CD59" s="52"/>
      <c r="CE59" s="52"/>
      <c r="CF59" s="52"/>
      <c r="CG59" s="52"/>
      <c r="CH59" s="52"/>
      <c r="CI59" s="52"/>
      <c r="CJ59" s="52"/>
      <c r="CK59" s="52"/>
      <c r="CL59" s="52"/>
      <c r="CM59" s="52"/>
      <c r="CN59" s="52"/>
      <c r="CO59" s="52"/>
      <c r="CP59" s="52"/>
      <c r="CQ59" s="52"/>
      <c r="CR59" s="52"/>
      <c r="CS59" s="52"/>
      <c r="CT59" s="52"/>
      <c r="CU59" s="52"/>
      <c r="CV59" s="52"/>
      <c r="CW59" s="52"/>
      <c r="CX59" s="52"/>
      <c r="CY59" s="52"/>
      <c r="CZ59" s="52"/>
      <c r="DA59" s="52"/>
      <c r="DB59" s="52"/>
      <c r="DC59" s="52"/>
      <c r="DD59" s="52"/>
      <c r="DE59" s="52"/>
      <c r="DF59" s="52"/>
      <c r="DG59" s="52"/>
      <c r="DH59" s="52"/>
      <c r="DI59" s="52"/>
      <c r="DJ59" s="52"/>
      <c r="DK59" s="52"/>
      <c r="DL59" s="52"/>
      <c r="DM59" s="52"/>
      <c r="DN59" s="52"/>
      <c r="DO59" s="52"/>
      <c r="DP59" s="52"/>
      <c r="DQ59" s="52"/>
      <c r="DR59" s="52"/>
      <c r="DS59" s="52"/>
      <c r="DT59" s="52"/>
      <c r="DU59" s="52"/>
      <c r="DV59" s="52"/>
      <c r="DW59" s="52"/>
      <c r="DX59" s="52"/>
      <c r="DY59" s="52"/>
      <c r="DZ59" s="52"/>
      <c r="EA59" s="52"/>
      <c r="EB59" s="52"/>
      <c r="EC59" s="52"/>
      <c r="ED59" s="52"/>
      <c r="EE59" s="52"/>
      <c r="EF59" s="52"/>
      <c r="EG59" s="52"/>
      <c r="EH59" s="52"/>
      <c r="EI59" s="52"/>
      <c r="EJ59" s="52"/>
      <c r="EK59" s="52"/>
      <c r="EL59" s="52"/>
      <c r="EM59" s="52"/>
      <c r="EN59" s="52"/>
      <c r="EO59" s="52"/>
      <c r="EP59" s="52"/>
      <c r="EQ59" s="52"/>
      <c r="ER59" s="52"/>
      <c r="ES59" s="52"/>
      <c r="ET59" s="52"/>
      <c r="EU59" s="52"/>
      <c r="EV59" s="52"/>
      <c r="EW59" s="52"/>
      <c r="EX59" s="52"/>
      <c r="EY59" s="52"/>
      <c r="EZ59" s="52"/>
      <c r="FA59" s="52"/>
      <c r="FB59" s="52"/>
      <c r="FC59" s="52"/>
      <c r="FD59" s="52"/>
      <c r="FE59" s="52"/>
      <c r="FF59" s="52"/>
      <c r="FG59" s="52"/>
      <c r="FH59" s="52"/>
      <c r="FI59" s="52"/>
      <c r="FJ59" s="52"/>
      <c r="FK59" s="52"/>
      <c r="FL59" s="52"/>
      <c r="FM59" s="52"/>
      <c r="FN59" s="52"/>
      <c r="FO59" s="52"/>
      <c r="FP59" s="52"/>
      <c r="FQ59" s="52"/>
      <c r="FR59" s="52"/>
      <c r="FS59" s="52"/>
      <c r="FT59" s="52"/>
      <c r="FU59" s="52"/>
      <c r="FV59" s="52"/>
      <c r="FW59" s="52"/>
      <c r="FX59" s="52"/>
      <c r="FY59" s="52"/>
    </row>
    <row r="60" spans="2:181" s="60" customFormat="1" ht="27.6" customHeight="1" x14ac:dyDescent="0.3">
      <c r="B60" s="109">
        <v>30</v>
      </c>
      <c r="C60" s="110" t="s">
        <v>79</v>
      </c>
      <c r="D60" s="191" t="s">
        <v>74</v>
      </c>
      <c r="E60" s="112">
        <v>2300000</v>
      </c>
      <c r="F60" s="183">
        <v>2</v>
      </c>
      <c r="G60" s="80">
        <v>4600000</v>
      </c>
      <c r="H60" s="52"/>
      <c r="I60" s="207"/>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c r="BO60" s="52"/>
      <c r="BP60" s="52"/>
      <c r="BQ60" s="52"/>
      <c r="BR60" s="52"/>
      <c r="BS60" s="52"/>
      <c r="BT60" s="52"/>
      <c r="BU60" s="52"/>
      <c r="BV60" s="52"/>
      <c r="BW60" s="52"/>
      <c r="BX60" s="52"/>
      <c r="BY60" s="52"/>
      <c r="BZ60" s="52"/>
      <c r="CA60" s="52"/>
      <c r="CB60" s="52"/>
      <c r="CC60" s="52"/>
      <c r="CD60" s="52"/>
      <c r="CE60" s="52"/>
      <c r="CF60" s="52"/>
      <c r="CG60" s="52"/>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E60" s="52"/>
      <c r="DF60" s="52"/>
      <c r="DG60" s="52"/>
      <c r="DH60" s="52"/>
      <c r="DI60" s="52"/>
      <c r="DJ60" s="52"/>
      <c r="DK60" s="52"/>
      <c r="DL60" s="52"/>
      <c r="DM60" s="52"/>
      <c r="DN60" s="52"/>
      <c r="DO60" s="52"/>
      <c r="DP60" s="52"/>
      <c r="DQ60" s="52"/>
      <c r="DR60" s="52"/>
      <c r="DS60" s="52"/>
      <c r="DT60" s="52"/>
      <c r="DU60" s="52"/>
      <c r="DV60" s="52"/>
      <c r="DW60" s="52"/>
      <c r="DX60" s="52"/>
      <c r="DY60" s="52"/>
      <c r="DZ60" s="52"/>
      <c r="EA60" s="52"/>
      <c r="EB60" s="52"/>
      <c r="EC60" s="52"/>
      <c r="ED60" s="52"/>
      <c r="EE60" s="52"/>
      <c r="EF60" s="52"/>
      <c r="EG60" s="52"/>
      <c r="EH60" s="52"/>
      <c r="EI60" s="52"/>
      <c r="EJ60" s="52"/>
      <c r="EK60" s="52"/>
      <c r="EL60" s="52"/>
      <c r="EM60" s="52"/>
      <c r="EN60" s="52"/>
      <c r="EO60" s="52"/>
      <c r="EP60" s="52"/>
      <c r="EQ60" s="52"/>
      <c r="ER60" s="52"/>
      <c r="ES60" s="52"/>
      <c r="ET60" s="52"/>
      <c r="EU60" s="52"/>
      <c r="EV60" s="52"/>
      <c r="EW60" s="52"/>
      <c r="EX60" s="52"/>
      <c r="EY60" s="52"/>
      <c r="EZ60" s="52"/>
      <c r="FA60" s="52"/>
      <c r="FB60" s="52"/>
      <c r="FC60" s="52"/>
      <c r="FD60" s="52"/>
      <c r="FE60" s="52"/>
      <c r="FF60" s="52"/>
      <c r="FG60" s="52"/>
      <c r="FH60" s="52"/>
      <c r="FI60" s="52"/>
      <c r="FJ60" s="52"/>
      <c r="FK60" s="52"/>
      <c r="FL60" s="52"/>
      <c r="FM60" s="52"/>
      <c r="FN60" s="52"/>
      <c r="FO60" s="52"/>
      <c r="FP60" s="52"/>
      <c r="FQ60" s="52"/>
      <c r="FR60" s="52"/>
      <c r="FS60" s="52"/>
      <c r="FT60" s="52"/>
      <c r="FU60" s="52"/>
      <c r="FV60" s="52"/>
      <c r="FW60" s="52"/>
      <c r="FX60" s="52"/>
      <c r="FY60" s="52"/>
    </row>
    <row r="61" spans="2:181" s="60" customFormat="1" ht="38.4" customHeight="1" x14ac:dyDescent="0.3">
      <c r="B61" s="109">
        <v>31</v>
      </c>
      <c r="C61" s="110" t="s">
        <v>80</v>
      </c>
      <c r="D61" s="191" t="s">
        <v>74</v>
      </c>
      <c r="E61" s="112">
        <v>912000</v>
      </c>
      <c r="F61" s="183">
        <v>2</v>
      </c>
      <c r="G61" s="80">
        <v>1824000</v>
      </c>
      <c r="H61" s="52"/>
      <c r="I61" s="207"/>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c r="BO61" s="52"/>
      <c r="BP61" s="52"/>
      <c r="BQ61" s="52"/>
      <c r="BR61" s="52"/>
      <c r="BS61" s="52"/>
      <c r="BT61" s="52"/>
      <c r="BU61" s="52"/>
      <c r="BV61" s="52"/>
      <c r="BW61" s="52"/>
      <c r="BX61" s="52"/>
      <c r="BY61" s="52"/>
      <c r="BZ61" s="52"/>
      <c r="CA61" s="52"/>
      <c r="CB61" s="52"/>
      <c r="CC61" s="52"/>
      <c r="CD61" s="52"/>
      <c r="CE61" s="52"/>
      <c r="CF61" s="52"/>
      <c r="CG61" s="52"/>
      <c r="CH61" s="52"/>
      <c r="CI61" s="52"/>
      <c r="CJ61" s="52"/>
      <c r="CK61" s="52"/>
      <c r="CL61" s="52"/>
      <c r="CM61" s="52"/>
      <c r="CN61" s="52"/>
      <c r="CO61" s="52"/>
      <c r="CP61" s="52"/>
      <c r="CQ61" s="52"/>
      <c r="CR61" s="52"/>
      <c r="CS61" s="52"/>
      <c r="CT61" s="52"/>
      <c r="CU61" s="52"/>
      <c r="CV61" s="52"/>
      <c r="CW61" s="52"/>
      <c r="CX61" s="52"/>
      <c r="CY61" s="52"/>
      <c r="CZ61" s="52"/>
      <c r="DA61" s="52"/>
      <c r="DB61" s="52"/>
      <c r="DC61" s="52"/>
      <c r="DD61" s="52"/>
      <c r="DE61" s="52"/>
      <c r="DF61" s="52"/>
      <c r="DG61" s="52"/>
      <c r="DH61" s="52"/>
      <c r="DI61" s="52"/>
      <c r="DJ61" s="52"/>
      <c r="DK61" s="52"/>
      <c r="DL61" s="52"/>
      <c r="DM61" s="52"/>
      <c r="DN61" s="52"/>
      <c r="DO61" s="52"/>
      <c r="DP61" s="52"/>
      <c r="DQ61" s="52"/>
      <c r="DR61" s="52"/>
      <c r="DS61" s="52"/>
      <c r="DT61" s="52"/>
      <c r="DU61" s="52"/>
      <c r="DV61" s="52"/>
      <c r="DW61" s="52"/>
      <c r="DX61" s="52"/>
      <c r="DY61" s="52"/>
      <c r="DZ61" s="52"/>
      <c r="EA61" s="52"/>
      <c r="EB61" s="52"/>
      <c r="EC61" s="52"/>
      <c r="ED61" s="52"/>
      <c r="EE61" s="52"/>
      <c r="EF61" s="52"/>
      <c r="EG61" s="52"/>
      <c r="EH61" s="52"/>
      <c r="EI61" s="52"/>
      <c r="EJ61" s="52"/>
      <c r="EK61" s="52"/>
      <c r="EL61" s="52"/>
      <c r="EM61" s="52"/>
      <c r="EN61" s="52"/>
      <c r="EO61" s="52"/>
      <c r="EP61" s="52"/>
      <c r="EQ61" s="52"/>
      <c r="ER61" s="52"/>
      <c r="ES61" s="52"/>
      <c r="ET61" s="52"/>
      <c r="EU61" s="52"/>
      <c r="EV61" s="52"/>
      <c r="EW61" s="52"/>
      <c r="EX61" s="52"/>
      <c r="EY61" s="52"/>
      <c r="EZ61" s="52"/>
      <c r="FA61" s="52"/>
      <c r="FB61" s="52"/>
      <c r="FC61" s="52"/>
      <c r="FD61" s="52"/>
      <c r="FE61" s="52"/>
      <c r="FF61" s="52"/>
      <c r="FG61" s="52"/>
      <c r="FH61" s="52"/>
      <c r="FI61" s="52"/>
      <c r="FJ61" s="52"/>
      <c r="FK61" s="52"/>
      <c r="FL61" s="52"/>
      <c r="FM61" s="52"/>
      <c r="FN61" s="52"/>
      <c r="FO61" s="52"/>
      <c r="FP61" s="52"/>
      <c r="FQ61" s="52"/>
      <c r="FR61" s="52"/>
      <c r="FS61" s="52"/>
      <c r="FT61" s="52"/>
      <c r="FU61" s="52"/>
      <c r="FV61" s="52"/>
      <c r="FW61" s="52"/>
      <c r="FX61" s="52"/>
      <c r="FY61" s="52"/>
    </row>
    <row r="62" spans="2:181" s="60" customFormat="1" ht="30.6" customHeight="1" x14ac:dyDescent="0.3">
      <c r="B62" s="109">
        <v>32</v>
      </c>
      <c r="C62" s="110" t="s">
        <v>81</v>
      </c>
      <c r="D62" s="111" t="s">
        <v>74</v>
      </c>
      <c r="E62" s="112">
        <v>1000</v>
      </c>
      <c r="F62" s="183">
        <v>1000</v>
      </c>
      <c r="G62" s="80">
        <v>1000000</v>
      </c>
      <c r="H62" s="52"/>
      <c r="I62" s="207"/>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row>
    <row r="63" spans="2:181" s="60" customFormat="1" ht="27" customHeight="1" x14ac:dyDescent="0.3">
      <c r="B63" s="109">
        <v>33</v>
      </c>
      <c r="C63" s="110" t="s">
        <v>82</v>
      </c>
      <c r="D63" s="114" t="s">
        <v>74</v>
      </c>
      <c r="E63" s="112">
        <v>912000</v>
      </c>
      <c r="F63" s="183">
        <v>2</v>
      </c>
      <c r="G63" s="80">
        <v>1824000</v>
      </c>
      <c r="H63" s="52"/>
      <c r="I63" s="207"/>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c r="FG63" s="52"/>
      <c r="FH63" s="52"/>
      <c r="FI63" s="52"/>
      <c r="FJ63" s="52"/>
      <c r="FK63" s="52"/>
      <c r="FL63" s="52"/>
      <c r="FM63" s="52"/>
      <c r="FN63" s="52"/>
      <c r="FO63" s="52"/>
      <c r="FP63" s="52"/>
      <c r="FQ63" s="52"/>
      <c r="FR63" s="52"/>
      <c r="FS63" s="52"/>
      <c r="FT63" s="52"/>
      <c r="FU63" s="52"/>
      <c r="FV63" s="52"/>
      <c r="FW63" s="52"/>
      <c r="FX63" s="52"/>
      <c r="FY63" s="52"/>
    </row>
    <row r="64" spans="2:181" s="60" customFormat="1" ht="29.4" customHeight="1" thickBot="1" x14ac:dyDescent="0.35">
      <c r="B64" s="164">
        <v>34</v>
      </c>
      <c r="C64" s="161" t="s">
        <v>83</v>
      </c>
      <c r="D64" s="162" t="s">
        <v>74</v>
      </c>
      <c r="E64" s="163">
        <v>300000</v>
      </c>
      <c r="F64" s="115">
        <v>2</v>
      </c>
      <c r="G64" s="116">
        <v>600000</v>
      </c>
      <c r="H64" s="117" t="s">
        <v>31</v>
      </c>
      <c r="I64" s="207"/>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row>
    <row r="65" spans="1:181" s="60" customFormat="1" ht="16.5" customHeight="1" x14ac:dyDescent="0.3">
      <c r="B65" s="118"/>
      <c r="C65" s="300" t="s">
        <v>84</v>
      </c>
      <c r="D65" s="301"/>
      <c r="E65" s="301"/>
      <c r="F65" s="302"/>
      <c r="G65" s="119">
        <v>86212000</v>
      </c>
      <c r="H65" s="120"/>
      <c r="I65" s="257"/>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c r="FG65" s="52"/>
      <c r="FH65" s="52"/>
      <c r="FI65" s="52"/>
      <c r="FJ65" s="52"/>
      <c r="FK65" s="52"/>
      <c r="FL65" s="52"/>
      <c r="FM65" s="52"/>
      <c r="FN65" s="52"/>
      <c r="FO65" s="52"/>
      <c r="FP65" s="52"/>
      <c r="FQ65" s="52"/>
      <c r="FR65" s="52"/>
      <c r="FS65" s="52"/>
      <c r="FT65" s="52"/>
      <c r="FU65" s="52"/>
      <c r="FV65" s="52"/>
      <c r="FW65" s="52"/>
      <c r="FX65" s="52"/>
      <c r="FY65" s="52"/>
    </row>
    <row r="66" spans="1:181" s="60" customFormat="1" ht="18" customHeight="1" x14ac:dyDescent="0.3">
      <c r="B66" s="123"/>
      <c r="C66" s="303" t="s">
        <v>85</v>
      </c>
      <c r="D66" s="304"/>
      <c r="E66" s="304"/>
      <c r="F66" s="305"/>
      <c r="G66" s="124">
        <v>787729080</v>
      </c>
      <c r="H66" s="125"/>
      <c r="I66" s="258"/>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c r="FG66" s="52"/>
      <c r="FH66" s="52"/>
      <c r="FI66" s="52"/>
      <c r="FJ66" s="52"/>
      <c r="FK66" s="52"/>
      <c r="FL66" s="52"/>
      <c r="FM66" s="52"/>
      <c r="FN66" s="52"/>
      <c r="FO66" s="52"/>
      <c r="FP66" s="52"/>
      <c r="FQ66" s="52"/>
      <c r="FR66" s="52"/>
      <c r="FS66" s="52"/>
      <c r="FT66" s="52"/>
      <c r="FU66" s="52"/>
      <c r="FV66" s="52"/>
      <c r="FW66" s="52"/>
      <c r="FX66" s="52"/>
      <c r="FY66" s="52"/>
    </row>
    <row r="67" spans="1:181" s="60" customFormat="1" ht="18" customHeight="1" x14ac:dyDescent="0.3">
      <c r="B67" s="123"/>
      <c r="C67" s="306" t="s">
        <v>86</v>
      </c>
      <c r="D67" s="306"/>
      <c r="E67" s="306"/>
      <c r="F67" s="306"/>
      <c r="G67" s="128">
        <v>271758198.00000006</v>
      </c>
      <c r="H67" s="117" t="s">
        <v>31</v>
      </c>
      <c r="I67" s="207"/>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c r="FG67" s="52"/>
      <c r="FH67" s="52"/>
      <c r="FI67" s="52"/>
      <c r="FJ67" s="52"/>
      <c r="FK67" s="52"/>
      <c r="FL67" s="52"/>
      <c r="FM67" s="52"/>
      <c r="FN67" s="52"/>
      <c r="FO67" s="52"/>
      <c r="FP67" s="52"/>
      <c r="FQ67" s="52"/>
      <c r="FR67" s="52"/>
      <c r="FS67" s="52"/>
      <c r="FT67" s="52"/>
      <c r="FU67" s="52"/>
      <c r="FV67" s="52"/>
      <c r="FW67" s="52"/>
      <c r="FX67" s="52"/>
      <c r="FY67" s="52"/>
    </row>
    <row r="68" spans="1:181" s="60" customFormat="1" ht="18" customHeight="1" x14ac:dyDescent="0.3">
      <c r="B68" s="123"/>
      <c r="C68" s="307" t="s">
        <v>87</v>
      </c>
      <c r="D68" s="307"/>
      <c r="E68" s="307"/>
      <c r="F68" s="307"/>
      <c r="G68" s="124">
        <v>1059487278</v>
      </c>
      <c r="H68" s="77"/>
      <c r="I68" s="207"/>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c r="FG68" s="52"/>
      <c r="FH68" s="52"/>
      <c r="FI68" s="52"/>
      <c r="FJ68" s="52"/>
      <c r="FK68" s="52"/>
      <c r="FL68" s="52"/>
      <c r="FM68" s="52"/>
      <c r="FN68" s="52"/>
      <c r="FO68" s="52"/>
      <c r="FP68" s="52"/>
      <c r="FQ68" s="52"/>
      <c r="FR68" s="52"/>
      <c r="FS68" s="52"/>
      <c r="FT68" s="52"/>
      <c r="FU68" s="52"/>
      <c r="FV68" s="52"/>
      <c r="FW68" s="52"/>
      <c r="FX68" s="52"/>
      <c r="FY68" s="52"/>
    </row>
    <row r="69" spans="1:181" s="60" customFormat="1" ht="18" customHeight="1" x14ac:dyDescent="0.3">
      <c r="B69" s="123"/>
      <c r="C69" s="307" t="s">
        <v>88</v>
      </c>
      <c r="D69" s="307"/>
      <c r="E69" s="307"/>
      <c r="F69" s="307"/>
      <c r="G69" s="130">
        <v>201302583</v>
      </c>
      <c r="H69" s="177"/>
      <c r="I69" s="207"/>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c r="FG69" s="52"/>
      <c r="FH69" s="52"/>
      <c r="FI69" s="52"/>
      <c r="FJ69" s="52"/>
      <c r="FK69" s="52"/>
      <c r="FL69" s="52"/>
      <c r="FM69" s="52"/>
      <c r="FN69" s="52"/>
      <c r="FO69" s="52"/>
      <c r="FP69" s="52"/>
      <c r="FQ69" s="52"/>
      <c r="FR69" s="52"/>
      <c r="FS69" s="52"/>
      <c r="FT69" s="52"/>
      <c r="FU69" s="52"/>
      <c r="FV69" s="52"/>
      <c r="FW69" s="52"/>
      <c r="FX69" s="52"/>
      <c r="FY69" s="52"/>
    </row>
    <row r="70" spans="1:181" s="60" customFormat="1" ht="18" customHeight="1" thickBot="1" x14ac:dyDescent="0.35">
      <c r="A70" s="131"/>
      <c r="B70" s="132"/>
      <c r="C70" s="285" t="s">
        <v>89</v>
      </c>
      <c r="D70" s="285"/>
      <c r="E70" s="285"/>
      <c r="F70" s="285"/>
      <c r="G70" s="133">
        <v>1260789861</v>
      </c>
      <c r="H70" s="77"/>
      <c r="I70" s="207"/>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2"/>
      <c r="BO70" s="52"/>
      <c r="BP70" s="52"/>
      <c r="BQ70" s="52"/>
      <c r="BR70" s="52"/>
      <c r="BS70" s="52"/>
      <c r="BT70" s="52"/>
      <c r="BU70" s="52"/>
      <c r="BV70" s="52"/>
      <c r="BW70" s="52"/>
      <c r="BX70" s="52"/>
      <c r="BY70" s="52"/>
      <c r="BZ70" s="52"/>
      <c r="CA70" s="52"/>
      <c r="CB70" s="52"/>
      <c r="CC70" s="52"/>
      <c r="CD70" s="52"/>
      <c r="CE70" s="52"/>
      <c r="CF70" s="52"/>
      <c r="CG70" s="52"/>
      <c r="CH70" s="52"/>
      <c r="CI70" s="52"/>
      <c r="CJ70" s="52"/>
      <c r="CK70" s="52"/>
      <c r="CL70" s="52"/>
      <c r="CM70" s="52"/>
      <c r="CN70" s="52"/>
      <c r="CO70" s="52"/>
      <c r="CP70" s="52"/>
      <c r="CQ70" s="52"/>
      <c r="CR70" s="52"/>
      <c r="CS70" s="52"/>
      <c r="CT70" s="52"/>
      <c r="CU70" s="52"/>
      <c r="CV70" s="52"/>
      <c r="CW70" s="52"/>
      <c r="CX70" s="52"/>
      <c r="CY70" s="52"/>
      <c r="CZ70" s="52"/>
      <c r="DA70" s="52"/>
      <c r="DB70" s="52"/>
      <c r="DC70" s="52"/>
      <c r="DD70" s="52"/>
      <c r="DE70" s="52"/>
      <c r="DF70" s="52"/>
      <c r="DG70" s="52"/>
      <c r="DH70" s="52"/>
      <c r="DI70" s="52"/>
      <c r="DJ70" s="52"/>
      <c r="DK70" s="52"/>
      <c r="DL70" s="52"/>
      <c r="DM70" s="52"/>
      <c r="DN70" s="52"/>
      <c r="DO70" s="52"/>
      <c r="DP70" s="52"/>
      <c r="DQ70" s="52"/>
      <c r="DR70" s="52"/>
      <c r="DS70" s="52"/>
      <c r="DT70" s="52"/>
      <c r="DU70" s="52"/>
      <c r="DV70" s="52"/>
      <c r="DW70" s="52"/>
      <c r="DX70" s="52"/>
      <c r="DY70" s="52"/>
      <c r="DZ70" s="52"/>
      <c r="EA70" s="52"/>
      <c r="EB70" s="52"/>
      <c r="EC70" s="52"/>
      <c r="ED70" s="52"/>
      <c r="EE70" s="52"/>
      <c r="EF70" s="52"/>
      <c r="EG70" s="52"/>
      <c r="EH70" s="52"/>
      <c r="EI70" s="52"/>
      <c r="EJ70" s="52"/>
      <c r="EK70" s="52"/>
      <c r="EL70" s="52"/>
      <c r="EM70" s="52"/>
      <c r="EN70" s="52"/>
      <c r="EO70" s="52"/>
      <c r="EP70" s="52"/>
      <c r="EQ70" s="52"/>
      <c r="ER70" s="52"/>
      <c r="ES70" s="52"/>
      <c r="ET70" s="52"/>
      <c r="EU70" s="52"/>
      <c r="EV70" s="52"/>
      <c r="EW70" s="52"/>
      <c r="EX70" s="52"/>
      <c r="EY70" s="52"/>
      <c r="EZ70" s="52"/>
      <c r="FA70" s="52"/>
      <c r="FB70" s="52"/>
      <c r="FC70" s="52"/>
      <c r="FD70" s="52"/>
      <c r="FE70" s="52"/>
      <c r="FF70" s="52"/>
      <c r="FG70" s="52"/>
      <c r="FH70" s="52"/>
      <c r="FI70" s="52"/>
      <c r="FJ70" s="52"/>
      <c r="FK70" s="52"/>
      <c r="FL70" s="52"/>
      <c r="FM70" s="52"/>
      <c r="FN70" s="52"/>
      <c r="FO70" s="52"/>
      <c r="FP70" s="52"/>
      <c r="FQ70" s="52"/>
      <c r="FR70" s="52"/>
      <c r="FS70" s="52"/>
      <c r="FT70" s="52"/>
      <c r="FU70" s="52"/>
      <c r="FV70" s="52"/>
      <c r="FW70" s="52"/>
      <c r="FX70" s="52"/>
      <c r="FY70" s="52"/>
    </row>
    <row r="71" spans="1:181" ht="20.100000000000001" customHeight="1" x14ac:dyDescent="0.3">
      <c r="B71" s="286" t="s">
        <v>90</v>
      </c>
      <c r="C71" s="287"/>
      <c r="D71" s="287"/>
      <c r="E71" s="287"/>
      <c r="F71" s="287"/>
      <c r="G71" s="288"/>
      <c r="H71" s="181"/>
    </row>
    <row r="72" spans="1:181" ht="36.75" customHeight="1" x14ac:dyDescent="0.3">
      <c r="B72" s="267" t="s">
        <v>91</v>
      </c>
      <c r="C72" s="268"/>
      <c r="D72" s="268"/>
      <c r="E72" s="268"/>
      <c r="F72" s="268"/>
      <c r="G72" s="269"/>
      <c r="H72" s="260"/>
    </row>
    <row r="73" spans="1:181" ht="30" customHeight="1" x14ac:dyDescent="0.3">
      <c r="B73" s="267" t="s">
        <v>92</v>
      </c>
      <c r="C73" s="268"/>
      <c r="D73" s="268"/>
      <c r="E73" s="268"/>
      <c r="F73" s="268"/>
      <c r="G73" s="269"/>
      <c r="H73" s="189"/>
    </row>
    <row r="74" spans="1:181" ht="20.100000000000001" customHeight="1" x14ac:dyDescent="0.3">
      <c r="B74" s="267" t="s">
        <v>93</v>
      </c>
      <c r="C74" s="268"/>
      <c r="D74" s="268"/>
      <c r="E74" s="268"/>
      <c r="F74" s="268"/>
      <c r="G74" s="269"/>
      <c r="H74" s="85"/>
    </row>
    <row r="75" spans="1:181" ht="44.4" customHeight="1" x14ac:dyDescent="0.3">
      <c r="B75" s="267" t="s">
        <v>94</v>
      </c>
      <c r="C75" s="268"/>
      <c r="D75" s="268"/>
      <c r="E75" s="268"/>
      <c r="F75" s="268"/>
      <c r="G75" s="269"/>
      <c r="H75" s="126"/>
    </row>
    <row r="76" spans="1:181" ht="19.649999999999999" customHeight="1" x14ac:dyDescent="0.3">
      <c r="B76" s="267" t="s">
        <v>95</v>
      </c>
      <c r="C76" s="268"/>
      <c r="D76" s="268"/>
      <c r="E76" s="268"/>
      <c r="F76" s="268"/>
      <c r="G76" s="269"/>
    </row>
    <row r="77" spans="1:181" ht="13.5" customHeight="1" x14ac:dyDescent="0.3">
      <c r="B77" s="282" t="s">
        <v>96</v>
      </c>
      <c r="C77" s="283"/>
      <c r="D77" s="283"/>
      <c r="E77" s="283"/>
      <c r="F77" s="283"/>
      <c r="G77" s="284"/>
    </row>
    <row r="78" spans="1:181" ht="31.5" customHeight="1" x14ac:dyDescent="0.3">
      <c r="B78" s="282" t="s">
        <v>97</v>
      </c>
      <c r="C78" s="283"/>
      <c r="D78" s="283"/>
      <c r="E78" s="283"/>
      <c r="F78" s="283"/>
      <c r="G78" s="284"/>
    </row>
    <row r="79" spans="1:181" ht="25.65" customHeight="1" x14ac:dyDescent="0.3">
      <c r="B79" s="282" t="s">
        <v>98</v>
      </c>
      <c r="C79" s="283"/>
      <c r="D79" s="283"/>
      <c r="E79" s="283"/>
      <c r="F79" s="283"/>
      <c r="G79" s="284"/>
    </row>
    <row r="80" spans="1:181" ht="30.75" customHeight="1" x14ac:dyDescent="0.3">
      <c r="B80" s="267" t="s">
        <v>99</v>
      </c>
      <c r="C80" s="268"/>
      <c r="D80" s="268"/>
      <c r="E80" s="268"/>
      <c r="F80" s="268"/>
      <c r="G80" s="269"/>
    </row>
    <row r="81" spans="2:8" ht="30" customHeight="1" x14ac:dyDescent="0.3">
      <c r="B81" s="279" t="s">
        <v>100</v>
      </c>
      <c r="C81" s="280"/>
      <c r="D81" s="280"/>
      <c r="E81" s="280"/>
      <c r="F81" s="280"/>
      <c r="G81" s="281"/>
    </row>
    <row r="82" spans="2:8" ht="38.25" customHeight="1" x14ac:dyDescent="0.3">
      <c r="B82" s="279" t="s">
        <v>101</v>
      </c>
      <c r="C82" s="280"/>
      <c r="D82" s="280"/>
      <c r="E82" s="280"/>
      <c r="F82" s="280"/>
      <c r="G82" s="281"/>
      <c r="H82" s="182"/>
    </row>
    <row r="83" spans="2:8" ht="60.75" customHeight="1" x14ac:dyDescent="0.3">
      <c r="B83" s="267" t="s">
        <v>102</v>
      </c>
      <c r="C83" s="268"/>
      <c r="D83" s="268"/>
      <c r="E83" s="268"/>
      <c r="F83" s="268"/>
      <c r="G83" s="269"/>
      <c r="H83" s="182"/>
    </row>
    <row r="84" spans="2:8" ht="47.25" customHeight="1" x14ac:dyDescent="0.3">
      <c r="B84" s="267" t="s">
        <v>103</v>
      </c>
      <c r="C84" s="268"/>
      <c r="D84" s="268"/>
      <c r="E84" s="268"/>
      <c r="F84" s="268"/>
      <c r="G84" s="269"/>
      <c r="H84" s="182"/>
    </row>
    <row r="85" spans="2:8" ht="26.4" customHeight="1" x14ac:dyDescent="0.3">
      <c r="B85" s="270" t="s">
        <v>104</v>
      </c>
      <c r="C85" s="271"/>
      <c r="D85" s="271"/>
      <c r="E85" s="271"/>
      <c r="F85" s="271"/>
      <c r="G85" s="272"/>
      <c r="H85" s="182"/>
    </row>
    <row r="86" spans="2:8" ht="27.6" customHeight="1" x14ac:dyDescent="0.3">
      <c r="B86" s="273" t="s">
        <v>105</v>
      </c>
      <c r="C86" s="274"/>
      <c r="D86" s="274"/>
      <c r="E86" s="274"/>
      <c r="F86" s="274"/>
      <c r="G86" s="275"/>
      <c r="H86" s="182"/>
    </row>
    <row r="87" spans="2:8" ht="52.5" customHeight="1" x14ac:dyDescent="0.3">
      <c r="B87" s="276" t="s">
        <v>106</v>
      </c>
      <c r="C87" s="277"/>
      <c r="D87" s="277"/>
      <c r="E87" s="277"/>
      <c r="F87" s="277"/>
      <c r="G87" s="278"/>
    </row>
    <row r="88" spans="2:8" ht="27.75" customHeight="1" x14ac:dyDescent="0.3">
      <c r="B88" s="273" t="s">
        <v>107</v>
      </c>
      <c r="C88" s="274"/>
      <c r="D88" s="274"/>
      <c r="E88" s="274"/>
      <c r="F88" s="274"/>
      <c r="G88" s="275"/>
    </row>
    <row r="89" spans="2:8" ht="81" customHeight="1" x14ac:dyDescent="0.3">
      <c r="B89" s="276" t="s">
        <v>108</v>
      </c>
      <c r="C89" s="277"/>
      <c r="D89" s="277"/>
      <c r="E89" s="277"/>
      <c r="F89" s="277"/>
      <c r="G89" s="278"/>
    </row>
    <row r="90" spans="2:8" ht="36" customHeight="1" x14ac:dyDescent="0.3">
      <c r="B90" s="267" t="s">
        <v>109</v>
      </c>
      <c r="C90" s="268"/>
      <c r="D90" s="268"/>
      <c r="E90" s="268"/>
      <c r="F90" s="268"/>
      <c r="G90" s="269"/>
    </row>
    <row r="91" spans="2:8" ht="46.5" customHeight="1" thickBot="1" x14ac:dyDescent="0.35">
      <c r="B91" s="264" t="s">
        <v>110</v>
      </c>
      <c r="C91" s="265"/>
      <c r="D91" s="265"/>
      <c r="E91" s="265"/>
      <c r="F91" s="265"/>
      <c r="G91" s="266"/>
    </row>
  </sheetData>
  <mergeCells count="47">
    <mergeCell ref="H16:H17"/>
    <mergeCell ref="B2:G2"/>
    <mergeCell ref="B3:G3"/>
    <mergeCell ref="B4:G4"/>
    <mergeCell ref="B5:G5"/>
    <mergeCell ref="B6:G6"/>
    <mergeCell ref="B8:G8"/>
    <mergeCell ref="C45:F45"/>
    <mergeCell ref="B9:D9"/>
    <mergeCell ref="F9:G9"/>
    <mergeCell ref="B11:C13"/>
    <mergeCell ref="B14:G14"/>
    <mergeCell ref="C44:F44"/>
    <mergeCell ref="C65:F65"/>
    <mergeCell ref="C66:F66"/>
    <mergeCell ref="C67:F67"/>
    <mergeCell ref="C68:F68"/>
    <mergeCell ref="C69:F69"/>
    <mergeCell ref="C46:F46"/>
    <mergeCell ref="C47:F47"/>
    <mergeCell ref="B48:G48"/>
    <mergeCell ref="B49:B51"/>
    <mergeCell ref="C49:C51"/>
    <mergeCell ref="D49:D51"/>
    <mergeCell ref="F49:F50"/>
    <mergeCell ref="C70:F70"/>
    <mergeCell ref="B71:G71"/>
    <mergeCell ref="B72:G72"/>
    <mergeCell ref="B73:G73"/>
    <mergeCell ref="B74:G74"/>
    <mergeCell ref="B75:G75"/>
    <mergeCell ref="B80:G80"/>
    <mergeCell ref="B81:G81"/>
    <mergeCell ref="B88:G88"/>
    <mergeCell ref="B89:G89"/>
    <mergeCell ref="B82:G82"/>
    <mergeCell ref="B77:G77"/>
    <mergeCell ref="B78:G78"/>
    <mergeCell ref="B79:G79"/>
    <mergeCell ref="B76:G76"/>
    <mergeCell ref="B91:G91"/>
    <mergeCell ref="B90:G90"/>
    <mergeCell ref="B83:G83"/>
    <mergeCell ref="B84:G84"/>
    <mergeCell ref="B85:G85"/>
    <mergeCell ref="B86:G86"/>
    <mergeCell ref="B87:G87"/>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52" customWidth="1"/>
    <col min="2" max="2" width="12" style="88" customWidth="1"/>
    <col min="3" max="3" width="58.6640625" style="88" customWidth="1"/>
    <col min="4" max="4" width="21.6640625" style="88" customWidth="1"/>
    <col min="5" max="5" width="18.109375" style="140" customWidth="1"/>
    <col min="6" max="6" width="17.6640625" style="52" customWidth="1"/>
    <col min="7" max="7" width="28.44140625" style="139" customWidth="1"/>
    <col min="8" max="8" width="24.44140625" style="52" customWidth="1"/>
    <col min="9" max="9" width="15.44140625" style="52" customWidth="1"/>
    <col min="10" max="10" width="18.6640625" style="52" customWidth="1"/>
    <col min="11" max="11" width="16.44140625" style="52" bestFit="1" customWidth="1"/>
    <col min="12" max="12" width="25.109375" style="52" customWidth="1"/>
    <col min="13" max="16" width="27.109375" style="52" customWidth="1"/>
    <col min="17" max="17" width="18" style="52" customWidth="1"/>
    <col min="18" max="18" width="17" style="52" customWidth="1"/>
    <col min="19" max="198" width="13.109375" style="52" customWidth="1"/>
    <col min="199" max="16384" width="14.33203125" style="52"/>
  </cols>
  <sheetData>
    <row r="1" spans="2:198" ht="11.25" customHeight="1" x14ac:dyDescent="0.3">
      <c r="B1" s="47"/>
      <c r="C1" s="48"/>
      <c r="D1" s="48"/>
      <c r="E1" s="49"/>
      <c r="F1" s="50"/>
      <c r="G1" s="51"/>
    </row>
    <row r="2" spans="2:198" x14ac:dyDescent="0.3">
      <c r="B2" s="326" t="s">
        <v>1</v>
      </c>
      <c r="C2" s="327"/>
      <c r="D2" s="327"/>
      <c r="E2" s="327"/>
      <c r="F2" s="327"/>
      <c r="G2" s="328"/>
    </row>
    <row r="3" spans="2:198" x14ac:dyDescent="0.3">
      <c r="B3" s="326" t="s">
        <v>2</v>
      </c>
      <c r="C3" s="327"/>
      <c r="D3" s="327"/>
      <c r="E3" s="327"/>
      <c r="F3" s="327"/>
      <c r="G3" s="328"/>
      <c r="H3" s="53"/>
    </row>
    <row r="4" spans="2:198" x14ac:dyDescent="0.3">
      <c r="B4" s="326" t="s">
        <v>3</v>
      </c>
      <c r="C4" s="327"/>
      <c r="D4" s="327"/>
      <c r="E4" s="327"/>
      <c r="F4" s="327"/>
      <c r="G4" s="328"/>
      <c r="H4" s="53"/>
    </row>
    <row r="5" spans="2:198" x14ac:dyDescent="0.3">
      <c r="B5" s="329" t="s">
        <v>4</v>
      </c>
      <c r="C5" s="330"/>
      <c r="D5" s="330"/>
      <c r="E5" s="330"/>
      <c r="F5" s="330"/>
      <c r="G5" s="331"/>
    </row>
    <row r="6" spans="2:198" x14ac:dyDescent="0.3">
      <c r="B6" s="332" t="s">
        <v>112</v>
      </c>
      <c r="C6" s="333"/>
      <c r="D6" s="333"/>
      <c r="E6" s="333"/>
      <c r="F6" s="333"/>
      <c r="G6" s="334"/>
    </row>
    <row r="7" spans="2:198" ht="33.75" customHeight="1" thickBot="1" x14ac:dyDescent="0.35">
      <c r="B7" s="360" t="s">
        <v>113</v>
      </c>
      <c r="C7" s="361"/>
      <c r="D7" s="361"/>
      <c r="E7" s="361"/>
      <c r="F7" s="361"/>
      <c r="G7" s="362"/>
      <c r="J7" s="54" t="s">
        <v>114</v>
      </c>
      <c r="K7" s="54"/>
    </row>
    <row r="8" spans="2:198" ht="25.35" customHeight="1" thickBot="1" x14ac:dyDescent="0.35">
      <c r="B8" s="308" t="s">
        <v>111</v>
      </c>
      <c r="C8" s="309"/>
      <c r="D8" s="310"/>
      <c r="E8" s="55" t="s">
        <v>8</v>
      </c>
      <c r="F8" s="311" t="s">
        <v>115</v>
      </c>
      <c r="G8" s="312"/>
      <c r="J8" s="54" t="s">
        <v>116</v>
      </c>
      <c r="K8" s="54"/>
    </row>
    <row r="9" spans="2:198" s="60" customFormat="1" ht="14.25" customHeight="1" thickBot="1" x14ac:dyDescent="0.35">
      <c r="B9" s="56"/>
      <c r="C9" s="57"/>
      <c r="D9" s="57"/>
      <c r="E9" s="58"/>
      <c r="F9" s="57"/>
      <c r="G9" s="59"/>
      <c r="H9" s="52"/>
      <c r="I9" s="52"/>
      <c r="J9" s="52" t="s">
        <v>117</v>
      </c>
      <c r="K9" s="52"/>
      <c r="L9" s="52" t="s">
        <v>118</v>
      </c>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row>
    <row r="10" spans="2:198" s="60" customFormat="1" ht="13.35" customHeight="1" x14ac:dyDescent="0.3">
      <c r="B10" s="313" t="s">
        <v>10</v>
      </c>
      <c r="C10" s="314"/>
      <c r="D10" s="61" t="s">
        <v>11</v>
      </c>
      <c r="E10" s="62" t="s">
        <v>12</v>
      </c>
      <c r="F10" s="61" t="s">
        <v>13</v>
      </c>
      <c r="G10" s="63" t="s">
        <v>14</v>
      </c>
      <c r="H10" s="52"/>
      <c r="I10" s="52"/>
      <c r="J10" s="52"/>
      <c r="K10" s="52"/>
      <c r="L10" s="171"/>
      <c r="M10" s="171"/>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row>
    <row r="11" spans="2:198" s="60" customFormat="1" ht="14.85" customHeight="1" x14ac:dyDescent="0.3">
      <c r="B11" s="315"/>
      <c r="C11" s="316"/>
      <c r="D11" s="64" t="s">
        <v>15</v>
      </c>
      <c r="E11" s="65" t="s">
        <v>16</v>
      </c>
      <c r="F11" s="64" t="s">
        <v>17</v>
      </c>
      <c r="G11" s="66" t="s">
        <v>18</v>
      </c>
      <c r="H11" s="52"/>
      <c r="I11" s="52"/>
      <c r="J11" s="52">
        <v>116.26</v>
      </c>
      <c r="K11" s="52"/>
      <c r="L11" s="171">
        <v>148.68</v>
      </c>
      <c r="M11" s="171"/>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row>
    <row r="12" spans="2:198" s="60" customFormat="1" ht="15" customHeight="1" thickBot="1" x14ac:dyDescent="0.35">
      <c r="B12" s="317"/>
      <c r="C12" s="318"/>
      <c r="D12" s="67" t="s">
        <v>19</v>
      </c>
      <c r="E12" s="68" t="s">
        <v>20</v>
      </c>
      <c r="F12" s="67" t="s">
        <v>21</v>
      </c>
      <c r="G12" s="69" t="s">
        <v>22</v>
      </c>
      <c r="H12" s="52"/>
      <c r="I12" s="52"/>
      <c r="J12" s="52"/>
      <c r="K12" s="52"/>
      <c r="L12" s="171"/>
      <c r="M12" s="171"/>
      <c r="N12" s="52" t="s">
        <v>119</v>
      </c>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row>
    <row r="13" spans="2:198" s="60" customFormat="1" ht="14.85" customHeight="1" thickBot="1" x14ac:dyDescent="0.35">
      <c r="B13" s="319" t="s">
        <v>120</v>
      </c>
      <c r="C13" s="320"/>
      <c r="D13" s="320"/>
      <c r="E13" s="320"/>
      <c r="F13" s="320"/>
      <c r="G13" s="321"/>
      <c r="H13" s="52"/>
      <c r="I13" s="52"/>
      <c r="J13" s="52" t="s">
        <v>121</v>
      </c>
      <c r="K13" s="52">
        <f>+ROUND(L11/J11,2)</f>
        <v>1.28</v>
      </c>
      <c r="L13" s="171"/>
      <c r="M13" s="171"/>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row>
    <row r="14" spans="2:198" s="60" customFormat="1" ht="27" customHeight="1" x14ac:dyDescent="0.3">
      <c r="B14" s="142"/>
      <c r="C14" s="143" t="s">
        <v>24</v>
      </c>
      <c r="D14" s="143"/>
      <c r="E14" s="144"/>
      <c r="F14" s="143"/>
      <c r="G14" s="145"/>
      <c r="H14" s="52"/>
      <c r="I14" s="52"/>
      <c r="J14" s="85"/>
      <c r="K14" s="85"/>
      <c r="L14" s="172"/>
      <c r="M14" s="171"/>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c r="FZ14" s="52"/>
      <c r="GA14" s="52"/>
      <c r="GB14" s="52"/>
      <c r="GC14" s="52"/>
      <c r="GD14" s="52"/>
      <c r="GE14" s="52"/>
      <c r="GF14" s="52"/>
      <c r="GG14" s="52"/>
      <c r="GH14" s="52"/>
      <c r="GI14" s="52"/>
      <c r="GJ14" s="52"/>
      <c r="GK14" s="52"/>
      <c r="GL14" s="52"/>
      <c r="GM14" s="52"/>
      <c r="GN14" s="52"/>
      <c r="GO14" s="52"/>
      <c r="GP14" s="52"/>
    </row>
    <row r="15" spans="2:198" s="60" customFormat="1" ht="18" customHeight="1" x14ac:dyDescent="0.3">
      <c r="B15" s="78"/>
      <c r="C15" s="70" t="s">
        <v>25</v>
      </c>
      <c r="D15" s="71">
        <f>+'[6]COSTOS INTERVENTORIA (2025 OK)'!$M$8</f>
        <v>8532000</v>
      </c>
      <c r="E15" s="72">
        <v>650000</v>
      </c>
      <c r="F15" s="73">
        <v>6.5</v>
      </c>
      <c r="G15" s="80">
        <f>+ROUND((D15+E15)*F15,0)</f>
        <v>59683000</v>
      </c>
      <c r="H15" s="325"/>
      <c r="I15" s="85"/>
      <c r="J15" s="85">
        <v>7300000</v>
      </c>
      <c r="K15" s="85">
        <v>550000</v>
      </c>
      <c r="L15" s="172">
        <f>+ROUND(J15*$K$13,0)</f>
        <v>9344000</v>
      </c>
      <c r="M15" s="172">
        <f>+ROUND(K15*$K$13,0)</f>
        <v>704000</v>
      </c>
      <c r="N15" s="85">
        <f>+AVERAGE(L15,D15)</f>
        <v>8938000</v>
      </c>
      <c r="O15" s="85"/>
      <c r="P15" s="85"/>
      <c r="Q15" s="44"/>
      <c r="R15" s="44"/>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c r="FZ15" s="52"/>
      <c r="GA15" s="52"/>
      <c r="GB15" s="52"/>
      <c r="GC15" s="52"/>
      <c r="GD15" s="52"/>
      <c r="GE15" s="52"/>
      <c r="GF15" s="52"/>
      <c r="GG15" s="52"/>
      <c r="GH15" s="52"/>
      <c r="GI15" s="52"/>
      <c r="GJ15" s="52"/>
      <c r="GK15" s="52"/>
      <c r="GL15" s="52"/>
      <c r="GM15" s="52"/>
      <c r="GN15" s="52"/>
      <c r="GO15" s="52"/>
      <c r="GP15" s="52"/>
    </row>
    <row r="16" spans="2:198" s="60" customFormat="1" ht="18" customHeight="1" x14ac:dyDescent="0.3">
      <c r="B16" s="78"/>
      <c r="C16" s="70" t="s">
        <v>26</v>
      </c>
      <c r="D16" s="71">
        <f>+'[6]COSTOS INTERVENTORIA (2025 OK)'!$M$9</f>
        <v>6764000</v>
      </c>
      <c r="E16" s="72">
        <v>600000</v>
      </c>
      <c r="F16" s="73">
        <v>13</v>
      </c>
      <c r="G16" s="80">
        <f>+ROUND((D16+E16)*F16,0)</f>
        <v>95732000</v>
      </c>
      <c r="H16" s="325"/>
      <c r="I16" s="85"/>
      <c r="J16" s="85">
        <v>5300000</v>
      </c>
      <c r="K16" s="85">
        <v>550000</v>
      </c>
      <c r="L16" s="172">
        <f t="shared" ref="L16:L17" si="0">+ROUND(J16*$K$13,0)</f>
        <v>6784000</v>
      </c>
      <c r="M16" s="172">
        <f t="shared" ref="M16:M77" si="1">+ROUND(K16*$K$13,0)</f>
        <v>704000</v>
      </c>
      <c r="N16" s="85">
        <f t="shared" ref="N16:N66" si="2">+AVERAGE(L16,D16)</f>
        <v>6774000</v>
      </c>
      <c r="O16" s="85"/>
      <c r="P16" s="85"/>
      <c r="Q16" s="44"/>
      <c r="R16" s="44"/>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c r="FZ16" s="52"/>
      <c r="GA16" s="52"/>
      <c r="GB16" s="52"/>
      <c r="GC16" s="52"/>
      <c r="GD16" s="52"/>
      <c r="GE16" s="52"/>
      <c r="GF16" s="52"/>
      <c r="GG16" s="52"/>
      <c r="GH16" s="52"/>
      <c r="GI16" s="52"/>
      <c r="GJ16" s="52"/>
      <c r="GK16" s="52"/>
      <c r="GL16" s="52"/>
      <c r="GM16" s="52"/>
      <c r="GN16" s="52"/>
      <c r="GO16" s="52"/>
      <c r="GP16" s="52"/>
    </row>
    <row r="17" spans="2:198" s="60" customFormat="1" ht="18" customHeight="1" x14ac:dyDescent="0.3">
      <c r="B17" s="78"/>
      <c r="C17" s="70" t="s">
        <v>122</v>
      </c>
      <c r="D17" s="71">
        <f>+'[6]COSTOS INTERVENTORIA (2025 OK)'!$L$10</f>
        <v>4507000</v>
      </c>
      <c r="E17" s="72">
        <v>500000</v>
      </c>
      <c r="F17" s="73">
        <v>13</v>
      </c>
      <c r="G17" s="80">
        <f>+ROUND((D17+E17)*F17,0)</f>
        <v>65091000</v>
      </c>
      <c r="H17" s="53"/>
      <c r="I17" s="85"/>
      <c r="J17" s="85">
        <v>3100000</v>
      </c>
      <c r="K17" s="85">
        <v>550000</v>
      </c>
      <c r="L17" s="172">
        <f t="shared" si="0"/>
        <v>3968000</v>
      </c>
      <c r="M17" s="172">
        <f t="shared" si="1"/>
        <v>704000</v>
      </c>
      <c r="N17" s="85">
        <f t="shared" si="2"/>
        <v>4237500</v>
      </c>
      <c r="O17" s="85"/>
      <c r="P17" s="85"/>
      <c r="Q17" s="46"/>
      <c r="R17" s="46"/>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c r="FZ17" s="52"/>
      <c r="GA17" s="52"/>
      <c r="GB17" s="52"/>
      <c r="GC17" s="52"/>
      <c r="GD17" s="52"/>
      <c r="GE17" s="52"/>
      <c r="GF17" s="52"/>
      <c r="GG17" s="52"/>
      <c r="GH17" s="52"/>
      <c r="GI17" s="52"/>
      <c r="GJ17" s="52"/>
      <c r="GK17" s="52"/>
      <c r="GL17" s="52"/>
      <c r="GM17" s="52"/>
      <c r="GN17" s="52"/>
      <c r="GO17" s="52"/>
      <c r="GP17" s="52"/>
    </row>
    <row r="18" spans="2:198" s="60" customFormat="1" ht="45.75" customHeight="1" x14ac:dyDescent="0.3">
      <c r="B18" s="146"/>
      <c r="C18" s="165" t="s">
        <v>30</v>
      </c>
      <c r="D18" s="74"/>
      <c r="E18" s="75"/>
      <c r="F18" s="76"/>
      <c r="G18" s="147">
        <f>+((4*D19)+(2*0.5*D20))*6</f>
        <v>234150000</v>
      </c>
      <c r="H18" s="117" t="s">
        <v>31</v>
      </c>
      <c r="I18" s="85"/>
      <c r="J18" s="85"/>
      <c r="K18" s="85"/>
      <c r="L18" s="173"/>
      <c r="M18" s="172">
        <f t="shared" si="1"/>
        <v>0</v>
      </c>
      <c r="N18" s="85" t="e">
        <f t="shared" si="2"/>
        <v>#DIV/0!</v>
      </c>
      <c r="O18" s="85"/>
      <c r="P18" s="85"/>
      <c r="Q18" s="46"/>
      <c r="R18" s="46"/>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c r="FZ18" s="52"/>
      <c r="GA18" s="52"/>
      <c r="GB18" s="52"/>
      <c r="GC18" s="52"/>
      <c r="GD18" s="52"/>
      <c r="GE18" s="52"/>
      <c r="GF18" s="52"/>
      <c r="GG18" s="52"/>
      <c r="GH18" s="52"/>
      <c r="GI18" s="52"/>
      <c r="GJ18" s="52"/>
      <c r="GK18" s="52"/>
      <c r="GL18" s="52"/>
      <c r="GM18" s="52"/>
      <c r="GN18" s="52"/>
      <c r="GO18" s="52"/>
      <c r="GP18" s="52"/>
    </row>
    <row r="19" spans="2:198" s="60" customFormat="1" ht="18.600000000000001" customHeight="1" x14ac:dyDescent="0.3">
      <c r="B19" s="146"/>
      <c r="C19" s="166" t="s">
        <v>123</v>
      </c>
      <c r="D19" s="71">
        <f>+'[6]COSTOS INTERVENTORIA (2025 OK)'!$L$13</f>
        <v>7805000</v>
      </c>
      <c r="E19" s="141"/>
      <c r="F19" s="73"/>
      <c r="G19" s="148"/>
      <c r="H19" s="152"/>
      <c r="I19" s="85"/>
      <c r="J19" s="85">
        <v>6800000</v>
      </c>
      <c r="K19" s="85"/>
      <c r="L19" s="172">
        <f>+ROUND(J19*$K$13,0)</f>
        <v>8704000</v>
      </c>
      <c r="M19" s="172">
        <f t="shared" si="1"/>
        <v>0</v>
      </c>
      <c r="N19" s="85">
        <f t="shared" si="2"/>
        <v>8254500</v>
      </c>
      <c r="O19" s="85"/>
      <c r="P19" s="85"/>
      <c r="Q19" s="46"/>
      <c r="R19" s="46"/>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c r="FZ19" s="52"/>
      <c r="GA19" s="52"/>
      <c r="GB19" s="52"/>
      <c r="GC19" s="52"/>
      <c r="GD19" s="52"/>
      <c r="GE19" s="52"/>
      <c r="GF19" s="52"/>
      <c r="GG19" s="52"/>
      <c r="GH19" s="52"/>
      <c r="GI19" s="52"/>
      <c r="GJ19" s="52"/>
      <c r="GK19" s="52"/>
      <c r="GL19" s="52"/>
      <c r="GM19" s="52"/>
      <c r="GN19" s="52"/>
      <c r="GO19" s="52"/>
      <c r="GP19" s="52"/>
    </row>
    <row r="20" spans="2:198" s="60" customFormat="1" ht="18.600000000000001" customHeight="1" x14ac:dyDescent="0.3">
      <c r="B20" s="146"/>
      <c r="C20" s="166" t="s">
        <v>124</v>
      </c>
      <c r="D20" s="71">
        <f>+'[6]COSTOS INTERVENTORIA (2025 OK)'!$L$13</f>
        <v>7805000</v>
      </c>
      <c r="E20" s="141"/>
      <c r="F20" s="73"/>
      <c r="G20" s="148"/>
      <c r="H20" s="53"/>
      <c r="I20" s="85"/>
      <c r="J20" s="85"/>
      <c r="K20" s="85"/>
      <c r="L20" s="172">
        <f t="shared" ref="L20:L21" si="3">+ROUND(J20*$K$13,0)</f>
        <v>0</v>
      </c>
      <c r="M20" s="172">
        <f t="shared" si="1"/>
        <v>0</v>
      </c>
      <c r="N20" s="85">
        <f t="shared" si="2"/>
        <v>3902500</v>
      </c>
      <c r="O20" s="85"/>
      <c r="P20" s="85"/>
      <c r="Q20" s="46"/>
      <c r="R20" s="46"/>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row>
    <row r="21" spans="2:198" s="60" customFormat="1" ht="18.600000000000001" customHeight="1" x14ac:dyDescent="0.3">
      <c r="B21" s="146"/>
      <c r="C21" s="166" t="s">
        <v>34</v>
      </c>
      <c r="D21" s="71">
        <f>+'[6]COSTOS INTERVENTORIA (2025 OK)'!$L$13</f>
        <v>7805000</v>
      </c>
      <c r="E21" s="141"/>
      <c r="F21" s="73"/>
      <c r="G21" s="148"/>
      <c r="H21" s="53"/>
      <c r="I21" s="85"/>
      <c r="J21" s="85"/>
      <c r="K21" s="85"/>
      <c r="L21" s="172">
        <f t="shared" si="3"/>
        <v>0</v>
      </c>
      <c r="M21" s="172">
        <f t="shared" si="1"/>
        <v>0</v>
      </c>
      <c r="N21" s="85">
        <f t="shared" si="2"/>
        <v>3902500</v>
      </c>
      <c r="O21" s="85"/>
      <c r="P21" s="85"/>
      <c r="Q21" s="46"/>
      <c r="R21" s="46"/>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row>
    <row r="22" spans="2:198" s="60" customFormat="1" ht="18.600000000000001" customHeight="1" x14ac:dyDescent="0.3">
      <c r="B22" s="146"/>
      <c r="C22" s="166" t="s">
        <v>125</v>
      </c>
      <c r="D22" s="71">
        <f>+'[6]COSTOS INTERVENTORIA (2025 OK)'!$L$13</f>
        <v>7805000</v>
      </c>
      <c r="E22" s="141"/>
      <c r="F22" s="73"/>
      <c r="G22" s="148"/>
      <c r="H22" s="53"/>
      <c r="I22" s="85"/>
      <c r="J22" s="85"/>
      <c r="K22" s="85"/>
      <c r="L22" s="173"/>
      <c r="M22" s="172">
        <f t="shared" si="1"/>
        <v>0</v>
      </c>
      <c r="N22" s="85">
        <f t="shared" si="2"/>
        <v>7805000</v>
      </c>
      <c r="O22" s="85"/>
      <c r="P22" s="85"/>
      <c r="Q22" s="46"/>
      <c r="R22" s="46"/>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row>
    <row r="23" spans="2:198" s="60" customFormat="1" ht="18.600000000000001" customHeight="1" x14ac:dyDescent="0.3">
      <c r="B23" s="146"/>
      <c r="C23" s="166" t="s">
        <v>126</v>
      </c>
      <c r="D23" s="71">
        <f>+'[6]COSTOS INTERVENTORIA (2025 OK)'!$L$13</f>
        <v>7805000</v>
      </c>
      <c r="E23" s="141"/>
      <c r="F23" s="73"/>
      <c r="G23" s="148"/>
      <c r="H23" s="53"/>
      <c r="I23" s="85"/>
      <c r="J23" s="85"/>
      <c r="K23" s="85"/>
      <c r="L23" s="173"/>
      <c r="M23" s="172">
        <f t="shared" si="1"/>
        <v>0</v>
      </c>
      <c r="N23" s="85">
        <f t="shared" si="2"/>
        <v>7805000</v>
      </c>
      <c r="O23" s="85"/>
      <c r="P23" s="85"/>
      <c r="Q23" s="46"/>
      <c r="R23" s="46"/>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row>
    <row r="24" spans="2:198" s="60" customFormat="1" ht="18.600000000000001" customHeight="1" x14ac:dyDescent="0.3">
      <c r="B24" s="146"/>
      <c r="C24" s="166" t="s">
        <v>127</v>
      </c>
      <c r="D24" s="71">
        <f>+'[6]COSTOS INTERVENTORIA (2025 OK)'!$L$13</f>
        <v>7805000</v>
      </c>
      <c r="E24" s="141"/>
      <c r="F24" s="73"/>
      <c r="G24" s="148"/>
      <c r="H24" s="53"/>
      <c r="I24" s="85"/>
      <c r="J24" s="85"/>
      <c r="K24" s="85"/>
      <c r="L24" s="173"/>
      <c r="M24" s="172">
        <f t="shared" si="1"/>
        <v>0</v>
      </c>
      <c r="N24" s="85">
        <f t="shared" si="2"/>
        <v>7805000</v>
      </c>
      <c r="O24" s="85"/>
      <c r="P24" s="85"/>
      <c r="Q24" s="46"/>
      <c r="R24" s="46"/>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c r="FZ24" s="52"/>
      <c r="GA24" s="52"/>
      <c r="GB24" s="52"/>
      <c r="GC24" s="52"/>
      <c r="GD24" s="52"/>
      <c r="GE24" s="52"/>
      <c r="GF24" s="52"/>
      <c r="GG24" s="52"/>
      <c r="GH24" s="52"/>
      <c r="GI24" s="52"/>
      <c r="GJ24" s="52"/>
      <c r="GK24" s="52"/>
      <c r="GL24" s="52"/>
      <c r="GM24" s="52"/>
      <c r="GN24" s="52"/>
      <c r="GO24" s="52"/>
      <c r="GP24" s="52"/>
    </row>
    <row r="25" spans="2:198" s="60" customFormat="1" ht="18" customHeight="1" x14ac:dyDescent="0.3">
      <c r="B25" s="78"/>
      <c r="C25" s="70" t="s">
        <v>128</v>
      </c>
      <c r="D25" s="71">
        <f>+'[6]COSTOS INTERVENTORIA (2025 OK)'!$M$16</f>
        <v>5176000</v>
      </c>
      <c r="E25" s="72">
        <v>500000</v>
      </c>
      <c r="F25" s="73">
        <v>13</v>
      </c>
      <c r="G25" s="80">
        <f t="shared" ref="G25:G44" si="4">+ROUND((D25+E25)*F25,0)</f>
        <v>73788000</v>
      </c>
      <c r="H25" s="53"/>
      <c r="I25" s="85"/>
      <c r="J25" s="85">
        <v>4000000</v>
      </c>
      <c r="K25" s="85"/>
      <c r="L25" s="172">
        <f>+ROUND(J25*$K$13,0)</f>
        <v>5120000</v>
      </c>
      <c r="M25" s="172">
        <f t="shared" si="1"/>
        <v>0</v>
      </c>
      <c r="N25" s="85">
        <f t="shared" si="2"/>
        <v>5148000</v>
      </c>
      <c r="O25" s="85"/>
      <c r="P25" s="85"/>
      <c r="Q25" s="46"/>
      <c r="R25" s="46"/>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c r="FZ25" s="52"/>
      <c r="GA25" s="52"/>
      <c r="GB25" s="52"/>
      <c r="GC25" s="52"/>
      <c r="GD25" s="52"/>
      <c r="GE25" s="52"/>
      <c r="GF25" s="52"/>
      <c r="GG25" s="52"/>
      <c r="GH25" s="52"/>
      <c r="GI25" s="52"/>
      <c r="GJ25" s="52"/>
      <c r="GK25" s="52"/>
      <c r="GL25" s="52"/>
      <c r="GM25" s="52"/>
      <c r="GN25" s="52"/>
      <c r="GO25" s="52"/>
      <c r="GP25" s="52"/>
    </row>
    <row r="26" spans="2:198" s="60" customFormat="1" ht="18" customHeight="1" x14ac:dyDescent="0.3">
      <c r="B26" s="78"/>
      <c r="C26" s="70" t="s">
        <v>129</v>
      </c>
      <c r="D26" s="71">
        <f>+D25</f>
        <v>5176000</v>
      </c>
      <c r="E26" s="72">
        <v>500000</v>
      </c>
      <c r="F26" s="73">
        <v>13</v>
      </c>
      <c r="G26" s="80">
        <f t="shared" si="4"/>
        <v>73788000</v>
      </c>
      <c r="H26" s="53"/>
      <c r="I26" s="85"/>
      <c r="J26" s="85">
        <v>4000000</v>
      </c>
      <c r="K26" s="85"/>
      <c r="L26" s="172">
        <f t="shared" ref="L26:L44" si="5">+ROUND(J26*$K$13,0)</f>
        <v>5120000</v>
      </c>
      <c r="M26" s="172">
        <f t="shared" si="1"/>
        <v>0</v>
      </c>
      <c r="N26" s="85">
        <f t="shared" si="2"/>
        <v>5148000</v>
      </c>
      <c r="O26" s="85"/>
      <c r="P26" s="85"/>
      <c r="Q26" s="46"/>
      <c r="R26" s="46"/>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row>
    <row r="27" spans="2:198" s="60" customFormat="1" ht="18" customHeight="1" x14ac:dyDescent="0.3">
      <c r="B27" s="78"/>
      <c r="C27" s="70" t="s">
        <v>41</v>
      </c>
      <c r="D27" s="71">
        <f>+D26</f>
        <v>5176000</v>
      </c>
      <c r="E27" s="72">
        <v>500000</v>
      </c>
      <c r="F27" s="73">
        <v>13</v>
      </c>
      <c r="G27" s="80">
        <f t="shared" si="4"/>
        <v>73788000</v>
      </c>
      <c r="H27" s="53"/>
      <c r="I27" s="85"/>
      <c r="J27" s="85">
        <v>4000000</v>
      </c>
      <c r="K27" s="85"/>
      <c r="L27" s="172">
        <f t="shared" si="5"/>
        <v>5120000</v>
      </c>
      <c r="M27" s="172">
        <f t="shared" si="1"/>
        <v>0</v>
      </c>
      <c r="N27" s="85">
        <f t="shared" si="2"/>
        <v>5148000</v>
      </c>
      <c r="O27" s="85"/>
      <c r="P27" s="85"/>
      <c r="Q27" s="46"/>
      <c r="R27" s="46"/>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c r="FZ27" s="52"/>
      <c r="GA27" s="52"/>
      <c r="GB27" s="52"/>
      <c r="GC27" s="52"/>
      <c r="GD27" s="52"/>
      <c r="GE27" s="52"/>
      <c r="GF27" s="52"/>
      <c r="GG27" s="52"/>
      <c r="GH27" s="52"/>
      <c r="GI27" s="52"/>
      <c r="GJ27" s="52"/>
      <c r="GK27" s="52"/>
      <c r="GL27" s="52"/>
      <c r="GM27" s="52"/>
      <c r="GN27" s="52"/>
      <c r="GO27" s="52"/>
      <c r="GP27" s="52"/>
    </row>
    <row r="28" spans="2:198" s="60" customFormat="1" ht="18" customHeight="1" x14ac:dyDescent="0.3">
      <c r="B28" s="78"/>
      <c r="C28" s="70" t="s">
        <v>130</v>
      </c>
      <c r="D28" s="71">
        <v>6604000</v>
      </c>
      <c r="E28" s="72">
        <v>500000</v>
      </c>
      <c r="F28" s="73">
        <v>4</v>
      </c>
      <c r="G28" s="80">
        <f t="shared" si="4"/>
        <v>28416000</v>
      </c>
      <c r="H28" s="53">
        <f>4/6.5</f>
        <v>0.61538461538461542</v>
      </c>
      <c r="I28" s="85"/>
      <c r="J28" s="85">
        <v>5500000</v>
      </c>
      <c r="K28" s="85">
        <v>400000</v>
      </c>
      <c r="L28" s="172">
        <f t="shared" si="5"/>
        <v>7040000</v>
      </c>
      <c r="M28" s="172">
        <f t="shared" si="1"/>
        <v>512000</v>
      </c>
      <c r="N28" s="85">
        <f t="shared" si="2"/>
        <v>6822000</v>
      </c>
      <c r="O28" s="85"/>
      <c r="P28" s="85"/>
      <c r="Q28" s="46"/>
      <c r="R28" s="46"/>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c r="FZ28" s="52"/>
      <c r="GA28" s="52"/>
      <c r="GB28" s="52"/>
      <c r="GC28" s="52"/>
      <c r="GD28" s="52"/>
      <c r="GE28" s="52"/>
      <c r="GF28" s="52"/>
      <c r="GG28" s="52"/>
      <c r="GH28" s="52"/>
      <c r="GI28" s="52"/>
      <c r="GJ28" s="52"/>
      <c r="GK28" s="52"/>
      <c r="GL28" s="52"/>
      <c r="GM28" s="52"/>
      <c r="GN28" s="52"/>
      <c r="GO28" s="52"/>
      <c r="GP28" s="52"/>
    </row>
    <row r="29" spans="2:198" s="60" customFormat="1" ht="18" customHeight="1" x14ac:dyDescent="0.3">
      <c r="B29" s="78"/>
      <c r="C29" s="70" t="s">
        <v>131</v>
      </c>
      <c r="D29" s="71">
        <f>+D27</f>
        <v>5176000</v>
      </c>
      <c r="E29" s="72">
        <v>500000</v>
      </c>
      <c r="F29" s="73">
        <v>6.5</v>
      </c>
      <c r="G29" s="80">
        <f t="shared" si="4"/>
        <v>36894000</v>
      </c>
      <c r="H29" s="53"/>
      <c r="I29" s="85"/>
      <c r="J29" s="85">
        <v>3800000</v>
      </c>
      <c r="K29" s="85"/>
      <c r="L29" s="172">
        <f t="shared" si="5"/>
        <v>4864000</v>
      </c>
      <c r="M29" s="172">
        <f t="shared" si="1"/>
        <v>0</v>
      </c>
      <c r="N29" s="85">
        <f t="shared" si="2"/>
        <v>5020000</v>
      </c>
      <c r="O29" s="85"/>
      <c r="P29" s="85"/>
      <c r="Q29" s="46"/>
      <c r="R29" s="46"/>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c r="FZ29" s="52"/>
      <c r="GA29" s="52"/>
      <c r="GB29" s="52"/>
      <c r="GC29" s="52"/>
      <c r="GD29" s="52"/>
      <c r="GE29" s="52"/>
      <c r="GF29" s="52"/>
      <c r="GG29" s="52"/>
      <c r="GH29" s="52"/>
      <c r="GI29" s="52"/>
      <c r="GJ29" s="52"/>
      <c r="GK29" s="52"/>
      <c r="GL29" s="52"/>
      <c r="GM29" s="52"/>
      <c r="GN29" s="52"/>
      <c r="GO29" s="52"/>
      <c r="GP29" s="52"/>
    </row>
    <row r="30" spans="2:198" s="60" customFormat="1" ht="18" customHeight="1" x14ac:dyDescent="0.3">
      <c r="B30" s="78"/>
      <c r="C30" s="70" t="s">
        <v>132</v>
      </c>
      <c r="D30" s="71">
        <f>+D29</f>
        <v>5176000</v>
      </c>
      <c r="E30" s="72">
        <v>500000</v>
      </c>
      <c r="F30" s="73">
        <v>6.5</v>
      </c>
      <c r="G30" s="80">
        <f t="shared" si="4"/>
        <v>36894000</v>
      </c>
      <c r="H30" s="53"/>
      <c r="I30" s="85"/>
      <c r="J30" s="85">
        <v>3800000</v>
      </c>
      <c r="K30" s="85"/>
      <c r="L30" s="172">
        <f t="shared" si="5"/>
        <v>4864000</v>
      </c>
      <c r="M30" s="172">
        <f t="shared" si="1"/>
        <v>0</v>
      </c>
      <c r="N30" s="85">
        <f t="shared" si="2"/>
        <v>5020000</v>
      </c>
      <c r="O30" s="85"/>
      <c r="P30" s="85"/>
      <c r="Q30" s="46"/>
      <c r="R30" s="46"/>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c r="FZ30" s="52"/>
      <c r="GA30" s="52"/>
      <c r="GB30" s="52"/>
      <c r="GC30" s="52"/>
      <c r="GD30" s="52"/>
      <c r="GE30" s="52"/>
      <c r="GF30" s="52"/>
      <c r="GG30" s="52"/>
      <c r="GH30" s="52"/>
      <c r="GI30" s="52"/>
      <c r="GJ30" s="52"/>
      <c r="GK30" s="52"/>
      <c r="GL30" s="52"/>
      <c r="GM30" s="52"/>
      <c r="GN30" s="52"/>
      <c r="GO30" s="52"/>
      <c r="GP30" s="52"/>
    </row>
    <row r="31" spans="2:198" s="60" customFormat="1" ht="18" customHeight="1" x14ac:dyDescent="0.3">
      <c r="B31" s="78"/>
      <c r="C31" s="70" t="s">
        <v>133</v>
      </c>
      <c r="D31" s="71">
        <f>+D30</f>
        <v>5176000</v>
      </c>
      <c r="E31" s="72">
        <v>500000</v>
      </c>
      <c r="F31" s="73">
        <v>6.5</v>
      </c>
      <c r="G31" s="80">
        <f t="shared" si="4"/>
        <v>36894000</v>
      </c>
      <c r="H31" s="53"/>
      <c r="I31" s="85"/>
      <c r="J31" s="85">
        <v>3800000</v>
      </c>
      <c r="K31" s="85"/>
      <c r="L31" s="172">
        <f t="shared" si="5"/>
        <v>4864000</v>
      </c>
      <c r="M31" s="172">
        <f t="shared" si="1"/>
        <v>0</v>
      </c>
      <c r="N31" s="85">
        <f t="shared" si="2"/>
        <v>5020000</v>
      </c>
      <c r="O31" s="85"/>
      <c r="P31" s="85"/>
      <c r="Q31" s="46"/>
      <c r="R31" s="46"/>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c r="FZ31" s="52"/>
      <c r="GA31" s="52"/>
      <c r="GB31" s="52"/>
      <c r="GC31" s="52"/>
      <c r="GD31" s="52"/>
      <c r="GE31" s="52"/>
      <c r="GF31" s="52"/>
      <c r="GG31" s="52"/>
      <c r="GH31" s="52"/>
      <c r="GI31" s="52"/>
      <c r="GJ31" s="52"/>
      <c r="GK31" s="52"/>
      <c r="GL31" s="52"/>
      <c r="GM31" s="52"/>
      <c r="GN31" s="52"/>
      <c r="GO31" s="52"/>
      <c r="GP31" s="52"/>
    </row>
    <row r="32" spans="2:198" s="60" customFormat="1" ht="18" customHeight="1" x14ac:dyDescent="0.3">
      <c r="B32" s="78"/>
      <c r="C32" s="70" t="s">
        <v>134</v>
      </c>
      <c r="D32" s="71">
        <f>+'[6]COSTOS INTERVENTORIA (2025 OK)'!$M$21</f>
        <v>5176000</v>
      </c>
      <c r="E32" s="72"/>
      <c r="F32" s="73">
        <v>4</v>
      </c>
      <c r="G32" s="80">
        <f t="shared" si="4"/>
        <v>20704000</v>
      </c>
      <c r="H32" s="53"/>
      <c r="I32" s="85"/>
      <c r="J32" s="85">
        <v>3800000</v>
      </c>
      <c r="K32" s="85"/>
      <c r="L32" s="172">
        <f t="shared" si="5"/>
        <v>4864000</v>
      </c>
      <c r="M32" s="172">
        <f t="shared" si="1"/>
        <v>0</v>
      </c>
      <c r="N32" s="85">
        <f t="shared" si="2"/>
        <v>5020000</v>
      </c>
      <c r="O32" s="85"/>
      <c r="P32" s="85"/>
      <c r="Q32" s="46"/>
      <c r="R32" s="46"/>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c r="FZ32" s="52"/>
      <c r="GA32" s="52"/>
      <c r="GB32" s="52"/>
      <c r="GC32" s="52"/>
      <c r="GD32" s="52"/>
      <c r="GE32" s="52"/>
      <c r="GF32" s="52"/>
      <c r="GG32" s="52"/>
      <c r="GH32" s="52"/>
      <c r="GI32" s="52"/>
      <c r="GJ32" s="52"/>
      <c r="GK32" s="52"/>
      <c r="GL32" s="52"/>
      <c r="GM32" s="52"/>
      <c r="GN32" s="52"/>
      <c r="GO32" s="52"/>
      <c r="GP32" s="52"/>
    </row>
    <row r="33" spans="2:198" s="60" customFormat="1" ht="18" customHeight="1" x14ac:dyDescent="0.3">
      <c r="B33" s="78"/>
      <c r="C33" s="70" t="s">
        <v>135</v>
      </c>
      <c r="D33" s="71">
        <f>+'[6]COSTOS INTERVENTORIA (2025 OK)'!$M$21</f>
        <v>5176000</v>
      </c>
      <c r="E33" s="72"/>
      <c r="F33" s="73">
        <v>4</v>
      </c>
      <c r="G33" s="80">
        <f t="shared" si="4"/>
        <v>20704000</v>
      </c>
      <c r="H33" s="53"/>
      <c r="I33" s="85"/>
      <c r="J33" s="85">
        <v>3800000</v>
      </c>
      <c r="K33" s="85"/>
      <c r="L33" s="172">
        <f t="shared" si="5"/>
        <v>4864000</v>
      </c>
      <c r="M33" s="172">
        <f t="shared" si="1"/>
        <v>0</v>
      </c>
      <c r="N33" s="85">
        <f t="shared" si="2"/>
        <v>5020000</v>
      </c>
      <c r="O33" s="85"/>
      <c r="P33" s="85"/>
      <c r="Q33" s="46"/>
      <c r="R33" s="46"/>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c r="BO33" s="52"/>
      <c r="BP33" s="52"/>
      <c r="BQ33" s="52"/>
      <c r="BR33" s="52"/>
      <c r="BS33" s="52"/>
      <c r="BT33" s="52"/>
      <c r="BU33" s="52"/>
      <c r="BV33" s="52"/>
      <c r="BW33" s="52"/>
      <c r="BX33" s="52"/>
      <c r="BY33" s="52"/>
      <c r="BZ33" s="52"/>
      <c r="CA33" s="52"/>
      <c r="CB33" s="52"/>
      <c r="CC33" s="52"/>
      <c r="CD33" s="52"/>
      <c r="CE33" s="52"/>
      <c r="CF33" s="52"/>
      <c r="CG33" s="52"/>
      <c r="CH33" s="52"/>
      <c r="CI33" s="52"/>
      <c r="CJ33" s="52"/>
      <c r="CK33" s="52"/>
      <c r="CL33" s="52"/>
      <c r="CM33" s="52"/>
      <c r="CN33" s="52"/>
      <c r="CO33" s="52"/>
      <c r="CP33" s="52"/>
      <c r="CQ33" s="52"/>
      <c r="CR33" s="52"/>
      <c r="CS33" s="52"/>
      <c r="CT33" s="52"/>
      <c r="CU33" s="52"/>
      <c r="CV33" s="52"/>
      <c r="CW33" s="52"/>
      <c r="CX33" s="52"/>
      <c r="CY33" s="52"/>
      <c r="CZ33" s="52"/>
      <c r="DA33" s="52"/>
      <c r="DB33" s="52"/>
      <c r="DC33" s="52"/>
      <c r="DD33" s="52"/>
      <c r="DE33" s="52"/>
      <c r="DF33" s="52"/>
      <c r="DG33" s="52"/>
      <c r="DH33" s="52"/>
      <c r="DI33" s="52"/>
      <c r="DJ33" s="52"/>
      <c r="DK33" s="52"/>
      <c r="DL33" s="52"/>
      <c r="DM33" s="52"/>
      <c r="DN33" s="52"/>
      <c r="DO33" s="52"/>
      <c r="DP33" s="52"/>
      <c r="DQ33" s="52"/>
      <c r="DR33" s="52"/>
      <c r="DS33" s="52"/>
      <c r="DT33" s="52"/>
      <c r="DU33" s="52"/>
      <c r="DV33" s="52"/>
      <c r="DW33" s="52"/>
      <c r="DX33" s="52"/>
      <c r="DY33" s="52"/>
      <c r="DZ33" s="52"/>
      <c r="EA33" s="52"/>
      <c r="EB33" s="52"/>
      <c r="EC33" s="52"/>
      <c r="ED33" s="52"/>
      <c r="EE33" s="52"/>
      <c r="EF33" s="52"/>
      <c r="EG33" s="52"/>
      <c r="EH33" s="52"/>
      <c r="EI33" s="52"/>
      <c r="EJ33" s="52"/>
      <c r="EK33" s="52"/>
      <c r="EL33" s="52"/>
      <c r="EM33" s="52"/>
      <c r="EN33" s="52"/>
      <c r="EO33" s="52"/>
      <c r="EP33" s="52"/>
      <c r="EQ33" s="52"/>
      <c r="ER33" s="52"/>
      <c r="ES33" s="52"/>
      <c r="ET33" s="52"/>
      <c r="EU33" s="52"/>
      <c r="EV33" s="52"/>
      <c r="EW33" s="52"/>
      <c r="EX33" s="52"/>
      <c r="EY33" s="52"/>
      <c r="EZ33" s="52"/>
      <c r="FA33" s="52"/>
      <c r="FB33" s="52"/>
      <c r="FC33" s="52"/>
      <c r="FD33" s="52"/>
      <c r="FE33" s="52"/>
      <c r="FF33" s="52"/>
      <c r="FG33" s="52"/>
      <c r="FH33" s="52"/>
      <c r="FI33" s="52"/>
      <c r="FJ33" s="52"/>
      <c r="FK33" s="52"/>
      <c r="FL33" s="52"/>
      <c r="FM33" s="52"/>
      <c r="FN33" s="52"/>
      <c r="FO33" s="52"/>
      <c r="FP33" s="52"/>
      <c r="FQ33" s="52"/>
      <c r="FR33" s="52"/>
      <c r="FS33" s="52"/>
      <c r="FT33" s="52"/>
      <c r="FU33" s="52"/>
      <c r="FV33" s="52"/>
      <c r="FW33" s="52"/>
      <c r="FX33" s="52"/>
      <c r="FY33" s="52"/>
      <c r="FZ33" s="52"/>
      <c r="GA33" s="52"/>
      <c r="GB33" s="52"/>
      <c r="GC33" s="52"/>
      <c r="GD33" s="52"/>
      <c r="GE33" s="52"/>
      <c r="GF33" s="52"/>
      <c r="GG33" s="52"/>
      <c r="GH33" s="52"/>
      <c r="GI33" s="52"/>
      <c r="GJ33" s="52"/>
      <c r="GK33" s="52"/>
      <c r="GL33" s="52"/>
      <c r="GM33" s="52"/>
      <c r="GN33" s="52"/>
      <c r="GO33" s="52"/>
      <c r="GP33" s="52"/>
    </row>
    <row r="34" spans="2:198" s="60" customFormat="1" ht="18" customHeight="1" x14ac:dyDescent="0.3">
      <c r="B34" s="149"/>
      <c r="C34" s="307" t="s">
        <v>44</v>
      </c>
      <c r="D34" s="307"/>
      <c r="E34" s="307"/>
      <c r="F34" s="307"/>
      <c r="G34" s="344"/>
      <c r="H34" s="53"/>
      <c r="I34" s="85"/>
      <c r="J34" s="85"/>
      <c r="K34" s="85"/>
      <c r="L34" s="172">
        <f t="shared" si="5"/>
        <v>0</v>
      </c>
      <c r="M34" s="172">
        <f t="shared" si="1"/>
        <v>0</v>
      </c>
      <c r="N34" s="85">
        <f t="shared" si="2"/>
        <v>0</v>
      </c>
      <c r="O34" s="85"/>
      <c r="P34" s="85"/>
      <c r="Q34" s="46"/>
      <c r="R34" s="46"/>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c r="FZ34" s="52"/>
      <c r="GA34" s="52"/>
      <c r="GB34" s="52"/>
      <c r="GC34" s="52"/>
      <c r="GD34" s="52"/>
      <c r="GE34" s="52"/>
      <c r="GF34" s="52"/>
      <c r="GG34" s="52"/>
      <c r="GH34" s="52"/>
      <c r="GI34" s="52"/>
      <c r="GJ34" s="52"/>
      <c r="GK34" s="52"/>
      <c r="GL34" s="52"/>
      <c r="GM34" s="52"/>
      <c r="GN34" s="52"/>
      <c r="GO34" s="52"/>
      <c r="GP34" s="52"/>
    </row>
    <row r="35" spans="2:198" s="60" customFormat="1" ht="18" customHeight="1" x14ac:dyDescent="0.3">
      <c r="B35" s="78"/>
      <c r="C35" s="167" t="s">
        <v>136</v>
      </c>
      <c r="D35" s="71">
        <f>+'[6]COSTOS INTERVENTORIA (2025 OK)'!$M$28</f>
        <v>2759000</v>
      </c>
      <c r="E35" s="72">
        <v>350000</v>
      </c>
      <c r="F35" s="73">
        <v>13</v>
      </c>
      <c r="G35" s="80">
        <f t="shared" si="4"/>
        <v>40417000</v>
      </c>
      <c r="H35" s="53"/>
      <c r="I35" s="85"/>
      <c r="J35" s="85">
        <v>2100000</v>
      </c>
      <c r="K35" s="85">
        <v>400000</v>
      </c>
      <c r="L35" s="172">
        <f t="shared" si="5"/>
        <v>2688000</v>
      </c>
      <c r="M35" s="172">
        <f t="shared" si="1"/>
        <v>512000</v>
      </c>
      <c r="N35" s="85">
        <f t="shared" si="2"/>
        <v>2723500</v>
      </c>
      <c r="O35" s="85"/>
      <c r="P35" s="85"/>
      <c r="Q35" s="46"/>
      <c r="R35" s="46"/>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c r="CG35" s="52"/>
      <c r="CH35" s="52"/>
      <c r="CI35" s="52"/>
      <c r="CJ35" s="52"/>
      <c r="CK35" s="52"/>
      <c r="CL35" s="52"/>
      <c r="CM35" s="52"/>
      <c r="CN35" s="52"/>
      <c r="CO35" s="52"/>
      <c r="CP35" s="52"/>
      <c r="CQ35" s="52"/>
      <c r="CR35" s="52"/>
      <c r="CS35" s="52"/>
      <c r="CT35" s="52"/>
      <c r="CU35" s="52"/>
      <c r="CV35" s="52"/>
      <c r="CW35" s="52"/>
      <c r="CX35" s="52"/>
      <c r="CY35" s="52"/>
      <c r="CZ35" s="52"/>
      <c r="DA35" s="52"/>
      <c r="DB35" s="52"/>
      <c r="DC35" s="52"/>
      <c r="DD35" s="52"/>
      <c r="DE35" s="52"/>
      <c r="DF35" s="52"/>
      <c r="DG35" s="52"/>
      <c r="DH35" s="52"/>
      <c r="DI35" s="52"/>
      <c r="DJ35" s="52"/>
      <c r="DK35" s="52"/>
      <c r="DL35" s="52"/>
      <c r="DM35" s="52"/>
      <c r="DN35" s="52"/>
      <c r="DO35" s="52"/>
      <c r="DP35" s="52"/>
      <c r="DQ35" s="52"/>
      <c r="DR35" s="52"/>
      <c r="DS35" s="52"/>
      <c r="DT35" s="52"/>
      <c r="DU35" s="52"/>
      <c r="DV35" s="52"/>
      <c r="DW35" s="52"/>
      <c r="DX35" s="52"/>
      <c r="DY35" s="52"/>
      <c r="DZ35" s="52"/>
      <c r="EA35" s="52"/>
      <c r="EB35" s="52"/>
      <c r="EC35" s="52"/>
      <c r="ED35" s="52"/>
      <c r="EE35" s="52"/>
      <c r="EF35" s="52"/>
      <c r="EG35" s="52"/>
      <c r="EH35" s="52"/>
      <c r="EI35" s="52"/>
      <c r="EJ35" s="52"/>
      <c r="EK35" s="52"/>
      <c r="EL35" s="52"/>
      <c r="EM35" s="52"/>
      <c r="EN35" s="52"/>
      <c r="EO35" s="52"/>
      <c r="EP35" s="52"/>
      <c r="EQ35" s="52"/>
      <c r="ER35" s="52"/>
      <c r="ES35" s="52"/>
      <c r="ET35" s="52"/>
      <c r="EU35" s="52"/>
      <c r="EV35" s="52"/>
      <c r="EW35" s="52"/>
      <c r="EX35" s="52"/>
      <c r="EY35" s="52"/>
      <c r="EZ35" s="52"/>
      <c r="FA35" s="52"/>
      <c r="FB35" s="52"/>
      <c r="FC35" s="52"/>
      <c r="FD35" s="52"/>
      <c r="FE35" s="52"/>
      <c r="FF35" s="52"/>
      <c r="FG35" s="52"/>
      <c r="FH35" s="52"/>
      <c r="FI35" s="52"/>
      <c r="FJ35" s="52"/>
      <c r="FK35" s="52"/>
      <c r="FL35" s="52"/>
      <c r="FM35" s="52"/>
      <c r="FN35" s="52"/>
      <c r="FO35" s="52"/>
      <c r="FP35" s="52"/>
      <c r="FQ35" s="52"/>
      <c r="FR35" s="52"/>
      <c r="FS35" s="52"/>
      <c r="FT35" s="52"/>
      <c r="FU35" s="52"/>
      <c r="FV35" s="52"/>
      <c r="FW35" s="52"/>
      <c r="FX35" s="52"/>
      <c r="FY35" s="52"/>
      <c r="FZ35" s="52"/>
      <c r="GA35" s="52"/>
      <c r="GB35" s="52"/>
      <c r="GC35" s="52"/>
      <c r="GD35" s="52"/>
      <c r="GE35" s="52"/>
      <c r="GF35" s="52"/>
      <c r="GG35" s="52"/>
      <c r="GH35" s="52"/>
      <c r="GI35" s="52"/>
      <c r="GJ35" s="52"/>
      <c r="GK35" s="52"/>
      <c r="GL35" s="52"/>
      <c r="GM35" s="52"/>
      <c r="GN35" s="52"/>
      <c r="GO35" s="52"/>
      <c r="GP35" s="52"/>
    </row>
    <row r="36" spans="2:198" s="60" customFormat="1" ht="18" customHeight="1" x14ac:dyDescent="0.3">
      <c r="B36" s="78"/>
      <c r="C36" s="167" t="s">
        <v>137</v>
      </c>
      <c r="D36" s="71">
        <f>+'[6]COSTOS INTERVENTORIA (2025 OK)'!$M$29</f>
        <v>2759000</v>
      </c>
      <c r="E36" s="72">
        <v>350000</v>
      </c>
      <c r="F36" s="73">
        <v>13</v>
      </c>
      <c r="G36" s="80">
        <f t="shared" si="4"/>
        <v>40417000</v>
      </c>
      <c r="H36" s="53"/>
      <c r="I36" s="85"/>
      <c r="J36" s="85">
        <v>2100000</v>
      </c>
      <c r="K36" s="85">
        <v>400000</v>
      </c>
      <c r="L36" s="172">
        <f t="shared" si="5"/>
        <v>2688000</v>
      </c>
      <c r="M36" s="172">
        <f t="shared" si="1"/>
        <v>512000</v>
      </c>
      <c r="N36" s="85">
        <f t="shared" si="2"/>
        <v>2723500</v>
      </c>
      <c r="O36" s="85"/>
      <c r="P36" s="85"/>
      <c r="Q36" s="46"/>
      <c r="R36" s="46"/>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52"/>
      <c r="BU36" s="52"/>
      <c r="BV36" s="52"/>
      <c r="BW36" s="52"/>
      <c r="BX36" s="52"/>
      <c r="BY36" s="52"/>
      <c r="BZ36" s="52"/>
      <c r="CA36" s="52"/>
      <c r="CB36" s="52"/>
      <c r="CC36" s="52"/>
      <c r="CD36" s="52"/>
      <c r="CE36" s="52"/>
      <c r="CF36" s="52"/>
      <c r="CG36" s="52"/>
      <c r="CH36" s="52"/>
      <c r="CI36" s="52"/>
      <c r="CJ36" s="52"/>
      <c r="CK36" s="52"/>
      <c r="CL36" s="52"/>
      <c r="CM36" s="52"/>
      <c r="CN36" s="52"/>
      <c r="CO36" s="52"/>
      <c r="CP36" s="52"/>
      <c r="CQ36" s="52"/>
      <c r="CR36" s="52"/>
      <c r="CS36" s="52"/>
      <c r="CT36" s="52"/>
      <c r="CU36" s="52"/>
      <c r="CV36" s="52"/>
      <c r="CW36" s="52"/>
      <c r="CX36" s="52"/>
      <c r="CY36" s="52"/>
      <c r="CZ36" s="52"/>
      <c r="DA36" s="52"/>
      <c r="DB36" s="52"/>
      <c r="DC36" s="52"/>
      <c r="DD36" s="52"/>
      <c r="DE36" s="52"/>
      <c r="DF36" s="52"/>
      <c r="DG36" s="52"/>
      <c r="DH36" s="52"/>
      <c r="DI36" s="52"/>
      <c r="DJ36" s="52"/>
      <c r="DK36" s="52"/>
      <c r="DL36" s="52"/>
      <c r="DM36" s="52"/>
      <c r="DN36" s="52"/>
      <c r="DO36" s="52"/>
      <c r="DP36" s="52"/>
      <c r="DQ36" s="52"/>
      <c r="DR36" s="52"/>
      <c r="DS36" s="52"/>
      <c r="DT36" s="52"/>
      <c r="DU36" s="52"/>
      <c r="DV36" s="52"/>
      <c r="DW36" s="52"/>
      <c r="DX36" s="52"/>
      <c r="DY36" s="52"/>
      <c r="DZ36" s="52"/>
      <c r="EA36" s="52"/>
      <c r="EB36" s="52"/>
      <c r="EC36" s="52"/>
      <c r="ED36" s="52"/>
      <c r="EE36" s="52"/>
      <c r="EF36" s="52"/>
      <c r="EG36" s="52"/>
      <c r="EH36" s="52"/>
      <c r="EI36" s="52"/>
      <c r="EJ36" s="52"/>
      <c r="EK36" s="52"/>
      <c r="EL36" s="52"/>
      <c r="EM36" s="52"/>
      <c r="EN36" s="52"/>
      <c r="EO36" s="52"/>
      <c r="EP36" s="52"/>
      <c r="EQ36" s="52"/>
      <c r="ER36" s="52"/>
      <c r="ES36" s="52"/>
      <c r="ET36" s="52"/>
      <c r="EU36" s="52"/>
      <c r="EV36" s="52"/>
      <c r="EW36" s="52"/>
      <c r="EX36" s="52"/>
      <c r="EY36" s="52"/>
      <c r="EZ36" s="52"/>
      <c r="FA36" s="52"/>
      <c r="FB36" s="52"/>
      <c r="FC36" s="52"/>
      <c r="FD36" s="52"/>
      <c r="FE36" s="52"/>
      <c r="FF36" s="52"/>
      <c r="FG36" s="52"/>
      <c r="FH36" s="52"/>
      <c r="FI36" s="52"/>
      <c r="FJ36" s="52"/>
      <c r="FK36" s="52"/>
      <c r="FL36" s="52"/>
      <c r="FM36" s="52"/>
      <c r="FN36" s="52"/>
      <c r="FO36" s="52"/>
      <c r="FP36" s="52"/>
      <c r="FQ36" s="52"/>
      <c r="FR36" s="52"/>
      <c r="FS36" s="52"/>
      <c r="FT36" s="52"/>
      <c r="FU36" s="52"/>
      <c r="FV36" s="52"/>
      <c r="FW36" s="52"/>
      <c r="FX36" s="52"/>
      <c r="FY36" s="52"/>
      <c r="FZ36" s="52"/>
      <c r="GA36" s="52"/>
      <c r="GB36" s="52"/>
      <c r="GC36" s="52"/>
      <c r="GD36" s="52"/>
      <c r="GE36" s="52"/>
      <c r="GF36" s="52"/>
      <c r="GG36" s="52"/>
      <c r="GH36" s="52"/>
      <c r="GI36" s="52"/>
      <c r="GJ36" s="52"/>
      <c r="GK36" s="52"/>
      <c r="GL36" s="52"/>
      <c r="GM36" s="52"/>
      <c r="GN36" s="52"/>
      <c r="GO36" s="52"/>
      <c r="GP36" s="52"/>
    </row>
    <row r="37" spans="2:198" s="60" customFormat="1" ht="18" customHeight="1" x14ac:dyDescent="0.3">
      <c r="B37" s="78"/>
      <c r="C37" s="167" t="s">
        <v>138</v>
      </c>
      <c r="D37" s="71">
        <f>+'[6]COSTOS INTERVENTORIA (2025 OK)'!$L$27</f>
        <v>2598000</v>
      </c>
      <c r="E37" s="72">
        <v>350000</v>
      </c>
      <c r="F37" s="73">
        <v>13</v>
      </c>
      <c r="G37" s="80">
        <f t="shared" si="4"/>
        <v>38324000</v>
      </c>
      <c r="H37" s="53"/>
      <c r="I37" s="85"/>
      <c r="J37" s="85">
        <v>2000000</v>
      </c>
      <c r="K37" s="85">
        <v>400000</v>
      </c>
      <c r="L37" s="172">
        <f t="shared" si="5"/>
        <v>2560000</v>
      </c>
      <c r="M37" s="172">
        <f t="shared" si="1"/>
        <v>512000</v>
      </c>
      <c r="N37" s="85">
        <f t="shared" si="2"/>
        <v>2579000</v>
      </c>
      <c r="O37" s="85"/>
      <c r="P37" s="85"/>
      <c r="Q37" s="46"/>
      <c r="R37" s="46"/>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c r="BO37" s="52"/>
      <c r="BP37" s="52"/>
      <c r="BQ37" s="52"/>
      <c r="BR37" s="52"/>
      <c r="BS37" s="52"/>
      <c r="BT37" s="52"/>
      <c r="BU37" s="52"/>
      <c r="BV37" s="52"/>
      <c r="BW37" s="52"/>
      <c r="BX37" s="52"/>
      <c r="BY37" s="52"/>
      <c r="BZ37" s="52"/>
      <c r="CA37" s="52"/>
      <c r="CB37" s="52"/>
      <c r="CC37" s="52"/>
      <c r="CD37" s="52"/>
      <c r="CE37" s="52"/>
      <c r="CF37" s="52"/>
      <c r="CG37" s="52"/>
      <c r="CH37" s="52"/>
      <c r="CI37" s="52"/>
      <c r="CJ37" s="52"/>
      <c r="CK37" s="52"/>
      <c r="CL37" s="52"/>
      <c r="CM37" s="52"/>
      <c r="CN37" s="52"/>
      <c r="CO37" s="52"/>
      <c r="CP37" s="52"/>
      <c r="CQ37" s="52"/>
      <c r="CR37" s="52"/>
      <c r="CS37" s="52"/>
      <c r="CT37" s="52"/>
      <c r="CU37" s="52"/>
      <c r="CV37" s="52"/>
      <c r="CW37" s="52"/>
      <c r="CX37" s="52"/>
      <c r="CY37" s="52"/>
      <c r="CZ37" s="52"/>
      <c r="DA37" s="52"/>
      <c r="DB37" s="52"/>
      <c r="DC37" s="52"/>
      <c r="DD37" s="52"/>
      <c r="DE37" s="52"/>
      <c r="DF37" s="52"/>
      <c r="DG37" s="52"/>
      <c r="DH37" s="52"/>
      <c r="DI37" s="52"/>
      <c r="DJ37" s="52"/>
      <c r="DK37" s="52"/>
      <c r="DL37" s="52"/>
      <c r="DM37" s="52"/>
      <c r="DN37" s="52"/>
      <c r="DO37" s="52"/>
      <c r="DP37" s="52"/>
      <c r="DQ37" s="52"/>
      <c r="DR37" s="52"/>
      <c r="DS37" s="52"/>
      <c r="DT37" s="52"/>
      <c r="DU37" s="52"/>
      <c r="DV37" s="52"/>
      <c r="DW37" s="52"/>
      <c r="DX37" s="52"/>
      <c r="DY37" s="52"/>
      <c r="DZ37" s="52"/>
      <c r="EA37" s="52"/>
      <c r="EB37" s="52"/>
      <c r="EC37" s="52"/>
      <c r="ED37" s="52"/>
      <c r="EE37" s="52"/>
      <c r="EF37" s="52"/>
      <c r="EG37" s="52"/>
      <c r="EH37" s="52"/>
      <c r="EI37" s="52"/>
      <c r="EJ37" s="52"/>
      <c r="EK37" s="52"/>
      <c r="EL37" s="52"/>
      <c r="EM37" s="52"/>
      <c r="EN37" s="52"/>
      <c r="EO37" s="52"/>
      <c r="EP37" s="52"/>
      <c r="EQ37" s="52"/>
      <c r="ER37" s="52"/>
      <c r="ES37" s="52"/>
      <c r="ET37" s="52"/>
      <c r="EU37" s="52"/>
      <c r="EV37" s="52"/>
      <c r="EW37" s="52"/>
      <c r="EX37" s="52"/>
      <c r="EY37" s="52"/>
      <c r="EZ37" s="52"/>
      <c r="FA37" s="52"/>
      <c r="FB37" s="52"/>
      <c r="FC37" s="52"/>
      <c r="FD37" s="52"/>
      <c r="FE37" s="52"/>
      <c r="FF37" s="52"/>
      <c r="FG37" s="52"/>
      <c r="FH37" s="52"/>
      <c r="FI37" s="52"/>
      <c r="FJ37" s="52"/>
      <c r="FK37" s="52"/>
      <c r="FL37" s="52"/>
      <c r="FM37" s="52"/>
      <c r="FN37" s="52"/>
      <c r="FO37" s="52"/>
      <c r="FP37" s="52"/>
      <c r="FQ37" s="52"/>
      <c r="FR37" s="52"/>
      <c r="FS37" s="52"/>
      <c r="FT37" s="52"/>
      <c r="FU37" s="52"/>
      <c r="FV37" s="52"/>
      <c r="FW37" s="52"/>
      <c r="FX37" s="52"/>
      <c r="FY37" s="52"/>
      <c r="FZ37" s="52"/>
      <c r="GA37" s="52"/>
      <c r="GB37" s="52"/>
      <c r="GC37" s="52"/>
      <c r="GD37" s="52"/>
      <c r="GE37" s="52"/>
      <c r="GF37" s="52"/>
      <c r="GG37" s="52"/>
      <c r="GH37" s="52"/>
      <c r="GI37" s="52"/>
      <c r="GJ37" s="52"/>
      <c r="GK37" s="52"/>
      <c r="GL37" s="52"/>
      <c r="GM37" s="52"/>
      <c r="GN37" s="52"/>
      <c r="GO37" s="52"/>
      <c r="GP37" s="52"/>
    </row>
    <row r="38" spans="2:198" s="60" customFormat="1" ht="18" customHeight="1" x14ac:dyDescent="0.3">
      <c r="B38" s="78"/>
      <c r="C38" s="167" t="s">
        <v>45</v>
      </c>
      <c r="D38" s="71">
        <f>+D37</f>
        <v>2598000</v>
      </c>
      <c r="E38" s="72">
        <v>350000</v>
      </c>
      <c r="F38" s="73">
        <v>6.5</v>
      </c>
      <c r="G38" s="80">
        <f t="shared" si="4"/>
        <v>19162000</v>
      </c>
      <c r="H38" s="53"/>
      <c r="I38" s="85"/>
      <c r="J38" s="85">
        <v>2000000</v>
      </c>
      <c r="K38" s="85">
        <v>400000</v>
      </c>
      <c r="L38" s="172">
        <f t="shared" si="5"/>
        <v>2560000</v>
      </c>
      <c r="M38" s="172">
        <f t="shared" si="1"/>
        <v>512000</v>
      </c>
      <c r="N38" s="85">
        <f t="shared" si="2"/>
        <v>2579000</v>
      </c>
      <c r="O38" s="85"/>
      <c r="P38" s="85"/>
      <c r="Q38" s="46"/>
      <c r="R38" s="46"/>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52"/>
      <c r="DC38" s="52"/>
      <c r="DD38" s="52"/>
      <c r="DE38" s="52"/>
      <c r="DF38" s="52"/>
      <c r="DG38" s="52"/>
      <c r="DH38" s="52"/>
      <c r="DI38" s="52"/>
      <c r="DJ38" s="52"/>
      <c r="DK38" s="52"/>
      <c r="DL38" s="52"/>
      <c r="DM38" s="52"/>
      <c r="DN38" s="52"/>
      <c r="DO38" s="52"/>
      <c r="DP38" s="52"/>
      <c r="DQ38" s="5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c r="EQ38" s="52"/>
      <c r="ER38" s="52"/>
      <c r="ES38" s="52"/>
      <c r="ET38" s="52"/>
      <c r="EU38" s="52"/>
      <c r="EV38" s="52"/>
      <c r="EW38" s="52"/>
      <c r="EX38" s="52"/>
      <c r="EY38" s="52"/>
      <c r="EZ38" s="52"/>
      <c r="FA38" s="52"/>
      <c r="FB38" s="52"/>
      <c r="FC38" s="52"/>
      <c r="FD38" s="52"/>
      <c r="FE38" s="52"/>
      <c r="FF38" s="52"/>
      <c r="FG38" s="52"/>
      <c r="FH38" s="52"/>
      <c r="FI38" s="52"/>
      <c r="FJ38" s="52"/>
      <c r="FK38" s="52"/>
      <c r="FL38" s="52"/>
      <c r="FM38" s="52"/>
      <c r="FN38" s="52"/>
      <c r="FO38" s="52"/>
      <c r="FP38" s="52"/>
      <c r="FQ38" s="52"/>
      <c r="FR38" s="52"/>
      <c r="FS38" s="52"/>
      <c r="FT38" s="52"/>
      <c r="FU38" s="52"/>
      <c r="FV38" s="52"/>
      <c r="FW38" s="52"/>
      <c r="FX38" s="52"/>
      <c r="FY38" s="52"/>
      <c r="FZ38" s="52"/>
      <c r="GA38" s="52"/>
      <c r="GB38" s="52"/>
      <c r="GC38" s="52"/>
      <c r="GD38" s="52"/>
      <c r="GE38" s="52"/>
      <c r="GF38" s="52"/>
      <c r="GG38" s="52"/>
      <c r="GH38" s="52"/>
      <c r="GI38" s="52"/>
      <c r="GJ38" s="52"/>
      <c r="GK38" s="52"/>
      <c r="GL38" s="52"/>
      <c r="GM38" s="52"/>
      <c r="GN38" s="52"/>
      <c r="GO38" s="52"/>
      <c r="GP38" s="52"/>
    </row>
    <row r="39" spans="2:198" s="60" customFormat="1" ht="18" customHeight="1" x14ac:dyDescent="0.3">
      <c r="B39" s="149"/>
      <c r="C39" s="307" t="s">
        <v>47</v>
      </c>
      <c r="D39" s="307"/>
      <c r="E39" s="307"/>
      <c r="F39" s="307"/>
      <c r="G39" s="344"/>
      <c r="H39" s="53"/>
      <c r="I39" s="85"/>
      <c r="J39" s="85"/>
      <c r="K39" s="85"/>
      <c r="L39" s="172">
        <f t="shared" si="5"/>
        <v>0</v>
      </c>
      <c r="M39" s="172">
        <f t="shared" si="1"/>
        <v>0</v>
      </c>
      <c r="N39" s="85">
        <f t="shared" si="2"/>
        <v>0</v>
      </c>
      <c r="O39" s="85"/>
      <c r="P39" s="85"/>
      <c r="Q39" s="46"/>
      <c r="R39" s="46"/>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52"/>
      <c r="BY39" s="52"/>
      <c r="BZ39" s="52"/>
      <c r="CA39" s="52"/>
      <c r="CB39" s="52"/>
      <c r="CC39" s="52"/>
      <c r="CD39" s="52"/>
      <c r="CE39" s="52"/>
      <c r="CF39" s="52"/>
      <c r="CG39" s="52"/>
      <c r="CH39" s="52"/>
      <c r="CI39" s="52"/>
      <c r="CJ39" s="52"/>
      <c r="CK39" s="52"/>
      <c r="CL39" s="52"/>
      <c r="CM39" s="52"/>
      <c r="CN39" s="52"/>
      <c r="CO39" s="52"/>
      <c r="CP39" s="52"/>
      <c r="CQ39" s="52"/>
      <c r="CR39" s="52"/>
      <c r="CS39" s="52"/>
      <c r="CT39" s="52"/>
      <c r="CU39" s="52"/>
      <c r="CV39" s="52"/>
      <c r="CW39" s="52"/>
      <c r="CX39" s="52"/>
      <c r="CY39" s="52"/>
      <c r="CZ39" s="52"/>
      <c r="DA39" s="52"/>
      <c r="DB39" s="52"/>
      <c r="DC39" s="52"/>
      <c r="DD39" s="52"/>
      <c r="DE39" s="52"/>
      <c r="DF39" s="52"/>
      <c r="DG39" s="52"/>
      <c r="DH39" s="52"/>
      <c r="DI39" s="52"/>
      <c r="DJ39" s="52"/>
      <c r="DK39" s="52"/>
      <c r="DL39" s="52"/>
      <c r="DM39" s="52"/>
      <c r="DN39" s="52"/>
      <c r="DO39" s="52"/>
      <c r="DP39" s="52"/>
      <c r="DQ39" s="52"/>
      <c r="DR39" s="52"/>
      <c r="DS39" s="52"/>
      <c r="DT39" s="52"/>
      <c r="DU39" s="52"/>
      <c r="DV39" s="52"/>
      <c r="DW39" s="52"/>
      <c r="DX39" s="52"/>
      <c r="DY39" s="52"/>
      <c r="DZ39" s="52"/>
      <c r="EA39" s="52"/>
      <c r="EB39" s="52"/>
      <c r="EC39" s="52"/>
      <c r="ED39" s="52"/>
      <c r="EE39" s="52"/>
      <c r="EF39" s="52"/>
      <c r="EG39" s="52"/>
      <c r="EH39" s="52"/>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2"/>
      <c r="FK39" s="52"/>
      <c r="FL39" s="52"/>
      <c r="FM39" s="52"/>
      <c r="FN39" s="52"/>
      <c r="FO39" s="52"/>
      <c r="FP39" s="52"/>
      <c r="FQ39" s="52"/>
      <c r="FR39" s="52"/>
      <c r="FS39" s="52"/>
      <c r="FT39" s="52"/>
      <c r="FU39" s="52"/>
      <c r="FV39" s="52"/>
      <c r="FW39" s="52"/>
      <c r="FX39" s="52"/>
      <c r="FY39" s="52"/>
      <c r="FZ39" s="52"/>
      <c r="GA39" s="52"/>
      <c r="GB39" s="52"/>
      <c r="GC39" s="52"/>
      <c r="GD39" s="52"/>
      <c r="GE39" s="52"/>
      <c r="GF39" s="52"/>
      <c r="GG39" s="52"/>
      <c r="GH39" s="52"/>
      <c r="GI39" s="52"/>
      <c r="GJ39" s="52"/>
      <c r="GK39" s="52"/>
      <c r="GL39" s="52"/>
      <c r="GM39" s="52"/>
      <c r="GN39" s="52"/>
      <c r="GO39" s="52"/>
      <c r="GP39" s="52"/>
    </row>
    <row r="40" spans="2:198" s="60" customFormat="1" ht="18" customHeight="1" x14ac:dyDescent="0.3">
      <c r="B40" s="78"/>
      <c r="C40" s="167" t="str">
        <f>+'[6]COSTOS INTERVENTORIA (2025 OK)'!$A$32</f>
        <v>Auxiliar de Laboratorio</v>
      </c>
      <c r="D40" s="71">
        <f>+'[6]COSTOS INTERVENTORIA (2025 OK)'!$L$32</f>
        <v>1551000</v>
      </c>
      <c r="E40" s="72"/>
      <c r="F40" s="73">
        <v>13</v>
      </c>
      <c r="G40" s="80">
        <f>+ROUND((D40+E40)*F40,0)</f>
        <v>20163000</v>
      </c>
      <c r="H40" s="53"/>
      <c r="I40" s="85"/>
      <c r="J40" s="85">
        <v>130000</v>
      </c>
      <c r="K40" s="85"/>
      <c r="L40" s="172">
        <f t="shared" si="5"/>
        <v>166400</v>
      </c>
      <c r="M40" s="172">
        <f t="shared" si="1"/>
        <v>0</v>
      </c>
      <c r="N40" s="85">
        <f t="shared" si="2"/>
        <v>858700</v>
      </c>
      <c r="O40" s="85"/>
      <c r="P40" s="85"/>
      <c r="Q40" s="46"/>
      <c r="R40" s="46"/>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52"/>
      <c r="CC40" s="52"/>
      <c r="CD40" s="52"/>
      <c r="CE40" s="52"/>
      <c r="CF40" s="52"/>
      <c r="CG40" s="52"/>
      <c r="CH40" s="52"/>
      <c r="CI40" s="52"/>
      <c r="CJ40" s="52"/>
      <c r="CK40" s="52"/>
      <c r="CL40" s="52"/>
      <c r="CM40" s="52"/>
      <c r="CN40" s="52"/>
      <c r="CO40" s="52"/>
      <c r="CP40" s="52"/>
      <c r="CQ40" s="52"/>
      <c r="CR40" s="52"/>
      <c r="CS40" s="52"/>
      <c r="CT40" s="52"/>
      <c r="CU40" s="52"/>
      <c r="CV40" s="52"/>
      <c r="CW40" s="52"/>
      <c r="CX40" s="52"/>
      <c r="CY40" s="52"/>
      <c r="CZ40" s="52"/>
      <c r="DA40" s="52"/>
      <c r="DB40" s="52"/>
      <c r="DC40" s="52"/>
      <c r="DD40" s="52"/>
      <c r="DE40" s="52"/>
      <c r="DF40" s="52"/>
      <c r="DG40" s="52"/>
      <c r="DH40" s="52"/>
      <c r="DI40" s="52"/>
      <c r="DJ40" s="52"/>
      <c r="DK40" s="52"/>
      <c r="DL40" s="52"/>
      <c r="DM40" s="52"/>
      <c r="DN40" s="52"/>
      <c r="DO40" s="52"/>
      <c r="DP40" s="52"/>
      <c r="DQ40" s="52"/>
      <c r="DR40" s="52"/>
      <c r="DS40" s="52"/>
      <c r="DT40" s="52"/>
      <c r="DU40" s="52"/>
      <c r="DV40" s="52"/>
      <c r="DW40" s="52"/>
      <c r="DX40" s="52"/>
      <c r="DY40" s="52"/>
      <c r="DZ40" s="52"/>
      <c r="EA40" s="52"/>
      <c r="EB40" s="52"/>
      <c r="EC40" s="52"/>
      <c r="ED40" s="52"/>
      <c r="EE40" s="52"/>
      <c r="EF40" s="52"/>
      <c r="EG40" s="52"/>
      <c r="EH40" s="52"/>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2"/>
      <c r="FK40" s="52"/>
      <c r="FL40" s="52"/>
      <c r="FM40" s="52"/>
      <c r="FN40" s="52"/>
      <c r="FO40" s="52"/>
      <c r="FP40" s="52"/>
      <c r="FQ40" s="52"/>
      <c r="FR40" s="52"/>
      <c r="FS40" s="52"/>
      <c r="FT40" s="52"/>
      <c r="FU40" s="52"/>
      <c r="FV40" s="52"/>
      <c r="FW40" s="52"/>
      <c r="FX40" s="52"/>
      <c r="FY40" s="52"/>
      <c r="FZ40" s="52"/>
      <c r="GA40" s="52"/>
      <c r="GB40" s="52"/>
      <c r="GC40" s="52"/>
      <c r="GD40" s="52"/>
      <c r="GE40" s="52"/>
      <c r="GF40" s="52"/>
      <c r="GG40" s="52"/>
      <c r="GH40" s="52"/>
      <c r="GI40" s="52"/>
      <c r="GJ40" s="52"/>
      <c r="GK40" s="52"/>
      <c r="GL40" s="52"/>
      <c r="GM40" s="52"/>
      <c r="GN40" s="52"/>
      <c r="GO40" s="52"/>
      <c r="GP40" s="52"/>
    </row>
    <row r="41" spans="2:198" s="60" customFormat="1" ht="18" customHeight="1" x14ac:dyDescent="0.3">
      <c r="B41" s="78"/>
      <c r="C41" s="167" t="s">
        <v>49</v>
      </c>
      <c r="D41" s="71">
        <f>+'[6]COSTOS INTERVENTORIA (2025 OK)'!$M$31</f>
        <v>1555000</v>
      </c>
      <c r="E41" s="72"/>
      <c r="F41" s="73">
        <f>13*2</f>
        <v>26</v>
      </c>
      <c r="G41" s="80">
        <f>+ROUND((D41+E41)*F41,0)</f>
        <v>40430000</v>
      </c>
      <c r="H41" s="53"/>
      <c r="I41" s="85"/>
      <c r="J41" s="85">
        <v>1300000</v>
      </c>
      <c r="K41" s="85"/>
      <c r="L41" s="172">
        <f t="shared" si="5"/>
        <v>1664000</v>
      </c>
      <c r="M41" s="172">
        <f t="shared" si="1"/>
        <v>0</v>
      </c>
      <c r="N41" s="85">
        <f t="shared" si="2"/>
        <v>1609500</v>
      </c>
      <c r="O41" s="85"/>
      <c r="P41" s="85"/>
      <c r="Q41" s="46"/>
      <c r="R41" s="46"/>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c r="FV41" s="52"/>
      <c r="FW41" s="52"/>
      <c r="FX41" s="52"/>
      <c r="FY41" s="52"/>
      <c r="FZ41" s="52"/>
      <c r="GA41" s="52"/>
      <c r="GB41" s="52"/>
      <c r="GC41" s="52"/>
      <c r="GD41" s="52"/>
      <c r="GE41" s="52"/>
      <c r="GF41" s="52"/>
      <c r="GG41" s="52"/>
      <c r="GH41" s="52"/>
      <c r="GI41" s="52"/>
      <c r="GJ41" s="52"/>
      <c r="GK41" s="52"/>
      <c r="GL41" s="52"/>
      <c r="GM41" s="52"/>
      <c r="GN41" s="52"/>
      <c r="GO41" s="52"/>
      <c r="GP41" s="52"/>
    </row>
    <row r="42" spans="2:198" s="60" customFormat="1" ht="18" customHeight="1" x14ac:dyDescent="0.3">
      <c r="B42" s="149"/>
      <c r="C42" s="307" t="s">
        <v>50</v>
      </c>
      <c r="D42" s="307"/>
      <c r="E42" s="307"/>
      <c r="F42" s="307"/>
      <c r="G42" s="344"/>
      <c r="H42" s="52"/>
      <c r="I42" s="85"/>
      <c r="J42" s="85"/>
      <c r="K42" s="85"/>
      <c r="L42" s="172">
        <f t="shared" si="5"/>
        <v>0</v>
      </c>
      <c r="M42" s="172">
        <f t="shared" si="1"/>
        <v>0</v>
      </c>
      <c r="N42" s="85">
        <f t="shared" si="2"/>
        <v>0</v>
      </c>
      <c r="O42" s="85"/>
      <c r="P42" s="85"/>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c r="FV42" s="52"/>
      <c r="FW42" s="52"/>
      <c r="FX42" s="52"/>
      <c r="FY42" s="52"/>
      <c r="FZ42" s="52"/>
      <c r="GA42" s="52"/>
      <c r="GB42" s="52"/>
      <c r="GC42" s="52"/>
      <c r="GD42" s="52"/>
      <c r="GE42" s="52"/>
      <c r="GF42" s="52"/>
      <c r="GG42" s="52"/>
      <c r="GH42" s="52"/>
      <c r="GI42" s="52"/>
      <c r="GJ42" s="52"/>
      <c r="GK42" s="52"/>
      <c r="GL42" s="52"/>
    </row>
    <row r="43" spans="2:198" s="60" customFormat="1" ht="14.4" x14ac:dyDescent="0.3">
      <c r="B43" s="78"/>
      <c r="C43" s="70" t="s">
        <v>51</v>
      </c>
      <c r="D43" s="71">
        <f>+'[6]COSTOS INTERVENTORIA (2025 OK)'!$M$34</f>
        <v>1502000</v>
      </c>
      <c r="E43" s="79"/>
      <c r="F43" s="73">
        <v>6.5</v>
      </c>
      <c r="G43" s="80">
        <f t="shared" si="4"/>
        <v>9763000</v>
      </c>
      <c r="H43" s="52"/>
      <c r="I43" s="85"/>
      <c r="J43" s="85">
        <v>1000000</v>
      </c>
      <c r="K43" s="85"/>
      <c r="L43" s="172">
        <f t="shared" si="5"/>
        <v>1280000</v>
      </c>
      <c r="M43" s="172">
        <f t="shared" si="1"/>
        <v>0</v>
      </c>
      <c r="N43" s="85">
        <f t="shared" si="2"/>
        <v>1391000</v>
      </c>
      <c r="O43" s="85"/>
      <c r="P43" s="85"/>
      <c r="Q43" s="44"/>
      <c r="R43" s="44"/>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c r="FR43" s="52"/>
      <c r="FS43" s="52"/>
      <c r="FT43" s="52"/>
      <c r="FU43" s="52"/>
      <c r="FV43" s="52"/>
      <c r="FW43" s="52"/>
      <c r="FX43" s="52"/>
      <c r="FY43" s="52"/>
      <c r="FZ43" s="52"/>
      <c r="GA43" s="52"/>
      <c r="GB43" s="52"/>
      <c r="GC43" s="52"/>
      <c r="GD43" s="52"/>
      <c r="GE43" s="52"/>
      <c r="GF43" s="52"/>
      <c r="GG43" s="52"/>
      <c r="GH43" s="52"/>
      <c r="GI43" s="52"/>
      <c r="GJ43" s="52"/>
      <c r="GK43" s="52"/>
      <c r="GL43" s="52"/>
    </row>
    <row r="44" spans="2:198" s="60" customFormat="1" ht="14.4" x14ac:dyDescent="0.3">
      <c r="B44" s="78"/>
      <c r="C44" s="70" t="s">
        <v>52</v>
      </c>
      <c r="D44" s="71">
        <f>+'[6]COSTOS INTERVENTORIA (2025 OK)'!$M$35</f>
        <v>1555000</v>
      </c>
      <c r="E44" s="79"/>
      <c r="F44" s="73">
        <f>13+6.5</f>
        <v>19.5</v>
      </c>
      <c r="G44" s="80">
        <f t="shared" si="4"/>
        <v>30322500</v>
      </c>
      <c r="H44" s="52"/>
      <c r="I44" s="85"/>
      <c r="J44" s="85">
        <v>1000000</v>
      </c>
      <c r="K44" s="85"/>
      <c r="L44" s="172">
        <f t="shared" si="5"/>
        <v>1280000</v>
      </c>
      <c r="M44" s="172">
        <f t="shared" si="1"/>
        <v>0</v>
      </c>
      <c r="N44" s="85">
        <f t="shared" si="2"/>
        <v>1417500</v>
      </c>
      <c r="O44" s="85"/>
      <c r="P44" s="85"/>
      <c r="Q44" s="46"/>
      <c r="R44" s="46"/>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2"/>
      <c r="CJ44" s="52"/>
      <c r="CK44" s="52"/>
      <c r="CL44" s="52"/>
      <c r="CM44" s="52"/>
      <c r="CN44" s="52"/>
      <c r="CO44" s="52"/>
      <c r="CP44" s="52"/>
      <c r="CQ44" s="52"/>
      <c r="CR44" s="52"/>
      <c r="CS44" s="52"/>
      <c r="CT44" s="52"/>
      <c r="CU44" s="52"/>
      <c r="CV44" s="52"/>
      <c r="CW44" s="52"/>
      <c r="CX44" s="52"/>
      <c r="CY44" s="52"/>
      <c r="CZ44" s="52"/>
      <c r="DA44" s="52"/>
      <c r="DB44" s="52"/>
      <c r="DC44" s="52"/>
      <c r="DD44" s="52"/>
      <c r="DE44" s="52"/>
      <c r="DF44" s="52"/>
      <c r="DG44" s="52"/>
      <c r="DH44" s="52"/>
      <c r="DI44" s="52"/>
      <c r="DJ44" s="52"/>
      <c r="DK44" s="52"/>
      <c r="DL44" s="52"/>
      <c r="DM44" s="52"/>
      <c r="DN44" s="52"/>
      <c r="DO44" s="52"/>
      <c r="DP44" s="52"/>
      <c r="DQ44" s="52"/>
      <c r="DR44" s="52"/>
      <c r="DS44" s="52"/>
      <c r="DT44" s="52"/>
      <c r="DU44" s="52"/>
      <c r="DV44" s="52"/>
      <c r="DW44" s="52"/>
      <c r="DX44" s="52"/>
      <c r="DY44" s="52"/>
      <c r="DZ44" s="52"/>
      <c r="EA44" s="52"/>
      <c r="EB44" s="52"/>
      <c r="EC44" s="52"/>
      <c r="ED44" s="52"/>
      <c r="EE44" s="52"/>
      <c r="EF44" s="52"/>
      <c r="EG44" s="52"/>
      <c r="EH44" s="52"/>
      <c r="EI44" s="52"/>
      <c r="EJ44" s="52"/>
      <c r="EK44" s="52"/>
      <c r="EL44" s="52"/>
      <c r="EM44" s="52"/>
      <c r="EN44" s="52"/>
      <c r="EO44" s="52"/>
      <c r="EP44" s="52"/>
      <c r="EQ44" s="52"/>
      <c r="ER44" s="52"/>
      <c r="ES44" s="52"/>
      <c r="ET44" s="52"/>
      <c r="EU44" s="52"/>
      <c r="EV44" s="52"/>
      <c r="EW44" s="52"/>
      <c r="EX44" s="52"/>
      <c r="EY44" s="52"/>
      <c r="EZ44" s="52"/>
      <c r="FA44" s="52"/>
      <c r="FB44" s="52"/>
      <c r="FC44" s="52"/>
      <c r="FD44" s="52"/>
      <c r="FE44" s="52"/>
      <c r="FF44" s="52"/>
      <c r="FG44" s="52"/>
      <c r="FH44" s="52"/>
      <c r="FI44" s="52"/>
      <c r="FJ44" s="52"/>
      <c r="FK44" s="52"/>
      <c r="FL44" s="52"/>
      <c r="FM44" s="52"/>
      <c r="FN44" s="52"/>
      <c r="FO44" s="52"/>
      <c r="FP44" s="52"/>
      <c r="FQ44" s="52"/>
      <c r="FR44" s="52"/>
      <c r="FS44" s="52"/>
      <c r="FT44" s="52"/>
      <c r="FU44" s="52"/>
      <c r="FV44" s="52"/>
      <c r="FW44" s="52"/>
      <c r="FX44" s="52"/>
      <c r="FY44" s="52"/>
      <c r="FZ44" s="52"/>
      <c r="GA44" s="52"/>
      <c r="GB44" s="52"/>
      <c r="GC44" s="52"/>
      <c r="GD44" s="52"/>
      <c r="GE44" s="52"/>
      <c r="GF44" s="52"/>
      <c r="GG44" s="52"/>
      <c r="GH44" s="52"/>
      <c r="GI44" s="52"/>
      <c r="GJ44" s="52"/>
      <c r="GK44" s="52"/>
      <c r="GL44" s="52"/>
    </row>
    <row r="45" spans="2:198" s="60" customFormat="1" ht="14.85" customHeight="1" thickBot="1" x14ac:dyDescent="0.35">
      <c r="B45" s="81"/>
      <c r="C45" s="307" t="s">
        <v>55</v>
      </c>
      <c r="D45" s="307"/>
      <c r="E45" s="307"/>
      <c r="F45" s="307"/>
      <c r="G45" s="150">
        <f>ROUND(SUM(G15:G44),0)</f>
        <v>1095524500</v>
      </c>
      <c r="H45" s="52"/>
      <c r="I45" s="85"/>
      <c r="J45" s="85"/>
      <c r="K45" s="85"/>
      <c r="L45" s="172"/>
      <c r="M45" s="172">
        <f t="shared" si="1"/>
        <v>0</v>
      </c>
      <c r="N45" s="85" t="e">
        <f t="shared" si="2"/>
        <v>#DIV/0!</v>
      </c>
      <c r="O45" s="85"/>
      <c r="P45" s="85"/>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c r="DA45" s="52"/>
      <c r="DB45" s="52"/>
      <c r="DC45" s="52"/>
      <c r="DD45" s="52"/>
      <c r="DE45" s="52"/>
      <c r="DF45" s="52"/>
      <c r="DG45" s="52"/>
      <c r="DH45" s="52"/>
      <c r="DI45" s="52"/>
      <c r="DJ45" s="52"/>
      <c r="DK45" s="52"/>
      <c r="DL45" s="52"/>
      <c r="DM45" s="52"/>
      <c r="DN45" s="52"/>
      <c r="DO45" s="52"/>
      <c r="DP45" s="52"/>
      <c r="DQ45" s="52"/>
      <c r="DR45" s="52"/>
      <c r="DS45" s="52"/>
      <c r="DT45" s="52"/>
      <c r="DU45" s="52"/>
      <c r="DV45" s="52"/>
      <c r="DW45" s="52"/>
      <c r="DX45" s="52"/>
      <c r="DY45" s="52"/>
      <c r="DZ45" s="52"/>
      <c r="EA45" s="52"/>
      <c r="EB45" s="52"/>
      <c r="EC45" s="52"/>
      <c r="ED45" s="52"/>
      <c r="EE45" s="52"/>
      <c r="EF45" s="52"/>
      <c r="EG45" s="52"/>
      <c r="EH45" s="52"/>
      <c r="EI45" s="52"/>
      <c r="EJ45" s="52"/>
      <c r="EK45" s="52"/>
      <c r="EL45" s="52"/>
      <c r="EM45" s="52"/>
      <c r="EN45" s="52"/>
      <c r="EO45" s="52"/>
      <c r="EP45" s="52"/>
      <c r="EQ45" s="52"/>
      <c r="ER45" s="52"/>
      <c r="ES45" s="52"/>
      <c r="ET45" s="52"/>
      <c r="EU45" s="52"/>
      <c r="EV45" s="52"/>
      <c r="EW45" s="52"/>
      <c r="EX45" s="52"/>
      <c r="EY45" s="52"/>
      <c r="EZ45" s="52"/>
      <c r="FA45" s="52"/>
      <c r="FB45" s="52"/>
      <c r="FC45" s="52"/>
      <c r="FD45" s="52"/>
      <c r="FE45" s="52"/>
      <c r="FF45" s="52"/>
      <c r="FG45" s="52"/>
      <c r="FH45" s="52"/>
      <c r="FI45" s="52"/>
      <c r="FJ45" s="52"/>
      <c r="FK45" s="52"/>
      <c r="FL45" s="52"/>
      <c r="FM45" s="52"/>
      <c r="FN45" s="52"/>
      <c r="FO45" s="52"/>
      <c r="FP45" s="52"/>
      <c r="FQ45" s="52"/>
      <c r="FR45" s="52"/>
      <c r="FS45" s="52"/>
      <c r="FT45" s="52"/>
      <c r="FU45" s="52"/>
      <c r="FV45" s="52"/>
      <c r="FW45" s="52"/>
      <c r="FX45" s="52"/>
      <c r="FY45" s="52"/>
      <c r="FZ45" s="52"/>
      <c r="GA45" s="52"/>
      <c r="GB45" s="52"/>
      <c r="GC45" s="52"/>
      <c r="GD45" s="52"/>
      <c r="GE45" s="52"/>
      <c r="GF45" s="52"/>
      <c r="GG45" s="52"/>
      <c r="GH45" s="52"/>
      <c r="GI45" s="52"/>
      <c r="GJ45" s="52"/>
      <c r="GK45" s="52"/>
      <c r="GL45" s="52"/>
      <c r="GM45" s="52"/>
      <c r="GN45" s="52"/>
      <c r="GO45" s="52"/>
      <c r="GP45" s="52"/>
    </row>
    <row r="46" spans="2:198" s="60" customFormat="1" ht="18" customHeight="1" thickBot="1" x14ac:dyDescent="0.35">
      <c r="B46" s="82"/>
      <c r="C46" s="289" t="s">
        <v>56</v>
      </c>
      <c r="D46" s="289"/>
      <c r="E46" s="289"/>
      <c r="F46" s="289"/>
      <c r="G46" s="83">
        <v>2.4</v>
      </c>
      <c r="H46" s="84" t="s">
        <v>57</v>
      </c>
      <c r="I46" s="358">
        <f>+G45*0.4</f>
        <v>438209800</v>
      </c>
      <c r="J46" s="359"/>
      <c r="K46" s="169"/>
      <c r="L46" s="169"/>
      <c r="M46" s="85">
        <f t="shared" si="1"/>
        <v>0</v>
      </c>
      <c r="N46" s="85" t="e">
        <f t="shared" si="2"/>
        <v>#DIV/0!</v>
      </c>
      <c r="O46" s="85"/>
      <c r="P46" s="85"/>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52"/>
      <c r="DL46" s="52"/>
      <c r="DM46" s="52"/>
      <c r="DN46" s="52"/>
      <c r="DO46" s="52"/>
      <c r="DP46" s="52"/>
      <c r="DQ46" s="52"/>
      <c r="DR46" s="52"/>
      <c r="DS46" s="52"/>
      <c r="DT46" s="52"/>
      <c r="DU46" s="52"/>
      <c r="DV46" s="52"/>
      <c r="DW46" s="52"/>
      <c r="DX46" s="52"/>
      <c r="DY46" s="52"/>
      <c r="DZ46" s="52"/>
      <c r="EA46" s="52"/>
      <c r="EB46" s="52"/>
      <c r="EC46" s="52"/>
      <c r="ED46" s="52"/>
      <c r="EE46" s="52"/>
      <c r="EF46" s="52"/>
      <c r="EG46" s="52"/>
      <c r="EH46" s="52"/>
      <c r="EI46" s="52"/>
      <c r="EJ46" s="52"/>
      <c r="EK46" s="52"/>
      <c r="EL46" s="52"/>
      <c r="EM46" s="52"/>
      <c r="EN46" s="52"/>
      <c r="EO46" s="52"/>
      <c r="EP46" s="52"/>
      <c r="EQ46" s="52"/>
      <c r="ER46" s="52"/>
      <c r="ES46" s="52"/>
      <c r="ET46" s="52"/>
      <c r="EU46" s="52"/>
      <c r="EV46" s="52"/>
      <c r="EW46" s="52"/>
      <c r="EX46" s="52"/>
      <c r="EY46" s="52"/>
      <c r="EZ46" s="52"/>
      <c r="FA46" s="52"/>
      <c r="FB46" s="52"/>
      <c r="FC46" s="52"/>
      <c r="FD46" s="52"/>
      <c r="FE46" s="52"/>
      <c r="FF46" s="52"/>
      <c r="FG46" s="52"/>
      <c r="FH46" s="52"/>
      <c r="FI46" s="52"/>
      <c r="FJ46" s="52"/>
      <c r="FK46" s="52"/>
      <c r="FL46" s="52"/>
      <c r="FM46" s="52"/>
      <c r="FN46" s="52"/>
      <c r="FO46" s="52"/>
      <c r="FP46" s="52"/>
      <c r="FQ46" s="52"/>
      <c r="FR46" s="52"/>
      <c r="FS46" s="52"/>
      <c r="FT46" s="52"/>
      <c r="FU46" s="52"/>
      <c r="FV46" s="52"/>
      <c r="FW46" s="52"/>
      <c r="FX46" s="52"/>
      <c r="FY46" s="52"/>
      <c r="FZ46" s="52"/>
      <c r="GA46" s="52"/>
      <c r="GB46" s="52"/>
      <c r="GC46" s="52"/>
      <c r="GD46" s="52"/>
      <c r="GE46" s="52"/>
      <c r="GF46" s="52"/>
      <c r="GG46" s="52"/>
      <c r="GH46" s="52"/>
      <c r="GI46" s="52"/>
      <c r="GJ46" s="52"/>
      <c r="GK46" s="52"/>
      <c r="GL46" s="52"/>
      <c r="GM46" s="52"/>
      <c r="GN46" s="52"/>
      <c r="GO46" s="52"/>
      <c r="GP46" s="52"/>
    </row>
    <row r="47" spans="2:198" s="60" customFormat="1" ht="18" customHeight="1" thickBot="1" x14ac:dyDescent="0.35">
      <c r="B47" s="86"/>
      <c r="C47" s="290" t="s">
        <v>58</v>
      </c>
      <c r="D47" s="290"/>
      <c r="E47" s="290"/>
      <c r="F47" s="290"/>
      <c r="G47" s="87">
        <f>+ROUND(G45*G46,0)</f>
        <v>2629258800</v>
      </c>
      <c r="H47" s="88"/>
      <c r="I47" s="169"/>
      <c r="J47" s="170">
        <f>+I46/6.5</f>
        <v>67416892.307692304</v>
      </c>
      <c r="K47" s="345" t="s">
        <v>139</v>
      </c>
      <c r="L47" s="345"/>
      <c r="M47" s="85" t="e">
        <f t="shared" si="1"/>
        <v>#VALUE!</v>
      </c>
      <c r="N47" s="85" t="e">
        <f t="shared" si="2"/>
        <v>#DIV/0!</v>
      </c>
      <c r="O47" s="85"/>
      <c r="P47" s="85"/>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c r="DA47" s="52"/>
      <c r="DB47" s="52"/>
      <c r="DC47" s="52"/>
      <c r="DD47" s="52"/>
      <c r="DE47" s="52"/>
      <c r="DF47" s="52"/>
      <c r="DG47" s="52"/>
      <c r="DH47" s="52"/>
      <c r="DI47" s="52"/>
      <c r="DJ47" s="52"/>
      <c r="DK47" s="52"/>
      <c r="DL47" s="52"/>
      <c r="DM47" s="52"/>
      <c r="DN47" s="52"/>
      <c r="DO47" s="52"/>
      <c r="DP47" s="52"/>
      <c r="DQ47" s="52"/>
      <c r="DR47" s="52"/>
      <c r="DS47" s="52"/>
      <c r="DT47" s="52"/>
      <c r="DU47" s="52"/>
      <c r="DV47" s="52"/>
      <c r="DW47" s="52"/>
      <c r="DX47" s="52"/>
      <c r="DY47" s="52"/>
      <c r="DZ47" s="52"/>
      <c r="EA47" s="52"/>
      <c r="EB47" s="52"/>
      <c r="EC47" s="52"/>
      <c r="ED47" s="52"/>
      <c r="EE47" s="52"/>
      <c r="EF47" s="52"/>
      <c r="EG47" s="52"/>
      <c r="EH47" s="52"/>
      <c r="EI47" s="52"/>
      <c r="EJ47" s="52"/>
      <c r="EK47" s="52"/>
      <c r="EL47" s="52"/>
      <c r="EM47" s="52"/>
      <c r="EN47" s="52"/>
      <c r="EO47" s="52"/>
      <c r="EP47" s="52"/>
      <c r="EQ47" s="52"/>
      <c r="ER47" s="52"/>
      <c r="ES47" s="52"/>
      <c r="ET47" s="52"/>
      <c r="EU47" s="52"/>
      <c r="EV47" s="52"/>
      <c r="EW47" s="52"/>
      <c r="EX47" s="52"/>
      <c r="EY47" s="52"/>
      <c r="EZ47" s="52"/>
      <c r="FA47" s="52"/>
      <c r="FB47" s="52"/>
      <c r="FC47" s="52"/>
      <c r="FD47" s="52"/>
      <c r="FE47" s="52"/>
      <c r="FF47" s="52"/>
      <c r="FG47" s="52"/>
      <c r="FH47" s="52"/>
      <c r="FI47" s="52"/>
      <c r="FJ47" s="52"/>
      <c r="FK47" s="52"/>
      <c r="FL47" s="52"/>
      <c r="FM47" s="52"/>
      <c r="FN47" s="52"/>
      <c r="FO47" s="52"/>
      <c r="FP47" s="52"/>
      <c r="FQ47" s="52"/>
      <c r="FR47" s="52"/>
      <c r="FS47" s="52"/>
      <c r="FT47" s="52"/>
      <c r="FU47" s="52"/>
      <c r="FV47" s="52"/>
      <c r="FW47" s="52"/>
      <c r="FX47" s="52"/>
      <c r="FY47" s="52"/>
      <c r="FZ47" s="52"/>
      <c r="GA47" s="52"/>
      <c r="GB47" s="52"/>
      <c r="GC47" s="52"/>
      <c r="GD47" s="52"/>
      <c r="GE47" s="52"/>
      <c r="GF47" s="52"/>
      <c r="GG47" s="52"/>
      <c r="GH47" s="52"/>
      <c r="GI47" s="52"/>
      <c r="GJ47" s="52"/>
      <c r="GK47" s="52"/>
      <c r="GL47" s="52"/>
      <c r="GM47" s="52"/>
      <c r="GN47" s="52"/>
      <c r="GO47" s="52"/>
      <c r="GP47" s="52"/>
    </row>
    <row r="48" spans="2:198" s="60" customFormat="1" ht="18" customHeight="1" thickBot="1" x14ac:dyDescent="0.35">
      <c r="B48" s="291" t="s">
        <v>78</v>
      </c>
      <c r="C48" s="292"/>
      <c r="D48" s="292"/>
      <c r="E48" s="292"/>
      <c r="F48" s="292"/>
      <c r="G48" s="293"/>
      <c r="H48" s="89"/>
      <c r="I48" s="85"/>
      <c r="J48" s="85"/>
      <c r="K48" s="85"/>
      <c r="L48" s="85"/>
      <c r="M48" s="85">
        <f t="shared" si="1"/>
        <v>0</v>
      </c>
      <c r="N48" s="85" t="e">
        <f t="shared" si="2"/>
        <v>#DIV/0!</v>
      </c>
      <c r="O48" s="85"/>
      <c r="P48" s="85"/>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c r="DA48" s="52"/>
      <c r="DB48" s="52"/>
      <c r="DC48" s="52"/>
      <c r="DD48" s="52"/>
      <c r="DE48" s="52"/>
      <c r="DF48" s="52"/>
      <c r="DG48" s="52"/>
      <c r="DH48" s="52"/>
      <c r="DI48" s="52"/>
      <c r="DJ48" s="52"/>
      <c r="DK48" s="52"/>
      <c r="DL48" s="52"/>
      <c r="DM48" s="52"/>
      <c r="DN48" s="52"/>
      <c r="DO48" s="52"/>
      <c r="DP48" s="52"/>
      <c r="DQ48" s="52"/>
      <c r="DR48" s="52"/>
      <c r="DS48" s="52"/>
      <c r="DT48" s="52"/>
      <c r="DU48" s="52"/>
      <c r="DV48" s="52"/>
      <c r="DW48" s="52"/>
      <c r="DX48" s="52"/>
      <c r="DY48" s="52"/>
      <c r="DZ48" s="52"/>
      <c r="EA48" s="52"/>
      <c r="EB48" s="52"/>
      <c r="EC48" s="52"/>
      <c r="ED48" s="52"/>
      <c r="EE48" s="52"/>
      <c r="EF48" s="52"/>
      <c r="EG48" s="52"/>
      <c r="EH48" s="52"/>
      <c r="EI48" s="52"/>
      <c r="EJ48" s="52"/>
      <c r="EK48" s="52"/>
      <c r="EL48" s="52"/>
      <c r="EM48" s="52"/>
      <c r="EN48" s="52"/>
      <c r="EO48" s="52"/>
      <c r="EP48" s="52"/>
      <c r="EQ48" s="52"/>
      <c r="ER48" s="52"/>
      <c r="ES48" s="52"/>
      <c r="ET48" s="52"/>
      <c r="EU48" s="52"/>
      <c r="EV48" s="52"/>
      <c r="EW48" s="52"/>
      <c r="EX48" s="52"/>
      <c r="EY48" s="52"/>
      <c r="EZ48" s="52"/>
      <c r="FA48" s="52"/>
      <c r="FB48" s="52"/>
      <c r="FC48" s="52"/>
      <c r="FD48" s="52"/>
      <c r="FE48" s="52"/>
      <c r="FF48" s="52"/>
      <c r="FG48" s="52"/>
      <c r="FH48" s="52"/>
      <c r="FI48" s="52"/>
      <c r="FJ48" s="52"/>
      <c r="FK48" s="52"/>
      <c r="FL48" s="52"/>
      <c r="FM48" s="52"/>
      <c r="FN48" s="52"/>
      <c r="FO48" s="52"/>
      <c r="FP48" s="52"/>
      <c r="FQ48" s="52"/>
      <c r="FR48" s="52"/>
      <c r="FS48" s="52"/>
      <c r="FT48" s="52"/>
      <c r="FU48" s="52"/>
      <c r="FV48" s="52"/>
      <c r="FW48" s="52"/>
      <c r="FX48" s="52"/>
      <c r="FY48" s="52"/>
      <c r="FZ48" s="52"/>
      <c r="GA48" s="52"/>
      <c r="GB48" s="52"/>
      <c r="GC48" s="52"/>
      <c r="GD48" s="52"/>
      <c r="GE48" s="52"/>
      <c r="GF48" s="52"/>
      <c r="GG48" s="52"/>
      <c r="GH48" s="52"/>
      <c r="GI48" s="52"/>
      <c r="GJ48" s="52"/>
      <c r="GK48" s="52"/>
      <c r="GL48" s="52"/>
      <c r="GM48" s="52"/>
      <c r="GN48" s="52"/>
      <c r="GO48" s="52"/>
      <c r="GP48" s="52"/>
    </row>
    <row r="49" spans="2:198" s="60" customFormat="1" ht="14.85" customHeight="1" x14ac:dyDescent="0.3">
      <c r="B49" s="294"/>
      <c r="C49" s="296" t="s">
        <v>60</v>
      </c>
      <c r="D49" s="296" t="s">
        <v>61</v>
      </c>
      <c r="E49" s="90" t="s">
        <v>62</v>
      </c>
      <c r="F49" s="298" t="s">
        <v>63</v>
      </c>
      <c r="G49" s="91" t="s">
        <v>14</v>
      </c>
      <c r="H49" s="77"/>
      <c r="I49" s="85"/>
      <c r="J49" s="85"/>
      <c r="K49" s="85"/>
      <c r="L49" s="85"/>
      <c r="M49" s="85">
        <f t="shared" si="1"/>
        <v>0</v>
      </c>
      <c r="N49" s="85" t="e">
        <f t="shared" si="2"/>
        <v>#DIV/0!</v>
      </c>
      <c r="O49" s="85"/>
      <c r="P49" s="85"/>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c r="FV49" s="52"/>
      <c r="FW49" s="52"/>
      <c r="FX49" s="52"/>
      <c r="FY49" s="52"/>
      <c r="FZ49" s="52"/>
      <c r="GA49" s="52"/>
      <c r="GB49" s="52"/>
      <c r="GC49" s="52"/>
      <c r="GD49" s="52"/>
      <c r="GE49" s="52"/>
      <c r="GF49" s="52"/>
      <c r="GG49" s="52"/>
      <c r="GH49" s="52"/>
      <c r="GI49" s="52"/>
      <c r="GJ49" s="52"/>
      <c r="GK49" s="52"/>
      <c r="GL49" s="52"/>
      <c r="GM49" s="52"/>
      <c r="GN49" s="52"/>
      <c r="GO49" s="52"/>
      <c r="GP49" s="52"/>
    </row>
    <row r="50" spans="2:198" s="60" customFormat="1" ht="14.85" customHeight="1" x14ac:dyDescent="0.3">
      <c r="B50" s="295"/>
      <c r="C50" s="297"/>
      <c r="D50" s="297"/>
      <c r="E50" s="92" t="s">
        <v>65</v>
      </c>
      <c r="F50" s="299"/>
      <c r="G50" s="93" t="s">
        <v>18</v>
      </c>
      <c r="H50" s="52"/>
      <c r="I50" s="85"/>
      <c r="J50" s="85"/>
      <c r="K50" s="85"/>
      <c r="L50" s="85"/>
      <c r="M50" s="85">
        <f t="shared" si="1"/>
        <v>0</v>
      </c>
      <c r="N50" s="85" t="e">
        <f t="shared" si="2"/>
        <v>#DIV/0!</v>
      </c>
      <c r="O50" s="85"/>
      <c r="P50" s="85"/>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c r="FZ50" s="52"/>
      <c r="GA50" s="52"/>
      <c r="GB50" s="52"/>
      <c r="GC50" s="52"/>
      <c r="GD50" s="52"/>
      <c r="GE50" s="52"/>
      <c r="GF50" s="52"/>
      <c r="GG50" s="52"/>
      <c r="GH50" s="52"/>
      <c r="GI50" s="52"/>
      <c r="GJ50" s="52"/>
      <c r="GK50" s="52"/>
      <c r="GL50" s="52"/>
      <c r="GM50" s="52"/>
      <c r="GN50" s="52"/>
      <c r="GO50" s="52"/>
      <c r="GP50" s="52"/>
    </row>
    <row r="51" spans="2:198" s="60" customFormat="1" ht="15" customHeight="1" thickBot="1" x14ac:dyDescent="0.35">
      <c r="B51" s="295"/>
      <c r="C51" s="297"/>
      <c r="D51" s="297"/>
      <c r="E51" s="67" t="s">
        <v>66</v>
      </c>
      <c r="F51" s="67" t="s">
        <v>67</v>
      </c>
      <c r="G51" s="69" t="s">
        <v>68</v>
      </c>
      <c r="H51" s="52"/>
      <c r="I51" s="85"/>
      <c r="J51" s="85"/>
      <c r="K51" s="85"/>
      <c r="L51" s="85"/>
      <c r="M51" s="85">
        <f t="shared" si="1"/>
        <v>0</v>
      </c>
      <c r="N51" s="85" t="e">
        <f t="shared" si="2"/>
        <v>#DIV/0!</v>
      </c>
      <c r="O51" s="85"/>
      <c r="P51" s="85"/>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c r="FZ51" s="52"/>
      <c r="GA51" s="52"/>
      <c r="GB51" s="52"/>
      <c r="GC51" s="52"/>
      <c r="GD51" s="52"/>
      <c r="GE51" s="52"/>
      <c r="GF51" s="52"/>
      <c r="GG51" s="52"/>
      <c r="GH51" s="52"/>
      <c r="GI51" s="52"/>
      <c r="GJ51" s="52"/>
      <c r="GK51" s="52"/>
      <c r="GL51" s="52"/>
      <c r="GM51" s="52"/>
      <c r="GN51" s="52"/>
      <c r="GO51" s="52"/>
      <c r="GP51" s="52"/>
    </row>
    <row r="52" spans="2:198" s="60" customFormat="1" ht="15" thickBot="1" x14ac:dyDescent="0.35">
      <c r="B52" s="94"/>
      <c r="C52" s="95" t="s">
        <v>69</v>
      </c>
      <c r="D52" s="96"/>
      <c r="E52" s="97"/>
      <c r="F52" s="98"/>
      <c r="G52" s="99"/>
      <c r="H52" s="52"/>
      <c r="I52" s="85"/>
      <c r="J52" s="85"/>
      <c r="K52" s="85"/>
      <c r="L52" s="85"/>
      <c r="M52" s="85">
        <f t="shared" si="1"/>
        <v>0</v>
      </c>
      <c r="N52" s="85" t="e">
        <f t="shared" si="2"/>
        <v>#DIV/0!</v>
      </c>
      <c r="O52" s="85"/>
      <c r="P52" s="85"/>
      <c r="Q52" s="44"/>
      <c r="R52" s="44"/>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c r="FZ52" s="52"/>
      <c r="GA52" s="52"/>
      <c r="GB52" s="52"/>
      <c r="GC52" s="52"/>
      <c r="GD52" s="52"/>
      <c r="GE52" s="52"/>
      <c r="GF52" s="52"/>
      <c r="GG52" s="52"/>
      <c r="GH52" s="52"/>
      <c r="GI52" s="52"/>
      <c r="GJ52" s="52"/>
      <c r="GK52" s="52"/>
      <c r="GL52" s="52"/>
      <c r="GM52" s="52"/>
      <c r="GN52" s="52"/>
      <c r="GO52" s="52"/>
      <c r="GP52" s="52"/>
    </row>
    <row r="53" spans="2:198" s="60" customFormat="1" ht="15" thickBot="1" x14ac:dyDescent="0.35">
      <c r="B53" s="100"/>
      <c r="C53" s="101" t="s">
        <v>70</v>
      </c>
      <c r="D53" s="102" t="s">
        <v>71</v>
      </c>
      <c r="E53" s="103">
        <f>+'[6]COSTOS INTERVENTORIA (2025 OK)'!$L$36</f>
        <v>270000</v>
      </c>
      <c r="F53" s="104">
        <v>152</v>
      </c>
      <c r="G53" s="80">
        <f>+ROUND(F53*E53,0)</f>
        <v>41040000</v>
      </c>
      <c r="H53" s="52"/>
      <c r="I53" s="85"/>
      <c r="J53" s="85">
        <v>200000</v>
      </c>
      <c r="K53" s="85"/>
      <c r="L53" s="172">
        <f t="shared" ref="L53:L64" si="6">+ROUND(J53*$K$13,0)</f>
        <v>256000</v>
      </c>
      <c r="M53" s="172">
        <f t="shared" si="1"/>
        <v>0</v>
      </c>
      <c r="N53" s="85">
        <f t="shared" si="2"/>
        <v>256000</v>
      </c>
      <c r="O53" s="85"/>
      <c r="P53" s="85"/>
      <c r="Q53" s="44"/>
      <c r="R53" s="44"/>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c r="FZ53" s="52"/>
      <c r="GA53" s="52"/>
      <c r="GB53" s="52"/>
      <c r="GC53" s="52"/>
      <c r="GD53" s="52"/>
      <c r="GE53" s="52"/>
      <c r="GF53" s="52"/>
      <c r="GG53" s="52"/>
      <c r="GH53" s="52"/>
      <c r="GI53" s="52"/>
      <c r="GJ53" s="52"/>
      <c r="GK53" s="52"/>
      <c r="GL53" s="52"/>
      <c r="GM53" s="52"/>
      <c r="GN53" s="52"/>
      <c r="GO53" s="52"/>
      <c r="GP53" s="52"/>
    </row>
    <row r="54" spans="2:198" s="60" customFormat="1" ht="15" thickBot="1" x14ac:dyDescent="0.35">
      <c r="B54" s="94"/>
      <c r="C54" s="95" t="s">
        <v>72</v>
      </c>
      <c r="D54" s="96"/>
      <c r="E54" s="97"/>
      <c r="F54" s="98"/>
      <c r="G54" s="99"/>
      <c r="H54" s="52"/>
      <c r="I54" s="85"/>
      <c r="J54" s="85"/>
      <c r="K54" s="85"/>
      <c r="L54" s="172">
        <f t="shared" si="6"/>
        <v>0</v>
      </c>
      <c r="M54" s="172">
        <f t="shared" si="1"/>
        <v>0</v>
      </c>
      <c r="N54" s="85">
        <f t="shared" si="2"/>
        <v>0</v>
      </c>
      <c r="O54" s="85"/>
      <c r="P54" s="85"/>
      <c r="Q54" s="44"/>
      <c r="R54" s="44"/>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c r="FZ54" s="52"/>
      <c r="GA54" s="52"/>
      <c r="GB54" s="52"/>
      <c r="GC54" s="52"/>
      <c r="GD54" s="52"/>
      <c r="GE54" s="52"/>
      <c r="GF54" s="52"/>
      <c r="GG54" s="52"/>
      <c r="GH54" s="52"/>
      <c r="GI54" s="52"/>
      <c r="GJ54" s="52"/>
      <c r="GK54" s="52"/>
      <c r="GL54" s="52"/>
      <c r="GM54" s="52"/>
      <c r="GN54" s="52"/>
      <c r="GO54" s="52"/>
      <c r="GP54" s="52"/>
    </row>
    <row r="55" spans="2:198" s="60" customFormat="1" ht="45" customHeight="1" x14ac:dyDescent="0.3">
      <c r="B55" s="105"/>
      <c r="C55" s="151" t="str">
        <f>+'[6]COSTOS INTERVENTORIA (2025 OK)'!$A$38</f>
        <v>Vehículo tipo campero ó camioneta  (incluye peajes y combustible) y cuyo modelo sea hasta diez (10) años anteriores al año de suscripción del contrato.</v>
      </c>
      <c r="D55" s="106" t="s">
        <v>74</v>
      </c>
      <c r="E55" s="107">
        <v>6100000</v>
      </c>
      <c r="F55" s="108">
        <f>+F16+6.5</f>
        <v>19.5</v>
      </c>
      <c r="G55" s="80">
        <f>+ROUND(F55*E55,0)</f>
        <v>118950000</v>
      </c>
      <c r="H55" s="52"/>
      <c r="I55" s="85"/>
      <c r="J55" s="85">
        <v>5000000</v>
      </c>
      <c r="K55" s="85"/>
      <c r="L55" s="172">
        <f t="shared" si="6"/>
        <v>6400000</v>
      </c>
      <c r="M55" s="172">
        <f t="shared" si="1"/>
        <v>0</v>
      </c>
      <c r="N55" s="85">
        <f t="shared" si="2"/>
        <v>6400000</v>
      </c>
      <c r="O55" s="85"/>
      <c r="P55" s="85"/>
      <c r="Q55" s="44"/>
      <c r="R55" s="44"/>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c r="FZ55" s="52"/>
      <c r="GA55" s="52"/>
      <c r="GB55" s="52"/>
      <c r="GC55" s="52"/>
      <c r="GD55" s="52"/>
      <c r="GE55" s="52"/>
      <c r="GF55" s="52"/>
      <c r="GG55" s="52"/>
      <c r="GH55" s="52"/>
      <c r="GI55" s="52"/>
      <c r="GJ55" s="52"/>
      <c r="GK55" s="52"/>
      <c r="GL55" s="52"/>
      <c r="GM55" s="52"/>
      <c r="GN55" s="52"/>
      <c r="GO55" s="52"/>
      <c r="GP55" s="52"/>
    </row>
    <row r="56" spans="2:198" s="60" customFormat="1" ht="27" customHeight="1" x14ac:dyDescent="0.3">
      <c r="B56" s="105"/>
      <c r="C56" s="151" t="str">
        <f>+'[6]COSTOS INTERVENTORIA (2025 OK)'!$A$42</f>
        <v>Equipo completo de topografía</v>
      </c>
      <c r="D56" s="106" t="s">
        <v>74</v>
      </c>
      <c r="E56" s="107">
        <f>+'[6]COSTOS INTERVENTORIA (2025 OK)'!$M$42</f>
        <v>2932000</v>
      </c>
      <c r="F56" s="108">
        <v>13</v>
      </c>
      <c r="G56" s="80">
        <f>+ROUND(F56*E56,0)</f>
        <v>38116000</v>
      </c>
      <c r="H56" s="52"/>
      <c r="I56" s="85"/>
      <c r="J56" s="85">
        <v>2500000</v>
      </c>
      <c r="K56" s="85"/>
      <c r="L56" s="172">
        <f t="shared" si="6"/>
        <v>3200000</v>
      </c>
      <c r="M56" s="172">
        <f t="shared" si="1"/>
        <v>0</v>
      </c>
      <c r="N56" s="85">
        <f t="shared" si="2"/>
        <v>3200000</v>
      </c>
      <c r="O56" s="85"/>
      <c r="P56" s="85"/>
      <c r="Q56" s="44"/>
      <c r="R56" s="44"/>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c r="BO56" s="52"/>
      <c r="BP56" s="52"/>
      <c r="BQ56" s="52"/>
      <c r="BR56" s="52"/>
      <c r="BS56" s="52"/>
      <c r="BT56" s="52"/>
      <c r="BU56" s="52"/>
      <c r="BV56" s="52"/>
      <c r="BW56" s="52"/>
      <c r="BX56" s="52"/>
      <c r="BY56" s="52"/>
      <c r="BZ56" s="52"/>
      <c r="CA56" s="52"/>
      <c r="CB56" s="52"/>
      <c r="CC56" s="52"/>
      <c r="CD56" s="52"/>
      <c r="CE56" s="52"/>
      <c r="CF56" s="52"/>
      <c r="CG56" s="52"/>
      <c r="CH56" s="52"/>
      <c r="CI56" s="52"/>
      <c r="CJ56" s="52"/>
      <c r="CK56" s="52"/>
      <c r="CL56" s="52"/>
      <c r="CM56" s="52"/>
      <c r="CN56" s="52"/>
      <c r="CO56" s="52"/>
      <c r="CP56" s="52"/>
      <c r="CQ56" s="52"/>
      <c r="CR56" s="52"/>
      <c r="CS56" s="52"/>
      <c r="CT56" s="52"/>
      <c r="CU56" s="52"/>
      <c r="CV56" s="52"/>
      <c r="CW56" s="52"/>
      <c r="CX56" s="52"/>
      <c r="CY56" s="52"/>
      <c r="CZ56" s="52"/>
      <c r="DA56" s="52"/>
      <c r="DB56" s="52"/>
      <c r="DC56" s="52"/>
      <c r="DD56" s="52"/>
      <c r="DE56" s="52"/>
      <c r="DF56" s="52"/>
      <c r="DG56" s="52"/>
      <c r="DH56" s="52"/>
      <c r="DI56" s="52"/>
      <c r="DJ56" s="52"/>
      <c r="DK56" s="52"/>
      <c r="DL56" s="52"/>
      <c r="DM56" s="52"/>
      <c r="DN56" s="52"/>
      <c r="DO56" s="52"/>
      <c r="DP56" s="52"/>
      <c r="DQ56" s="52"/>
      <c r="DR56" s="52"/>
      <c r="DS56" s="52"/>
      <c r="DT56" s="52"/>
      <c r="DU56" s="52"/>
      <c r="DV56" s="52"/>
      <c r="DW56" s="52"/>
      <c r="DX56" s="52"/>
      <c r="DY56" s="52"/>
      <c r="DZ56" s="52"/>
      <c r="EA56" s="52"/>
      <c r="EB56" s="52"/>
      <c r="EC56" s="52"/>
      <c r="ED56" s="52"/>
      <c r="EE56" s="52"/>
      <c r="EF56" s="52"/>
      <c r="EG56" s="52"/>
      <c r="EH56" s="52"/>
      <c r="EI56" s="52"/>
      <c r="EJ56" s="52"/>
      <c r="EK56" s="52"/>
      <c r="EL56" s="52"/>
      <c r="EM56" s="52"/>
      <c r="EN56" s="52"/>
      <c r="EO56" s="52"/>
      <c r="EP56" s="52"/>
      <c r="EQ56" s="52"/>
      <c r="ER56" s="52"/>
      <c r="ES56" s="52"/>
      <c r="ET56" s="52"/>
      <c r="EU56" s="52"/>
      <c r="EV56" s="52"/>
      <c r="EW56" s="52"/>
      <c r="EX56" s="52"/>
      <c r="EY56" s="52"/>
      <c r="EZ56" s="52"/>
      <c r="FA56" s="52"/>
      <c r="FB56" s="52"/>
      <c r="FC56" s="52"/>
      <c r="FD56" s="52"/>
      <c r="FE56" s="52"/>
      <c r="FF56" s="52"/>
      <c r="FG56" s="52"/>
      <c r="FH56" s="52"/>
      <c r="FI56" s="52"/>
      <c r="FJ56" s="52"/>
      <c r="FK56" s="52"/>
      <c r="FL56" s="52"/>
      <c r="FM56" s="52"/>
      <c r="FN56" s="52"/>
      <c r="FO56" s="52"/>
      <c r="FP56" s="52"/>
      <c r="FQ56" s="52"/>
      <c r="FR56" s="52"/>
      <c r="FS56" s="52"/>
      <c r="FT56" s="52"/>
      <c r="FU56" s="52"/>
      <c r="FV56" s="52"/>
      <c r="FW56" s="52"/>
      <c r="FX56" s="52"/>
      <c r="FY56" s="52"/>
      <c r="FZ56" s="52"/>
      <c r="GA56" s="52"/>
      <c r="GB56" s="52"/>
      <c r="GC56" s="52"/>
      <c r="GD56" s="52"/>
      <c r="GE56" s="52"/>
      <c r="GF56" s="52"/>
      <c r="GG56" s="52"/>
      <c r="GH56" s="52"/>
      <c r="GI56" s="52"/>
      <c r="GJ56" s="52"/>
      <c r="GK56" s="52"/>
      <c r="GL56" s="52"/>
      <c r="GM56" s="52"/>
      <c r="GN56" s="52"/>
      <c r="GO56" s="52"/>
      <c r="GP56" s="52"/>
    </row>
    <row r="57" spans="2:198" s="60" customFormat="1" ht="29.4" customHeight="1" x14ac:dyDescent="0.3">
      <c r="B57" s="105"/>
      <c r="C57" s="151" t="str">
        <f>+'[6]COSTOS INTERVENTORIA (2025 OK)'!$A$44</f>
        <v>Equipo completo de Laboratorio de Suelos, Materiales, Pavimentos y Concretos</v>
      </c>
      <c r="D57" s="106" t="s">
        <v>74</v>
      </c>
      <c r="E57" s="107">
        <f>+E56</f>
        <v>2932000</v>
      </c>
      <c r="F57" s="108">
        <v>13</v>
      </c>
      <c r="G57" s="80">
        <f>+ROUND(F57*E57,0)</f>
        <v>38116000</v>
      </c>
      <c r="H57" s="52"/>
      <c r="I57" s="85"/>
      <c r="J57" s="85">
        <v>2500000</v>
      </c>
      <c r="K57" s="85"/>
      <c r="L57" s="172">
        <f t="shared" si="6"/>
        <v>3200000</v>
      </c>
      <c r="M57" s="172">
        <f t="shared" si="1"/>
        <v>0</v>
      </c>
      <c r="N57" s="85">
        <f t="shared" si="2"/>
        <v>3200000</v>
      </c>
      <c r="O57" s="85"/>
      <c r="P57" s="85"/>
      <c r="Q57" s="44"/>
      <c r="R57" s="44"/>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c r="BO57" s="52"/>
      <c r="BP57" s="52"/>
      <c r="BQ57" s="52"/>
      <c r="BR57" s="52"/>
      <c r="BS57" s="52"/>
      <c r="BT57" s="52"/>
      <c r="BU57" s="52"/>
      <c r="BV57" s="52"/>
      <c r="BW57" s="52"/>
      <c r="BX57" s="52"/>
      <c r="BY57" s="52"/>
      <c r="BZ57" s="52"/>
      <c r="CA57" s="52"/>
      <c r="CB57" s="52"/>
      <c r="CC57" s="52"/>
      <c r="CD57" s="52"/>
      <c r="CE57" s="52"/>
      <c r="CF57" s="52"/>
      <c r="CG57" s="52"/>
      <c r="CH57" s="52"/>
      <c r="CI57" s="52"/>
      <c r="CJ57" s="52"/>
      <c r="CK57" s="52"/>
      <c r="CL57" s="52"/>
      <c r="CM57" s="52"/>
      <c r="CN57" s="52"/>
      <c r="CO57" s="52"/>
      <c r="CP57" s="52"/>
      <c r="CQ57" s="52"/>
      <c r="CR57" s="52"/>
      <c r="CS57" s="52"/>
      <c r="CT57" s="52"/>
      <c r="CU57" s="52"/>
      <c r="CV57" s="52"/>
      <c r="CW57" s="52"/>
      <c r="CX57" s="52"/>
      <c r="CY57" s="52"/>
      <c r="CZ57" s="52"/>
      <c r="DA57" s="52"/>
      <c r="DB57" s="52"/>
      <c r="DC57" s="52"/>
      <c r="DD57" s="52"/>
      <c r="DE57" s="52"/>
      <c r="DF57" s="52"/>
      <c r="DG57" s="52"/>
      <c r="DH57" s="52"/>
      <c r="DI57" s="52"/>
      <c r="DJ57" s="52"/>
      <c r="DK57" s="52"/>
      <c r="DL57" s="52"/>
      <c r="DM57" s="52"/>
      <c r="DN57" s="52"/>
      <c r="DO57" s="52"/>
      <c r="DP57" s="52"/>
      <c r="DQ57" s="52"/>
      <c r="DR57" s="52"/>
      <c r="DS57" s="52"/>
      <c r="DT57" s="52"/>
      <c r="DU57" s="52"/>
      <c r="DV57" s="52"/>
      <c r="DW57" s="52"/>
      <c r="DX57" s="52"/>
      <c r="DY57" s="52"/>
      <c r="DZ57" s="52"/>
      <c r="EA57" s="52"/>
      <c r="EB57" s="52"/>
      <c r="EC57" s="52"/>
      <c r="ED57" s="52"/>
      <c r="EE57" s="52"/>
      <c r="EF57" s="52"/>
      <c r="EG57" s="52"/>
      <c r="EH57" s="52"/>
      <c r="EI57" s="52"/>
      <c r="EJ57" s="52"/>
      <c r="EK57" s="52"/>
      <c r="EL57" s="52"/>
      <c r="EM57" s="52"/>
      <c r="EN57" s="52"/>
      <c r="EO57" s="52"/>
      <c r="EP57" s="52"/>
      <c r="EQ57" s="52"/>
      <c r="ER57" s="52"/>
      <c r="ES57" s="52"/>
      <c r="ET57" s="52"/>
      <c r="EU57" s="52"/>
      <c r="EV57" s="52"/>
      <c r="EW57" s="52"/>
      <c r="EX57" s="52"/>
      <c r="EY57" s="52"/>
      <c r="EZ57" s="52"/>
      <c r="FA57" s="52"/>
      <c r="FB57" s="52"/>
      <c r="FC57" s="52"/>
      <c r="FD57" s="52"/>
      <c r="FE57" s="52"/>
      <c r="FF57" s="52"/>
      <c r="FG57" s="52"/>
      <c r="FH57" s="52"/>
      <c r="FI57" s="52"/>
      <c r="FJ57" s="52"/>
      <c r="FK57" s="52"/>
      <c r="FL57" s="52"/>
      <c r="FM57" s="52"/>
      <c r="FN57" s="52"/>
      <c r="FO57" s="52"/>
      <c r="FP57" s="52"/>
      <c r="FQ57" s="52"/>
      <c r="FR57" s="52"/>
      <c r="FS57" s="52"/>
      <c r="FT57" s="52"/>
      <c r="FU57" s="52"/>
      <c r="FV57" s="52"/>
      <c r="FW57" s="52"/>
      <c r="FX57" s="52"/>
      <c r="FY57" s="52"/>
      <c r="FZ57" s="52"/>
      <c r="GA57" s="52"/>
      <c r="GB57" s="52"/>
      <c r="GC57" s="52"/>
      <c r="GD57" s="52"/>
      <c r="GE57" s="52"/>
      <c r="GF57" s="52"/>
      <c r="GG57" s="52"/>
      <c r="GH57" s="52"/>
      <c r="GI57" s="52"/>
      <c r="GJ57" s="52"/>
      <c r="GK57" s="52"/>
      <c r="GL57" s="52"/>
      <c r="GM57" s="52"/>
      <c r="GN57" s="52"/>
      <c r="GO57" s="52"/>
      <c r="GP57" s="52"/>
    </row>
    <row r="58" spans="2:198" s="60" customFormat="1" ht="30" customHeight="1" thickBot="1" x14ac:dyDescent="0.35">
      <c r="B58" s="100"/>
      <c r="C58" s="101" t="s">
        <v>140</v>
      </c>
      <c r="D58" s="102" t="s">
        <v>74</v>
      </c>
      <c r="E58" s="103">
        <v>2200000</v>
      </c>
      <c r="F58" s="104">
        <v>6.5</v>
      </c>
      <c r="G58" s="154">
        <f>+ROUND(F58*E58,0)</f>
        <v>14300000</v>
      </c>
      <c r="H58" s="52"/>
      <c r="I58" s="85"/>
      <c r="J58" s="85">
        <v>2000000</v>
      </c>
      <c r="K58" s="85"/>
      <c r="L58" s="172">
        <f t="shared" si="6"/>
        <v>2560000</v>
      </c>
      <c r="M58" s="172">
        <f t="shared" si="1"/>
        <v>0</v>
      </c>
      <c r="N58" s="85">
        <f t="shared" si="2"/>
        <v>2560000</v>
      </c>
      <c r="O58" s="85"/>
      <c r="P58" s="85"/>
      <c r="Q58" s="44"/>
      <c r="R58" s="44"/>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c r="BO58" s="52"/>
      <c r="BP58" s="52"/>
      <c r="BQ58" s="52"/>
      <c r="BR58" s="52"/>
      <c r="BS58" s="52"/>
      <c r="BT58" s="52"/>
      <c r="BU58" s="52"/>
      <c r="BV58" s="52"/>
      <c r="BW58" s="52"/>
      <c r="BX58" s="52"/>
      <c r="BY58" s="52"/>
      <c r="BZ58" s="52"/>
      <c r="CA58" s="52"/>
      <c r="CB58" s="52"/>
      <c r="CC58" s="52"/>
      <c r="CD58" s="52"/>
      <c r="CE58" s="52"/>
      <c r="CF58" s="52"/>
      <c r="CG58" s="52"/>
      <c r="CH58" s="52"/>
      <c r="CI58" s="52"/>
      <c r="CJ58" s="52"/>
      <c r="CK58" s="52"/>
      <c r="CL58" s="52"/>
      <c r="CM58" s="52"/>
      <c r="CN58" s="52"/>
      <c r="CO58" s="52"/>
      <c r="CP58" s="52"/>
      <c r="CQ58" s="52"/>
      <c r="CR58" s="52"/>
      <c r="CS58" s="52"/>
      <c r="CT58" s="52"/>
      <c r="CU58" s="52"/>
      <c r="CV58" s="52"/>
      <c r="CW58" s="52"/>
      <c r="CX58" s="52"/>
      <c r="CY58" s="52"/>
      <c r="CZ58" s="52"/>
      <c r="DA58" s="52"/>
      <c r="DB58" s="52"/>
      <c r="DC58" s="52"/>
      <c r="DD58" s="52"/>
      <c r="DE58" s="52"/>
      <c r="DF58" s="52"/>
      <c r="DG58" s="52"/>
      <c r="DH58" s="52"/>
      <c r="DI58" s="52"/>
      <c r="DJ58" s="52"/>
      <c r="DK58" s="52"/>
      <c r="DL58" s="52"/>
      <c r="DM58" s="52"/>
      <c r="DN58" s="52"/>
      <c r="DO58" s="52"/>
      <c r="DP58" s="52"/>
      <c r="DQ58" s="52"/>
      <c r="DR58" s="52"/>
      <c r="DS58" s="52"/>
      <c r="DT58" s="52"/>
      <c r="DU58" s="52"/>
      <c r="DV58" s="52"/>
      <c r="DW58" s="52"/>
      <c r="DX58" s="52"/>
      <c r="DY58" s="52"/>
      <c r="DZ58" s="52"/>
      <c r="EA58" s="52"/>
      <c r="EB58" s="52"/>
      <c r="EC58" s="52"/>
      <c r="ED58" s="52"/>
      <c r="EE58" s="52"/>
      <c r="EF58" s="52"/>
      <c r="EG58" s="52"/>
      <c r="EH58" s="52"/>
      <c r="EI58" s="52"/>
      <c r="EJ58" s="52"/>
      <c r="EK58" s="52"/>
      <c r="EL58" s="52"/>
      <c r="EM58" s="52"/>
      <c r="EN58" s="52"/>
      <c r="EO58" s="52"/>
      <c r="EP58" s="52"/>
      <c r="EQ58" s="52"/>
      <c r="ER58" s="52"/>
      <c r="ES58" s="52"/>
      <c r="ET58" s="52"/>
      <c r="EU58" s="52"/>
      <c r="EV58" s="52"/>
      <c r="EW58" s="52"/>
      <c r="EX58" s="52"/>
      <c r="EY58" s="52"/>
      <c r="EZ58" s="52"/>
      <c r="FA58" s="52"/>
      <c r="FB58" s="52"/>
      <c r="FC58" s="52"/>
      <c r="FD58" s="52"/>
      <c r="FE58" s="52"/>
      <c r="FF58" s="52"/>
      <c r="FG58" s="52"/>
      <c r="FH58" s="52"/>
      <c r="FI58" s="52"/>
      <c r="FJ58" s="52"/>
      <c r="FK58" s="52"/>
      <c r="FL58" s="52"/>
      <c r="FM58" s="52"/>
      <c r="FN58" s="52"/>
      <c r="FO58" s="52"/>
      <c r="FP58" s="52"/>
      <c r="FQ58" s="52"/>
      <c r="FR58" s="52"/>
      <c r="FS58" s="52"/>
      <c r="FT58" s="52"/>
      <c r="FU58" s="52"/>
      <c r="FV58" s="52"/>
      <c r="FW58" s="52"/>
      <c r="FX58" s="52"/>
      <c r="FY58" s="52"/>
      <c r="FZ58" s="52"/>
      <c r="GA58" s="52"/>
      <c r="GB58" s="52"/>
      <c r="GC58" s="52"/>
      <c r="GD58" s="52"/>
      <c r="GE58" s="52"/>
      <c r="GF58" s="52"/>
      <c r="GG58" s="52"/>
      <c r="GH58" s="52"/>
      <c r="GI58" s="52"/>
      <c r="GJ58" s="52"/>
      <c r="GK58" s="52"/>
      <c r="GL58" s="52"/>
      <c r="GM58" s="52"/>
      <c r="GN58" s="52"/>
      <c r="GO58" s="52"/>
      <c r="GP58" s="52"/>
    </row>
    <row r="59" spans="2:198" s="60" customFormat="1" ht="15" thickBot="1" x14ac:dyDescent="0.35">
      <c r="B59" s="94"/>
      <c r="C59" s="95" t="s">
        <v>78</v>
      </c>
      <c r="D59" s="96"/>
      <c r="E59" s="97"/>
      <c r="F59" s="98"/>
      <c r="G59" s="99"/>
      <c r="H59" s="52"/>
      <c r="I59" s="85"/>
      <c r="J59" s="85"/>
      <c r="K59" s="85"/>
      <c r="L59" s="172">
        <f t="shared" si="6"/>
        <v>0</v>
      </c>
      <c r="M59" s="172">
        <f t="shared" si="1"/>
        <v>0</v>
      </c>
      <c r="N59" s="85">
        <f t="shared" si="2"/>
        <v>0</v>
      </c>
      <c r="O59" s="85"/>
      <c r="P59" s="85"/>
      <c r="Q59" s="44"/>
      <c r="R59" s="44"/>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c r="BO59" s="52"/>
      <c r="BP59" s="52"/>
      <c r="BQ59" s="52"/>
      <c r="BR59" s="52"/>
      <c r="BS59" s="52"/>
      <c r="BT59" s="52"/>
      <c r="BU59" s="52"/>
      <c r="BV59" s="52"/>
      <c r="BW59" s="52"/>
      <c r="BX59" s="52"/>
      <c r="BY59" s="52"/>
      <c r="BZ59" s="52"/>
      <c r="CA59" s="52"/>
      <c r="CB59" s="52"/>
      <c r="CC59" s="52"/>
      <c r="CD59" s="52"/>
      <c r="CE59" s="52"/>
      <c r="CF59" s="52"/>
      <c r="CG59" s="52"/>
      <c r="CH59" s="52"/>
      <c r="CI59" s="52"/>
      <c r="CJ59" s="52"/>
      <c r="CK59" s="52"/>
      <c r="CL59" s="52"/>
      <c r="CM59" s="52"/>
      <c r="CN59" s="52"/>
      <c r="CO59" s="52"/>
      <c r="CP59" s="52"/>
      <c r="CQ59" s="52"/>
      <c r="CR59" s="52"/>
      <c r="CS59" s="52"/>
      <c r="CT59" s="52"/>
      <c r="CU59" s="52"/>
      <c r="CV59" s="52"/>
      <c r="CW59" s="52"/>
      <c r="CX59" s="52"/>
      <c r="CY59" s="52"/>
      <c r="CZ59" s="52"/>
      <c r="DA59" s="52"/>
      <c r="DB59" s="52"/>
      <c r="DC59" s="52"/>
      <c r="DD59" s="52"/>
      <c r="DE59" s="52"/>
      <c r="DF59" s="52"/>
      <c r="DG59" s="52"/>
      <c r="DH59" s="52"/>
      <c r="DI59" s="52"/>
      <c r="DJ59" s="52"/>
      <c r="DK59" s="52"/>
      <c r="DL59" s="52"/>
      <c r="DM59" s="52"/>
      <c r="DN59" s="52"/>
      <c r="DO59" s="52"/>
      <c r="DP59" s="52"/>
      <c r="DQ59" s="52"/>
      <c r="DR59" s="52"/>
      <c r="DS59" s="52"/>
      <c r="DT59" s="52"/>
      <c r="DU59" s="52"/>
      <c r="DV59" s="52"/>
      <c r="DW59" s="52"/>
      <c r="DX59" s="52"/>
      <c r="DY59" s="52"/>
      <c r="DZ59" s="52"/>
      <c r="EA59" s="52"/>
      <c r="EB59" s="52"/>
      <c r="EC59" s="52"/>
      <c r="ED59" s="52"/>
      <c r="EE59" s="52"/>
      <c r="EF59" s="52"/>
      <c r="EG59" s="52"/>
      <c r="EH59" s="52"/>
      <c r="EI59" s="52"/>
      <c r="EJ59" s="52"/>
      <c r="EK59" s="52"/>
      <c r="EL59" s="52"/>
      <c r="EM59" s="52"/>
      <c r="EN59" s="52"/>
      <c r="EO59" s="52"/>
      <c r="EP59" s="52"/>
      <c r="EQ59" s="52"/>
      <c r="ER59" s="52"/>
      <c r="ES59" s="52"/>
      <c r="ET59" s="52"/>
      <c r="EU59" s="52"/>
      <c r="EV59" s="52"/>
      <c r="EW59" s="52"/>
      <c r="EX59" s="52"/>
      <c r="EY59" s="52"/>
      <c r="EZ59" s="52"/>
      <c r="FA59" s="52"/>
      <c r="FB59" s="52"/>
      <c r="FC59" s="52"/>
      <c r="FD59" s="52"/>
      <c r="FE59" s="52"/>
      <c r="FF59" s="52"/>
      <c r="FG59" s="52"/>
      <c r="FH59" s="52"/>
      <c r="FI59" s="52"/>
      <c r="FJ59" s="52"/>
      <c r="FK59" s="52"/>
      <c r="FL59" s="52"/>
      <c r="FM59" s="52"/>
      <c r="FN59" s="52"/>
      <c r="FO59" s="52"/>
      <c r="FP59" s="52"/>
      <c r="FQ59" s="52"/>
      <c r="FR59" s="52"/>
      <c r="FS59" s="52"/>
      <c r="FT59" s="52"/>
      <c r="FU59" s="52"/>
      <c r="FV59" s="52"/>
      <c r="FW59" s="52"/>
      <c r="FX59" s="52"/>
      <c r="FY59" s="52"/>
      <c r="FZ59" s="52"/>
      <c r="GA59" s="52"/>
      <c r="GB59" s="52"/>
      <c r="GC59" s="52"/>
      <c r="GD59" s="52"/>
      <c r="GE59" s="52"/>
      <c r="GF59" s="52"/>
      <c r="GG59" s="52"/>
      <c r="GH59" s="52"/>
      <c r="GI59" s="52"/>
      <c r="GJ59" s="52"/>
      <c r="GK59" s="52"/>
      <c r="GL59" s="52"/>
      <c r="GM59" s="52"/>
      <c r="GN59" s="52"/>
      <c r="GO59" s="52"/>
      <c r="GP59" s="52"/>
    </row>
    <row r="60" spans="2:198" s="60" customFormat="1" ht="27.6" customHeight="1" x14ac:dyDescent="0.3">
      <c r="B60" s="155"/>
      <c r="C60" s="156" t="s">
        <v>141</v>
      </c>
      <c r="D60" s="157" t="s">
        <v>74</v>
      </c>
      <c r="E60" s="158">
        <f>+'[6]COSTOS INTERVENTORIA (2025 OK)'!$M$47</f>
        <v>2862000</v>
      </c>
      <c r="F60" s="159">
        <v>6.5</v>
      </c>
      <c r="G60" s="160">
        <f>+ROUND(F60*E60,0)</f>
        <v>18603000</v>
      </c>
      <c r="H60" s="52"/>
      <c r="I60" s="168"/>
      <c r="J60" s="168">
        <v>1700000</v>
      </c>
      <c r="K60" s="85"/>
      <c r="L60" s="172">
        <f t="shared" si="6"/>
        <v>2176000</v>
      </c>
      <c r="M60" s="172">
        <f t="shared" si="1"/>
        <v>0</v>
      </c>
      <c r="N60" s="85">
        <f t="shared" si="2"/>
        <v>2176000</v>
      </c>
      <c r="O60" s="85"/>
      <c r="P60" s="85"/>
      <c r="Q60" s="44"/>
      <c r="R60" s="44"/>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c r="BO60" s="52"/>
      <c r="BP60" s="52"/>
      <c r="BQ60" s="52"/>
      <c r="BR60" s="52"/>
      <c r="BS60" s="52"/>
      <c r="BT60" s="52"/>
      <c r="BU60" s="52"/>
      <c r="BV60" s="52"/>
      <c r="BW60" s="52"/>
      <c r="BX60" s="52"/>
      <c r="BY60" s="52"/>
      <c r="BZ60" s="52"/>
      <c r="CA60" s="52"/>
      <c r="CB60" s="52"/>
      <c r="CC60" s="52"/>
      <c r="CD60" s="52"/>
      <c r="CE60" s="52"/>
      <c r="CF60" s="52"/>
      <c r="CG60" s="52"/>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E60" s="52"/>
      <c r="DF60" s="52"/>
      <c r="DG60" s="52"/>
      <c r="DH60" s="52"/>
      <c r="DI60" s="52"/>
      <c r="DJ60" s="52"/>
      <c r="DK60" s="52"/>
      <c r="DL60" s="52"/>
      <c r="DM60" s="52"/>
      <c r="DN60" s="52"/>
      <c r="DO60" s="52"/>
      <c r="DP60" s="52"/>
      <c r="DQ60" s="52"/>
      <c r="DR60" s="52"/>
      <c r="DS60" s="52"/>
      <c r="DT60" s="52"/>
      <c r="DU60" s="52"/>
      <c r="DV60" s="52"/>
      <c r="DW60" s="52"/>
      <c r="DX60" s="52"/>
      <c r="DY60" s="52"/>
      <c r="DZ60" s="52"/>
      <c r="EA60" s="52"/>
      <c r="EB60" s="52"/>
      <c r="EC60" s="52"/>
      <c r="ED60" s="52"/>
      <c r="EE60" s="52"/>
      <c r="EF60" s="52"/>
      <c r="EG60" s="52"/>
      <c r="EH60" s="52"/>
      <c r="EI60" s="52"/>
      <c r="EJ60" s="52"/>
      <c r="EK60" s="52"/>
      <c r="EL60" s="52"/>
      <c r="EM60" s="52"/>
      <c r="EN60" s="52"/>
      <c r="EO60" s="52"/>
      <c r="EP60" s="52"/>
      <c r="EQ60" s="52"/>
      <c r="ER60" s="52"/>
      <c r="ES60" s="52"/>
      <c r="ET60" s="52"/>
      <c r="EU60" s="52"/>
      <c r="EV60" s="52"/>
      <c r="EW60" s="52"/>
      <c r="EX60" s="52"/>
      <c r="EY60" s="52"/>
      <c r="EZ60" s="52"/>
      <c r="FA60" s="52"/>
      <c r="FB60" s="52"/>
      <c r="FC60" s="52"/>
      <c r="FD60" s="52"/>
      <c r="FE60" s="52"/>
      <c r="FF60" s="52"/>
      <c r="FG60" s="52"/>
      <c r="FH60" s="52"/>
      <c r="FI60" s="52"/>
      <c r="FJ60" s="52"/>
      <c r="FK60" s="52"/>
      <c r="FL60" s="52"/>
      <c r="FM60" s="52"/>
      <c r="FN60" s="52"/>
      <c r="FO60" s="52"/>
      <c r="FP60" s="52"/>
      <c r="FQ60" s="52"/>
      <c r="FR60" s="52"/>
      <c r="FS60" s="52"/>
      <c r="FT60" s="52"/>
      <c r="FU60" s="52"/>
      <c r="FV60" s="52"/>
      <c r="FW60" s="52"/>
      <c r="FX60" s="52"/>
      <c r="FY60" s="52"/>
      <c r="FZ60" s="52"/>
      <c r="GA60" s="52"/>
      <c r="GB60" s="52"/>
      <c r="GC60" s="52"/>
      <c r="GD60" s="52"/>
      <c r="GE60" s="52"/>
      <c r="GF60" s="52"/>
      <c r="GG60" s="52"/>
      <c r="GH60" s="52"/>
      <c r="GI60" s="52"/>
      <c r="GJ60" s="52"/>
      <c r="GK60" s="52"/>
      <c r="GL60" s="52"/>
      <c r="GM60" s="52"/>
      <c r="GN60" s="52"/>
      <c r="GO60" s="52"/>
      <c r="GP60" s="52"/>
    </row>
    <row r="61" spans="2:198" s="60" customFormat="1" ht="30.6" customHeight="1" thickBot="1" x14ac:dyDescent="0.35">
      <c r="B61" s="109"/>
      <c r="C61" s="110" t="s">
        <v>142</v>
      </c>
      <c r="D61" s="111" t="s">
        <v>74</v>
      </c>
      <c r="E61" s="112">
        <f>+'[6]COSTOS INTERVENTORIA (2025 OK)'!$M$48</f>
        <v>1127000</v>
      </c>
      <c r="F61" s="113">
        <v>6.5</v>
      </c>
      <c r="G61" s="80">
        <f>+ROUND(F61*E61,0)</f>
        <v>7325500</v>
      </c>
      <c r="H61" s="52"/>
      <c r="I61" s="168"/>
      <c r="J61" s="168">
        <v>700000</v>
      </c>
      <c r="K61" s="85"/>
      <c r="L61" s="172">
        <f t="shared" si="6"/>
        <v>896000</v>
      </c>
      <c r="M61" s="172">
        <f t="shared" si="1"/>
        <v>0</v>
      </c>
      <c r="N61" s="85">
        <f t="shared" si="2"/>
        <v>896000</v>
      </c>
      <c r="O61" s="85"/>
      <c r="P61" s="85"/>
      <c r="Q61" s="45"/>
      <c r="R61" s="45"/>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c r="BO61" s="52"/>
      <c r="BP61" s="52"/>
      <c r="BQ61" s="52"/>
      <c r="BR61" s="52"/>
      <c r="BS61" s="52"/>
      <c r="BT61" s="52"/>
      <c r="BU61" s="52"/>
      <c r="BV61" s="52"/>
      <c r="BW61" s="52"/>
      <c r="BX61" s="52"/>
      <c r="BY61" s="52"/>
      <c r="BZ61" s="52"/>
      <c r="CA61" s="52"/>
      <c r="CB61" s="52"/>
      <c r="CC61" s="52"/>
      <c r="CD61" s="52"/>
      <c r="CE61" s="52"/>
      <c r="CF61" s="52"/>
      <c r="CG61" s="52"/>
      <c r="CH61" s="52"/>
      <c r="CI61" s="52"/>
      <c r="CJ61" s="52"/>
      <c r="CK61" s="52"/>
      <c r="CL61" s="52"/>
      <c r="CM61" s="52"/>
      <c r="CN61" s="52"/>
      <c r="CO61" s="52"/>
      <c r="CP61" s="52"/>
      <c r="CQ61" s="52"/>
      <c r="CR61" s="52"/>
      <c r="CS61" s="52"/>
      <c r="CT61" s="52"/>
      <c r="CU61" s="52"/>
      <c r="CV61" s="52"/>
      <c r="CW61" s="52"/>
      <c r="CX61" s="52"/>
      <c r="CY61" s="52"/>
      <c r="CZ61" s="52"/>
      <c r="DA61" s="52"/>
      <c r="DB61" s="52"/>
      <c r="DC61" s="52"/>
      <c r="DD61" s="52"/>
      <c r="DE61" s="52"/>
      <c r="DF61" s="52"/>
      <c r="DG61" s="52"/>
      <c r="DH61" s="52"/>
      <c r="DI61" s="52"/>
      <c r="DJ61" s="52"/>
      <c r="DK61" s="52"/>
      <c r="DL61" s="52"/>
      <c r="DM61" s="52"/>
      <c r="DN61" s="52"/>
      <c r="DO61" s="52"/>
      <c r="DP61" s="52"/>
      <c r="DQ61" s="52"/>
      <c r="DR61" s="52"/>
      <c r="DS61" s="52"/>
      <c r="DT61" s="52"/>
      <c r="DU61" s="52"/>
      <c r="DV61" s="52"/>
      <c r="DW61" s="52"/>
      <c r="DX61" s="52"/>
      <c r="DY61" s="52"/>
      <c r="DZ61" s="52"/>
      <c r="EA61" s="52"/>
      <c r="EB61" s="52"/>
      <c r="EC61" s="52"/>
      <c r="ED61" s="52"/>
      <c r="EE61" s="52"/>
      <c r="EF61" s="52"/>
      <c r="EG61" s="52"/>
      <c r="EH61" s="52"/>
      <c r="EI61" s="52"/>
      <c r="EJ61" s="52"/>
      <c r="EK61" s="52"/>
      <c r="EL61" s="52"/>
      <c r="EM61" s="52"/>
      <c r="EN61" s="52"/>
      <c r="EO61" s="52"/>
      <c r="EP61" s="52"/>
      <c r="EQ61" s="52"/>
      <c r="ER61" s="52"/>
      <c r="ES61" s="52"/>
      <c r="ET61" s="52"/>
      <c r="EU61" s="52"/>
      <c r="EV61" s="52"/>
      <c r="EW61" s="52"/>
      <c r="EX61" s="52"/>
      <c r="EY61" s="52"/>
      <c r="EZ61" s="52"/>
      <c r="FA61" s="52"/>
      <c r="FB61" s="52"/>
      <c r="FC61" s="52"/>
      <c r="FD61" s="52"/>
      <c r="FE61" s="52"/>
      <c r="FF61" s="52"/>
      <c r="FG61" s="52"/>
      <c r="FH61" s="52"/>
      <c r="FI61" s="52"/>
      <c r="FJ61" s="52"/>
      <c r="FK61" s="52"/>
      <c r="FL61" s="52"/>
      <c r="FM61" s="52"/>
      <c r="FN61" s="52"/>
      <c r="FO61" s="52"/>
      <c r="FP61" s="52"/>
      <c r="FQ61" s="52"/>
      <c r="FR61" s="52"/>
      <c r="FS61" s="52"/>
      <c r="FT61" s="52"/>
      <c r="FU61" s="52"/>
      <c r="FV61" s="52"/>
      <c r="FW61" s="52"/>
      <c r="FX61" s="52"/>
      <c r="FY61" s="52"/>
      <c r="FZ61" s="52"/>
      <c r="GA61" s="52"/>
      <c r="GB61" s="52"/>
      <c r="GC61" s="52"/>
      <c r="GD61" s="52"/>
      <c r="GE61" s="52"/>
      <c r="GF61" s="52"/>
      <c r="GG61" s="52"/>
      <c r="GH61" s="52"/>
      <c r="GI61" s="52"/>
      <c r="GJ61" s="52"/>
      <c r="GK61" s="52"/>
      <c r="GL61" s="52"/>
      <c r="GM61" s="52"/>
      <c r="GN61" s="52"/>
      <c r="GO61" s="52"/>
      <c r="GP61" s="52"/>
    </row>
    <row r="62" spans="2:198" s="60" customFormat="1" ht="21.6" customHeight="1" x14ac:dyDescent="0.3">
      <c r="B62" s="109"/>
      <c r="C62" s="110" t="s">
        <v>82</v>
      </c>
      <c r="D62" s="114" t="s">
        <v>74</v>
      </c>
      <c r="E62" s="112">
        <f>+'[6]COSTOS INTERVENTORIA (2025 OK)'!$L$49*1.2</f>
        <v>1248000</v>
      </c>
      <c r="F62" s="113">
        <v>6.5</v>
      </c>
      <c r="G62" s="80">
        <f>+ROUND(F62*E62,0)</f>
        <v>8112000</v>
      </c>
      <c r="H62" s="52"/>
      <c r="I62" s="85"/>
      <c r="J62" s="85">
        <v>945000</v>
      </c>
      <c r="K62" s="85"/>
      <c r="L62" s="172">
        <f t="shared" si="6"/>
        <v>1209600</v>
      </c>
      <c r="M62" s="172">
        <f t="shared" si="1"/>
        <v>0</v>
      </c>
      <c r="N62" s="85">
        <f t="shared" si="2"/>
        <v>1209600</v>
      </c>
      <c r="O62" s="85"/>
      <c r="P62" s="85"/>
      <c r="Q62" s="44"/>
      <c r="R62" s="44"/>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c r="FZ62" s="52"/>
      <c r="GA62" s="52"/>
      <c r="GB62" s="52"/>
      <c r="GC62" s="52"/>
      <c r="GD62" s="52"/>
      <c r="GE62" s="52"/>
      <c r="GF62" s="52"/>
      <c r="GG62" s="52"/>
      <c r="GH62" s="52"/>
      <c r="GI62" s="52"/>
      <c r="GJ62" s="52"/>
      <c r="GK62" s="52"/>
      <c r="GL62" s="52"/>
      <c r="GM62" s="52"/>
      <c r="GN62" s="52"/>
      <c r="GO62" s="52"/>
      <c r="GP62" s="52"/>
    </row>
    <row r="63" spans="2:198" s="60" customFormat="1" ht="29.4" customHeight="1" thickBot="1" x14ac:dyDescent="0.35">
      <c r="B63" s="164"/>
      <c r="C63" s="161" t="s">
        <v>83</v>
      </c>
      <c r="D63" s="162" t="s">
        <v>74</v>
      </c>
      <c r="E63" s="163">
        <v>250000</v>
      </c>
      <c r="F63" s="115">
        <v>6.5</v>
      </c>
      <c r="G63" s="116">
        <f>+ROUND(E63*F63,0)</f>
        <v>1625000</v>
      </c>
      <c r="H63" s="117" t="s">
        <v>31</v>
      </c>
      <c r="I63" s="52"/>
      <c r="J63" s="52"/>
      <c r="K63" s="52"/>
      <c r="L63" s="172">
        <f t="shared" si="6"/>
        <v>0</v>
      </c>
      <c r="M63" s="172">
        <f t="shared" si="1"/>
        <v>0</v>
      </c>
      <c r="N63" s="85">
        <f t="shared" si="2"/>
        <v>0</v>
      </c>
      <c r="O63" s="85"/>
      <c r="P63" s="85"/>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c r="FG63" s="52"/>
      <c r="FH63" s="52"/>
      <c r="FI63" s="52"/>
      <c r="FJ63" s="52"/>
      <c r="FK63" s="52"/>
      <c r="FL63" s="52"/>
      <c r="FM63" s="52"/>
      <c r="FN63" s="52"/>
      <c r="FO63" s="52"/>
      <c r="FP63" s="52"/>
      <c r="FQ63" s="52"/>
      <c r="FR63" s="52"/>
      <c r="FS63" s="52"/>
      <c r="FT63" s="52"/>
      <c r="FU63" s="52"/>
      <c r="FV63" s="52"/>
      <c r="FW63" s="52"/>
      <c r="FX63" s="52"/>
      <c r="FY63" s="52"/>
      <c r="FZ63" s="52"/>
      <c r="GA63" s="52"/>
      <c r="GB63" s="52"/>
      <c r="GC63" s="52"/>
      <c r="GD63" s="52"/>
      <c r="GE63" s="52"/>
      <c r="GF63" s="52"/>
      <c r="GG63" s="52"/>
      <c r="GH63" s="52"/>
      <c r="GI63" s="52"/>
      <c r="GJ63" s="52"/>
      <c r="GK63" s="52"/>
      <c r="GL63" s="52"/>
      <c r="GM63" s="52"/>
      <c r="GN63" s="52"/>
      <c r="GO63" s="52"/>
      <c r="GP63" s="52"/>
    </row>
    <row r="64" spans="2:198" s="60" customFormat="1" ht="16.5" customHeight="1" x14ac:dyDescent="0.3">
      <c r="B64" s="118"/>
      <c r="C64" s="300" t="s">
        <v>84</v>
      </c>
      <c r="D64" s="301"/>
      <c r="E64" s="301"/>
      <c r="F64" s="302"/>
      <c r="G64" s="119">
        <f>SUM(G52:G63)</f>
        <v>286187500</v>
      </c>
      <c r="H64" s="120"/>
      <c r="I64" s="121"/>
      <c r="J64" s="122"/>
      <c r="K64" s="88"/>
      <c r="L64" s="85">
        <f t="shared" si="6"/>
        <v>0</v>
      </c>
      <c r="M64" s="85">
        <f t="shared" si="1"/>
        <v>0</v>
      </c>
      <c r="N64" s="85">
        <f t="shared" si="2"/>
        <v>0</v>
      </c>
      <c r="O64" s="85"/>
      <c r="P64" s="85"/>
      <c r="Q64" s="88"/>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c r="FZ64" s="52"/>
      <c r="GA64" s="52"/>
      <c r="GB64" s="52"/>
      <c r="GC64" s="52"/>
      <c r="GD64" s="52"/>
      <c r="GE64" s="52"/>
      <c r="GF64" s="52"/>
      <c r="GG64" s="52"/>
      <c r="GH64" s="52"/>
      <c r="GI64" s="52"/>
      <c r="GJ64" s="52"/>
      <c r="GK64" s="52"/>
      <c r="GL64" s="52"/>
      <c r="GM64" s="52"/>
      <c r="GN64" s="52"/>
      <c r="GO64" s="52"/>
      <c r="GP64" s="52"/>
    </row>
    <row r="65" spans="1:198" s="60" customFormat="1" ht="18" customHeight="1" x14ac:dyDescent="0.3">
      <c r="B65" s="123"/>
      <c r="C65" s="303" t="s">
        <v>85</v>
      </c>
      <c r="D65" s="304"/>
      <c r="E65" s="304"/>
      <c r="F65" s="305"/>
      <c r="G65" s="124">
        <f>+G64+G47</f>
        <v>2915446300</v>
      </c>
      <c r="H65" s="125"/>
      <c r="I65" s="126"/>
      <c r="J65" s="52"/>
      <c r="K65" s="52"/>
      <c r="L65" s="52"/>
      <c r="M65" s="85">
        <f t="shared" si="1"/>
        <v>0</v>
      </c>
      <c r="N65" s="85" t="e">
        <f t="shared" si="2"/>
        <v>#DIV/0!</v>
      </c>
      <c r="O65" s="85"/>
      <c r="P65" s="85"/>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c r="FG65" s="52"/>
      <c r="FH65" s="52"/>
      <c r="FI65" s="52"/>
      <c r="FJ65" s="52"/>
      <c r="FK65" s="52"/>
      <c r="FL65" s="52"/>
      <c r="FM65" s="52"/>
      <c r="FN65" s="52"/>
      <c r="FO65" s="52"/>
      <c r="FP65" s="52"/>
      <c r="FQ65" s="52"/>
      <c r="FR65" s="52"/>
      <c r="FS65" s="52"/>
      <c r="FT65" s="52"/>
      <c r="FU65" s="52"/>
      <c r="FV65" s="52"/>
      <c r="FW65" s="52"/>
      <c r="FX65" s="52"/>
      <c r="FY65" s="52"/>
      <c r="FZ65" s="52"/>
      <c r="GA65" s="52"/>
      <c r="GB65" s="52"/>
      <c r="GC65" s="52"/>
      <c r="GD65" s="52"/>
      <c r="GE65" s="52"/>
      <c r="GF65" s="52"/>
      <c r="GG65" s="52"/>
      <c r="GH65" s="52"/>
      <c r="GI65" s="52"/>
      <c r="GJ65" s="52"/>
      <c r="GK65" s="52"/>
      <c r="GL65" s="52"/>
      <c r="GM65" s="52"/>
      <c r="GN65" s="52"/>
      <c r="GO65" s="52"/>
      <c r="GP65" s="52"/>
    </row>
    <row r="66" spans="1:198" s="60" customFormat="1" ht="18" customHeight="1" x14ac:dyDescent="0.3">
      <c r="B66" s="127"/>
      <c r="C66" s="306" t="s">
        <v>143</v>
      </c>
      <c r="D66" s="306"/>
      <c r="E66" s="306"/>
      <c r="F66" s="306"/>
      <c r="G66" s="128">
        <f>+G65*0.4</f>
        <v>1166178520</v>
      </c>
      <c r="H66" s="117" t="s">
        <v>31</v>
      </c>
      <c r="I66" s="129"/>
      <c r="J66" s="85"/>
      <c r="K66" s="52"/>
      <c r="L66" s="52"/>
      <c r="M66" s="85">
        <f t="shared" si="1"/>
        <v>0</v>
      </c>
      <c r="N66" s="85" t="e">
        <f t="shared" si="2"/>
        <v>#DIV/0!</v>
      </c>
      <c r="O66" s="85"/>
      <c r="P66" s="85"/>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c r="FG66" s="52"/>
      <c r="FH66" s="52"/>
      <c r="FI66" s="52"/>
      <c r="FJ66" s="52"/>
      <c r="FK66" s="52"/>
      <c r="FL66" s="52"/>
      <c r="FM66" s="52"/>
      <c r="FN66" s="52"/>
      <c r="FO66" s="52"/>
      <c r="FP66" s="52"/>
      <c r="FQ66" s="52"/>
      <c r="FR66" s="52"/>
      <c r="FS66" s="52"/>
      <c r="FT66" s="52"/>
      <c r="FU66" s="52"/>
      <c r="FV66" s="52"/>
      <c r="FW66" s="52"/>
      <c r="FX66" s="52"/>
      <c r="FY66" s="52"/>
      <c r="FZ66" s="52"/>
      <c r="GA66" s="52"/>
      <c r="GB66" s="52"/>
      <c r="GC66" s="52"/>
      <c r="GD66" s="52"/>
      <c r="GE66" s="52"/>
      <c r="GF66" s="52"/>
      <c r="GG66" s="52"/>
      <c r="GH66" s="52"/>
      <c r="GI66" s="52"/>
      <c r="GJ66" s="52"/>
      <c r="GK66" s="52"/>
      <c r="GL66" s="52"/>
      <c r="GM66" s="52"/>
      <c r="GN66" s="52"/>
      <c r="GO66" s="52"/>
      <c r="GP66" s="52"/>
    </row>
    <row r="67" spans="1:198" s="60" customFormat="1" ht="18" customHeight="1" x14ac:dyDescent="0.3">
      <c r="B67" s="123"/>
      <c r="C67" s="307" t="s">
        <v>87</v>
      </c>
      <c r="D67" s="307"/>
      <c r="E67" s="307"/>
      <c r="F67" s="307"/>
      <c r="G67" s="124">
        <f>+G66+G65</f>
        <v>4081624820</v>
      </c>
      <c r="H67" s="120">
        <f>+G66/G69</f>
        <v>0.24009603840547983</v>
      </c>
      <c r="I67" s="126"/>
      <c r="J67" s="129"/>
      <c r="K67" s="52"/>
      <c r="L67" s="52"/>
      <c r="M67" s="85">
        <f t="shared" si="1"/>
        <v>0</v>
      </c>
      <c r="N67" s="85"/>
      <c r="O67" s="85"/>
      <c r="P67" s="85"/>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c r="FG67" s="52"/>
      <c r="FH67" s="52"/>
      <c r="FI67" s="52"/>
      <c r="FJ67" s="52"/>
      <c r="FK67" s="52"/>
      <c r="FL67" s="52"/>
      <c r="FM67" s="52"/>
      <c r="FN67" s="52"/>
      <c r="FO67" s="52"/>
      <c r="FP67" s="52"/>
      <c r="FQ67" s="52"/>
      <c r="FR67" s="52"/>
      <c r="FS67" s="52"/>
      <c r="FT67" s="52"/>
      <c r="FU67" s="52"/>
      <c r="FV67" s="52"/>
      <c r="FW67" s="52"/>
      <c r="FX67" s="52"/>
      <c r="FY67" s="52"/>
      <c r="FZ67" s="52"/>
      <c r="GA67" s="52"/>
      <c r="GB67" s="52"/>
      <c r="GC67" s="52"/>
      <c r="GD67" s="52"/>
      <c r="GE67" s="52"/>
      <c r="GF67" s="52"/>
      <c r="GG67" s="52"/>
      <c r="GH67" s="52"/>
      <c r="GI67" s="52"/>
      <c r="GJ67" s="52"/>
      <c r="GK67" s="52"/>
      <c r="GL67" s="52"/>
      <c r="GM67" s="52"/>
      <c r="GN67" s="52"/>
      <c r="GO67" s="52"/>
      <c r="GP67" s="52"/>
    </row>
    <row r="68" spans="1:198" s="60" customFormat="1" ht="18" customHeight="1" x14ac:dyDescent="0.3">
      <c r="B68" s="123"/>
      <c r="C68" s="307" t="s">
        <v>88</v>
      </c>
      <c r="D68" s="307"/>
      <c r="E68" s="307"/>
      <c r="F68" s="307"/>
      <c r="G68" s="130">
        <f>+ROUND(G67*19%,0)</f>
        <v>775508716</v>
      </c>
      <c r="H68" s="77"/>
      <c r="I68" s="85"/>
      <c r="J68" s="52"/>
      <c r="K68" s="52"/>
      <c r="L68" s="52"/>
      <c r="M68" s="85">
        <f t="shared" si="1"/>
        <v>0</v>
      </c>
      <c r="N68" s="85"/>
      <c r="O68" s="85"/>
      <c r="P68" s="85"/>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c r="FG68" s="52"/>
      <c r="FH68" s="52"/>
      <c r="FI68" s="52"/>
      <c r="FJ68" s="52"/>
      <c r="FK68" s="52"/>
      <c r="FL68" s="52"/>
      <c r="FM68" s="52"/>
      <c r="FN68" s="52"/>
      <c r="FO68" s="52"/>
      <c r="FP68" s="52"/>
      <c r="FQ68" s="52"/>
      <c r="FR68" s="52"/>
      <c r="FS68" s="52"/>
      <c r="FT68" s="52"/>
      <c r="FU68" s="52"/>
      <c r="FV68" s="52"/>
      <c r="FW68" s="52"/>
      <c r="FX68" s="52"/>
      <c r="FY68" s="52"/>
      <c r="FZ68" s="52"/>
      <c r="GA68" s="52"/>
      <c r="GB68" s="52"/>
      <c r="GC68" s="52"/>
      <c r="GD68" s="52"/>
      <c r="GE68" s="52"/>
      <c r="GF68" s="52"/>
      <c r="GG68" s="52"/>
      <c r="GH68" s="52"/>
      <c r="GI68" s="52"/>
      <c r="GJ68" s="52"/>
      <c r="GK68" s="52"/>
      <c r="GL68" s="52"/>
      <c r="GM68" s="52"/>
      <c r="GN68" s="52"/>
      <c r="GO68" s="52"/>
      <c r="GP68" s="52"/>
    </row>
    <row r="69" spans="1:198" s="60" customFormat="1" ht="18" customHeight="1" thickBot="1" x14ac:dyDescent="0.35">
      <c r="A69" s="131"/>
      <c r="B69" s="132"/>
      <c r="C69" s="285" t="s">
        <v>89</v>
      </c>
      <c r="D69" s="285"/>
      <c r="E69" s="285"/>
      <c r="F69" s="285"/>
      <c r="G69" s="133">
        <f>+G67+G68</f>
        <v>4857133536</v>
      </c>
      <c r="H69" s="153">
        <f>+G69/138000000000</f>
        <v>3.5196619826086954E-2</v>
      </c>
      <c r="I69" s="134"/>
      <c r="J69" s="126"/>
      <c r="K69" s="135"/>
      <c r="L69" s="135"/>
      <c r="M69" s="85">
        <f t="shared" si="1"/>
        <v>0</v>
      </c>
      <c r="N69" s="85"/>
      <c r="O69" s="85"/>
      <c r="P69" s="85"/>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c r="FG69" s="52"/>
      <c r="FH69" s="52"/>
      <c r="FI69" s="52"/>
      <c r="FJ69" s="52"/>
      <c r="FK69" s="52"/>
      <c r="FL69" s="52"/>
      <c r="FM69" s="52"/>
      <c r="FN69" s="52"/>
      <c r="FO69" s="52"/>
      <c r="FP69" s="52"/>
      <c r="FQ69" s="52"/>
      <c r="FR69" s="52"/>
      <c r="FS69" s="52"/>
      <c r="FT69" s="52"/>
      <c r="FU69" s="52"/>
      <c r="FV69" s="52"/>
      <c r="FW69" s="52"/>
      <c r="FX69" s="52"/>
      <c r="FY69" s="52"/>
      <c r="FZ69" s="52"/>
      <c r="GA69" s="52"/>
      <c r="GB69" s="52"/>
      <c r="GC69" s="52"/>
      <c r="GD69" s="52"/>
      <c r="GE69" s="52"/>
      <c r="GF69" s="52"/>
      <c r="GG69" s="52"/>
      <c r="GH69" s="52"/>
      <c r="GI69" s="52"/>
      <c r="GJ69" s="52"/>
      <c r="GK69" s="52"/>
      <c r="GL69" s="52"/>
      <c r="GM69" s="52"/>
      <c r="GN69" s="52"/>
      <c r="GO69" s="52"/>
      <c r="GP69" s="52"/>
    </row>
    <row r="70" spans="1:198" ht="20.100000000000001" customHeight="1" x14ac:dyDescent="0.3">
      <c r="B70" s="286" t="s">
        <v>90</v>
      </c>
      <c r="C70" s="287"/>
      <c r="D70" s="287"/>
      <c r="E70" s="287"/>
      <c r="F70" s="287"/>
      <c r="G70" s="288"/>
      <c r="H70" s="136"/>
      <c r="I70" s="137"/>
      <c r="L70" s="138"/>
      <c r="M70" s="85">
        <f t="shared" si="1"/>
        <v>0</v>
      </c>
      <c r="N70" s="85"/>
      <c r="O70" s="85"/>
      <c r="P70" s="85"/>
    </row>
    <row r="71" spans="1:198" ht="36.75" customHeight="1" x14ac:dyDescent="0.3">
      <c r="B71" s="352" t="s">
        <v>91</v>
      </c>
      <c r="C71" s="353"/>
      <c r="D71" s="353"/>
      <c r="E71" s="353"/>
      <c r="F71" s="353"/>
      <c r="G71" s="354"/>
      <c r="H71" s="139"/>
      <c r="I71" s="85"/>
      <c r="M71" s="85">
        <f t="shared" si="1"/>
        <v>0</v>
      </c>
      <c r="N71" s="85"/>
      <c r="O71" s="85"/>
      <c r="P71" s="85"/>
    </row>
    <row r="72" spans="1:198" ht="30" customHeight="1" x14ac:dyDescent="0.3">
      <c r="B72" s="352" t="s">
        <v>144</v>
      </c>
      <c r="C72" s="353"/>
      <c r="D72" s="353"/>
      <c r="E72" s="353"/>
      <c r="F72" s="353"/>
      <c r="G72" s="354"/>
      <c r="H72" s="120"/>
      <c r="I72" s="139"/>
      <c r="K72" s="139"/>
      <c r="M72" s="85">
        <f t="shared" si="1"/>
        <v>0</v>
      </c>
      <c r="N72" s="85"/>
      <c r="O72" s="85"/>
      <c r="P72" s="85"/>
      <c r="R72" s="139"/>
    </row>
    <row r="73" spans="1:198" ht="20.100000000000001" customHeight="1" x14ac:dyDescent="0.3">
      <c r="B73" s="352" t="s">
        <v>93</v>
      </c>
      <c r="C73" s="353"/>
      <c r="D73" s="353"/>
      <c r="E73" s="353"/>
      <c r="F73" s="353"/>
      <c r="G73" s="354"/>
      <c r="H73" s="85"/>
      <c r="I73" s="139"/>
      <c r="M73" s="85">
        <f t="shared" si="1"/>
        <v>0</v>
      </c>
      <c r="N73" s="85"/>
      <c r="O73" s="85"/>
      <c r="P73" s="85"/>
      <c r="Q73" s="139"/>
    </row>
    <row r="74" spans="1:198" ht="35.4" customHeight="1" x14ac:dyDescent="0.3">
      <c r="B74" s="352" t="s">
        <v>94</v>
      </c>
      <c r="C74" s="353"/>
      <c r="D74" s="353"/>
      <c r="E74" s="353"/>
      <c r="F74" s="353"/>
      <c r="G74" s="354"/>
      <c r="H74" s="126"/>
      <c r="J74" s="139"/>
      <c r="L74" s="139"/>
      <c r="M74" s="85">
        <f t="shared" si="1"/>
        <v>0</v>
      </c>
      <c r="N74" s="85"/>
      <c r="O74" s="85"/>
      <c r="P74" s="85"/>
    </row>
    <row r="75" spans="1:198" ht="15.6" customHeight="1" x14ac:dyDescent="0.3">
      <c r="B75" s="352" t="s">
        <v>95</v>
      </c>
      <c r="C75" s="353"/>
      <c r="D75" s="353"/>
      <c r="E75" s="353"/>
      <c r="F75" s="353"/>
      <c r="G75" s="354"/>
      <c r="M75" s="85">
        <f t="shared" si="1"/>
        <v>0</v>
      </c>
      <c r="N75" s="85"/>
      <c r="O75" s="85"/>
      <c r="P75" s="85"/>
    </row>
    <row r="76" spans="1:198" ht="14.4" customHeight="1" x14ac:dyDescent="0.3">
      <c r="B76" s="352" t="s">
        <v>145</v>
      </c>
      <c r="C76" s="353"/>
      <c r="D76" s="353"/>
      <c r="E76" s="353"/>
      <c r="F76" s="353"/>
      <c r="G76" s="354"/>
      <c r="M76" s="85">
        <f t="shared" si="1"/>
        <v>0</v>
      </c>
      <c r="N76" s="85"/>
      <c r="O76" s="85"/>
      <c r="P76" s="85"/>
    </row>
    <row r="77" spans="1:198" ht="22.35" customHeight="1" x14ac:dyDescent="0.3">
      <c r="B77" s="352" t="s">
        <v>146</v>
      </c>
      <c r="C77" s="353"/>
      <c r="D77" s="353"/>
      <c r="E77" s="353"/>
      <c r="F77" s="353"/>
      <c r="G77" s="354"/>
      <c r="M77" s="85">
        <f t="shared" si="1"/>
        <v>0</v>
      </c>
      <c r="N77" s="85"/>
      <c r="O77" s="85"/>
      <c r="P77" s="85"/>
    </row>
    <row r="78" spans="1:198" ht="30.6" customHeight="1" x14ac:dyDescent="0.3">
      <c r="B78" s="352" t="s">
        <v>98</v>
      </c>
      <c r="C78" s="353"/>
      <c r="D78" s="353"/>
      <c r="E78" s="353"/>
      <c r="F78" s="353"/>
      <c r="G78" s="354"/>
    </row>
    <row r="79" spans="1:198" ht="30.75" customHeight="1" x14ac:dyDescent="0.3">
      <c r="B79" s="352" t="s">
        <v>99</v>
      </c>
      <c r="C79" s="353"/>
      <c r="D79" s="353"/>
      <c r="E79" s="353"/>
      <c r="F79" s="353"/>
      <c r="G79" s="354"/>
    </row>
    <row r="80" spans="1:198" ht="30" customHeight="1" x14ac:dyDescent="0.3">
      <c r="B80" s="355" t="s">
        <v>100</v>
      </c>
      <c r="C80" s="356"/>
      <c r="D80" s="356"/>
      <c r="E80" s="356"/>
      <c r="F80" s="356"/>
      <c r="G80" s="357"/>
    </row>
    <row r="81" spans="2:7" ht="50.85" customHeight="1" x14ac:dyDescent="0.3">
      <c r="B81" s="352" t="s">
        <v>147</v>
      </c>
      <c r="C81" s="353"/>
      <c r="D81" s="353"/>
      <c r="E81" s="353"/>
      <c r="F81" s="353"/>
      <c r="G81" s="354"/>
    </row>
    <row r="82" spans="2:7" ht="37.65" customHeight="1" x14ac:dyDescent="0.3">
      <c r="B82" s="352" t="s">
        <v>148</v>
      </c>
      <c r="C82" s="353"/>
      <c r="D82" s="353"/>
      <c r="E82" s="353"/>
      <c r="F82" s="353"/>
      <c r="G82" s="354"/>
    </row>
    <row r="83" spans="2:7" ht="25.35" customHeight="1" x14ac:dyDescent="0.3">
      <c r="B83" s="349" t="s">
        <v>149</v>
      </c>
      <c r="C83" s="350"/>
      <c r="D83" s="350"/>
      <c r="E83" s="350"/>
      <c r="F83" s="350"/>
      <c r="G83" s="351"/>
    </row>
    <row r="84" spans="2:7" ht="27.6" customHeight="1" x14ac:dyDescent="0.3">
      <c r="B84" s="346" t="s">
        <v>150</v>
      </c>
      <c r="C84" s="347"/>
      <c r="D84" s="347"/>
      <c r="E84" s="347"/>
      <c r="F84" s="347"/>
      <c r="G84" s="348"/>
    </row>
    <row r="85" spans="2:7" ht="36.6" customHeight="1" x14ac:dyDescent="0.3">
      <c r="B85" s="338" t="s">
        <v>151</v>
      </c>
      <c r="C85" s="339"/>
      <c r="D85" s="339"/>
      <c r="E85" s="339"/>
      <c r="F85" s="339"/>
      <c r="G85" s="340"/>
    </row>
    <row r="86" spans="2:7" ht="49.65" customHeight="1" x14ac:dyDescent="0.3">
      <c r="B86" s="338" t="s">
        <v>152</v>
      </c>
      <c r="C86" s="339"/>
      <c r="D86" s="339"/>
      <c r="E86" s="339"/>
      <c r="F86" s="339"/>
      <c r="G86" s="340"/>
    </row>
    <row r="87" spans="2:7" ht="40.35" customHeight="1" thickBot="1" x14ac:dyDescent="0.35">
      <c r="B87" s="341" t="s">
        <v>109</v>
      </c>
      <c r="C87" s="342"/>
      <c r="D87" s="342"/>
      <c r="E87" s="342"/>
      <c r="F87" s="342"/>
      <c r="G87" s="343"/>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W55"/>
  <sheetViews>
    <sheetView tabSelected="1" zoomScale="25" zoomScaleNormal="25" workbookViewId="0">
      <selection activeCell="A4" sqref="A4:W4"/>
    </sheetView>
  </sheetViews>
  <sheetFormatPr baseColWidth="10" defaultColWidth="10.109375" defaultRowHeight="20.399999999999999" x14ac:dyDescent="0.3"/>
  <cols>
    <col min="1" max="1" width="217.6640625" style="208" bestFit="1" customWidth="1"/>
    <col min="2" max="2" width="8.6640625" style="208" customWidth="1"/>
    <col min="3" max="3" width="9.6640625" style="208" customWidth="1"/>
    <col min="4" max="4" width="10.44140625" style="208" customWidth="1"/>
    <col min="5" max="5" width="11.5546875" style="208" customWidth="1"/>
    <col min="6" max="6" width="106.6640625" style="208" customWidth="1"/>
    <col min="7" max="7" width="28.44140625" style="208" customWidth="1"/>
    <col min="8" max="8" width="27.109375" style="208" bestFit="1" customWidth="1"/>
    <col min="9" max="9" width="24" style="208" bestFit="1" customWidth="1"/>
    <col min="10" max="13" width="24" style="208" customWidth="1"/>
    <col min="14" max="18" width="24.44140625" style="208" bestFit="1" customWidth="1"/>
    <col min="19" max="19" width="21" style="208" customWidth="1"/>
    <col min="20" max="20" width="22.33203125" style="208" customWidth="1"/>
    <col min="21" max="21" width="20.109375" style="208" customWidth="1"/>
    <col min="22" max="23" width="25.33203125" style="208" customWidth="1"/>
    <col min="24" max="70" width="10.109375" style="208"/>
    <col min="71" max="71" width="36.33203125" style="208" customWidth="1"/>
    <col min="72" max="95" width="3.33203125" style="208" customWidth="1"/>
    <col min="96" max="96" width="44.109375" style="208" customWidth="1"/>
    <col min="97" max="114" width="9.88671875" style="208" customWidth="1"/>
    <col min="115" max="326" width="10.109375" style="208"/>
    <col min="327" max="327" width="36.33203125" style="208" customWidth="1"/>
    <col min="328" max="351" width="3.33203125" style="208" customWidth="1"/>
    <col min="352" max="352" width="44.109375" style="208" customWidth="1"/>
    <col min="353" max="370" width="9.88671875" style="208" customWidth="1"/>
    <col min="371" max="582" width="10.109375" style="208"/>
    <col min="583" max="583" width="36.33203125" style="208" customWidth="1"/>
    <col min="584" max="607" width="3.33203125" style="208" customWidth="1"/>
    <col min="608" max="608" width="44.109375" style="208" customWidth="1"/>
    <col min="609" max="626" width="9.88671875" style="208" customWidth="1"/>
    <col min="627" max="838" width="10.109375" style="208"/>
    <col min="839" max="839" width="36.33203125" style="208" customWidth="1"/>
    <col min="840" max="863" width="3.33203125" style="208" customWidth="1"/>
    <col min="864" max="864" width="44.109375" style="208" customWidth="1"/>
    <col min="865" max="882" width="9.88671875" style="208" customWidth="1"/>
    <col min="883" max="1094" width="10.109375" style="208"/>
    <col min="1095" max="1095" width="36.33203125" style="208" customWidth="1"/>
    <col min="1096" max="1119" width="3.33203125" style="208" customWidth="1"/>
    <col min="1120" max="1120" width="44.109375" style="208" customWidth="1"/>
    <col min="1121" max="1138" width="9.88671875" style="208" customWidth="1"/>
    <col min="1139" max="1350" width="10.109375" style="208"/>
    <col min="1351" max="1351" width="36.33203125" style="208" customWidth="1"/>
    <col min="1352" max="1375" width="3.33203125" style="208" customWidth="1"/>
    <col min="1376" max="1376" width="44.109375" style="208" customWidth="1"/>
    <col min="1377" max="1394" width="9.88671875" style="208" customWidth="1"/>
    <col min="1395" max="1606" width="10.109375" style="208"/>
    <col min="1607" max="1607" width="36.33203125" style="208" customWidth="1"/>
    <col min="1608" max="1631" width="3.33203125" style="208" customWidth="1"/>
    <col min="1632" max="1632" width="44.109375" style="208" customWidth="1"/>
    <col min="1633" max="1650" width="9.88671875" style="208" customWidth="1"/>
    <col min="1651" max="1862" width="10.109375" style="208"/>
    <col min="1863" max="1863" width="36.33203125" style="208" customWidth="1"/>
    <col min="1864" max="1887" width="3.33203125" style="208" customWidth="1"/>
    <col min="1888" max="1888" width="44.109375" style="208" customWidth="1"/>
    <col min="1889" max="1906" width="9.88671875" style="208" customWidth="1"/>
    <col min="1907" max="2118" width="10.109375" style="208"/>
    <col min="2119" max="2119" width="36.33203125" style="208" customWidth="1"/>
    <col min="2120" max="2143" width="3.33203125" style="208" customWidth="1"/>
    <col min="2144" max="2144" width="44.109375" style="208" customWidth="1"/>
    <col min="2145" max="2162" width="9.88671875" style="208" customWidth="1"/>
    <col min="2163" max="2374" width="10.109375" style="208"/>
    <col min="2375" max="2375" width="36.33203125" style="208" customWidth="1"/>
    <col min="2376" max="2399" width="3.33203125" style="208" customWidth="1"/>
    <col min="2400" max="2400" width="44.109375" style="208" customWidth="1"/>
    <col min="2401" max="2418" width="9.88671875" style="208" customWidth="1"/>
    <col min="2419" max="2630" width="10.109375" style="208"/>
    <col min="2631" max="2631" width="36.33203125" style="208" customWidth="1"/>
    <col min="2632" max="2655" width="3.33203125" style="208" customWidth="1"/>
    <col min="2656" max="2656" width="44.109375" style="208" customWidth="1"/>
    <col min="2657" max="2674" width="9.88671875" style="208" customWidth="1"/>
    <col min="2675" max="2886" width="10.109375" style="208"/>
    <col min="2887" max="2887" width="36.33203125" style="208" customWidth="1"/>
    <col min="2888" max="2911" width="3.33203125" style="208" customWidth="1"/>
    <col min="2912" max="2912" width="44.109375" style="208" customWidth="1"/>
    <col min="2913" max="2930" width="9.88671875" style="208" customWidth="1"/>
    <col min="2931" max="3142" width="10.109375" style="208"/>
    <col min="3143" max="3143" width="36.33203125" style="208" customWidth="1"/>
    <col min="3144" max="3167" width="3.33203125" style="208" customWidth="1"/>
    <col min="3168" max="3168" width="44.109375" style="208" customWidth="1"/>
    <col min="3169" max="3186" width="9.88671875" style="208" customWidth="1"/>
    <col min="3187" max="3398" width="10.109375" style="208"/>
    <col min="3399" max="3399" width="36.33203125" style="208" customWidth="1"/>
    <col min="3400" max="3423" width="3.33203125" style="208" customWidth="1"/>
    <col min="3424" max="3424" width="44.109375" style="208" customWidth="1"/>
    <col min="3425" max="3442" width="9.88671875" style="208" customWidth="1"/>
    <col min="3443" max="3654" width="10.109375" style="208"/>
    <col min="3655" max="3655" width="36.33203125" style="208" customWidth="1"/>
    <col min="3656" max="3679" width="3.33203125" style="208" customWidth="1"/>
    <col min="3680" max="3680" width="44.109375" style="208" customWidth="1"/>
    <col min="3681" max="3698" width="9.88671875" style="208" customWidth="1"/>
    <col min="3699" max="3910" width="10.109375" style="208"/>
    <col min="3911" max="3911" width="36.33203125" style="208" customWidth="1"/>
    <col min="3912" max="3935" width="3.33203125" style="208" customWidth="1"/>
    <col min="3936" max="3936" width="44.109375" style="208" customWidth="1"/>
    <col min="3937" max="3954" width="9.88671875" style="208" customWidth="1"/>
    <col min="3955" max="4166" width="10.109375" style="208"/>
    <col min="4167" max="4167" width="36.33203125" style="208" customWidth="1"/>
    <col min="4168" max="4191" width="3.33203125" style="208" customWidth="1"/>
    <col min="4192" max="4192" width="44.109375" style="208" customWidth="1"/>
    <col min="4193" max="4210" width="9.88671875" style="208" customWidth="1"/>
    <col min="4211" max="4422" width="10.109375" style="208"/>
    <col min="4423" max="4423" width="36.33203125" style="208" customWidth="1"/>
    <col min="4424" max="4447" width="3.33203125" style="208" customWidth="1"/>
    <col min="4448" max="4448" width="44.109375" style="208" customWidth="1"/>
    <col min="4449" max="4466" width="9.88671875" style="208" customWidth="1"/>
    <col min="4467" max="4678" width="10.109375" style="208"/>
    <col min="4679" max="4679" width="36.33203125" style="208" customWidth="1"/>
    <col min="4680" max="4703" width="3.33203125" style="208" customWidth="1"/>
    <col min="4704" max="4704" width="44.109375" style="208" customWidth="1"/>
    <col min="4705" max="4722" width="9.88671875" style="208" customWidth="1"/>
    <col min="4723" max="4934" width="10.109375" style="208"/>
    <col min="4935" max="4935" width="36.33203125" style="208" customWidth="1"/>
    <col min="4936" max="4959" width="3.33203125" style="208" customWidth="1"/>
    <col min="4960" max="4960" width="44.109375" style="208" customWidth="1"/>
    <col min="4961" max="4978" width="9.88671875" style="208" customWidth="1"/>
    <col min="4979" max="5190" width="10.109375" style="208"/>
    <col min="5191" max="5191" width="36.33203125" style="208" customWidth="1"/>
    <col min="5192" max="5215" width="3.33203125" style="208" customWidth="1"/>
    <col min="5216" max="5216" width="44.109375" style="208" customWidth="1"/>
    <col min="5217" max="5234" width="9.88671875" style="208" customWidth="1"/>
    <col min="5235" max="5446" width="10.109375" style="208"/>
    <col min="5447" max="5447" width="36.33203125" style="208" customWidth="1"/>
    <col min="5448" max="5471" width="3.33203125" style="208" customWidth="1"/>
    <col min="5472" max="5472" width="44.109375" style="208" customWidth="1"/>
    <col min="5473" max="5490" width="9.88671875" style="208" customWidth="1"/>
    <col min="5491" max="5702" width="10.109375" style="208"/>
    <col min="5703" max="5703" width="36.33203125" style="208" customWidth="1"/>
    <col min="5704" max="5727" width="3.33203125" style="208" customWidth="1"/>
    <col min="5728" max="5728" width="44.109375" style="208" customWidth="1"/>
    <col min="5729" max="5746" width="9.88671875" style="208" customWidth="1"/>
    <col min="5747" max="5958" width="10.109375" style="208"/>
    <col min="5959" max="5959" width="36.33203125" style="208" customWidth="1"/>
    <col min="5960" max="5983" width="3.33203125" style="208" customWidth="1"/>
    <col min="5984" max="5984" width="44.109375" style="208" customWidth="1"/>
    <col min="5985" max="6002" width="9.88671875" style="208" customWidth="1"/>
    <col min="6003" max="6214" width="10.109375" style="208"/>
    <col min="6215" max="6215" width="36.33203125" style="208" customWidth="1"/>
    <col min="6216" max="6239" width="3.33203125" style="208" customWidth="1"/>
    <col min="6240" max="6240" width="44.109375" style="208" customWidth="1"/>
    <col min="6241" max="6258" width="9.88671875" style="208" customWidth="1"/>
    <col min="6259" max="6470" width="10.109375" style="208"/>
    <col min="6471" max="6471" width="36.33203125" style="208" customWidth="1"/>
    <col min="6472" max="6495" width="3.33203125" style="208" customWidth="1"/>
    <col min="6496" max="6496" width="44.109375" style="208" customWidth="1"/>
    <col min="6497" max="6514" width="9.88671875" style="208" customWidth="1"/>
    <col min="6515" max="6726" width="10.109375" style="208"/>
    <col min="6727" max="6727" width="36.33203125" style="208" customWidth="1"/>
    <col min="6728" max="6751" width="3.33203125" style="208" customWidth="1"/>
    <col min="6752" max="6752" width="44.109375" style="208" customWidth="1"/>
    <col min="6753" max="6770" width="9.88671875" style="208" customWidth="1"/>
    <col min="6771" max="6982" width="10.109375" style="208"/>
    <col min="6983" max="6983" width="36.33203125" style="208" customWidth="1"/>
    <col min="6984" max="7007" width="3.33203125" style="208" customWidth="1"/>
    <col min="7008" max="7008" width="44.109375" style="208" customWidth="1"/>
    <col min="7009" max="7026" width="9.88671875" style="208" customWidth="1"/>
    <col min="7027" max="7238" width="10.109375" style="208"/>
    <col min="7239" max="7239" width="36.33203125" style="208" customWidth="1"/>
    <col min="7240" max="7263" width="3.33203125" style="208" customWidth="1"/>
    <col min="7264" max="7264" width="44.109375" style="208" customWidth="1"/>
    <col min="7265" max="7282" width="9.88671875" style="208" customWidth="1"/>
    <col min="7283" max="7494" width="10.109375" style="208"/>
    <col min="7495" max="7495" width="36.33203125" style="208" customWidth="1"/>
    <col min="7496" max="7519" width="3.33203125" style="208" customWidth="1"/>
    <col min="7520" max="7520" width="44.109375" style="208" customWidth="1"/>
    <col min="7521" max="7538" width="9.88671875" style="208" customWidth="1"/>
    <col min="7539" max="7750" width="10.109375" style="208"/>
    <col min="7751" max="7751" width="36.33203125" style="208" customWidth="1"/>
    <col min="7752" max="7775" width="3.33203125" style="208" customWidth="1"/>
    <col min="7776" max="7776" width="44.109375" style="208" customWidth="1"/>
    <col min="7777" max="7794" width="9.88671875" style="208" customWidth="1"/>
    <col min="7795" max="8006" width="10.109375" style="208"/>
    <col min="8007" max="8007" width="36.33203125" style="208" customWidth="1"/>
    <col min="8008" max="8031" width="3.33203125" style="208" customWidth="1"/>
    <col min="8032" max="8032" width="44.109375" style="208" customWidth="1"/>
    <col min="8033" max="8050" width="9.88671875" style="208" customWidth="1"/>
    <col min="8051" max="8262" width="10.109375" style="208"/>
    <col min="8263" max="8263" width="36.33203125" style="208" customWidth="1"/>
    <col min="8264" max="8287" width="3.33203125" style="208" customWidth="1"/>
    <col min="8288" max="8288" width="44.109375" style="208" customWidth="1"/>
    <col min="8289" max="8306" width="9.88671875" style="208" customWidth="1"/>
    <col min="8307" max="8518" width="10.109375" style="208"/>
    <col min="8519" max="8519" width="36.33203125" style="208" customWidth="1"/>
    <col min="8520" max="8543" width="3.33203125" style="208" customWidth="1"/>
    <col min="8544" max="8544" width="44.109375" style="208" customWidth="1"/>
    <col min="8545" max="8562" width="9.88671875" style="208" customWidth="1"/>
    <col min="8563" max="8774" width="10.109375" style="208"/>
    <col min="8775" max="8775" width="36.33203125" style="208" customWidth="1"/>
    <col min="8776" max="8799" width="3.33203125" style="208" customWidth="1"/>
    <col min="8800" max="8800" width="44.109375" style="208" customWidth="1"/>
    <col min="8801" max="8818" width="9.88671875" style="208" customWidth="1"/>
    <col min="8819" max="9030" width="10.109375" style="208"/>
    <col min="9031" max="9031" width="36.33203125" style="208" customWidth="1"/>
    <col min="9032" max="9055" width="3.33203125" style="208" customWidth="1"/>
    <col min="9056" max="9056" width="44.109375" style="208" customWidth="1"/>
    <col min="9057" max="9074" width="9.88671875" style="208" customWidth="1"/>
    <col min="9075" max="9286" width="10.109375" style="208"/>
    <col min="9287" max="9287" width="36.33203125" style="208" customWidth="1"/>
    <col min="9288" max="9311" width="3.33203125" style="208" customWidth="1"/>
    <col min="9312" max="9312" width="44.109375" style="208" customWidth="1"/>
    <col min="9313" max="9330" width="9.88671875" style="208" customWidth="1"/>
    <col min="9331" max="9542" width="10.109375" style="208"/>
    <col min="9543" max="9543" width="36.33203125" style="208" customWidth="1"/>
    <col min="9544" max="9567" width="3.33203125" style="208" customWidth="1"/>
    <col min="9568" max="9568" width="44.109375" style="208" customWidth="1"/>
    <col min="9569" max="9586" width="9.88671875" style="208" customWidth="1"/>
    <col min="9587" max="9798" width="10.109375" style="208"/>
    <col min="9799" max="9799" width="36.33203125" style="208" customWidth="1"/>
    <col min="9800" max="9823" width="3.33203125" style="208" customWidth="1"/>
    <col min="9824" max="9824" width="44.109375" style="208" customWidth="1"/>
    <col min="9825" max="9842" width="9.88671875" style="208" customWidth="1"/>
    <col min="9843" max="10054" width="10.109375" style="208"/>
    <col min="10055" max="10055" width="36.33203125" style="208" customWidth="1"/>
    <col min="10056" max="10079" width="3.33203125" style="208" customWidth="1"/>
    <col min="10080" max="10080" width="44.109375" style="208" customWidth="1"/>
    <col min="10081" max="10098" width="9.88671875" style="208" customWidth="1"/>
    <col min="10099" max="10310" width="10.109375" style="208"/>
    <col min="10311" max="10311" width="36.33203125" style="208" customWidth="1"/>
    <col min="10312" max="10335" width="3.33203125" style="208" customWidth="1"/>
    <col min="10336" max="10336" width="44.109375" style="208" customWidth="1"/>
    <col min="10337" max="10354" width="9.88671875" style="208" customWidth="1"/>
    <col min="10355" max="10566" width="10.109375" style="208"/>
    <col min="10567" max="10567" width="36.33203125" style="208" customWidth="1"/>
    <col min="10568" max="10591" width="3.33203125" style="208" customWidth="1"/>
    <col min="10592" max="10592" width="44.109375" style="208" customWidth="1"/>
    <col min="10593" max="10610" width="9.88671875" style="208" customWidth="1"/>
    <col min="10611" max="10822" width="10.109375" style="208"/>
    <col min="10823" max="10823" width="36.33203125" style="208" customWidth="1"/>
    <col min="10824" max="10847" width="3.33203125" style="208" customWidth="1"/>
    <col min="10848" max="10848" width="44.109375" style="208" customWidth="1"/>
    <col min="10849" max="10866" width="9.88671875" style="208" customWidth="1"/>
    <col min="10867" max="11078" width="10.109375" style="208"/>
    <col min="11079" max="11079" width="36.33203125" style="208" customWidth="1"/>
    <col min="11080" max="11103" width="3.33203125" style="208" customWidth="1"/>
    <col min="11104" max="11104" width="44.109375" style="208" customWidth="1"/>
    <col min="11105" max="11122" width="9.88671875" style="208" customWidth="1"/>
    <col min="11123" max="11334" width="10.109375" style="208"/>
    <col min="11335" max="11335" width="36.33203125" style="208" customWidth="1"/>
    <col min="11336" max="11359" width="3.33203125" style="208" customWidth="1"/>
    <col min="11360" max="11360" width="44.109375" style="208" customWidth="1"/>
    <col min="11361" max="11378" width="9.88671875" style="208" customWidth="1"/>
    <col min="11379" max="11590" width="10.109375" style="208"/>
    <col min="11591" max="11591" width="36.33203125" style="208" customWidth="1"/>
    <col min="11592" max="11615" width="3.33203125" style="208" customWidth="1"/>
    <col min="11616" max="11616" width="44.109375" style="208" customWidth="1"/>
    <col min="11617" max="11634" width="9.88671875" style="208" customWidth="1"/>
    <col min="11635" max="11846" width="10.109375" style="208"/>
    <col min="11847" max="11847" width="36.33203125" style="208" customWidth="1"/>
    <col min="11848" max="11871" width="3.33203125" style="208" customWidth="1"/>
    <col min="11872" max="11872" width="44.109375" style="208" customWidth="1"/>
    <col min="11873" max="11890" width="9.88671875" style="208" customWidth="1"/>
    <col min="11891" max="12102" width="10.109375" style="208"/>
    <col min="12103" max="12103" width="36.33203125" style="208" customWidth="1"/>
    <col min="12104" max="12127" width="3.33203125" style="208" customWidth="1"/>
    <col min="12128" max="12128" width="44.109375" style="208" customWidth="1"/>
    <col min="12129" max="12146" width="9.88671875" style="208" customWidth="1"/>
    <col min="12147" max="12358" width="10.109375" style="208"/>
    <col min="12359" max="12359" width="36.33203125" style="208" customWidth="1"/>
    <col min="12360" max="12383" width="3.33203125" style="208" customWidth="1"/>
    <col min="12384" max="12384" width="44.109375" style="208" customWidth="1"/>
    <col min="12385" max="12402" width="9.88671875" style="208" customWidth="1"/>
    <col min="12403" max="12614" width="10.109375" style="208"/>
    <col min="12615" max="12615" width="36.33203125" style="208" customWidth="1"/>
    <col min="12616" max="12639" width="3.33203125" style="208" customWidth="1"/>
    <col min="12640" max="12640" width="44.109375" style="208" customWidth="1"/>
    <col min="12641" max="12658" width="9.88671875" style="208" customWidth="1"/>
    <col min="12659" max="12870" width="10.109375" style="208"/>
    <col min="12871" max="12871" width="36.33203125" style="208" customWidth="1"/>
    <col min="12872" max="12895" width="3.33203125" style="208" customWidth="1"/>
    <col min="12896" max="12896" width="44.109375" style="208" customWidth="1"/>
    <col min="12897" max="12914" width="9.88671875" style="208" customWidth="1"/>
    <col min="12915" max="13126" width="10.109375" style="208"/>
    <col min="13127" max="13127" width="36.33203125" style="208" customWidth="1"/>
    <col min="13128" max="13151" width="3.33203125" style="208" customWidth="1"/>
    <col min="13152" max="13152" width="44.109375" style="208" customWidth="1"/>
    <col min="13153" max="13170" width="9.88671875" style="208" customWidth="1"/>
    <col min="13171" max="13382" width="10.109375" style="208"/>
    <col min="13383" max="13383" width="36.33203125" style="208" customWidth="1"/>
    <col min="13384" max="13407" width="3.33203125" style="208" customWidth="1"/>
    <col min="13408" max="13408" width="44.109375" style="208" customWidth="1"/>
    <col min="13409" max="13426" width="9.88671875" style="208" customWidth="1"/>
    <col min="13427" max="13638" width="10.109375" style="208"/>
    <col min="13639" max="13639" width="36.33203125" style="208" customWidth="1"/>
    <col min="13640" max="13663" width="3.33203125" style="208" customWidth="1"/>
    <col min="13664" max="13664" width="44.109375" style="208" customWidth="1"/>
    <col min="13665" max="13682" width="9.88671875" style="208" customWidth="1"/>
    <col min="13683" max="13894" width="10.109375" style="208"/>
    <col min="13895" max="13895" width="36.33203125" style="208" customWidth="1"/>
    <col min="13896" max="13919" width="3.33203125" style="208" customWidth="1"/>
    <col min="13920" max="13920" width="44.109375" style="208" customWidth="1"/>
    <col min="13921" max="13938" width="9.88671875" style="208" customWidth="1"/>
    <col min="13939" max="14150" width="10.109375" style="208"/>
    <col min="14151" max="14151" width="36.33203125" style="208" customWidth="1"/>
    <col min="14152" max="14175" width="3.33203125" style="208" customWidth="1"/>
    <col min="14176" max="14176" width="44.109375" style="208" customWidth="1"/>
    <col min="14177" max="14194" width="9.88671875" style="208" customWidth="1"/>
    <col min="14195" max="14406" width="10.109375" style="208"/>
    <col min="14407" max="14407" width="36.33203125" style="208" customWidth="1"/>
    <col min="14408" max="14431" width="3.33203125" style="208" customWidth="1"/>
    <col min="14432" max="14432" width="44.109375" style="208" customWidth="1"/>
    <col min="14433" max="14450" width="9.88671875" style="208" customWidth="1"/>
    <col min="14451" max="14662" width="10.109375" style="208"/>
    <col min="14663" max="14663" width="36.33203125" style="208" customWidth="1"/>
    <col min="14664" max="14687" width="3.33203125" style="208" customWidth="1"/>
    <col min="14688" max="14688" width="44.109375" style="208" customWidth="1"/>
    <col min="14689" max="14706" width="9.88671875" style="208" customWidth="1"/>
    <col min="14707" max="14918" width="10.109375" style="208"/>
    <col min="14919" max="14919" width="36.33203125" style="208" customWidth="1"/>
    <col min="14920" max="14943" width="3.33203125" style="208" customWidth="1"/>
    <col min="14944" max="14944" width="44.109375" style="208" customWidth="1"/>
    <col min="14945" max="14962" width="9.88671875" style="208" customWidth="1"/>
    <col min="14963" max="15174" width="10.109375" style="208"/>
    <col min="15175" max="15175" width="36.33203125" style="208" customWidth="1"/>
    <col min="15176" max="15199" width="3.33203125" style="208" customWidth="1"/>
    <col min="15200" max="15200" width="44.109375" style="208" customWidth="1"/>
    <col min="15201" max="15218" width="9.88671875" style="208" customWidth="1"/>
    <col min="15219" max="15430" width="10.109375" style="208"/>
    <col min="15431" max="15431" width="36.33203125" style="208" customWidth="1"/>
    <col min="15432" max="15455" width="3.33203125" style="208" customWidth="1"/>
    <col min="15456" max="15456" width="44.109375" style="208" customWidth="1"/>
    <col min="15457" max="15474" width="9.88671875" style="208" customWidth="1"/>
    <col min="15475" max="15686" width="10.109375" style="208"/>
    <col min="15687" max="15687" width="36.33203125" style="208" customWidth="1"/>
    <col min="15688" max="15711" width="3.33203125" style="208" customWidth="1"/>
    <col min="15712" max="15712" width="44.109375" style="208" customWidth="1"/>
    <col min="15713" max="15730" width="9.88671875" style="208" customWidth="1"/>
    <col min="15731" max="16384" width="10.109375" style="208"/>
  </cols>
  <sheetData>
    <row r="1" spans="1:23" ht="11.25" customHeight="1" x14ac:dyDescent="0.3">
      <c r="A1" s="263" t="s">
        <v>1</v>
      </c>
      <c r="B1" s="263" t="s">
        <v>1</v>
      </c>
      <c r="C1" s="263" t="s">
        <v>1</v>
      </c>
      <c r="D1" s="263" t="s">
        <v>1</v>
      </c>
      <c r="E1" s="263" t="s">
        <v>1</v>
      </c>
      <c r="F1" s="263" t="s">
        <v>1</v>
      </c>
      <c r="G1" s="263" t="s">
        <v>1</v>
      </c>
      <c r="H1" s="263" t="s">
        <v>1</v>
      </c>
      <c r="I1" s="263" t="s">
        <v>1</v>
      </c>
      <c r="J1" s="263" t="s">
        <v>1</v>
      </c>
      <c r="K1" s="263" t="s">
        <v>1</v>
      </c>
      <c r="L1" s="263" t="s">
        <v>1</v>
      </c>
      <c r="M1" s="263" t="s">
        <v>1</v>
      </c>
      <c r="N1" s="263" t="s">
        <v>1</v>
      </c>
      <c r="O1" s="263" t="s">
        <v>1</v>
      </c>
      <c r="P1" s="263" t="s">
        <v>1</v>
      </c>
      <c r="Q1" s="263" t="s">
        <v>1</v>
      </c>
      <c r="R1" s="263" t="s">
        <v>1</v>
      </c>
      <c r="S1" s="263" t="s">
        <v>1</v>
      </c>
      <c r="T1" s="263" t="s">
        <v>1</v>
      </c>
      <c r="U1" s="263" t="s">
        <v>1</v>
      </c>
      <c r="V1" s="263" t="s">
        <v>1</v>
      </c>
      <c r="W1" s="263" t="s">
        <v>1</v>
      </c>
    </row>
    <row r="2" spans="1:23" ht="20.100000000000001" customHeight="1" x14ac:dyDescent="0.3">
      <c r="A2" s="368" t="s">
        <v>2</v>
      </c>
      <c r="B2" s="369"/>
      <c r="C2" s="369"/>
      <c r="D2" s="369"/>
      <c r="E2" s="369"/>
      <c r="F2" s="369"/>
      <c r="G2" s="369"/>
      <c r="H2" s="369"/>
      <c r="I2" s="369"/>
      <c r="J2" s="369"/>
      <c r="K2" s="369"/>
      <c r="L2" s="369"/>
      <c r="M2" s="369"/>
      <c r="N2" s="369"/>
      <c r="O2" s="369"/>
      <c r="P2" s="369"/>
      <c r="Q2" s="369"/>
      <c r="R2" s="369"/>
      <c r="S2" s="369"/>
      <c r="T2" s="369"/>
      <c r="U2" s="369"/>
      <c r="V2" s="369"/>
      <c r="W2" s="369"/>
    </row>
    <row r="3" spans="1:23" ht="20.100000000000001" customHeight="1" x14ac:dyDescent="0.3">
      <c r="A3" s="368" t="s">
        <v>153</v>
      </c>
      <c r="B3" s="369"/>
      <c r="C3" s="369"/>
      <c r="D3" s="369"/>
      <c r="E3" s="369"/>
      <c r="F3" s="369"/>
      <c r="G3" s="369"/>
      <c r="H3" s="369"/>
      <c r="I3" s="369"/>
      <c r="J3" s="369"/>
      <c r="K3" s="369"/>
      <c r="L3" s="369"/>
      <c r="M3" s="369"/>
      <c r="N3" s="369"/>
      <c r="O3" s="369"/>
      <c r="P3" s="369"/>
      <c r="Q3" s="369"/>
      <c r="R3" s="369"/>
      <c r="S3" s="369"/>
      <c r="T3" s="369"/>
      <c r="U3" s="369"/>
      <c r="V3" s="369"/>
      <c r="W3" s="369"/>
    </row>
    <row r="4" spans="1:23" ht="16.5" customHeight="1" x14ac:dyDescent="0.3">
      <c r="A4" s="368" t="s">
        <v>253</v>
      </c>
      <c r="B4" s="369"/>
      <c r="C4" s="369"/>
      <c r="D4" s="369"/>
      <c r="E4" s="369"/>
      <c r="F4" s="369"/>
      <c r="G4" s="369"/>
      <c r="H4" s="369"/>
      <c r="I4" s="369"/>
      <c r="J4" s="369"/>
      <c r="K4" s="369"/>
      <c r="L4" s="369"/>
      <c r="M4" s="369"/>
      <c r="N4" s="369"/>
      <c r="O4" s="369"/>
      <c r="P4" s="369"/>
      <c r="Q4" s="369"/>
      <c r="R4" s="369"/>
      <c r="S4" s="369"/>
      <c r="T4" s="369"/>
      <c r="U4" s="369"/>
      <c r="V4" s="369"/>
      <c r="W4" s="369"/>
    </row>
    <row r="5" spans="1:23" ht="57" customHeight="1" x14ac:dyDescent="0.3">
      <c r="A5" s="374" t="s">
        <v>6</v>
      </c>
      <c r="B5" s="374"/>
      <c r="C5" s="374"/>
      <c r="D5" s="374"/>
      <c r="E5" s="374"/>
      <c r="F5" s="374"/>
      <c r="G5" s="374"/>
      <c r="H5" s="374"/>
      <c r="I5" s="374"/>
      <c r="J5" s="374"/>
      <c r="K5" s="374"/>
      <c r="L5" s="374"/>
      <c r="M5" s="374"/>
      <c r="N5" s="374"/>
      <c r="O5" s="374"/>
      <c r="P5" s="374"/>
      <c r="Q5" s="374"/>
      <c r="R5" s="374"/>
      <c r="S5" s="374"/>
      <c r="T5" s="374"/>
      <c r="U5" s="374"/>
      <c r="V5" s="374"/>
      <c r="W5" s="374"/>
    </row>
    <row r="6" spans="1:23" ht="58.95" customHeight="1" x14ac:dyDescent="0.3">
      <c r="A6" s="374"/>
      <c r="B6" s="374"/>
      <c r="C6" s="374"/>
      <c r="D6" s="374"/>
      <c r="E6" s="374"/>
      <c r="F6" s="374"/>
      <c r="G6" s="374"/>
      <c r="H6" s="374"/>
      <c r="I6" s="374"/>
      <c r="J6" s="374"/>
      <c r="K6" s="374"/>
      <c r="L6" s="374"/>
      <c r="M6" s="374"/>
      <c r="N6" s="374"/>
      <c r="O6" s="374"/>
      <c r="P6" s="374"/>
      <c r="Q6" s="374"/>
      <c r="R6" s="374"/>
      <c r="S6" s="374"/>
      <c r="T6" s="374"/>
      <c r="U6" s="374"/>
      <c r="V6" s="374"/>
      <c r="W6" s="374"/>
    </row>
    <row r="7" spans="1:23" ht="20.100000000000001" customHeight="1" x14ac:dyDescent="0.3">
      <c r="A7" s="370" t="s">
        <v>154</v>
      </c>
      <c r="B7" s="371"/>
      <c r="C7" s="371"/>
      <c r="D7" s="371"/>
      <c r="E7" s="371"/>
      <c r="F7" s="371"/>
      <c r="G7" s="371"/>
      <c r="H7" s="371"/>
      <c r="I7" s="371"/>
      <c r="J7" s="371"/>
      <c r="K7" s="371"/>
      <c r="L7" s="371"/>
      <c r="M7" s="371"/>
      <c r="N7" s="371"/>
      <c r="O7" s="371"/>
      <c r="P7" s="371"/>
      <c r="Q7" s="371"/>
      <c r="R7" s="371"/>
      <c r="S7" s="371"/>
      <c r="T7" s="371"/>
      <c r="U7" s="371"/>
      <c r="V7" s="371"/>
      <c r="W7" s="371"/>
    </row>
    <row r="8" spans="1:23" ht="24.75" customHeight="1" x14ac:dyDescent="0.3">
      <c r="A8" s="372"/>
      <c r="B8" s="371"/>
      <c r="C8" s="371"/>
      <c r="D8" s="371"/>
      <c r="E8" s="371"/>
      <c r="F8" s="373"/>
      <c r="G8" s="373"/>
      <c r="H8" s="373"/>
      <c r="I8" s="373"/>
      <c r="J8" s="373"/>
      <c r="K8" s="373"/>
      <c r="L8" s="373"/>
      <c r="M8" s="373"/>
      <c r="N8" s="373"/>
      <c r="O8" s="373"/>
      <c r="P8" s="373"/>
      <c r="Q8" s="373"/>
      <c r="R8" s="373"/>
      <c r="S8" s="373"/>
      <c r="T8" s="373"/>
      <c r="U8" s="373"/>
      <c r="V8" s="373"/>
      <c r="W8" s="373"/>
    </row>
    <row r="9" spans="1:23" ht="28.5" customHeight="1" x14ac:dyDescent="0.3">
      <c r="A9" s="365" t="s">
        <v>155</v>
      </c>
      <c r="B9" s="380" t="s">
        <v>156</v>
      </c>
      <c r="C9" s="381"/>
      <c r="D9" s="381"/>
      <c r="E9" s="382"/>
      <c r="F9" s="377" t="s">
        <v>157</v>
      </c>
      <c r="G9" s="379" t="s">
        <v>158</v>
      </c>
      <c r="H9" s="379"/>
      <c r="I9" s="379"/>
      <c r="J9" s="379"/>
      <c r="K9" s="379"/>
      <c r="L9" s="379"/>
      <c r="M9" s="379"/>
      <c r="N9" s="379"/>
      <c r="O9" s="379"/>
      <c r="P9" s="379"/>
      <c r="Q9" s="379"/>
      <c r="R9" s="379"/>
      <c r="S9" s="379"/>
      <c r="T9" s="379"/>
      <c r="U9" s="379"/>
      <c r="V9" s="379"/>
      <c r="W9" s="379"/>
    </row>
    <row r="10" spans="1:23" ht="50.1" customHeight="1" x14ac:dyDescent="0.3">
      <c r="A10" s="366"/>
      <c r="B10" s="375" t="s">
        <v>159</v>
      </c>
      <c r="C10" s="376"/>
      <c r="D10" s="376"/>
      <c r="E10" s="209">
        <v>1</v>
      </c>
      <c r="F10" s="378"/>
      <c r="G10" s="250">
        <v>1</v>
      </c>
      <c r="H10" s="250">
        <v>3</v>
      </c>
      <c r="I10" s="250">
        <v>3</v>
      </c>
      <c r="J10" s="250">
        <v>3</v>
      </c>
      <c r="K10" s="250">
        <v>3</v>
      </c>
      <c r="L10" s="250">
        <v>1</v>
      </c>
      <c r="M10" s="250">
        <v>1</v>
      </c>
      <c r="N10" s="250">
        <v>1</v>
      </c>
      <c r="O10" s="250">
        <v>3</v>
      </c>
      <c r="P10" s="250">
        <v>1</v>
      </c>
      <c r="Q10" s="250">
        <v>1</v>
      </c>
      <c r="R10" s="250">
        <v>1</v>
      </c>
      <c r="S10" s="250">
        <v>1</v>
      </c>
      <c r="T10" s="250">
        <v>1</v>
      </c>
      <c r="U10" s="250">
        <v>1</v>
      </c>
      <c r="V10" s="250">
        <v>1</v>
      </c>
      <c r="W10" s="250">
        <v>1</v>
      </c>
    </row>
    <row r="11" spans="1:23" ht="105.75" customHeight="1" thickTop="1" thickBot="1" x14ac:dyDescent="0.35">
      <c r="A11" s="367"/>
      <c r="B11" s="211">
        <v>1</v>
      </c>
      <c r="C11" s="212">
        <v>2</v>
      </c>
      <c r="D11" s="212">
        <v>3</v>
      </c>
      <c r="E11" s="213">
        <v>4</v>
      </c>
      <c r="F11" s="378"/>
      <c r="G11" s="214" t="s">
        <v>25</v>
      </c>
      <c r="H11" s="215" t="s">
        <v>160</v>
      </c>
      <c r="I11" s="215" t="s">
        <v>28</v>
      </c>
      <c r="J11" s="215" t="s">
        <v>29</v>
      </c>
      <c r="K11" s="215" t="s">
        <v>161</v>
      </c>
      <c r="L11" s="215" t="s">
        <v>38</v>
      </c>
      <c r="M11" s="215" t="s">
        <v>162</v>
      </c>
      <c r="N11" s="215" t="s">
        <v>39</v>
      </c>
      <c r="O11" s="210" t="s">
        <v>40</v>
      </c>
      <c r="P11" s="215" t="s">
        <v>41</v>
      </c>
      <c r="Q11" s="215" t="s">
        <v>42</v>
      </c>
      <c r="R11" s="215" t="s">
        <v>43</v>
      </c>
      <c r="S11" s="215" t="s">
        <v>123</v>
      </c>
      <c r="T11" s="215" t="s">
        <v>34</v>
      </c>
      <c r="U11" s="215" t="s">
        <v>35</v>
      </c>
      <c r="V11" s="261" t="s">
        <v>36</v>
      </c>
      <c r="W11" s="216" t="s">
        <v>163</v>
      </c>
    </row>
    <row r="12" spans="1:23" ht="263.39999999999998" customHeight="1" thickBot="1" x14ac:dyDescent="0.35">
      <c r="A12" s="184" t="s">
        <v>164</v>
      </c>
      <c r="B12" s="217">
        <v>1</v>
      </c>
      <c r="C12" s="217"/>
      <c r="D12" s="217"/>
      <c r="E12" s="217"/>
      <c r="F12" s="221" t="s">
        <v>165</v>
      </c>
      <c r="G12" s="222">
        <v>0.3</v>
      </c>
      <c r="H12" s="222">
        <v>0.5</v>
      </c>
      <c r="I12" s="222">
        <v>0.5</v>
      </c>
      <c r="J12" s="222">
        <v>0.5</v>
      </c>
      <c r="K12" s="222">
        <v>0.5</v>
      </c>
      <c r="L12" s="222">
        <v>0.3</v>
      </c>
      <c r="M12" s="222">
        <v>0.3</v>
      </c>
      <c r="N12" s="222">
        <v>0.3</v>
      </c>
      <c r="O12" s="222">
        <v>0.5</v>
      </c>
      <c r="P12" s="222">
        <v>0.3</v>
      </c>
      <c r="Q12" s="222">
        <v>0.3</v>
      </c>
      <c r="R12" s="222">
        <v>0.3</v>
      </c>
      <c r="S12" s="224" t="s">
        <v>166</v>
      </c>
      <c r="T12" s="224" t="s">
        <v>166</v>
      </c>
      <c r="U12" s="224" t="s">
        <v>166</v>
      </c>
      <c r="V12" s="224" t="s">
        <v>166</v>
      </c>
      <c r="W12" s="224" t="s">
        <v>166</v>
      </c>
    </row>
    <row r="13" spans="1:23" ht="29.25" customHeight="1" thickBot="1" x14ac:dyDescent="0.35">
      <c r="A13" s="225" t="s">
        <v>167</v>
      </c>
      <c r="B13" s="226"/>
      <c r="C13" s="226"/>
      <c r="D13" s="226"/>
      <c r="E13" s="226"/>
      <c r="F13" s="227"/>
      <c r="G13" s="228"/>
      <c r="H13" s="228"/>
      <c r="I13" s="228"/>
      <c r="J13" s="228"/>
      <c r="K13" s="228"/>
      <c r="L13" s="228"/>
      <c r="M13" s="228"/>
      <c r="N13" s="228"/>
      <c r="O13" s="228"/>
      <c r="P13" s="228"/>
      <c r="Q13" s="228"/>
      <c r="R13" s="228"/>
      <c r="S13" s="228"/>
      <c r="T13" s="228"/>
      <c r="U13" s="228"/>
      <c r="V13" s="224"/>
      <c r="W13" s="224"/>
    </row>
    <row r="14" spans="1:23" ht="219.6" customHeight="1" thickBot="1" x14ac:dyDescent="0.35">
      <c r="A14" s="229" t="s">
        <v>168</v>
      </c>
      <c r="B14" s="220">
        <v>1</v>
      </c>
      <c r="C14" s="220">
        <v>1</v>
      </c>
      <c r="D14" s="220">
        <v>1</v>
      </c>
      <c r="E14" s="220">
        <v>1</v>
      </c>
      <c r="F14" s="221" t="s">
        <v>165</v>
      </c>
      <c r="G14" s="222">
        <v>0.1</v>
      </c>
      <c r="H14" s="222">
        <v>0.5</v>
      </c>
      <c r="I14" s="222">
        <v>0.5</v>
      </c>
      <c r="J14" s="222">
        <v>0.5</v>
      </c>
      <c r="K14" s="222">
        <v>0.5</v>
      </c>
      <c r="L14" s="222">
        <v>0.1</v>
      </c>
      <c r="M14" s="222">
        <v>0.1</v>
      </c>
      <c r="N14" s="222">
        <v>0.1</v>
      </c>
      <c r="O14" s="222">
        <v>0.5</v>
      </c>
      <c r="P14" s="222">
        <v>0.1</v>
      </c>
      <c r="Q14" s="222">
        <v>0.1</v>
      </c>
      <c r="R14" s="222">
        <v>0.1</v>
      </c>
      <c r="S14" s="230" t="s">
        <v>166</v>
      </c>
      <c r="T14" s="230" t="s">
        <v>166</v>
      </c>
      <c r="U14" s="230" t="s">
        <v>166</v>
      </c>
      <c r="V14" s="224" t="s">
        <v>166</v>
      </c>
      <c r="W14" s="224" t="s">
        <v>166</v>
      </c>
    </row>
    <row r="15" spans="1:23" ht="231" customHeight="1" thickBot="1" x14ac:dyDescent="0.35">
      <c r="A15" s="188" t="s">
        <v>169</v>
      </c>
      <c r="B15" s="219">
        <v>1</v>
      </c>
      <c r="C15" s="219">
        <v>1</v>
      </c>
      <c r="D15" s="219">
        <v>1</v>
      </c>
      <c r="E15" s="219">
        <v>1</v>
      </c>
      <c r="F15" s="221" t="s">
        <v>165</v>
      </c>
      <c r="G15" s="222">
        <v>0.2</v>
      </c>
      <c r="H15" s="222">
        <v>0.5</v>
      </c>
      <c r="I15" s="222">
        <v>0.5</v>
      </c>
      <c r="J15" s="222">
        <v>0.5</v>
      </c>
      <c r="K15" s="222">
        <v>0.5</v>
      </c>
      <c r="L15" s="222">
        <v>0.2</v>
      </c>
      <c r="M15" s="222">
        <v>0.2</v>
      </c>
      <c r="N15" s="222">
        <v>0.2</v>
      </c>
      <c r="O15" s="222">
        <v>0.5</v>
      </c>
      <c r="P15" s="222">
        <v>0.2</v>
      </c>
      <c r="Q15" s="222">
        <v>0.2</v>
      </c>
      <c r="R15" s="222">
        <v>0.2</v>
      </c>
      <c r="S15" s="224" t="s">
        <v>166</v>
      </c>
      <c r="T15" s="224" t="s">
        <v>166</v>
      </c>
      <c r="U15" s="224" t="s">
        <v>166</v>
      </c>
      <c r="V15" s="224" t="s">
        <v>166</v>
      </c>
      <c r="W15" s="224" t="s">
        <v>166</v>
      </c>
    </row>
    <row r="16" spans="1:23" ht="249" customHeight="1" thickBot="1" x14ac:dyDescent="0.35">
      <c r="A16" s="188" t="s">
        <v>170</v>
      </c>
      <c r="B16" s="218"/>
      <c r="C16" s="219"/>
      <c r="D16" s="219"/>
      <c r="E16" s="219">
        <v>1</v>
      </c>
      <c r="F16" s="221" t="s">
        <v>165</v>
      </c>
      <c r="G16" s="222">
        <v>0.1</v>
      </c>
      <c r="H16" s="222">
        <v>0.25</v>
      </c>
      <c r="I16" s="222">
        <v>0.25</v>
      </c>
      <c r="J16" s="222">
        <v>0.25</v>
      </c>
      <c r="K16" s="222">
        <v>0.25</v>
      </c>
      <c r="L16" s="222">
        <v>0.1</v>
      </c>
      <c r="M16" s="222">
        <v>0.1</v>
      </c>
      <c r="N16" s="222">
        <v>0.1</v>
      </c>
      <c r="O16" s="222">
        <v>0.25</v>
      </c>
      <c r="P16" s="222">
        <v>0.1</v>
      </c>
      <c r="Q16" s="222">
        <v>0.1</v>
      </c>
      <c r="R16" s="222">
        <v>0.1</v>
      </c>
      <c r="S16" s="224" t="s">
        <v>166</v>
      </c>
      <c r="T16" s="224" t="s">
        <v>166</v>
      </c>
      <c r="U16" s="224" t="s">
        <v>166</v>
      </c>
      <c r="V16" s="224" t="s">
        <v>166</v>
      </c>
      <c r="W16" s="224" t="s">
        <v>166</v>
      </c>
    </row>
    <row r="17" spans="1:23" ht="193.2" customHeight="1" thickBot="1" x14ac:dyDescent="0.35">
      <c r="A17" s="188" t="s">
        <v>171</v>
      </c>
      <c r="B17" s="218"/>
      <c r="C17" s="219">
        <v>1</v>
      </c>
      <c r="D17" s="219">
        <v>1</v>
      </c>
      <c r="E17" s="220">
        <v>1</v>
      </c>
      <c r="F17" s="221" t="s">
        <v>165</v>
      </c>
      <c r="G17" s="223">
        <v>0.1</v>
      </c>
      <c r="H17" s="223">
        <v>0.25</v>
      </c>
      <c r="I17" s="223">
        <v>0.25</v>
      </c>
      <c r="J17" s="223">
        <v>0.25</v>
      </c>
      <c r="K17" s="223">
        <v>0.25</v>
      </c>
      <c r="L17" s="223">
        <v>0.1</v>
      </c>
      <c r="M17" s="223">
        <v>0.1</v>
      </c>
      <c r="N17" s="223">
        <v>0.1</v>
      </c>
      <c r="O17" s="223">
        <v>0.25</v>
      </c>
      <c r="P17" s="223">
        <v>0.1</v>
      </c>
      <c r="Q17" s="223">
        <v>0.1</v>
      </c>
      <c r="R17" s="223">
        <v>0.1</v>
      </c>
      <c r="S17" s="224" t="s">
        <v>166</v>
      </c>
      <c r="T17" s="224" t="s">
        <v>166</v>
      </c>
      <c r="U17" s="224" t="s">
        <v>166</v>
      </c>
      <c r="V17" s="224" t="s">
        <v>166</v>
      </c>
      <c r="W17" s="224" t="s">
        <v>166</v>
      </c>
    </row>
    <row r="18" spans="1:23" ht="191.4" customHeight="1" thickBot="1" x14ac:dyDescent="0.35">
      <c r="A18" s="188" t="s">
        <v>172</v>
      </c>
      <c r="B18" s="218"/>
      <c r="C18" s="219"/>
      <c r="D18" s="219"/>
      <c r="E18" s="231"/>
      <c r="F18" s="221"/>
      <c r="G18" s="223"/>
      <c r="H18" s="223"/>
      <c r="I18" s="223"/>
      <c r="J18" s="223"/>
      <c r="K18" s="223"/>
      <c r="L18" s="223"/>
      <c r="M18" s="223"/>
      <c r="N18" s="223"/>
      <c r="O18" s="223"/>
      <c r="P18" s="223"/>
      <c r="Q18" s="223"/>
      <c r="R18" s="223"/>
      <c r="S18" s="224"/>
      <c r="T18" s="224"/>
      <c r="U18" s="224"/>
      <c r="V18" s="224"/>
      <c r="W18" s="224"/>
    </row>
    <row r="19" spans="1:23" ht="207.6" customHeight="1" thickBot="1" x14ac:dyDescent="0.35">
      <c r="A19" s="188" t="s">
        <v>173</v>
      </c>
      <c r="B19" s="232"/>
      <c r="C19" s="233"/>
      <c r="D19" s="233"/>
      <c r="E19" s="220">
        <v>1</v>
      </c>
      <c r="F19" s="221" t="s">
        <v>165</v>
      </c>
      <c r="G19" s="222">
        <v>0.1</v>
      </c>
      <c r="H19" s="222">
        <v>0.5</v>
      </c>
      <c r="I19" s="222">
        <v>0.5</v>
      </c>
      <c r="J19" s="222">
        <v>0.5</v>
      </c>
      <c r="K19" s="222">
        <v>0.5</v>
      </c>
      <c r="L19" s="222">
        <v>0.1</v>
      </c>
      <c r="M19" s="222">
        <v>0.1</v>
      </c>
      <c r="N19" s="222">
        <v>0.1</v>
      </c>
      <c r="O19" s="222">
        <v>0.5</v>
      </c>
      <c r="P19" s="222">
        <v>0.1</v>
      </c>
      <c r="Q19" s="222">
        <v>0.1</v>
      </c>
      <c r="R19" s="222">
        <v>0.1</v>
      </c>
      <c r="S19" s="224" t="s">
        <v>166</v>
      </c>
      <c r="T19" s="224" t="s">
        <v>166</v>
      </c>
      <c r="U19" s="224" t="s">
        <v>166</v>
      </c>
      <c r="V19" s="224" t="s">
        <v>166</v>
      </c>
      <c r="W19" s="224" t="s">
        <v>166</v>
      </c>
    </row>
    <row r="20" spans="1:23" ht="252.75" customHeight="1" thickBot="1" x14ac:dyDescent="0.35">
      <c r="A20" s="234" t="s">
        <v>174</v>
      </c>
      <c r="B20" s="235"/>
      <c r="C20" s="236"/>
      <c r="D20" s="236"/>
      <c r="E20" s="220">
        <v>1</v>
      </c>
      <c r="F20" s="221" t="s">
        <v>165</v>
      </c>
      <c r="G20" s="222">
        <v>0.1</v>
      </c>
      <c r="H20" s="222">
        <v>0.5</v>
      </c>
      <c r="I20" s="222">
        <v>0.5</v>
      </c>
      <c r="J20" s="222">
        <v>0.5</v>
      </c>
      <c r="K20" s="222">
        <v>0.5</v>
      </c>
      <c r="L20" s="222">
        <v>0.1</v>
      </c>
      <c r="M20" s="222">
        <v>0.1</v>
      </c>
      <c r="N20" s="222">
        <v>0.1</v>
      </c>
      <c r="O20" s="222">
        <v>0.5</v>
      </c>
      <c r="P20" s="222">
        <v>0.1</v>
      </c>
      <c r="Q20" s="222">
        <v>0.1</v>
      </c>
      <c r="R20" s="222">
        <v>0.1</v>
      </c>
      <c r="S20" s="224" t="s">
        <v>166</v>
      </c>
      <c r="T20" s="224" t="s">
        <v>166</v>
      </c>
      <c r="U20" s="224" t="s">
        <v>166</v>
      </c>
      <c r="V20" s="224" t="s">
        <v>166</v>
      </c>
      <c r="W20" s="224" t="s">
        <v>166</v>
      </c>
    </row>
    <row r="21" spans="1:23" ht="20.100000000000001" customHeight="1" thickTop="1" thickBot="1" x14ac:dyDescent="0.35">
      <c r="A21" s="237"/>
      <c r="B21" s="238"/>
      <c r="C21" s="238"/>
      <c r="D21" s="238"/>
      <c r="E21" s="238"/>
      <c r="F21" s="239" t="s">
        <v>175</v>
      </c>
      <c r="G21" s="240">
        <v>1</v>
      </c>
      <c r="H21" s="240">
        <v>3</v>
      </c>
      <c r="I21" s="240">
        <v>3</v>
      </c>
      <c r="J21" s="240">
        <v>3</v>
      </c>
      <c r="K21" s="240">
        <v>3</v>
      </c>
      <c r="L21" s="240">
        <v>1</v>
      </c>
      <c r="M21" s="240">
        <v>1</v>
      </c>
      <c r="N21" s="240">
        <v>1</v>
      </c>
      <c r="O21" s="240">
        <v>3</v>
      </c>
      <c r="P21" s="240">
        <v>1</v>
      </c>
      <c r="Q21" s="240">
        <v>1</v>
      </c>
      <c r="R21" s="240">
        <v>1</v>
      </c>
      <c r="S21" s="363" t="s">
        <v>176</v>
      </c>
      <c r="T21" s="364"/>
      <c r="U21" s="364"/>
      <c r="V21" s="364"/>
      <c r="W21" s="364"/>
    </row>
    <row r="22" spans="1:23" ht="21" thickTop="1" x14ac:dyDescent="0.3">
      <c r="A22" s="241"/>
      <c r="G22" s="242"/>
      <c r="H22" s="242"/>
      <c r="I22" s="242"/>
      <c r="J22" s="242"/>
      <c r="K22" s="242"/>
      <c r="L22" s="242"/>
      <c r="M22" s="242"/>
      <c r="N22" s="242"/>
      <c r="O22" s="242"/>
      <c r="P22" s="242"/>
      <c r="Q22" s="242"/>
      <c r="R22" s="242"/>
      <c r="S22" s="242"/>
      <c r="T22" s="242"/>
      <c r="U22" s="242"/>
      <c r="V22" s="242"/>
      <c r="W22" s="242"/>
    </row>
    <row r="23" spans="1:23" x14ac:dyDescent="0.3">
      <c r="A23" s="243" t="s">
        <v>177</v>
      </c>
      <c r="B23" s="243"/>
      <c r="C23" s="243"/>
      <c r="D23" s="243"/>
      <c r="E23" s="243"/>
      <c r="F23" s="244"/>
      <c r="G23" s="245"/>
      <c r="H23" s="245"/>
      <c r="I23" s="245"/>
      <c r="J23" s="245"/>
      <c r="K23" s="245"/>
      <c r="L23" s="245"/>
      <c r="M23" s="245"/>
      <c r="N23" s="245"/>
      <c r="O23" s="245"/>
      <c r="P23" s="245"/>
      <c r="Q23" s="245"/>
      <c r="R23" s="245"/>
      <c r="S23" s="245"/>
      <c r="T23" s="245"/>
      <c r="U23" s="245"/>
      <c r="V23" s="245"/>
      <c r="W23" s="245"/>
    </row>
    <row r="24" spans="1:23" x14ac:dyDescent="0.3">
      <c r="A24" s="246" t="s">
        <v>178</v>
      </c>
      <c r="B24" s="246"/>
      <c r="C24" s="246"/>
      <c r="D24" s="246"/>
      <c r="E24" s="246"/>
    </row>
    <row r="25" spans="1:23" ht="15" customHeight="1" x14ac:dyDescent="0.3">
      <c r="F25" s="244"/>
      <c r="G25" s="244"/>
      <c r="H25" s="244"/>
      <c r="I25" s="244"/>
      <c r="J25" s="244"/>
      <c r="K25" s="244"/>
      <c r="L25" s="244"/>
      <c r="M25" s="244"/>
      <c r="N25" s="244"/>
      <c r="O25" s="244"/>
      <c r="P25" s="244"/>
      <c r="Q25" s="244"/>
      <c r="R25" s="244"/>
      <c r="S25" s="244"/>
      <c r="T25" s="244"/>
      <c r="U25" s="244"/>
      <c r="V25" s="244"/>
      <c r="W25" s="244"/>
    </row>
    <row r="27" spans="1:23" x14ac:dyDescent="0.3">
      <c r="A27" s="247"/>
      <c r="B27" s="247"/>
      <c r="C27" s="247"/>
      <c r="D27" s="247"/>
      <c r="E27" s="247"/>
    </row>
    <row r="29" spans="1:23" s="244" customFormat="1" ht="16.5" customHeight="1" x14ac:dyDescent="0.3">
      <c r="A29" s="248" t="s">
        <v>179</v>
      </c>
      <c r="B29" s="249"/>
      <c r="C29" s="249"/>
      <c r="D29" s="249"/>
      <c r="E29" s="249"/>
    </row>
    <row r="30" spans="1:23" s="244" customFormat="1" x14ac:dyDescent="0.3">
      <c r="A30" s="208"/>
      <c r="B30" s="208"/>
      <c r="C30" s="208"/>
      <c r="D30" s="208"/>
      <c r="E30" s="208"/>
    </row>
    <row r="31" spans="1:23" s="244" customFormat="1" x14ac:dyDescent="0.3">
      <c r="A31" s="208"/>
      <c r="B31" s="208"/>
      <c r="C31" s="208"/>
      <c r="D31" s="208"/>
      <c r="E31" s="208"/>
    </row>
    <row r="32" spans="1:23" s="244" customFormat="1" x14ac:dyDescent="0.3">
      <c r="A32" s="208"/>
      <c r="B32" s="208"/>
      <c r="C32" s="208"/>
      <c r="D32" s="208"/>
      <c r="E32" s="208"/>
    </row>
    <row r="33" spans="1:5" s="244" customFormat="1" x14ac:dyDescent="0.3">
      <c r="A33" s="208"/>
      <c r="B33" s="208"/>
      <c r="C33" s="208"/>
      <c r="D33" s="208"/>
      <c r="E33" s="208"/>
    </row>
    <row r="34" spans="1:5" s="244" customFormat="1" x14ac:dyDescent="0.3">
      <c r="A34" s="208"/>
      <c r="B34" s="208"/>
      <c r="C34" s="208"/>
      <c r="D34" s="208"/>
      <c r="E34" s="208"/>
    </row>
    <row r="35" spans="1:5" s="244" customFormat="1" x14ac:dyDescent="0.3">
      <c r="A35" s="208"/>
      <c r="B35" s="208"/>
      <c r="C35" s="208"/>
      <c r="D35" s="208"/>
      <c r="E35" s="208"/>
    </row>
    <row r="36" spans="1:5" s="244" customFormat="1" x14ac:dyDescent="0.3">
      <c r="A36" s="208"/>
      <c r="B36" s="208"/>
      <c r="C36" s="208"/>
      <c r="D36" s="208"/>
      <c r="E36" s="208"/>
    </row>
    <row r="37" spans="1:5" s="244" customFormat="1" x14ac:dyDescent="0.3">
      <c r="A37" s="208"/>
      <c r="B37" s="208"/>
      <c r="C37" s="208"/>
      <c r="D37" s="208"/>
      <c r="E37" s="208"/>
    </row>
    <row r="38" spans="1:5" s="244" customFormat="1" x14ac:dyDescent="0.3">
      <c r="A38" s="208"/>
      <c r="B38" s="208"/>
      <c r="C38" s="208"/>
      <c r="D38" s="208"/>
      <c r="E38" s="208"/>
    </row>
    <row r="39" spans="1:5" s="244" customFormat="1" x14ac:dyDescent="0.3">
      <c r="A39" s="208"/>
      <c r="B39" s="208"/>
      <c r="C39" s="208"/>
      <c r="D39" s="208"/>
      <c r="E39" s="208"/>
    </row>
    <row r="40" spans="1:5" s="244" customFormat="1" x14ac:dyDescent="0.3">
      <c r="A40" s="208"/>
      <c r="B40" s="208"/>
      <c r="C40" s="208"/>
      <c r="D40" s="208"/>
      <c r="E40" s="208"/>
    </row>
    <row r="41" spans="1:5" s="244" customFormat="1" x14ac:dyDescent="0.3">
      <c r="A41" s="208"/>
      <c r="B41" s="208"/>
      <c r="C41" s="208"/>
      <c r="D41" s="208"/>
      <c r="E41" s="208"/>
    </row>
    <row r="42" spans="1:5" s="244" customFormat="1" x14ac:dyDescent="0.3">
      <c r="A42" s="208"/>
      <c r="B42" s="208"/>
      <c r="C42" s="208"/>
      <c r="D42" s="208"/>
      <c r="E42" s="208"/>
    </row>
    <row r="43" spans="1:5" s="244" customFormat="1" x14ac:dyDescent="0.3">
      <c r="A43" s="208"/>
      <c r="B43" s="208"/>
      <c r="C43" s="208"/>
      <c r="D43" s="208"/>
      <c r="E43" s="208"/>
    </row>
    <row r="44" spans="1:5" s="244" customFormat="1" x14ac:dyDescent="0.3">
      <c r="A44" s="208"/>
      <c r="B44" s="208"/>
      <c r="C44" s="208"/>
      <c r="D44" s="208"/>
      <c r="E44" s="208"/>
    </row>
    <row r="45" spans="1:5" s="244" customFormat="1" x14ac:dyDescent="0.3">
      <c r="A45" s="208"/>
      <c r="B45" s="208"/>
      <c r="C45" s="208"/>
      <c r="D45" s="208"/>
      <c r="E45" s="208"/>
    </row>
    <row r="46" spans="1:5" s="244" customFormat="1" x14ac:dyDescent="0.3">
      <c r="A46" s="208"/>
      <c r="B46" s="208"/>
      <c r="C46" s="208"/>
      <c r="D46" s="208"/>
      <c r="E46" s="208"/>
    </row>
    <row r="47" spans="1:5" s="244" customFormat="1" x14ac:dyDescent="0.3">
      <c r="A47" s="208"/>
      <c r="B47" s="208"/>
      <c r="C47" s="208"/>
      <c r="D47" s="208"/>
      <c r="E47" s="208"/>
    </row>
    <row r="48" spans="1:5" s="244" customFormat="1" x14ac:dyDescent="0.3"/>
    <row r="49" s="244" customFormat="1" x14ac:dyDescent="0.3"/>
    <row r="50" s="244" customFormat="1" x14ac:dyDescent="0.3"/>
    <row r="51" s="244" customFormat="1" x14ac:dyDescent="0.3"/>
    <row r="52" s="244" customFormat="1" x14ac:dyDescent="0.3"/>
    <row r="53" s="244" customFormat="1" x14ac:dyDescent="0.3"/>
    <row r="54" s="244" customFormat="1" ht="15" customHeight="1" x14ac:dyDescent="0.3"/>
    <row r="55" s="244" customFormat="1" x14ac:dyDescent="0.3"/>
  </sheetData>
  <mergeCells count="11">
    <mergeCell ref="S21:W21"/>
    <mergeCell ref="A9:A11"/>
    <mergeCell ref="A2:W2"/>
    <mergeCell ref="A7:W8"/>
    <mergeCell ref="A5:W6"/>
    <mergeCell ref="A4:W4"/>
    <mergeCell ref="A3:W3"/>
    <mergeCell ref="B10:D10"/>
    <mergeCell ref="F9:F11"/>
    <mergeCell ref="G9:W9"/>
    <mergeCell ref="B9:E9"/>
  </mergeCells>
  <conditionalFormatting sqref="B12:E20">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84" t="s">
        <v>1</v>
      </c>
      <c r="B1" s="384"/>
      <c r="C1" s="384"/>
      <c r="D1" s="384"/>
      <c r="E1" s="384"/>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row>
    <row r="2" spans="1:73" ht="15.6" x14ac:dyDescent="0.3">
      <c r="A2" s="384" t="s">
        <v>2</v>
      </c>
      <c r="B2" s="384"/>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row>
    <row r="3" spans="1:73" ht="15.6" x14ac:dyDescent="0.3">
      <c r="A3" s="384" t="s">
        <v>180</v>
      </c>
      <c r="B3" s="384"/>
      <c r="C3" s="384"/>
      <c r="D3" s="384"/>
      <c r="E3" s="384"/>
      <c r="F3" s="384"/>
      <c r="G3" s="384"/>
      <c r="H3" s="384"/>
      <c r="I3" s="384"/>
      <c r="J3" s="384"/>
      <c r="K3" s="384"/>
      <c r="L3" s="384"/>
      <c r="M3" s="384"/>
      <c r="N3" s="384"/>
      <c r="O3" s="384"/>
      <c r="P3" s="384"/>
      <c r="Q3" s="384"/>
      <c r="R3" s="384"/>
      <c r="S3" s="384"/>
      <c r="T3" s="384"/>
      <c r="U3" s="384"/>
      <c r="V3" s="384"/>
      <c r="W3" s="384"/>
      <c r="X3" s="384"/>
      <c r="Y3" s="384"/>
      <c r="Z3" s="384"/>
      <c r="AA3" s="384"/>
      <c r="AB3" s="384"/>
      <c r="AC3" s="384"/>
      <c r="AD3" s="384"/>
      <c r="AE3" s="384"/>
      <c r="AF3" s="384"/>
      <c r="AG3" s="384"/>
      <c r="AH3" s="384"/>
      <c r="AI3" s="384"/>
      <c r="AJ3" s="384"/>
      <c r="AK3" s="384"/>
      <c r="AL3" s="384"/>
      <c r="AM3" s="384"/>
      <c r="AN3" s="384"/>
      <c r="AO3" s="384"/>
      <c r="AP3" s="384"/>
      <c r="AQ3" s="384"/>
      <c r="AR3" s="384"/>
      <c r="AS3" s="384"/>
      <c r="AT3" s="384"/>
      <c r="AU3" s="384"/>
      <c r="AV3" s="384"/>
      <c r="AW3" s="384"/>
      <c r="AX3" s="384"/>
      <c r="AY3" s="384"/>
      <c r="AZ3" s="384"/>
      <c r="BA3" s="384"/>
      <c r="BB3" s="384"/>
      <c r="BC3" s="384"/>
      <c r="BD3" s="384"/>
      <c r="BE3" s="384"/>
    </row>
    <row r="4" spans="1:73" ht="15.6" x14ac:dyDescent="0.3">
      <c r="A4" s="384" t="s">
        <v>181</v>
      </c>
      <c r="B4" s="384"/>
      <c r="C4" s="384"/>
      <c r="D4" s="384"/>
      <c r="E4" s="384"/>
      <c r="F4" s="384"/>
      <c r="G4" s="384"/>
      <c r="H4" s="384"/>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c r="AK4" s="384"/>
      <c r="AL4" s="384"/>
      <c r="AM4" s="384"/>
      <c r="AN4" s="384"/>
      <c r="AO4" s="384"/>
      <c r="AP4" s="384"/>
      <c r="AQ4" s="384"/>
      <c r="AR4" s="384"/>
      <c r="AS4" s="384"/>
      <c r="AT4" s="384"/>
      <c r="AU4" s="384"/>
      <c r="AV4" s="384"/>
      <c r="AW4" s="384"/>
      <c r="AX4" s="384"/>
      <c r="AY4" s="384"/>
      <c r="AZ4" s="384"/>
      <c r="BA4" s="384"/>
      <c r="BB4" s="384"/>
      <c r="BC4" s="384"/>
      <c r="BD4" s="384"/>
      <c r="BE4" s="384"/>
    </row>
    <row r="5" spans="1:73" x14ac:dyDescent="0.3">
      <c r="A5" s="383"/>
      <c r="B5" s="383"/>
      <c r="C5" s="383"/>
      <c r="D5" s="383"/>
      <c r="E5" s="383"/>
      <c r="F5" s="383"/>
      <c r="G5" s="383"/>
      <c r="H5" s="383"/>
      <c r="I5" s="383"/>
      <c r="J5" s="383"/>
      <c r="K5" s="383"/>
      <c r="L5" s="383"/>
      <c r="M5" s="383"/>
      <c r="N5" s="383"/>
      <c r="O5" s="383"/>
      <c r="P5" s="383"/>
      <c r="Q5" s="383"/>
      <c r="R5" s="383"/>
      <c r="S5" s="383"/>
      <c r="T5" s="383"/>
      <c r="U5" s="383"/>
      <c r="V5" s="383"/>
      <c r="W5" s="383"/>
      <c r="X5" s="383"/>
      <c r="Y5" s="383"/>
      <c r="Z5" s="383"/>
      <c r="AA5" s="383"/>
      <c r="AB5" s="383"/>
      <c r="AC5" s="383"/>
      <c r="AD5" s="383"/>
      <c r="AE5" s="383"/>
      <c r="AF5" s="383"/>
      <c r="AG5" s="383"/>
      <c r="AH5" s="383"/>
      <c r="AI5" s="383"/>
      <c r="AJ5" s="383"/>
      <c r="AK5" s="383"/>
      <c r="AL5" s="383"/>
      <c r="AM5" s="383"/>
      <c r="AN5" s="383"/>
      <c r="AO5" s="383"/>
      <c r="AP5" s="383"/>
      <c r="AQ5" s="383"/>
      <c r="AR5" s="383"/>
      <c r="AS5" s="383"/>
      <c r="AT5" s="383"/>
      <c r="AU5" s="383"/>
      <c r="AV5" s="383"/>
      <c r="AW5" s="383"/>
      <c r="AX5" s="383"/>
      <c r="AY5" s="383"/>
      <c r="AZ5" s="383"/>
      <c r="BA5" s="383"/>
      <c r="BB5" s="383"/>
      <c r="BC5" s="383"/>
      <c r="BD5" s="383"/>
      <c r="BE5" s="383"/>
    </row>
    <row r="6" spans="1:73" x14ac:dyDescent="0.3">
      <c r="A6" s="383"/>
      <c r="B6" s="383"/>
      <c r="C6" s="383"/>
      <c r="D6" s="383"/>
      <c r="E6" s="383"/>
      <c r="F6" s="383"/>
      <c r="G6" s="383"/>
      <c r="H6" s="383"/>
      <c r="I6" s="383"/>
      <c r="J6" s="383"/>
      <c r="K6" s="383"/>
      <c r="L6" s="383"/>
      <c r="M6" s="383"/>
      <c r="N6" s="383"/>
      <c r="O6" s="383"/>
      <c r="P6" s="383"/>
      <c r="Q6" s="383"/>
      <c r="R6" s="383"/>
      <c r="S6" s="383"/>
      <c r="T6" s="383"/>
      <c r="U6" s="383"/>
      <c r="V6" s="383"/>
      <c r="W6" s="383"/>
      <c r="X6" s="383"/>
      <c r="Y6" s="383"/>
      <c r="Z6" s="383"/>
      <c r="AA6" s="383"/>
      <c r="AB6" s="383"/>
      <c r="AC6" s="383"/>
      <c r="AD6" s="383"/>
      <c r="AE6" s="383"/>
      <c r="AF6" s="383"/>
      <c r="AG6" s="383"/>
      <c r="AH6" s="383"/>
      <c r="AI6" s="383"/>
      <c r="AJ6" s="383"/>
      <c r="AK6" s="383"/>
      <c r="AL6" s="383"/>
      <c r="AM6" s="383"/>
      <c r="AN6" s="383"/>
      <c r="AO6" s="383"/>
      <c r="AP6" s="383"/>
      <c r="AQ6" s="383"/>
      <c r="AR6" s="383"/>
      <c r="AS6" s="383"/>
      <c r="AT6" s="383"/>
      <c r="AU6" s="383"/>
      <c r="AV6" s="383"/>
      <c r="AW6" s="383"/>
      <c r="AX6" s="383"/>
      <c r="AY6" s="383"/>
      <c r="AZ6" s="383"/>
      <c r="BA6" s="383"/>
      <c r="BB6" s="383"/>
      <c r="BC6" s="383"/>
      <c r="BD6" s="383"/>
      <c r="BE6" s="383"/>
    </row>
    <row r="7" spans="1:73" x14ac:dyDescent="0.3">
      <c r="A7" s="385" t="s">
        <v>154</v>
      </c>
      <c r="B7" s="385"/>
      <c r="C7" s="385"/>
      <c r="D7" s="385"/>
      <c r="E7" s="385"/>
      <c r="F7" s="385"/>
      <c r="G7" s="385"/>
      <c r="H7" s="385"/>
      <c r="I7" s="385"/>
      <c r="J7" s="385"/>
      <c r="K7" s="385"/>
      <c r="L7" s="385"/>
      <c r="M7" s="385"/>
      <c r="N7" s="385"/>
      <c r="O7" s="385"/>
      <c r="P7" s="385"/>
      <c r="Q7" s="385"/>
      <c r="R7" s="385"/>
      <c r="S7" s="385"/>
      <c r="T7" s="385"/>
      <c r="U7" s="385"/>
      <c r="V7" s="385"/>
      <c r="W7" s="385"/>
      <c r="X7" s="385"/>
      <c r="Y7" s="385"/>
      <c r="Z7" s="385"/>
      <c r="AA7" s="385"/>
      <c r="AB7" s="385"/>
      <c r="AC7" s="385"/>
      <c r="AD7" s="385"/>
      <c r="AE7" s="385"/>
      <c r="AF7" s="385"/>
      <c r="AG7" s="385"/>
      <c r="AH7" s="385"/>
      <c r="AI7" s="385"/>
      <c r="AJ7" s="385"/>
      <c r="AK7" s="385"/>
      <c r="AL7" s="385"/>
      <c r="AM7" s="385"/>
      <c r="AN7" s="385"/>
      <c r="AO7" s="385"/>
      <c r="AP7" s="385"/>
      <c r="AQ7" s="385"/>
      <c r="AR7" s="385"/>
      <c r="AS7" s="385"/>
      <c r="AT7" s="385"/>
      <c r="AU7" s="385"/>
      <c r="AV7" s="385"/>
      <c r="AW7" s="385"/>
      <c r="AX7" s="385"/>
      <c r="AY7" s="385"/>
      <c r="AZ7" s="385"/>
      <c r="BA7" s="385"/>
      <c r="BB7" s="385"/>
      <c r="BC7" s="385"/>
      <c r="BD7" s="385"/>
      <c r="BE7" s="385"/>
    </row>
    <row r="8" spans="1:73" x14ac:dyDescent="0.3">
      <c r="A8" s="385"/>
      <c r="B8" s="385"/>
      <c r="C8" s="385"/>
      <c r="D8" s="385"/>
      <c r="E8" s="385"/>
      <c r="F8" s="385"/>
      <c r="G8" s="385"/>
      <c r="H8" s="385"/>
      <c r="I8" s="385"/>
      <c r="J8" s="385"/>
      <c r="K8" s="385"/>
      <c r="L8" s="385"/>
      <c r="M8" s="385"/>
      <c r="N8" s="385"/>
      <c r="O8" s="385"/>
      <c r="P8" s="385"/>
      <c r="Q8" s="385"/>
      <c r="R8" s="385"/>
      <c r="S8" s="385"/>
      <c r="T8" s="385"/>
      <c r="U8" s="385"/>
      <c r="V8" s="385"/>
      <c r="W8" s="385"/>
      <c r="X8" s="385"/>
      <c r="Y8" s="385"/>
      <c r="Z8" s="385"/>
      <c r="AA8" s="385"/>
      <c r="AB8" s="385"/>
      <c r="AC8" s="385"/>
      <c r="AD8" s="385"/>
      <c r="AE8" s="385"/>
      <c r="AF8" s="385"/>
      <c r="AG8" s="385"/>
      <c r="AH8" s="385"/>
      <c r="AI8" s="385"/>
      <c r="AJ8" s="385"/>
      <c r="AK8" s="385"/>
      <c r="AL8" s="385"/>
      <c r="AM8" s="385"/>
      <c r="AN8" s="385"/>
      <c r="AO8" s="385"/>
      <c r="AP8" s="385"/>
      <c r="AQ8" s="385"/>
      <c r="AR8" s="385"/>
      <c r="AS8" s="385"/>
      <c r="AT8" s="385"/>
      <c r="AU8" s="385"/>
      <c r="AV8" s="385"/>
      <c r="AW8" s="385"/>
      <c r="AX8" s="385"/>
      <c r="AY8" s="385"/>
      <c r="AZ8" s="385"/>
      <c r="BA8" s="385"/>
      <c r="BB8" s="385"/>
      <c r="BC8" s="385"/>
      <c r="BD8" s="385"/>
      <c r="BE8" s="385"/>
    </row>
    <row r="9" spans="1:73" x14ac:dyDescent="0.3">
      <c r="AI9" s="2"/>
      <c r="AJ9" s="2"/>
      <c r="AK9" s="2"/>
      <c r="AL9" s="2"/>
      <c r="AS9" s="4"/>
      <c r="AT9" s="4"/>
      <c r="AU9" s="4"/>
      <c r="AV9" s="4"/>
      <c r="AW9" s="4"/>
      <c r="AX9" s="4"/>
      <c r="AY9" s="4"/>
      <c r="AZ9" s="4"/>
      <c r="BA9" s="4"/>
      <c r="BB9" s="4"/>
      <c r="BC9" s="4"/>
      <c r="BD9" s="4"/>
      <c r="BE9" s="4"/>
    </row>
    <row r="10" spans="1:73" x14ac:dyDescent="0.3">
      <c r="A10" s="386" t="s">
        <v>155</v>
      </c>
      <c r="B10" s="387">
        <v>1</v>
      </c>
      <c r="C10" s="388"/>
      <c r="D10" s="388"/>
      <c r="E10" s="389"/>
      <c r="F10" s="387">
        <v>2</v>
      </c>
      <c r="G10" s="388"/>
      <c r="H10" s="388"/>
      <c r="I10" s="389"/>
      <c r="J10" s="387">
        <v>3</v>
      </c>
      <c r="K10" s="388"/>
      <c r="L10" s="388"/>
      <c r="M10" s="389"/>
      <c r="N10" s="387">
        <v>4</v>
      </c>
      <c r="O10" s="388"/>
      <c r="P10" s="388"/>
      <c r="Q10" s="389"/>
      <c r="R10" s="387">
        <v>5</v>
      </c>
      <c r="S10" s="388"/>
      <c r="T10" s="388"/>
      <c r="U10" s="389"/>
      <c r="V10" s="387">
        <v>6</v>
      </c>
      <c r="W10" s="388"/>
      <c r="X10" s="388"/>
      <c r="Y10" s="389"/>
      <c r="Z10" s="387">
        <v>7</v>
      </c>
      <c r="AA10" s="388"/>
      <c r="AB10" s="388"/>
      <c r="AC10" s="389"/>
      <c r="AD10" s="387">
        <v>8</v>
      </c>
      <c r="AE10" s="388"/>
      <c r="AF10" s="388"/>
      <c r="AG10" s="389"/>
      <c r="AH10" s="391" t="s">
        <v>157</v>
      </c>
      <c r="AI10" s="392" t="s">
        <v>158</v>
      </c>
      <c r="AJ10" s="392"/>
      <c r="AK10" s="392"/>
      <c r="AL10" s="392"/>
      <c r="AM10" s="392"/>
      <c r="AN10" s="392"/>
      <c r="AO10" s="392"/>
      <c r="AP10" s="392"/>
      <c r="AQ10" s="392"/>
      <c r="AR10" s="392"/>
      <c r="AS10" s="392"/>
      <c r="AT10" s="392"/>
      <c r="AU10" s="392"/>
      <c r="AV10" s="392"/>
      <c r="AW10" s="392"/>
      <c r="AX10" s="392"/>
      <c r="AY10" s="392"/>
      <c r="AZ10" s="392"/>
      <c r="BA10" s="392"/>
      <c r="BB10" s="392"/>
      <c r="BC10" s="392"/>
      <c r="BD10" s="392"/>
      <c r="BE10" s="5"/>
    </row>
    <row r="11" spans="1:73" x14ac:dyDescent="0.3">
      <c r="A11" s="386"/>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91"/>
      <c r="AI11" s="390" t="s">
        <v>182</v>
      </c>
      <c r="AJ11" s="390" t="s">
        <v>183</v>
      </c>
      <c r="AK11" s="390" t="s">
        <v>184</v>
      </c>
      <c r="AL11" s="390" t="s">
        <v>185</v>
      </c>
      <c r="AM11" s="390" t="s">
        <v>186</v>
      </c>
      <c r="AN11" s="390" t="s">
        <v>187</v>
      </c>
      <c r="AO11" s="390" t="s">
        <v>188</v>
      </c>
      <c r="AP11" s="390" t="s">
        <v>189</v>
      </c>
      <c r="AQ11" s="390" t="s">
        <v>190</v>
      </c>
      <c r="AR11" s="390" t="s">
        <v>191</v>
      </c>
      <c r="AS11" s="390" t="s">
        <v>192</v>
      </c>
      <c r="AT11" s="390" t="s">
        <v>193</v>
      </c>
      <c r="AU11" s="390" t="s">
        <v>194</v>
      </c>
      <c r="AV11" s="390" t="s">
        <v>195</v>
      </c>
      <c r="AW11" s="390" t="s">
        <v>196</v>
      </c>
      <c r="AX11" s="390" t="s">
        <v>197</v>
      </c>
      <c r="AY11" s="390" t="s">
        <v>198</v>
      </c>
      <c r="AZ11" s="390" t="s">
        <v>199</v>
      </c>
      <c r="BA11" s="390" t="s">
        <v>124</v>
      </c>
      <c r="BB11" s="390" t="s">
        <v>35</v>
      </c>
      <c r="BC11" s="390" t="s">
        <v>200</v>
      </c>
      <c r="BD11" s="390" t="s">
        <v>201</v>
      </c>
      <c r="BE11" s="7"/>
    </row>
    <row r="12" spans="1:73" s="3" customFormat="1" ht="34.35" customHeight="1" x14ac:dyDescent="0.3">
      <c r="A12" s="386"/>
      <c r="B12" s="386"/>
      <c r="C12" s="386"/>
      <c r="D12" s="386"/>
      <c r="E12" s="386"/>
      <c r="F12" s="386"/>
      <c r="G12" s="386"/>
      <c r="H12" s="386"/>
      <c r="I12" s="386"/>
      <c r="J12" s="386"/>
      <c r="K12" s="386"/>
      <c r="L12" s="386"/>
      <c r="M12" s="386"/>
      <c r="N12" s="386"/>
      <c r="O12" s="386"/>
      <c r="P12" s="386"/>
      <c r="Q12" s="386"/>
      <c r="R12" s="386"/>
      <c r="S12" s="386"/>
      <c r="T12" s="386"/>
      <c r="U12" s="386"/>
      <c r="V12" s="386"/>
      <c r="W12" s="386"/>
      <c r="X12" s="386"/>
      <c r="Y12" s="386"/>
      <c r="Z12" s="386"/>
      <c r="AA12" s="386"/>
      <c r="AB12" s="386"/>
      <c r="AC12" s="386"/>
      <c r="AD12" s="386"/>
      <c r="AE12" s="386"/>
      <c r="AF12" s="386"/>
      <c r="AG12" s="386"/>
      <c r="AH12" s="391"/>
      <c r="AI12" s="390"/>
      <c r="AJ12" s="390"/>
      <c r="AK12" s="390"/>
      <c r="AL12" s="390"/>
      <c r="AM12" s="390"/>
      <c r="AN12" s="390"/>
      <c r="AO12" s="390"/>
      <c r="AP12" s="390"/>
      <c r="AQ12" s="390"/>
      <c r="AR12" s="390"/>
      <c r="AS12" s="390"/>
      <c r="AT12" s="390"/>
      <c r="AU12" s="390"/>
      <c r="AV12" s="390"/>
      <c r="AW12" s="390"/>
      <c r="AX12" s="390"/>
      <c r="AY12" s="390"/>
      <c r="AZ12" s="390"/>
      <c r="BA12" s="390"/>
      <c r="BB12" s="390"/>
      <c r="BC12" s="390"/>
      <c r="BD12" s="390"/>
      <c r="BE12" s="7"/>
    </row>
    <row r="13" spans="1:73" x14ac:dyDescent="0.3">
      <c r="A13" s="8" t="s">
        <v>202</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203</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204</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205</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206</v>
      </c>
      <c r="AI15" s="11">
        <v>0.8</v>
      </c>
      <c r="AJ15" s="11">
        <v>0.8</v>
      </c>
      <c r="AK15" s="11">
        <v>0.8</v>
      </c>
      <c r="AL15" s="11">
        <v>0.8</v>
      </c>
      <c r="AM15" s="11">
        <v>0.8</v>
      </c>
      <c r="AN15" s="11">
        <v>0.8</v>
      </c>
      <c r="AO15" s="11">
        <v>0.8</v>
      </c>
      <c r="AP15" s="11">
        <v>0.8</v>
      </c>
      <c r="AQ15" s="11">
        <v>0.8</v>
      </c>
      <c r="AR15" s="11">
        <v>0.8</v>
      </c>
      <c r="AS15" s="11" t="s">
        <v>207</v>
      </c>
      <c r="AT15" s="11">
        <v>0.8</v>
      </c>
      <c r="AU15" s="11">
        <v>0.8</v>
      </c>
      <c r="AV15" s="11">
        <v>0.8</v>
      </c>
      <c r="AW15" s="11">
        <v>0.8</v>
      </c>
      <c r="AX15" s="11" t="s">
        <v>207</v>
      </c>
      <c r="AY15" s="11" t="s">
        <v>207</v>
      </c>
      <c r="AZ15" s="11" t="s">
        <v>207</v>
      </c>
      <c r="BA15" s="11" t="s">
        <v>207</v>
      </c>
      <c r="BB15" s="11" t="s">
        <v>207</v>
      </c>
      <c r="BC15" s="11" t="s">
        <v>207</v>
      </c>
      <c r="BD15" s="11" t="s">
        <v>207</v>
      </c>
      <c r="BE15" s="14"/>
      <c r="BF15" s="15"/>
    </row>
    <row r="16" spans="1:73" ht="193.2" x14ac:dyDescent="0.3">
      <c r="A16" s="8" t="s">
        <v>208</v>
      </c>
      <c r="B16" s="9"/>
      <c r="C16" s="9"/>
      <c r="D16" s="9"/>
      <c r="E16" s="9">
        <v>1</v>
      </c>
      <c r="F16" s="9"/>
      <c r="G16" s="9"/>
      <c r="H16" s="9" t="s">
        <v>64</v>
      </c>
      <c r="I16" s="9">
        <v>1</v>
      </c>
      <c r="J16" s="9"/>
      <c r="K16" s="9" t="s">
        <v>64</v>
      </c>
      <c r="L16" s="9" t="s">
        <v>64</v>
      </c>
      <c r="M16" s="9">
        <v>1</v>
      </c>
      <c r="N16" s="9"/>
      <c r="O16" s="9" t="s">
        <v>64</v>
      </c>
      <c r="P16" s="9" t="s">
        <v>64</v>
      </c>
      <c r="Q16" s="9">
        <v>1</v>
      </c>
      <c r="R16" s="9"/>
      <c r="S16" s="9"/>
      <c r="T16" s="9"/>
      <c r="U16" s="9">
        <v>1</v>
      </c>
      <c r="V16" s="9"/>
      <c r="W16" s="9"/>
      <c r="X16" s="9" t="s">
        <v>64</v>
      </c>
      <c r="Y16" s="9">
        <v>1</v>
      </c>
      <c r="Z16" s="9"/>
      <c r="AA16" s="9" t="s">
        <v>64</v>
      </c>
      <c r="AB16" s="9" t="s">
        <v>64</v>
      </c>
      <c r="AC16" s="9">
        <v>1</v>
      </c>
      <c r="AD16" s="9"/>
      <c r="AE16" s="9" t="s">
        <v>64</v>
      </c>
      <c r="AF16" s="9" t="s">
        <v>64</v>
      </c>
      <c r="AG16" s="9">
        <v>1</v>
      </c>
      <c r="AH16" s="13" t="s">
        <v>204</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209</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210</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211</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210</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212</v>
      </c>
      <c r="B19" s="9"/>
      <c r="C19" s="9"/>
      <c r="D19" s="9"/>
      <c r="E19" s="9"/>
      <c r="F19" s="9"/>
      <c r="G19" s="9"/>
      <c r="H19" s="9"/>
      <c r="I19" s="9" t="s">
        <v>64</v>
      </c>
      <c r="J19" s="9"/>
      <c r="K19" s="9"/>
      <c r="L19" s="9"/>
      <c r="M19" s="9" t="s">
        <v>64</v>
      </c>
      <c r="N19" s="9"/>
      <c r="O19" s="9"/>
      <c r="P19" s="9"/>
      <c r="Q19" s="9"/>
      <c r="R19" s="9"/>
      <c r="S19" s="9"/>
      <c r="T19" s="9"/>
      <c r="U19" s="9"/>
      <c r="V19" s="9"/>
      <c r="W19" s="9"/>
      <c r="X19" s="9"/>
      <c r="Y19" s="9" t="s">
        <v>64</v>
      </c>
      <c r="Z19" s="9"/>
      <c r="AA19" s="9"/>
      <c r="AB19" s="9"/>
      <c r="AC19" s="9" t="s">
        <v>64</v>
      </c>
      <c r="AD19" s="9"/>
      <c r="AE19" s="9"/>
      <c r="AF19" s="9"/>
      <c r="AG19" s="9"/>
      <c r="AH19" s="13" t="s">
        <v>213</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214</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210</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64</v>
      </c>
      <c r="B21" s="396" t="s">
        <v>64</v>
      </c>
      <c r="C21" s="396"/>
      <c r="D21" s="396"/>
      <c r="E21" s="396"/>
      <c r="F21" s="396"/>
      <c r="G21" s="396"/>
      <c r="H21" s="396"/>
      <c r="I21" s="396"/>
      <c r="J21" s="396"/>
      <c r="K21" s="396"/>
      <c r="L21" s="396"/>
      <c r="M21" s="396"/>
      <c r="N21" s="396"/>
      <c r="O21" s="396"/>
      <c r="P21" s="396"/>
      <c r="Q21" s="396"/>
      <c r="R21" s="396" t="s">
        <v>64</v>
      </c>
      <c r="S21" s="396"/>
      <c r="T21" s="396"/>
      <c r="U21" s="396"/>
      <c r="V21" s="396"/>
      <c r="W21" s="396"/>
      <c r="X21" s="396"/>
      <c r="Y21" s="396"/>
      <c r="Z21" s="396"/>
      <c r="AA21" s="396"/>
      <c r="AB21" s="396"/>
      <c r="AC21" s="396"/>
      <c r="AD21" s="396"/>
      <c r="AE21" s="396"/>
      <c r="AF21" s="396"/>
      <c r="AG21" s="396"/>
      <c r="AH21" s="19" t="s">
        <v>215</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97"/>
      <c r="C22" s="397"/>
      <c r="D22" s="397"/>
      <c r="E22" s="397"/>
      <c r="F22" s="397"/>
      <c r="G22" s="397"/>
      <c r="H22" s="397"/>
      <c r="I22" s="397"/>
      <c r="J22" s="397"/>
      <c r="K22" s="397"/>
      <c r="L22" s="397"/>
      <c r="M22" s="397"/>
      <c r="N22" s="397"/>
      <c r="O22" s="397"/>
      <c r="P22" s="397"/>
      <c r="Q22" s="397"/>
      <c r="R22" s="397"/>
      <c r="S22" s="397"/>
      <c r="T22" s="397"/>
      <c r="U22" s="397"/>
      <c r="V22" s="397"/>
      <c r="W22" s="397"/>
      <c r="X22" s="397"/>
      <c r="Y22" s="397"/>
      <c r="Z22" s="397"/>
      <c r="AA22" s="397"/>
      <c r="AB22" s="397"/>
      <c r="AC22" s="397"/>
      <c r="AD22" s="397"/>
      <c r="AE22" s="397"/>
      <c r="AF22" s="397"/>
      <c r="AG22" s="397"/>
      <c r="AH22" s="19" t="s">
        <v>175</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64</v>
      </c>
      <c r="AI23" s="25" t="s">
        <v>216</v>
      </c>
      <c r="AJ23" s="25" t="s">
        <v>216</v>
      </c>
      <c r="AK23" s="25" t="s">
        <v>216</v>
      </c>
      <c r="AL23" s="25" t="s">
        <v>216</v>
      </c>
      <c r="AM23" s="25" t="s">
        <v>216</v>
      </c>
      <c r="AN23" s="25" t="s">
        <v>216</v>
      </c>
      <c r="AO23" s="25" t="s">
        <v>216</v>
      </c>
      <c r="AP23" s="25" t="s">
        <v>216</v>
      </c>
      <c r="AQ23" s="25" t="s">
        <v>216</v>
      </c>
      <c r="AR23" s="25" t="s">
        <v>216</v>
      </c>
      <c r="AS23" s="25" t="s">
        <v>216</v>
      </c>
      <c r="AT23" s="25" t="s">
        <v>217</v>
      </c>
      <c r="AU23" s="25" t="s">
        <v>217</v>
      </c>
      <c r="AV23" s="25" t="s">
        <v>216</v>
      </c>
      <c r="AW23" s="25" t="s">
        <v>216</v>
      </c>
      <c r="AX23" s="25" t="s">
        <v>216</v>
      </c>
      <c r="AY23" s="25" t="s">
        <v>216</v>
      </c>
      <c r="AZ23" s="25" t="s">
        <v>216</v>
      </c>
      <c r="BA23" s="25" t="s">
        <v>216</v>
      </c>
      <c r="BB23" s="25" t="s">
        <v>216</v>
      </c>
      <c r="BC23" s="25" t="s">
        <v>216</v>
      </c>
      <c r="BD23" s="25" t="s">
        <v>216</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93"/>
      <c r="B27" s="393"/>
      <c r="C27" s="393"/>
      <c r="D27" s="393"/>
      <c r="E27" s="393"/>
      <c r="F27" s="393"/>
      <c r="G27" s="393"/>
      <c r="H27" s="393"/>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94" t="s">
        <v>218</v>
      </c>
      <c r="B28" s="394"/>
      <c r="C28" s="394"/>
      <c r="D28" s="394"/>
      <c r="E28" s="394"/>
      <c r="F28" s="394"/>
      <c r="G28" s="394"/>
      <c r="H28" s="394"/>
      <c r="R28" s="395" t="s">
        <v>219</v>
      </c>
      <c r="S28" s="395"/>
      <c r="T28" s="395"/>
      <c r="U28" s="395"/>
      <c r="V28" s="395"/>
      <c r="W28" s="395"/>
      <c r="X28" s="395"/>
      <c r="Y28" s="395"/>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220</v>
      </c>
      <c r="B1" s="398" t="s">
        <v>221</v>
      </c>
      <c r="C1" s="399"/>
    </row>
    <row r="2" spans="1:3" ht="29.1" customHeight="1" thickBot="1" x14ac:dyDescent="0.35">
      <c r="A2" s="34"/>
      <c r="B2" s="400" t="s">
        <v>222</v>
      </c>
      <c r="C2" s="401"/>
    </row>
    <row r="3" spans="1:3" x14ac:dyDescent="0.3">
      <c r="A3" s="36" t="s">
        <v>220</v>
      </c>
      <c r="B3" s="37" t="s">
        <v>223</v>
      </c>
      <c r="C3" s="38" t="s">
        <v>224</v>
      </c>
    </row>
    <row r="4" spans="1:3" x14ac:dyDescent="0.3">
      <c r="A4" s="39" t="s">
        <v>25</v>
      </c>
      <c r="B4" s="35">
        <v>7750000</v>
      </c>
      <c r="C4" s="40">
        <v>7900000</v>
      </c>
    </row>
    <row r="5" spans="1:3" x14ac:dyDescent="0.3">
      <c r="A5" s="39" t="s">
        <v>26</v>
      </c>
      <c r="B5" s="35">
        <v>6000000</v>
      </c>
      <c r="C5" s="40">
        <v>6145000</v>
      </c>
    </row>
    <row r="6" spans="1:3" x14ac:dyDescent="0.3">
      <c r="A6" s="39" t="s">
        <v>122</v>
      </c>
      <c r="B6" s="35">
        <v>3920000</v>
      </c>
      <c r="C6" s="40">
        <v>4050000</v>
      </c>
    </row>
    <row r="7" spans="1:3" x14ac:dyDescent="0.3">
      <c r="A7" s="39" t="s">
        <v>225</v>
      </c>
      <c r="B7" s="35">
        <v>6000000</v>
      </c>
      <c r="C7" s="40">
        <v>6145000</v>
      </c>
    </row>
    <row r="8" spans="1:3" x14ac:dyDescent="0.3">
      <c r="A8" s="39" t="s">
        <v>226</v>
      </c>
      <c r="B8" s="35">
        <v>3920000</v>
      </c>
      <c r="C8" s="40">
        <v>4050000</v>
      </c>
    </row>
    <row r="9" spans="1:3" x14ac:dyDescent="0.3">
      <c r="A9" s="39" t="s">
        <v>124</v>
      </c>
      <c r="B9" s="35">
        <v>7090000</v>
      </c>
      <c r="C9" s="40">
        <v>7240000</v>
      </c>
    </row>
    <row r="10" spans="1:3" x14ac:dyDescent="0.3">
      <c r="A10" s="39" t="s">
        <v>34</v>
      </c>
      <c r="B10" s="35">
        <v>7090000</v>
      </c>
      <c r="C10" s="40">
        <v>7240000</v>
      </c>
    </row>
    <row r="11" spans="1:3" x14ac:dyDescent="0.3">
      <c r="A11" s="39" t="s">
        <v>123</v>
      </c>
      <c r="B11" s="35">
        <v>7090000</v>
      </c>
      <c r="C11" s="40">
        <v>7240000</v>
      </c>
    </row>
    <row r="12" spans="1:3" x14ac:dyDescent="0.3">
      <c r="A12" s="39" t="s">
        <v>35</v>
      </c>
      <c r="B12" s="35">
        <v>7090000</v>
      </c>
      <c r="C12" s="40">
        <v>7240000</v>
      </c>
    </row>
    <row r="13" spans="1:3" x14ac:dyDescent="0.3">
      <c r="A13" s="39" t="s">
        <v>227</v>
      </c>
      <c r="B13" s="35">
        <v>7090000</v>
      </c>
      <c r="C13" s="40">
        <v>7240000</v>
      </c>
    </row>
    <row r="14" spans="1:3" x14ac:dyDescent="0.3">
      <c r="A14" s="39" t="s">
        <v>125</v>
      </c>
      <c r="B14" s="35">
        <v>7090000</v>
      </c>
      <c r="C14" s="40">
        <v>7240000</v>
      </c>
    </row>
    <row r="15" spans="1:3" x14ac:dyDescent="0.3">
      <c r="A15" s="39" t="s">
        <v>228</v>
      </c>
      <c r="B15" s="35">
        <v>7090000</v>
      </c>
      <c r="C15" s="40">
        <v>7240000</v>
      </c>
    </row>
    <row r="16" spans="1:3" x14ac:dyDescent="0.3">
      <c r="A16" s="39" t="s">
        <v>229</v>
      </c>
      <c r="B16" s="35">
        <v>7090000</v>
      </c>
      <c r="C16" s="40">
        <v>7240000</v>
      </c>
    </row>
    <row r="17" spans="1:3" x14ac:dyDescent="0.3">
      <c r="A17" s="39" t="s">
        <v>230</v>
      </c>
      <c r="B17" s="35">
        <v>6000000</v>
      </c>
      <c r="C17" s="40">
        <v>6145000</v>
      </c>
    </row>
    <row r="18" spans="1:3" x14ac:dyDescent="0.3">
      <c r="A18" s="39" t="s">
        <v>231</v>
      </c>
      <c r="B18" s="35">
        <v>6550000</v>
      </c>
      <c r="C18" s="40">
        <v>6700000</v>
      </c>
    </row>
    <row r="19" spans="1:3" x14ac:dyDescent="0.3">
      <c r="A19" s="39" t="s">
        <v>232</v>
      </c>
      <c r="B19" s="35">
        <v>6550000</v>
      </c>
      <c r="C19" s="40">
        <v>6700000</v>
      </c>
    </row>
    <row r="20" spans="1:3" x14ac:dyDescent="0.3">
      <c r="A20" s="39" t="s">
        <v>233</v>
      </c>
      <c r="B20" s="35">
        <v>4450000</v>
      </c>
      <c r="C20" s="40">
        <v>4600000</v>
      </c>
    </row>
    <row r="21" spans="1:3" x14ac:dyDescent="0.3">
      <c r="A21" s="39" t="s">
        <v>38</v>
      </c>
      <c r="B21" s="35">
        <v>4450000</v>
      </c>
      <c r="C21" s="40">
        <v>4600000</v>
      </c>
    </row>
    <row r="22" spans="1:3" x14ac:dyDescent="0.3">
      <c r="A22" s="39" t="s">
        <v>131</v>
      </c>
      <c r="B22" s="35">
        <v>4450000</v>
      </c>
      <c r="C22" s="40">
        <v>4600000</v>
      </c>
    </row>
    <row r="23" spans="1:3" x14ac:dyDescent="0.3">
      <c r="A23" s="39" t="s">
        <v>133</v>
      </c>
      <c r="B23" s="35">
        <v>4450000</v>
      </c>
      <c r="C23" s="40">
        <v>4600000</v>
      </c>
    </row>
    <row r="24" spans="1:3" ht="22.8" x14ac:dyDescent="0.3">
      <c r="A24" s="39" t="s">
        <v>134</v>
      </c>
      <c r="B24" s="35">
        <v>4450000</v>
      </c>
      <c r="C24" s="40">
        <v>4600000</v>
      </c>
    </row>
    <row r="25" spans="1:3" x14ac:dyDescent="0.3">
      <c r="A25" s="39" t="s">
        <v>234</v>
      </c>
      <c r="B25" s="35">
        <v>4450000</v>
      </c>
      <c r="C25" s="40">
        <v>4600000</v>
      </c>
    </row>
    <row r="26" spans="1:3" x14ac:dyDescent="0.3">
      <c r="A26" s="39" t="s">
        <v>235</v>
      </c>
      <c r="B26" s="35">
        <v>4450000</v>
      </c>
      <c r="C26" s="40">
        <v>4600000</v>
      </c>
    </row>
    <row r="27" spans="1:3" x14ac:dyDescent="0.3">
      <c r="A27" s="39" t="s">
        <v>236</v>
      </c>
      <c r="B27" s="35">
        <v>4450000</v>
      </c>
      <c r="C27" s="40">
        <v>4600000</v>
      </c>
    </row>
    <row r="28" spans="1:3" x14ac:dyDescent="0.3">
      <c r="A28" s="39" t="s">
        <v>237</v>
      </c>
      <c r="B28" s="35">
        <v>4450000</v>
      </c>
      <c r="C28" s="40">
        <v>4600000</v>
      </c>
    </row>
    <row r="29" spans="1:3" x14ac:dyDescent="0.3">
      <c r="A29" s="39" t="s">
        <v>238</v>
      </c>
      <c r="B29" s="35">
        <v>4450000</v>
      </c>
      <c r="C29" s="40">
        <v>4600000</v>
      </c>
    </row>
    <row r="30" spans="1:3" x14ac:dyDescent="0.3">
      <c r="A30" s="39" t="s">
        <v>239</v>
      </c>
      <c r="B30" s="35">
        <v>6000000</v>
      </c>
      <c r="C30" s="40">
        <v>6145000</v>
      </c>
    </row>
    <row r="31" spans="1:3" x14ac:dyDescent="0.3">
      <c r="A31" s="39" t="s">
        <v>138</v>
      </c>
      <c r="B31" s="35">
        <v>2260000</v>
      </c>
      <c r="C31" s="40">
        <v>2290000</v>
      </c>
    </row>
    <row r="32" spans="1:3" x14ac:dyDescent="0.3">
      <c r="A32" s="39" t="s">
        <v>136</v>
      </c>
      <c r="B32" s="35">
        <v>2370000</v>
      </c>
      <c r="C32" s="40">
        <v>2400000</v>
      </c>
    </row>
    <row r="33" spans="1:3" x14ac:dyDescent="0.3">
      <c r="A33" s="39" t="s">
        <v>137</v>
      </c>
      <c r="B33" s="35">
        <v>2370000</v>
      </c>
      <c r="C33" s="40">
        <v>2400000</v>
      </c>
    </row>
    <row r="34" spans="1:3" x14ac:dyDescent="0.3">
      <c r="A34" s="39" t="s">
        <v>240</v>
      </c>
      <c r="B34" s="35">
        <v>2370000</v>
      </c>
      <c r="C34" s="40">
        <v>2400000</v>
      </c>
    </row>
    <row r="35" spans="1:3" x14ac:dyDescent="0.3">
      <c r="A35" s="39" t="s">
        <v>241</v>
      </c>
      <c r="B35" s="35">
        <v>2370000</v>
      </c>
      <c r="C35" s="40">
        <v>2400000</v>
      </c>
    </row>
    <row r="36" spans="1:3" x14ac:dyDescent="0.3">
      <c r="A36" s="39" t="s">
        <v>45</v>
      </c>
      <c r="B36" s="35">
        <v>2260000</v>
      </c>
      <c r="C36" s="40">
        <v>2290000</v>
      </c>
    </row>
    <row r="37" spans="1:3" x14ac:dyDescent="0.3">
      <c r="A37" s="39" t="s">
        <v>49</v>
      </c>
      <c r="B37" s="35">
        <v>1470000</v>
      </c>
      <c r="C37" s="40">
        <v>1520000</v>
      </c>
    </row>
    <row r="38" spans="1:3" x14ac:dyDescent="0.3">
      <c r="A38" s="39" t="s">
        <v>242</v>
      </c>
      <c r="B38" s="35">
        <v>1470000</v>
      </c>
      <c r="C38" s="40">
        <v>1520000</v>
      </c>
    </row>
    <row r="39" spans="1:3" x14ac:dyDescent="0.3">
      <c r="A39" s="39" t="s">
        <v>243</v>
      </c>
      <c r="B39" s="35">
        <v>1240000</v>
      </c>
      <c r="C39" s="40">
        <v>1250000</v>
      </c>
    </row>
    <row r="40" spans="1:3" x14ac:dyDescent="0.3">
      <c r="A40" s="39" t="s">
        <v>244</v>
      </c>
      <c r="B40" s="35">
        <v>1200000</v>
      </c>
      <c r="C40" s="40">
        <v>1210000</v>
      </c>
    </row>
    <row r="41" spans="1:3" x14ac:dyDescent="0.3">
      <c r="A41" s="39" t="s">
        <v>52</v>
      </c>
      <c r="B41" s="35">
        <v>1250000</v>
      </c>
      <c r="C41" s="40">
        <v>1260000</v>
      </c>
    </row>
    <row r="42" spans="1:3" x14ac:dyDescent="0.3">
      <c r="A42" s="39" t="s">
        <v>70</v>
      </c>
      <c r="B42" s="35">
        <v>235000</v>
      </c>
      <c r="C42" s="40">
        <v>250000</v>
      </c>
    </row>
    <row r="43" spans="1:3" ht="57" x14ac:dyDescent="0.3">
      <c r="A43" s="39" t="s">
        <v>245</v>
      </c>
      <c r="B43" s="35">
        <v>4990000</v>
      </c>
      <c r="C43" s="40">
        <v>5145000</v>
      </c>
    </row>
    <row r="44" spans="1:3" ht="57" x14ac:dyDescent="0.3">
      <c r="A44" s="39" t="s">
        <v>246</v>
      </c>
      <c r="B44" s="35">
        <v>5650000</v>
      </c>
      <c r="C44" s="40">
        <v>5770000</v>
      </c>
    </row>
    <row r="45" spans="1:3" ht="34.200000000000003" x14ac:dyDescent="0.3">
      <c r="A45" s="39" t="s">
        <v>247</v>
      </c>
      <c r="B45" s="35">
        <v>805000</v>
      </c>
      <c r="C45" s="40">
        <v>830000</v>
      </c>
    </row>
    <row r="46" spans="1:3" ht="57" x14ac:dyDescent="0.3">
      <c r="A46" s="39" t="s">
        <v>248</v>
      </c>
      <c r="B46" s="35">
        <v>4990000</v>
      </c>
      <c r="C46" s="40">
        <v>5145000</v>
      </c>
    </row>
    <row r="47" spans="1:3" x14ac:dyDescent="0.3">
      <c r="A47" s="39" t="s">
        <v>75</v>
      </c>
      <c r="B47" s="35">
        <v>2440000</v>
      </c>
      <c r="C47" s="40">
        <v>2550000</v>
      </c>
    </row>
    <row r="48" spans="1:3" ht="22.8" x14ac:dyDescent="0.3">
      <c r="A48" s="39" t="s">
        <v>249</v>
      </c>
      <c r="B48" s="35">
        <v>6570000</v>
      </c>
      <c r="C48" s="40">
        <v>6690000</v>
      </c>
    </row>
    <row r="49" spans="1:3" ht="34.200000000000003" x14ac:dyDescent="0.3">
      <c r="A49" s="39" t="s">
        <v>76</v>
      </c>
      <c r="B49" s="35">
        <v>2440000</v>
      </c>
      <c r="C49" s="40">
        <v>2550000</v>
      </c>
    </row>
    <row r="50" spans="1:3" ht="22.8" x14ac:dyDescent="0.3">
      <c r="A50" s="39" t="s">
        <v>250</v>
      </c>
      <c r="B50" s="35">
        <v>595000</v>
      </c>
      <c r="C50" s="40">
        <v>610000</v>
      </c>
    </row>
    <row r="51" spans="1:3" ht="22.8" x14ac:dyDescent="0.3">
      <c r="A51" s="39" t="s">
        <v>251</v>
      </c>
      <c r="B51" s="35">
        <v>1800000</v>
      </c>
      <c r="C51" s="40">
        <v>1950000</v>
      </c>
    </row>
    <row r="52" spans="1:3" ht="22.8" x14ac:dyDescent="0.3">
      <c r="A52" s="39" t="s">
        <v>79</v>
      </c>
      <c r="B52" s="35">
        <v>2340000</v>
      </c>
      <c r="C52" s="40">
        <v>2490000</v>
      </c>
    </row>
    <row r="53" spans="1:3" ht="34.200000000000003" x14ac:dyDescent="0.3">
      <c r="A53" s="39" t="s">
        <v>80</v>
      </c>
      <c r="B53" s="35">
        <v>905000</v>
      </c>
      <c r="C53" s="40">
        <v>980000</v>
      </c>
    </row>
    <row r="54" spans="1:3" ht="23.4" thickBot="1" x14ac:dyDescent="0.35">
      <c r="A54" s="41" t="s">
        <v>252</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117E45DD4773642A9C4749D4530CED4" ma:contentTypeVersion="11" ma:contentTypeDescription="Crear nuevo documento." ma:contentTypeScope="" ma:versionID="007bc80c7d034ea9a8a697688774b95c">
  <xsd:schema xmlns:xsd="http://www.w3.org/2001/XMLSchema" xmlns:xs="http://www.w3.org/2001/XMLSchema" xmlns:p="http://schemas.microsoft.com/office/2006/metadata/properties" xmlns:ns3="e2d85093-1c7e-4663-ac27-a4cb795aca65" targetNamespace="http://schemas.microsoft.com/office/2006/metadata/properties" ma:root="true" ma:fieldsID="9379e0be76c07d33994d4adfdb175f6c" ns3:_="">
    <xsd:import namespace="e2d85093-1c7e-4663-ac27-a4cb795aca65"/>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d85093-1c7e-4663-ac27-a4cb795aca6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2d85093-1c7e-4663-ac27-a4cb795aca65" xsi:nil="true"/>
  </documentManagement>
</p:properties>
</file>

<file path=customXml/itemProps1.xml><?xml version="1.0" encoding="utf-8"?>
<ds:datastoreItem xmlns:ds="http://schemas.openxmlformats.org/officeDocument/2006/customXml" ds:itemID="{FC7F9518-6DF0-4125-86DB-37DEAA6F26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d85093-1c7e-4663-ac27-a4cb795aca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968A75-8D74-4681-B995-6E5DE452B70E}">
  <ds:schemaRefs>
    <ds:schemaRef ds:uri="http://schemas.microsoft.com/sharepoint/v3/contenttype/forms"/>
  </ds:schemaRefs>
</ds:datastoreItem>
</file>

<file path=customXml/itemProps3.xml><?xml version="1.0" encoding="utf-8"?>
<ds:datastoreItem xmlns:ds="http://schemas.openxmlformats.org/officeDocument/2006/customXml" ds:itemID="{BFAA0CF6-3AAF-407D-92EB-5DDE1796BCF3}">
  <ds:schemaRefs>
    <ds:schemaRef ds:uri="http://schemas.microsoft.com/office/2006/metadata/properties"/>
    <ds:schemaRef ds:uri="http://schemas.microsoft.com/office/infopath/2007/PartnerControls"/>
    <ds:schemaRef ds:uri="e2d85093-1c7e-4663-ac27-a4cb795aca6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Barón</cp:lastModifiedBy>
  <cp:revision/>
  <dcterms:created xsi:type="dcterms:W3CDTF">2023-01-13T16:39:29Z</dcterms:created>
  <dcterms:modified xsi:type="dcterms:W3CDTF">2026-09-17T11:42:46Z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0x010100D117E45DD4773642A9C4749D4530CED4</vt:lpwstr>
  </property>
</Properties>
</file>